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codeName="{E757BCB4-07E6-AE0B-56E0-F0EEF7A6E26C}"/>
  <workbookPr showInkAnnotation="0" codeName="ThisWorkbook"/>
  <mc:AlternateContent xmlns:mc="http://schemas.openxmlformats.org/markup-compatibility/2006">
    <mc:Choice Requires="x15">
      <x15ac:absPath xmlns:x15ac="http://schemas.microsoft.com/office/spreadsheetml/2010/11/ac" url="D:\Procesos 2024\Todo\CMA\CMA-DEO-SGI-139-2023\"/>
    </mc:Choice>
  </mc:AlternateContent>
  <xr:revisionPtr revIDLastSave="0" documentId="13_ncr:1_{9BFB556F-94E6-451A-9A19-D1656F675CCA}" xr6:coauthVersionLast="47" xr6:coauthVersionMax="47" xr10:uidLastSave="{00000000-0000-0000-0000-000000000000}"/>
  <bookViews>
    <workbookView xWindow="-108" yWindow="-108" windowWidth="23256" windowHeight="12456" tabRatio="835" firstSheet="8" activeTab="17" xr2:uid="{00000000-000D-0000-FFFF-FFFF00000000}"/>
  </bookViews>
  <sheets>
    <sheet name="PRESUPUESTOS" sheetId="1" r:id="rId1"/>
    <sheet name="PROPONENTES" sheetId="2" r:id="rId2"/>
    <sheet name="INTEGRANTES" sheetId="21" r:id="rId3"/>
    <sheet name="EXPERIENCIA" sheetId="16" r:id="rId4"/>
    <sheet name="SMMLV CTOS EXT" sheetId="41" state="veryHidden" r:id="rId5"/>
    <sheet name="PONDERACION EXP." sheetId="46" r:id="rId6"/>
    <sheet name="APOYO A IND. NAL." sheetId="25" r:id="rId7"/>
    <sheet name="EQUIPO DE TRABAJO" sheetId="47" r:id="rId8"/>
    <sheet name="F.SOSTENIVILIDAD" sheetId="51" r:id="rId9"/>
    <sheet name="MIPYME" sheetId="52" r:id="rId10"/>
    <sheet name="VIN.PERS.DISC." sheetId="43" r:id="rId11"/>
    <sheet name="RNOCI" sheetId="48" r:id="rId12"/>
    <sheet name="RESUMEN" sheetId="27" state="hidden" r:id="rId13"/>
    <sheet name="SMMLV" sheetId="17" state="hidden" r:id="rId14"/>
    <sheet name="DEPENDENCIAS" sheetId="12" state="veryHidden" r:id="rId15"/>
    <sheet name="MULTAS Y SANCIONES" sheetId="49" r:id="rId16"/>
    <sheet name="EVAL. ECONOMICA" sheetId="50" r:id="rId17"/>
    <sheet name="HAB.GEN." sheetId="40" r:id="rId18"/>
    <sheet name="RESUMENGEN" sheetId="39" r:id="rId19"/>
    <sheet name="VERIFICACIÓN" sheetId="31" state="veryHidden" r:id="rId20"/>
    <sheet name="LISTAS" sheetId="26" state="hidden" r:id="rId21"/>
  </sheets>
  <definedNames>
    <definedName name="APOYONAL">LISTAS!$H$2:$H$6</definedName>
    <definedName name="CONDANCHOC">LISTAS!$O$2:$O$4</definedName>
    <definedName name="CONDCUMEXP">LISTAS!$P$2:$P$3</definedName>
    <definedName name="CONDVIAURBANA">LISTAS!$O$2:$O$4</definedName>
    <definedName name="CONSORCIO">LISTAS!$C$2:$C$4</definedName>
    <definedName name="CUMPCTONACIONAL">LISTAS!$L$2:$L$4</definedName>
    <definedName name="CUMPLIMIENTO">LISTAS!$E$2:$E$3</definedName>
    <definedName name="CUMPLIMIENTOPC">LISTAS!$J$2:$J$4</definedName>
    <definedName name="DEPENDENCIAS">LISTAS!$B$2:$B$27</definedName>
    <definedName name="DISCAPACITADOS">SMMLV!$M$3:$M$4</definedName>
    <definedName name="EJECUCIONCTO">LISTAS!$N$2:$N$3</definedName>
    <definedName name="EJES">LISTAS!$K$2:$K$5</definedName>
    <definedName name="EQUIPO">LISTAS!$W$2:$W$4</definedName>
    <definedName name="EQUIPO1">LISTAS!$W$2:$W$5</definedName>
    <definedName name="Estado">LISTAS!$G$2:$G$3</definedName>
    <definedName name="ESTRUCTURA">LISTAS!$V$2:$V$5</definedName>
    <definedName name="FechaCierre">PRESUPUESTOS!$L$21</definedName>
    <definedName name="FMINEXP">PRESUPUESTOS!$L$20</definedName>
    <definedName name="FSOSTENIBILIDAD">LISTAS!$X$2:$X$4</definedName>
    <definedName name="HABILIDAD">LISTAS!$K$2:$K$4</definedName>
    <definedName name="METEVA">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RIDO">EXPERIENCIA!#REF!</definedName>
    <definedName name="POSMMLV">PRESUPUESTOS!$J$16</definedName>
    <definedName name="PTJETOTAL">PRESUPUESTOS!$J$26</definedName>
    <definedName name="RESULTADO">LISTAS!$C$2:$C$4</definedName>
    <definedName name="SALACTUAL">SMMLV!$H$10</definedName>
    <definedName name="SALARIO2023">SMMLV!$H$12</definedName>
    <definedName name="SALARIOS_REQUE">EXPERIENCIA!#REF!</definedName>
    <definedName name="SINOP">LISTAS!$Y$2:$Y$4</definedName>
    <definedName name="SUBSANAR">LISTAS!$U$2:$U$3</definedName>
    <definedName name="TAMAÑOEMP">LISTAS!$I$2:$I$6</definedName>
    <definedName name="TIPODEVIA">LISTAS!$Q$2:$Q$7</definedName>
    <definedName name="TIPOPAV">LISTAS!$N$2:$N$8</definedName>
    <definedName name="TIPOPAVIMENTO">LISTAS!$R$2:$R$6</definedName>
    <definedName name="_xlnm.Print_Titles" localSheetId="12">RESUMEN!$1:$20</definedName>
    <definedName name="TOTALPTJEEXES">PRESUPUESTOS!$J$26</definedName>
    <definedName name="Z_098B2E87_9C52_4BA2_B1C3_E2EE72C3347E_.wvu.Rows" localSheetId="1" hidden="1">PROPONENTES!#REF!</definedName>
    <definedName name="Z_5A13C38E_C765_461C_8416_6F71B9B5782E_.wvu.PrintArea" localSheetId="14" hidden="1">DEPENDENCIAS!#REF!</definedName>
    <definedName name="Z_5C1A9AEF_CD7F_43E2_BF95_F3A089BEC7D3_.wvu.PrintArea" localSheetId="0" hidden="1">PRESUPUESTOS!$B$1:$M$43</definedName>
    <definedName name="Z_5C1A9AEF_CD7F_43E2_BF95_F3A089BEC7D3_.wvu.PrintArea" localSheetId="1" hidden="1">PROPONENTES!$B$1:$E$83</definedName>
  </definedNames>
  <calcPr calcId="191029"/>
  <customWorkbookViews>
    <customWorkbookView name="Diego Alexander Ramirez Cruz - Vista personalizada" guid="{DE67EBC3-31FE-423B-B030-1FFACB67D900}" mergeInterval="0" personalView="1" maximized="1" windowWidth="1362" windowHeight="523" tabRatio="690" activeSheetId="1"/>
    <customWorkbookView name="Oscar Javier Salamanca - Vista personalizada" guid="{098B2E87-9C52-4BA2-B1C3-E2EE72C3347E}" mergeInterval="0" personalView="1" maximized="1" windowWidth="1362" windowHeight="543" tabRatio="894"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2" i="17" l="1"/>
  <c r="H12" i="17" l="1"/>
  <c r="K46" i="17"/>
  <c r="E46" i="17"/>
  <c r="K44" i="17" l="1"/>
  <c r="E44" i="17"/>
  <c r="G10" i="17" l="1"/>
  <c r="K45" i="17" l="1"/>
  <c r="E45" i="17"/>
  <c r="K43" i="17" l="1"/>
  <c r="J19" i="27" l="1"/>
  <c r="B22" i="27" l="1"/>
  <c r="B23" i="27"/>
  <c r="B24" i="27"/>
  <c r="B25" i="27"/>
  <c r="B26" i="27"/>
  <c r="B27" i="27"/>
  <c r="B28" i="27"/>
  <c r="B29" i="27"/>
  <c r="B30" i="27"/>
  <c r="B31" i="27"/>
  <c r="B32" i="27"/>
  <c r="B33" i="27"/>
  <c r="B34" i="27"/>
  <c r="B35" i="27"/>
  <c r="B36" i="27"/>
  <c r="B37" i="27"/>
  <c r="B38" i="27"/>
  <c r="B39" i="27"/>
  <c r="B40" i="27"/>
  <c r="B41" i="27"/>
  <c r="B42" i="27"/>
  <c r="B43" i="27"/>
  <c r="B44" i="27"/>
  <c r="B45" i="27"/>
  <c r="B46" i="27"/>
  <c r="B47" i="27"/>
  <c r="B48" i="27"/>
  <c r="B49" i="27"/>
  <c r="B50" i="27"/>
  <c r="B51" i="27"/>
  <c r="B52" i="27"/>
  <c r="B53" i="27"/>
  <c r="B54" i="27"/>
  <c r="G52" i="27" l="1"/>
  <c r="G36" i="27"/>
  <c r="G51" i="27"/>
  <c r="G43" i="27"/>
  <c r="G35" i="27"/>
  <c r="G27" i="27"/>
  <c r="G44" i="27"/>
  <c r="G28" i="27"/>
  <c r="G50" i="27"/>
  <c r="G42" i="27"/>
  <c r="G34" i="27"/>
  <c r="G26" i="27"/>
  <c r="G41" i="27"/>
  <c r="G33" i="27"/>
  <c r="G48" i="27"/>
  <c r="G40" i="27"/>
  <c r="G32" i="27"/>
  <c r="G24" i="27"/>
  <c r="G47" i="27"/>
  <c r="G39" i="27"/>
  <c r="G31" i="27"/>
  <c r="G23" i="27"/>
  <c r="G54" i="27"/>
  <c r="G46" i="27"/>
  <c r="G38" i="27"/>
  <c r="G30" i="27"/>
  <c r="G22" i="27"/>
  <c r="G49" i="27"/>
  <c r="G25" i="27"/>
  <c r="G53" i="27"/>
  <c r="G45" i="27"/>
  <c r="G37" i="27"/>
  <c r="G29" i="27"/>
  <c r="D49" i="27"/>
  <c r="D41" i="27"/>
  <c r="D40" i="27"/>
  <c r="D52" i="27"/>
  <c r="D36" i="27"/>
  <c r="D25" i="27"/>
  <c r="D32" i="27"/>
  <c r="D48" i="27"/>
  <c r="D24" i="27"/>
  <c r="D33" i="27"/>
  <c r="D45" i="27"/>
  <c r="D29" i="27"/>
  <c r="D28" i="27"/>
  <c r="D44" i="27"/>
  <c r="D37" i="27"/>
  <c r="D53" i="27"/>
  <c r="D27" i="27"/>
  <c r="D31" i="27"/>
  <c r="D35" i="27"/>
  <c r="D39" i="27"/>
  <c r="D43" i="27"/>
  <c r="D47" i="27"/>
  <c r="D51" i="27"/>
  <c r="D26" i="27"/>
  <c r="D30" i="27"/>
  <c r="D34" i="27"/>
  <c r="D38" i="27"/>
  <c r="D42" i="27"/>
  <c r="D46" i="27"/>
  <c r="D50" i="27"/>
  <c r="D54" i="27"/>
  <c r="E41" i="17" l="1"/>
  <c r="E43" i="17"/>
  <c r="E42" i="17"/>
  <c r="E40" i="17" l="1"/>
  <c r="E39" i="17" l="1"/>
  <c r="E38" i="17"/>
  <c r="E37" i="17"/>
  <c r="E36" i="17"/>
  <c r="F6" i="41"/>
  <c r="M7" i="41" s="1"/>
  <c r="F7" i="41"/>
  <c r="F8" i="41"/>
  <c r="M19" i="41" s="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8" i="41"/>
  <c r="F389" i="41"/>
  <c r="F390" i="41"/>
  <c r="F391" i="41"/>
  <c r="F392" i="41"/>
  <c r="F393" i="41"/>
  <c r="F394" i="41"/>
  <c r="F395" i="41"/>
  <c r="F396" i="41"/>
  <c r="F397" i="41"/>
  <c r="F398" i="41"/>
  <c r="F399" i="41"/>
  <c r="F400" i="41"/>
  <c r="F401" i="41"/>
  <c r="F402" i="41"/>
  <c r="F403" i="41"/>
  <c r="F404" i="41"/>
  <c r="F405" i="41"/>
  <c r="F406" i="41"/>
  <c r="F407" i="41"/>
  <c r="F408" i="41"/>
  <c r="F409" i="41"/>
  <c r="F410" i="41"/>
  <c r="F411" i="41"/>
  <c r="F412" i="41"/>
  <c r="F413" i="41"/>
  <c r="F414" i="41"/>
  <c r="F415" i="41"/>
  <c r="F416" i="41"/>
  <c r="F417" i="41"/>
  <c r="F418" i="41"/>
  <c r="F419" i="41"/>
  <c r="F420" i="41"/>
  <c r="F421" i="41"/>
  <c r="F422" i="41"/>
  <c r="F423" i="41"/>
  <c r="F424" i="41"/>
  <c r="F425" i="41"/>
  <c r="F426" i="41"/>
  <c r="F427" i="41"/>
  <c r="F428" i="41"/>
  <c r="F429" i="41"/>
  <c r="F430" i="41"/>
  <c r="F431" i="41"/>
  <c r="F432" i="41"/>
  <c r="F433" i="41"/>
  <c r="F434" i="41"/>
  <c r="F435" i="41"/>
  <c r="F436" i="41"/>
  <c r="F437" i="41"/>
  <c r="F438" i="41"/>
  <c r="F439" i="41"/>
  <c r="F440" i="41"/>
  <c r="F441" i="41"/>
  <c r="F442" i="41"/>
  <c r="F443" i="41"/>
  <c r="F444" i="41"/>
  <c r="F445" i="41"/>
  <c r="F446" i="41"/>
  <c r="F447" i="41"/>
  <c r="F448" i="41"/>
  <c r="F449" i="41"/>
  <c r="F450" i="41"/>
  <c r="F451" i="41"/>
  <c r="F452" i="41"/>
  <c r="F453" i="41"/>
  <c r="F454" i="41"/>
  <c r="F455" i="41"/>
  <c r="F456" i="41"/>
  <c r="F457" i="41"/>
  <c r="F458" i="41"/>
  <c r="F459" i="41"/>
  <c r="F460" i="41"/>
  <c r="F461" i="41"/>
  <c r="F462" i="41"/>
  <c r="F463" i="41"/>
  <c r="F464" i="41"/>
  <c r="F465" i="41"/>
  <c r="F466" i="41"/>
  <c r="F467" i="41"/>
  <c r="F468" i="41"/>
  <c r="F469" i="41"/>
  <c r="F470" i="41"/>
  <c r="F471" i="41"/>
  <c r="F472" i="41"/>
  <c r="F473" i="41"/>
  <c r="F474" i="41"/>
  <c r="F475" i="41"/>
  <c r="F476" i="41"/>
  <c r="F477" i="41"/>
  <c r="F478" i="41"/>
  <c r="F479" i="41"/>
  <c r="F480" i="41"/>
  <c r="F481" i="41"/>
  <c r="F482" i="41"/>
  <c r="F483" i="41"/>
  <c r="F484" i="41"/>
  <c r="F485" i="41"/>
  <c r="F486" i="41"/>
  <c r="F487" i="41"/>
  <c r="F488" i="41"/>
  <c r="F489" i="41"/>
  <c r="F490" i="41"/>
  <c r="F491" i="41"/>
  <c r="F492" i="41"/>
  <c r="F493" i="41"/>
  <c r="F494" i="41"/>
  <c r="F495" i="41"/>
  <c r="F496" i="41"/>
  <c r="F497" i="41"/>
  <c r="F498" i="41"/>
  <c r="F499" i="41"/>
  <c r="F500" i="41"/>
  <c r="F501" i="41"/>
  <c r="F502" i="41"/>
  <c r="F503" i="41"/>
  <c r="F504" i="41"/>
  <c r="F505" i="41"/>
  <c r="F506" i="41"/>
  <c r="F507" i="41"/>
  <c r="F508" i="41"/>
  <c r="F509" i="41"/>
  <c r="F510" i="41"/>
  <c r="F511" i="41"/>
  <c r="F512" i="41"/>
  <c r="F513" i="41"/>
  <c r="F514" i="41"/>
  <c r="F515" i="41"/>
  <c r="F516" i="41"/>
  <c r="F517" i="41"/>
  <c r="F518" i="41"/>
  <c r="F519" i="41"/>
  <c r="F520" i="41"/>
  <c r="F521" i="41"/>
  <c r="F522" i="41"/>
  <c r="F523" i="41"/>
  <c r="F524" i="41"/>
  <c r="F525" i="41"/>
  <c r="F526" i="41"/>
  <c r="F527" i="41"/>
  <c r="F528" i="41"/>
  <c r="F529" i="41"/>
  <c r="F530" i="41"/>
  <c r="F531" i="41"/>
  <c r="F532" i="41"/>
  <c r="F533" i="41"/>
  <c r="F534" i="41"/>
  <c r="F535" i="41"/>
  <c r="F536" i="41"/>
  <c r="F537" i="41"/>
  <c r="F538" i="41"/>
  <c r="F539" i="41"/>
  <c r="F540" i="41"/>
  <c r="F541" i="41"/>
  <c r="F542" i="41"/>
  <c r="F543" i="41"/>
  <c r="F544" i="41"/>
  <c r="F545" i="41"/>
  <c r="F546" i="41"/>
  <c r="F547" i="41"/>
  <c r="F548" i="41"/>
  <c r="F549" i="41"/>
  <c r="F550" i="41"/>
  <c r="F551" i="41"/>
  <c r="F552" i="41"/>
  <c r="F553" i="41"/>
  <c r="F554" i="41"/>
  <c r="F555" i="41"/>
  <c r="F556" i="41"/>
  <c r="F557" i="41"/>
  <c r="F558" i="41"/>
  <c r="F559" i="41"/>
  <c r="F560" i="41"/>
  <c r="F561" i="41"/>
  <c r="F562" i="41"/>
  <c r="F563" i="41"/>
  <c r="F564" i="41"/>
  <c r="F565" i="41"/>
  <c r="F566" i="41"/>
  <c r="F567" i="41"/>
  <c r="F568" i="41"/>
  <c r="F569" i="41"/>
  <c r="F570" i="41"/>
  <c r="F571" i="41"/>
  <c r="F572" i="41"/>
  <c r="F573" i="41"/>
  <c r="F574" i="41"/>
  <c r="F575" i="41"/>
  <c r="F576" i="41"/>
  <c r="F577" i="41"/>
  <c r="F578" i="41"/>
  <c r="F579" i="41"/>
  <c r="F580" i="41"/>
  <c r="F581" i="41"/>
  <c r="F582" i="41"/>
  <c r="F583" i="41"/>
  <c r="F584" i="41"/>
  <c r="F585" i="41"/>
  <c r="F586" i="41"/>
  <c r="F587" i="41"/>
  <c r="F588" i="41"/>
  <c r="F589" i="41"/>
  <c r="F590" i="41"/>
  <c r="F591" i="41"/>
  <c r="F592" i="41"/>
  <c r="F593" i="41"/>
  <c r="F594" i="41"/>
  <c r="F595" i="41"/>
  <c r="F596" i="41"/>
  <c r="F597" i="41"/>
  <c r="F598" i="41"/>
  <c r="F599" i="41"/>
  <c r="F600" i="41"/>
  <c r="F601" i="41"/>
  <c r="F602" i="41"/>
  <c r="F603" i="41"/>
  <c r="F604" i="41"/>
  <c r="F605" i="41"/>
  <c r="F606" i="41"/>
  <c r="F607" i="41"/>
  <c r="F608" i="41"/>
  <c r="F609" i="41"/>
  <c r="F610" i="41"/>
  <c r="F611" i="41"/>
  <c r="F612" i="41"/>
  <c r="F613" i="41"/>
  <c r="F614" i="41"/>
  <c r="F615" i="41"/>
  <c r="F616" i="41"/>
  <c r="F617" i="41"/>
  <c r="F618" i="41"/>
  <c r="F619" i="41"/>
  <c r="F620" i="41"/>
  <c r="F621" i="41"/>
  <c r="F622" i="41"/>
  <c r="F623" i="41"/>
  <c r="F624" i="41"/>
  <c r="F625" i="41"/>
  <c r="F626" i="41"/>
  <c r="F627" i="41"/>
  <c r="F628" i="41"/>
  <c r="F629" i="41"/>
  <c r="F630" i="41"/>
  <c r="F631" i="41"/>
  <c r="F632" i="41"/>
  <c r="F633" i="41"/>
  <c r="F634" i="41"/>
  <c r="F635" i="41"/>
  <c r="F636" i="41"/>
  <c r="F637" i="41"/>
  <c r="F638" i="41"/>
  <c r="F639" i="41"/>
  <c r="F640" i="41"/>
  <c r="F641" i="41"/>
  <c r="F642" i="41"/>
  <c r="F643" i="41"/>
  <c r="F644" i="41"/>
  <c r="F645" i="41"/>
  <c r="F646" i="41"/>
  <c r="F647" i="41"/>
  <c r="F648" i="41"/>
  <c r="F649" i="41"/>
  <c r="F650" i="41"/>
  <c r="F651" i="41"/>
  <c r="F652" i="41"/>
  <c r="F653" i="41"/>
  <c r="F654" i="41"/>
  <c r="F655" i="41"/>
  <c r="F656" i="41"/>
  <c r="F657" i="41"/>
  <c r="F658" i="41"/>
  <c r="F659" i="41"/>
  <c r="F660" i="41"/>
  <c r="F661" i="41"/>
  <c r="F662" i="41"/>
  <c r="F663" i="41"/>
  <c r="F664" i="41"/>
  <c r="F665" i="41"/>
  <c r="F666" i="41"/>
  <c r="F667" i="41"/>
  <c r="F668" i="41"/>
  <c r="F669" i="41"/>
  <c r="F670" i="41"/>
  <c r="F671" i="41"/>
  <c r="F672" i="41"/>
  <c r="F673" i="41"/>
  <c r="F674" i="41"/>
  <c r="F675" i="41"/>
  <c r="F676" i="41"/>
  <c r="F677" i="41"/>
  <c r="F678" i="41"/>
  <c r="F679" i="41"/>
  <c r="F680" i="41"/>
  <c r="F681" i="41"/>
  <c r="F682" i="41"/>
  <c r="F683" i="41"/>
  <c r="F684" i="41"/>
  <c r="F685" i="41"/>
  <c r="F686" i="41"/>
  <c r="F687" i="41"/>
  <c r="F688" i="41"/>
  <c r="F689" i="41"/>
  <c r="F690" i="41"/>
  <c r="F691" i="41"/>
  <c r="F692" i="41"/>
  <c r="F693" i="41"/>
  <c r="F694" i="41"/>
  <c r="F695" i="41"/>
  <c r="F696" i="41"/>
  <c r="F697" i="41"/>
  <c r="F698" i="41"/>
  <c r="F699" i="41"/>
  <c r="F700" i="41"/>
  <c r="F701" i="41"/>
  <c r="F702" i="41"/>
  <c r="F703" i="41"/>
  <c r="F704" i="41"/>
  <c r="F705" i="41"/>
  <c r="F706" i="41"/>
  <c r="F707" i="41"/>
  <c r="F708" i="41"/>
  <c r="F709" i="41"/>
  <c r="F710" i="41"/>
  <c r="F711" i="41"/>
  <c r="F712" i="41"/>
  <c r="F713" i="41"/>
  <c r="F714" i="41"/>
  <c r="F715" i="41"/>
  <c r="F716" i="41"/>
  <c r="F717" i="41"/>
  <c r="F718" i="41"/>
  <c r="F719" i="41"/>
  <c r="F720" i="41"/>
  <c r="F721" i="41"/>
  <c r="F722" i="41"/>
  <c r="F723" i="41"/>
  <c r="F724" i="41"/>
  <c r="F725" i="41"/>
  <c r="F726" i="41"/>
  <c r="F727" i="41"/>
  <c r="F728" i="41"/>
  <c r="F729" i="41"/>
  <c r="F730" i="41"/>
  <c r="F731" i="41"/>
  <c r="F732" i="41"/>
  <c r="F733" i="41"/>
  <c r="F734" i="41"/>
  <c r="F735" i="41"/>
  <c r="F736" i="41"/>
  <c r="F737" i="41"/>
  <c r="F738" i="41"/>
  <c r="F739" i="41"/>
  <c r="F740" i="41"/>
  <c r="F741" i="41"/>
  <c r="F742" i="41"/>
  <c r="F743" i="41"/>
  <c r="F744" i="41"/>
  <c r="F745" i="41"/>
  <c r="F746" i="41"/>
  <c r="F747" i="41"/>
  <c r="F748" i="41"/>
  <c r="F749" i="41"/>
  <c r="F750" i="41"/>
  <c r="F751" i="41"/>
  <c r="F752" i="41"/>
  <c r="F753" i="41"/>
  <c r="F754" i="41"/>
  <c r="F755" i="41"/>
  <c r="F756" i="41"/>
  <c r="F757" i="41"/>
  <c r="F758" i="41"/>
  <c r="F759" i="41"/>
  <c r="F760" i="41"/>
  <c r="F761" i="41"/>
  <c r="F762" i="41"/>
  <c r="F763" i="41"/>
  <c r="F764" i="41"/>
  <c r="F765" i="41"/>
  <c r="F766" i="41"/>
  <c r="F767" i="41"/>
  <c r="F768" i="41"/>
  <c r="F769" i="41"/>
  <c r="F770" i="41"/>
  <c r="F771" i="41"/>
  <c r="F772" i="41"/>
  <c r="F773" i="41"/>
  <c r="F774" i="41"/>
  <c r="F775" i="41"/>
  <c r="F776" i="41"/>
  <c r="F777" i="41"/>
  <c r="F778" i="41"/>
  <c r="F779" i="41"/>
  <c r="F780" i="41"/>
  <c r="F781" i="41"/>
  <c r="F782" i="41"/>
  <c r="F783" i="41"/>
  <c r="F784" i="41"/>
  <c r="F785" i="41"/>
  <c r="F786" i="41"/>
  <c r="F787" i="41"/>
  <c r="F788" i="41"/>
  <c r="F789" i="41"/>
  <c r="F790" i="41"/>
  <c r="F791" i="41"/>
  <c r="F792" i="41"/>
  <c r="F793" i="41"/>
  <c r="F794" i="41"/>
  <c r="F795" i="41"/>
  <c r="F796" i="41"/>
  <c r="F797" i="41"/>
  <c r="F798" i="41"/>
  <c r="F799" i="41"/>
  <c r="F800" i="41"/>
  <c r="F801" i="41"/>
  <c r="F802" i="41"/>
  <c r="F803" i="41"/>
  <c r="F804" i="41"/>
  <c r="F805" i="41"/>
  <c r="F806" i="41"/>
  <c r="F807" i="41"/>
  <c r="F808" i="41"/>
  <c r="F809" i="41"/>
  <c r="F810" i="41"/>
  <c r="F811" i="41"/>
  <c r="F812" i="41"/>
  <c r="F813" i="41"/>
  <c r="F814" i="41"/>
  <c r="F815" i="41"/>
  <c r="F816" i="41"/>
  <c r="F817" i="41"/>
  <c r="F818" i="41"/>
  <c r="F819" i="41"/>
  <c r="F820" i="41"/>
  <c r="F821" i="41"/>
  <c r="F822" i="41"/>
  <c r="F823" i="41"/>
  <c r="F824" i="41"/>
  <c r="F825" i="41"/>
  <c r="F826" i="41"/>
  <c r="F827" i="41"/>
  <c r="F828" i="41"/>
  <c r="F829" i="41"/>
  <c r="F830" i="41"/>
  <c r="F831" i="41"/>
  <c r="F832" i="41"/>
  <c r="F833" i="41"/>
  <c r="F834" i="41"/>
  <c r="F835" i="41"/>
  <c r="F836" i="41"/>
  <c r="F837" i="41"/>
  <c r="F838" i="41"/>
  <c r="F839" i="41"/>
  <c r="F840" i="41"/>
  <c r="F841" i="41"/>
  <c r="F842" i="41"/>
  <c r="F843" i="41"/>
  <c r="F844" i="41"/>
  <c r="F845" i="41"/>
  <c r="F846" i="41"/>
  <c r="F847" i="41"/>
  <c r="F848" i="41"/>
  <c r="F849" i="41"/>
  <c r="F850" i="41"/>
  <c r="F851" i="41"/>
  <c r="F852" i="41"/>
  <c r="F853" i="41"/>
  <c r="F854" i="41"/>
  <c r="F855" i="41"/>
  <c r="F856" i="41"/>
  <c r="F857" i="41"/>
  <c r="F858" i="41"/>
  <c r="F859" i="41"/>
  <c r="F860" i="41"/>
  <c r="F861" i="41"/>
  <c r="F862" i="41"/>
  <c r="F863" i="41"/>
  <c r="F864" i="41"/>
  <c r="F865" i="41"/>
  <c r="F866" i="41"/>
  <c r="F867" i="41"/>
  <c r="F868" i="41"/>
  <c r="F869" i="41"/>
  <c r="F870" i="41"/>
  <c r="F871" i="41"/>
  <c r="F872" i="41"/>
  <c r="F873" i="41"/>
  <c r="F874" i="41"/>
  <c r="F875" i="41"/>
  <c r="F876" i="41"/>
  <c r="F877" i="41"/>
  <c r="F878" i="41"/>
  <c r="F879" i="41"/>
  <c r="F880" i="41"/>
  <c r="F881" i="41"/>
  <c r="F882" i="41"/>
  <c r="F883" i="41"/>
  <c r="F884" i="41"/>
  <c r="F885" i="41"/>
  <c r="F886" i="41"/>
  <c r="F887" i="41"/>
  <c r="F888" i="41"/>
  <c r="F889" i="41"/>
  <c r="F890" i="41"/>
  <c r="F891" i="41"/>
  <c r="F892" i="41"/>
  <c r="F893" i="41"/>
  <c r="F894" i="41"/>
  <c r="F895" i="41"/>
  <c r="F896" i="41"/>
  <c r="F897" i="41"/>
  <c r="F898" i="41"/>
  <c r="F899" i="41"/>
  <c r="F900" i="41"/>
  <c r="F901" i="41"/>
  <c r="F902" i="41"/>
  <c r="F903" i="41"/>
  <c r="F904" i="41"/>
  <c r="F905" i="41"/>
  <c r="F906" i="41"/>
  <c r="F907" i="41"/>
  <c r="F908" i="41"/>
  <c r="F909" i="41"/>
  <c r="F910" i="41"/>
  <c r="F911" i="41"/>
  <c r="F912" i="41"/>
  <c r="F913" i="41"/>
  <c r="F914" i="41"/>
  <c r="F915" i="41"/>
  <c r="F916" i="41"/>
  <c r="F917" i="41"/>
  <c r="F918" i="41"/>
  <c r="F919" i="41"/>
  <c r="F920" i="41"/>
  <c r="F921" i="41"/>
  <c r="F922" i="41"/>
  <c r="F923" i="41"/>
  <c r="F924" i="41"/>
  <c r="F925" i="41"/>
  <c r="F926" i="41"/>
  <c r="F927" i="41"/>
  <c r="F928" i="41"/>
  <c r="F929" i="41"/>
  <c r="F930" i="41"/>
  <c r="F931" i="41"/>
  <c r="F932" i="41"/>
  <c r="F933" i="41"/>
  <c r="F934" i="41"/>
  <c r="F935" i="41"/>
  <c r="F936" i="41"/>
  <c r="F937" i="41"/>
  <c r="F938" i="41"/>
  <c r="F939" i="41"/>
  <c r="F940" i="41"/>
  <c r="F941" i="41"/>
  <c r="F942" i="41"/>
  <c r="F943" i="41"/>
  <c r="F944" i="41"/>
  <c r="F945" i="41"/>
  <c r="F946" i="41"/>
  <c r="F947" i="41"/>
  <c r="F948" i="41"/>
  <c r="F949" i="41"/>
  <c r="F950" i="41"/>
  <c r="F951" i="41"/>
  <c r="F952" i="41"/>
  <c r="F953" i="41"/>
  <c r="F954" i="41"/>
  <c r="F955" i="41"/>
  <c r="F956" i="41"/>
  <c r="F957" i="41"/>
  <c r="F958" i="41"/>
  <c r="F959" i="41"/>
  <c r="F960" i="41"/>
  <c r="F961" i="41"/>
  <c r="F962" i="41"/>
  <c r="F963" i="41"/>
  <c r="F964" i="41"/>
  <c r="F965" i="41"/>
  <c r="F966" i="41"/>
  <c r="F967" i="41"/>
  <c r="F968" i="41"/>
  <c r="F969" i="41"/>
  <c r="F970" i="41"/>
  <c r="F971" i="41"/>
  <c r="F972" i="41"/>
  <c r="F973" i="41"/>
  <c r="F974" i="41"/>
  <c r="F975" i="41"/>
  <c r="F976" i="41"/>
  <c r="F977" i="41"/>
  <c r="F978" i="41"/>
  <c r="F979" i="41"/>
  <c r="F980" i="41"/>
  <c r="F981" i="41"/>
  <c r="F982" i="41"/>
  <c r="F983" i="41"/>
  <c r="F984" i="41"/>
  <c r="F985" i="41"/>
  <c r="F986" i="41"/>
  <c r="F987" i="41"/>
  <c r="F988" i="41"/>
  <c r="F989" i="41"/>
  <c r="F990" i="41"/>
  <c r="F991" i="41"/>
  <c r="F992" i="41"/>
  <c r="F993" i="41"/>
  <c r="F994" i="41"/>
  <c r="F995" i="41"/>
  <c r="F996" i="41"/>
  <c r="F997" i="41"/>
  <c r="F998" i="41"/>
  <c r="F999" i="41"/>
  <c r="F1000" i="41"/>
  <c r="F1001" i="41"/>
  <c r="F1002" i="41"/>
  <c r="F1003" i="41"/>
  <c r="F1004" i="41"/>
  <c r="F1005" i="41"/>
  <c r="F1006" i="41"/>
  <c r="F1007" i="41"/>
  <c r="F1008" i="41"/>
  <c r="F1009" i="41"/>
  <c r="F1010" i="41"/>
  <c r="F1011" i="41"/>
  <c r="F1012" i="41"/>
  <c r="F1013" i="41"/>
  <c r="F1014" i="41"/>
  <c r="F1015" i="41"/>
  <c r="F1016" i="41"/>
  <c r="F1017" i="41"/>
  <c r="F1018" i="41"/>
  <c r="F1019" i="41"/>
  <c r="F1020" i="41"/>
  <c r="F1021" i="41"/>
  <c r="F1022" i="41"/>
  <c r="F1023" i="41"/>
  <c r="F1024" i="41"/>
  <c r="F1025" i="41"/>
  <c r="F1026" i="41"/>
  <c r="F1027" i="41"/>
  <c r="F1028" i="41"/>
  <c r="F1029" i="41"/>
  <c r="F1030" i="41"/>
  <c r="F1031" i="41"/>
  <c r="F1032" i="41"/>
  <c r="F1033" i="41"/>
  <c r="F1034" i="41"/>
  <c r="F1035" i="41"/>
  <c r="F1036" i="41"/>
  <c r="F1037" i="41"/>
  <c r="F1038" i="41"/>
  <c r="F1039" i="41"/>
  <c r="F1040" i="41"/>
  <c r="F1041" i="41"/>
  <c r="F1042" i="41"/>
  <c r="F1043" i="41"/>
  <c r="F1044" i="41"/>
  <c r="F1045" i="41"/>
  <c r="F1046" i="41"/>
  <c r="F1047" i="41"/>
  <c r="F1048" i="41"/>
  <c r="F1049" i="41"/>
  <c r="F1050" i="41"/>
  <c r="F1051" i="41"/>
  <c r="F1052" i="41"/>
  <c r="F1053" i="41"/>
  <c r="F1054" i="41"/>
  <c r="F1055" i="41"/>
  <c r="F1056" i="41"/>
  <c r="F1057" i="41"/>
  <c r="F1058" i="41"/>
  <c r="F1059" i="41"/>
  <c r="F1060" i="41"/>
  <c r="F1061" i="41"/>
  <c r="F1062" i="41"/>
  <c r="F1063" i="41"/>
  <c r="F1064" i="41"/>
  <c r="F1065" i="41"/>
  <c r="F1066" i="41"/>
  <c r="F1067" i="41"/>
  <c r="F1068" i="41"/>
  <c r="F1069" i="41"/>
  <c r="F1070" i="41"/>
  <c r="F1071" i="41"/>
  <c r="F1072" i="41"/>
  <c r="F1073" i="41"/>
  <c r="F1074" i="41"/>
  <c r="F1075" i="41"/>
  <c r="F1076" i="41"/>
  <c r="F1077" i="41"/>
  <c r="F1078" i="41"/>
  <c r="F1079" i="41"/>
  <c r="F1080" i="41"/>
  <c r="F1081" i="41"/>
  <c r="F1082" i="41"/>
  <c r="F1083" i="41"/>
  <c r="F1084" i="41"/>
  <c r="F1085" i="41"/>
  <c r="F1086" i="41"/>
  <c r="F1087" i="41"/>
  <c r="F1088" i="41"/>
  <c r="F1089" i="41"/>
  <c r="F1090" i="41"/>
  <c r="F1091" i="41"/>
  <c r="F1092" i="41"/>
  <c r="F1093" i="41"/>
  <c r="F1094" i="41"/>
  <c r="F1095" i="41"/>
  <c r="F1096" i="41"/>
  <c r="F1097" i="41"/>
  <c r="F1098" i="41"/>
  <c r="F1099" i="41"/>
  <c r="F1100" i="41"/>
  <c r="F1101" i="41"/>
  <c r="F1102" i="41"/>
  <c r="F1103" i="41"/>
  <c r="F1104" i="41"/>
  <c r="F1105" i="41"/>
  <c r="F1106" i="41"/>
  <c r="F1107" i="41"/>
  <c r="F1108" i="41"/>
  <c r="F1109" i="41"/>
  <c r="F1110" i="41"/>
  <c r="F1111" i="41"/>
  <c r="F1112" i="41"/>
  <c r="F1113" i="41"/>
  <c r="F1114" i="41"/>
  <c r="F1115" i="41"/>
  <c r="F1116" i="41"/>
  <c r="F1117" i="41"/>
  <c r="F1118" i="41"/>
  <c r="F1119" i="41"/>
  <c r="F1120" i="41"/>
  <c r="F1121" i="41"/>
  <c r="F1122" i="41"/>
  <c r="F1123" i="41"/>
  <c r="F1124" i="41"/>
  <c r="F1125" i="41"/>
  <c r="F1126" i="41"/>
  <c r="F1127" i="41"/>
  <c r="F1128" i="41"/>
  <c r="F1129" i="41"/>
  <c r="F1130" i="41"/>
  <c r="F1131" i="41"/>
  <c r="F1132" i="41"/>
  <c r="F1133" i="41"/>
  <c r="F1134" i="41"/>
  <c r="F1135" i="41"/>
  <c r="F1136" i="41"/>
  <c r="F1137" i="41"/>
  <c r="F1138" i="41"/>
  <c r="F1139" i="41"/>
  <c r="F1140" i="41"/>
  <c r="F1141" i="41"/>
  <c r="F1142" i="41"/>
  <c r="F1143" i="41"/>
  <c r="F1144" i="41"/>
  <c r="F1145" i="41"/>
  <c r="F1146" i="41"/>
  <c r="F1147" i="41"/>
  <c r="F1148" i="41"/>
  <c r="F1149" i="41"/>
  <c r="F1150" i="41"/>
  <c r="F1151" i="41"/>
  <c r="F1152" i="41"/>
  <c r="F1153" i="41"/>
  <c r="F1154" i="41"/>
  <c r="F1155" i="41"/>
  <c r="F1156" i="41"/>
  <c r="F1157" i="41"/>
  <c r="F1158" i="41"/>
  <c r="F1159" i="41"/>
  <c r="F1160" i="41"/>
  <c r="F1161" i="41"/>
  <c r="F1162" i="41"/>
  <c r="F1163" i="41"/>
  <c r="F1164" i="41"/>
  <c r="F1165" i="41"/>
  <c r="F1166" i="41"/>
  <c r="F1167" i="41"/>
  <c r="F1168" i="41"/>
  <c r="F1169" i="41"/>
  <c r="F1170" i="41"/>
  <c r="F1171" i="41"/>
  <c r="F1172" i="41"/>
  <c r="F1173" i="41"/>
  <c r="F1174" i="41"/>
  <c r="F1175" i="41"/>
  <c r="F1176" i="41"/>
  <c r="F1177" i="41"/>
  <c r="F1178" i="41"/>
  <c r="F1179" i="41"/>
  <c r="F1180" i="41"/>
  <c r="F1181" i="41"/>
  <c r="F1182" i="41"/>
  <c r="F1183" i="41"/>
  <c r="F1184" i="41"/>
  <c r="F1185" i="41"/>
  <c r="F1186" i="41"/>
  <c r="F1187" i="41"/>
  <c r="F1188" i="41"/>
  <c r="F1189" i="41"/>
  <c r="F1190" i="41"/>
  <c r="F1191" i="41"/>
  <c r="F1192" i="41"/>
  <c r="F1193" i="41"/>
  <c r="F1194" i="41"/>
  <c r="F1195" i="41"/>
  <c r="F1196" i="41"/>
  <c r="F1197" i="41"/>
  <c r="F1198" i="41"/>
  <c r="F1199" i="41"/>
  <c r="F1200" i="41"/>
  <c r="F1201" i="41"/>
  <c r="F1202" i="41"/>
  <c r="F1203" i="41"/>
  <c r="F1204" i="41"/>
  <c r="F1205" i="41"/>
  <c r="F1206" i="41"/>
  <c r="F1207" i="41"/>
  <c r="F1208" i="41"/>
  <c r="F1209" i="41"/>
  <c r="F1210" i="41"/>
  <c r="F1211" i="41"/>
  <c r="F1212" i="41"/>
  <c r="F1213" i="41"/>
  <c r="F1214" i="41"/>
  <c r="F1215" i="41"/>
  <c r="F1216" i="41"/>
  <c r="F1217" i="41"/>
  <c r="F1218" i="41"/>
  <c r="F1219" i="41"/>
  <c r="F1220" i="41"/>
  <c r="F1221" i="41"/>
  <c r="F1222" i="41"/>
  <c r="F1223" i="41"/>
  <c r="F1224" i="41"/>
  <c r="F1225" i="41"/>
  <c r="F1226" i="41"/>
  <c r="F1227" i="41"/>
  <c r="F1228" i="41"/>
  <c r="F1229" i="41"/>
  <c r="F1230" i="41"/>
  <c r="F1231" i="41"/>
  <c r="F1232" i="41"/>
  <c r="F1233" i="41"/>
  <c r="F1234" i="41"/>
  <c r="F1235" i="41"/>
  <c r="F1236" i="41"/>
  <c r="F1237" i="41"/>
  <c r="F1238" i="41"/>
  <c r="F1239" i="41"/>
  <c r="F1240" i="41"/>
  <c r="F1241" i="41"/>
  <c r="F1242" i="41"/>
  <c r="F1243" i="41"/>
  <c r="F1244" i="41"/>
  <c r="F1245" i="41"/>
  <c r="F1246" i="41"/>
  <c r="F1247" i="41"/>
  <c r="F1248" i="41"/>
  <c r="F1249" i="41"/>
  <c r="F1250" i="41"/>
  <c r="F1251" i="41"/>
  <c r="F1252" i="41"/>
  <c r="F1253" i="41"/>
  <c r="F1254" i="41"/>
  <c r="F1255" i="41"/>
  <c r="F1256" i="41"/>
  <c r="F1257" i="41"/>
  <c r="F1258" i="41"/>
  <c r="F1259" i="41"/>
  <c r="F1260" i="41"/>
  <c r="F1261" i="41"/>
  <c r="F1262" i="41"/>
  <c r="F1263" i="41"/>
  <c r="F1264" i="41"/>
  <c r="F1265" i="41"/>
  <c r="F1266" i="41"/>
  <c r="F1267" i="41"/>
  <c r="F1268" i="41"/>
  <c r="F1269" i="41"/>
  <c r="F1270" i="41"/>
  <c r="F1271" i="41"/>
  <c r="F1272" i="41"/>
  <c r="F1273" i="41"/>
  <c r="F1274" i="41"/>
  <c r="F1275" i="41"/>
  <c r="F1276" i="41"/>
  <c r="F1277" i="41"/>
  <c r="F1278" i="41"/>
  <c r="F1279" i="41"/>
  <c r="F1280" i="41"/>
  <c r="F1281" i="41"/>
  <c r="F1282" i="41"/>
  <c r="F1283" i="41"/>
  <c r="F1284" i="41"/>
  <c r="F1285" i="41"/>
  <c r="F1286" i="41"/>
  <c r="F1287" i="41"/>
  <c r="F1288" i="41"/>
  <c r="F1289" i="41"/>
  <c r="F1290" i="41"/>
  <c r="F1291" i="41"/>
  <c r="F1292" i="41"/>
  <c r="F1293" i="41"/>
  <c r="F1294" i="41"/>
  <c r="F1295" i="41"/>
  <c r="F1296" i="41"/>
  <c r="F1297" i="41"/>
  <c r="F1298" i="41"/>
  <c r="F1299" i="41"/>
  <c r="F1300" i="41"/>
  <c r="F1301" i="41"/>
  <c r="F1302" i="41"/>
  <c r="F1303" i="41"/>
  <c r="F1304" i="41"/>
  <c r="F1305" i="41"/>
  <c r="F1306" i="41"/>
  <c r="F1307" i="41"/>
  <c r="F1308" i="41"/>
  <c r="F1309" i="41"/>
  <c r="F1310" i="41"/>
  <c r="F1311" i="41"/>
  <c r="F1312" i="41"/>
  <c r="F1313" i="41"/>
  <c r="F1314" i="41"/>
  <c r="F1315" i="41"/>
  <c r="F1316" i="41"/>
  <c r="F1317" i="41"/>
  <c r="F1318" i="41"/>
  <c r="F1319" i="41"/>
  <c r="F1320" i="41"/>
  <c r="F1321" i="41"/>
  <c r="F1322" i="41"/>
  <c r="F1323" i="41"/>
  <c r="F1324" i="41"/>
  <c r="F1325" i="41"/>
  <c r="F1326" i="41"/>
  <c r="F1327" i="41"/>
  <c r="F1328" i="41"/>
  <c r="F1329" i="41"/>
  <c r="F1330" i="41"/>
  <c r="F1331" i="41"/>
  <c r="F1332" i="41"/>
  <c r="F1333" i="41"/>
  <c r="F1334" i="41"/>
  <c r="F1335" i="41"/>
  <c r="F1336" i="41"/>
  <c r="F1337" i="41"/>
  <c r="F1338" i="41"/>
  <c r="F1339" i="41"/>
  <c r="F1340" i="41"/>
  <c r="F1341" i="41"/>
  <c r="F1342" i="41"/>
  <c r="F1343" i="41"/>
  <c r="F1344" i="41"/>
  <c r="F1345" i="41"/>
  <c r="F1346" i="41"/>
  <c r="F1347" i="41"/>
  <c r="F1348" i="41"/>
  <c r="F1349" i="41"/>
  <c r="F1350" i="41"/>
  <c r="F1351" i="41"/>
  <c r="F1352" i="41"/>
  <c r="F1353" i="41"/>
  <c r="F1354" i="41"/>
  <c r="F1355" i="41"/>
  <c r="F1356" i="41"/>
  <c r="F1357" i="41"/>
  <c r="F1358" i="41"/>
  <c r="F1359" i="41"/>
  <c r="F1360" i="41"/>
  <c r="F1361" i="41"/>
  <c r="F1362" i="41"/>
  <c r="F1363" i="41"/>
  <c r="F1364" i="41"/>
  <c r="F1365" i="41"/>
  <c r="F1366" i="41"/>
  <c r="F1367" i="41"/>
  <c r="F1368" i="41"/>
  <c r="F1369" i="41"/>
  <c r="F1370" i="41"/>
  <c r="F1371" i="41"/>
  <c r="F1372" i="41"/>
  <c r="F1373" i="41"/>
  <c r="F1374" i="41"/>
  <c r="F1375" i="41"/>
  <c r="F1376" i="41"/>
  <c r="F1377" i="41"/>
  <c r="F1378" i="41"/>
  <c r="F1379" i="41"/>
  <c r="F1380" i="41"/>
  <c r="F1381" i="41"/>
  <c r="F1382" i="41"/>
  <c r="F1383" i="41"/>
  <c r="F1384" i="41"/>
  <c r="F1385" i="41"/>
  <c r="F1386" i="41"/>
  <c r="F1387" i="41"/>
  <c r="F1388" i="41"/>
  <c r="F1389" i="41"/>
  <c r="F1390" i="41"/>
  <c r="F1391" i="41"/>
  <c r="F1392" i="41"/>
  <c r="F1393" i="41"/>
  <c r="F1394" i="41"/>
  <c r="F1395" i="41"/>
  <c r="F1396" i="41"/>
  <c r="F1397" i="41"/>
  <c r="F1398" i="41"/>
  <c r="F1399" i="41"/>
  <c r="F1400" i="41"/>
  <c r="F1401" i="41"/>
  <c r="F1402" i="41"/>
  <c r="F1403" i="41"/>
  <c r="F1404" i="41"/>
  <c r="F1405" i="41"/>
  <c r="F1406" i="41"/>
  <c r="F1407" i="41"/>
  <c r="F1408" i="41"/>
  <c r="F1409" i="41"/>
  <c r="F1410" i="41"/>
  <c r="F1411" i="41"/>
  <c r="F1412" i="41"/>
  <c r="F1413" i="41"/>
  <c r="F1414" i="41"/>
  <c r="F1415" i="41"/>
  <c r="F1416" i="41"/>
  <c r="F1417" i="41"/>
  <c r="F1418" i="41"/>
  <c r="F1419" i="41"/>
  <c r="F1420" i="41"/>
  <c r="F1421" i="41"/>
  <c r="F1422" i="41"/>
  <c r="F1423" i="41"/>
  <c r="F1424" i="41"/>
  <c r="F1425" i="41"/>
  <c r="F1426" i="41"/>
  <c r="F1427" i="41"/>
  <c r="F1428" i="41"/>
  <c r="F1429" i="41"/>
  <c r="F1430" i="41"/>
  <c r="F1431" i="41"/>
  <c r="F1432" i="41"/>
  <c r="F1433" i="41"/>
  <c r="F1434" i="41"/>
  <c r="F1435" i="41"/>
  <c r="F1436" i="41"/>
  <c r="F1437" i="41"/>
  <c r="F1438" i="41"/>
  <c r="F1439" i="41"/>
  <c r="F1440" i="41"/>
  <c r="F1441" i="41"/>
  <c r="F1442" i="41"/>
  <c r="F1443" i="41"/>
  <c r="F1444" i="41"/>
  <c r="F1445" i="41"/>
  <c r="F1446" i="41"/>
  <c r="F1447" i="41"/>
  <c r="F1448" i="41"/>
  <c r="F1449" i="41"/>
  <c r="F1450" i="41"/>
  <c r="F1451" i="41"/>
  <c r="F1452" i="41"/>
  <c r="F1453" i="41"/>
  <c r="F1454" i="41"/>
  <c r="F1455" i="41"/>
  <c r="F1456" i="41"/>
  <c r="F1457" i="41"/>
  <c r="F1458" i="41"/>
  <c r="F1459" i="41"/>
  <c r="F1460" i="41"/>
  <c r="F1461" i="41"/>
  <c r="F1462" i="41"/>
  <c r="F1463" i="41"/>
  <c r="F1464" i="41"/>
  <c r="F1465" i="41"/>
  <c r="F1466" i="41"/>
  <c r="F1467" i="41"/>
  <c r="F1468" i="41"/>
  <c r="F1469" i="41"/>
  <c r="F1470" i="41"/>
  <c r="F1471" i="41"/>
  <c r="F1472" i="41"/>
  <c r="F1473" i="41"/>
  <c r="F1474" i="41"/>
  <c r="F1475" i="41"/>
  <c r="F1476" i="41"/>
  <c r="F1477" i="41"/>
  <c r="F1478" i="41"/>
  <c r="F1479" i="41"/>
  <c r="F1480" i="41"/>
  <c r="F1481" i="41"/>
  <c r="F1482" i="41"/>
  <c r="F1483" i="41"/>
  <c r="F1484" i="41"/>
  <c r="F1485" i="41"/>
  <c r="F1486" i="41"/>
  <c r="F1487" i="41"/>
  <c r="F1488" i="41"/>
  <c r="F1489" i="41"/>
  <c r="F1490" i="41"/>
  <c r="F1491" i="41"/>
  <c r="F1492" i="41"/>
  <c r="F1493" i="41"/>
  <c r="F1494" i="41"/>
  <c r="F1495" i="41"/>
  <c r="F1496" i="41"/>
  <c r="F1497" i="41"/>
  <c r="F1498" i="41"/>
  <c r="F1499" i="41"/>
  <c r="F1500" i="41"/>
  <c r="F1501" i="41"/>
  <c r="F1502" i="41"/>
  <c r="F1503" i="41"/>
  <c r="F1504" i="41"/>
  <c r="F1505" i="41"/>
  <c r="F1506" i="41"/>
  <c r="F1507" i="41"/>
  <c r="F1508" i="41"/>
  <c r="F1509" i="41"/>
  <c r="F1510" i="41"/>
  <c r="F1511" i="41"/>
  <c r="F1512" i="41"/>
  <c r="F1513" i="41"/>
  <c r="F1514" i="41"/>
  <c r="F1515" i="41"/>
  <c r="F1516" i="41"/>
  <c r="F1517" i="41"/>
  <c r="F1518" i="41"/>
  <c r="F1519" i="41"/>
  <c r="F1520" i="41"/>
  <c r="F1521" i="41"/>
  <c r="F1522" i="41"/>
  <c r="F1523" i="41"/>
  <c r="F1524" i="41"/>
  <c r="F1525" i="41"/>
  <c r="F1526" i="41"/>
  <c r="F1527" i="41"/>
  <c r="F1528" i="41"/>
  <c r="F1529" i="41"/>
  <c r="F1530" i="41"/>
  <c r="F1531" i="41"/>
  <c r="F1532" i="41"/>
  <c r="F1533" i="41"/>
  <c r="F1534" i="41"/>
  <c r="F1535" i="41"/>
  <c r="F1536" i="41"/>
  <c r="F1537" i="41"/>
  <c r="F1538" i="41"/>
  <c r="F1539" i="41"/>
  <c r="F1540" i="41"/>
  <c r="F1541" i="41"/>
  <c r="F1542" i="41"/>
  <c r="F1543" i="41"/>
  <c r="F1544" i="41"/>
  <c r="F1545" i="41"/>
  <c r="F1546" i="41"/>
  <c r="F1547" i="41"/>
  <c r="F1548" i="41"/>
  <c r="F1549" i="41"/>
  <c r="F1550" i="41"/>
  <c r="F1551" i="41"/>
  <c r="F1552" i="41"/>
  <c r="F1553" i="41"/>
  <c r="F1554" i="41"/>
  <c r="F1555" i="41"/>
  <c r="F1556" i="41"/>
  <c r="F1557" i="41"/>
  <c r="F1558" i="41"/>
  <c r="F1559" i="41"/>
  <c r="F1560" i="41"/>
  <c r="F1561" i="41"/>
  <c r="F1562" i="41"/>
  <c r="F1563" i="41"/>
  <c r="F1564" i="41"/>
  <c r="F1565" i="41"/>
  <c r="F1566" i="41"/>
  <c r="F1567" i="41"/>
  <c r="F1568" i="41"/>
  <c r="F1569" i="41"/>
  <c r="F1570" i="41"/>
  <c r="F1571" i="41"/>
  <c r="F1572" i="41"/>
  <c r="F1573" i="41"/>
  <c r="F1574" i="41"/>
  <c r="F1575" i="41"/>
  <c r="F1576" i="41"/>
  <c r="F1577" i="41"/>
  <c r="F1578" i="41"/>
  <c r="F1579" i="41"/>
  <c r="F1580" i="41"/>
  <c r="F1581" i="41"/>
  <c r="F1582" i="41"/>
  <c r="F1583" i="41"/>
  <c r="F1584" i="41"/>
  <c r="F1585" i="41"/>
  <c r="F1586" i="41"/>
  <c r="F1587" i="41"/>
  <c r="F1588" i="41"/>
  <c r="F1589" i="41"/>
  <c r="F1590" i="41"/>
  <c r="F1591" i="41"/>
  <c r="F1592" i="41"/>
  <c r="F1593" i="41"/>
  <c r="F1594" i="41"/>
  <c r="F1595" i="41"/>
  <c r="F1596" i="41"/>
  <c r="F1597" i="41"/>
  <c r="F1598" i="41"/>
  <c r="F1599" i="41"/>
  <c r="F1600" i="41"/>
  <c r="F1601" i="41"/>
  <c r="F1602" i="41"/>
  <c r="F1603" i="41"/>
  <c r="F1604" i="41"/>
  <c r="F1605" i="41"/>
  <c r="F1606" i="41"/>
  <c r="F1607" i="41"/>
  <c r="F1608" i="41"/>
  <c r="F1609" i="41"/>
  <c r="F1610" i="41"/>
  <c r="F1611" i="41"/>
  <c r="F1612" i="41"/>
  <c r="F1613" i="41"/>
  <c r="F1614" i="41"/>
  <c r="F1615" i="41"/>
  <c r="F1616" i="41"/>
  <c r="F1617" i="41"/>
  <c r="F1618" i="41"/>
  <c r="F1619" i="41"/>
  <c r="F1620" i="41"/>
  <c r="F1621" i="41"/>
  <c r="F1622" i="41"/>
  <c r="F1623" i="41"/>
  <c r="F1624" i="41"/>
  <c r="F1625" i="41"/>
  <c r="F1626" i="41"/>
  <c r="F1627" i="41"/>
  <c r="F1628" i="41"/>
  <c r="F1629" i="41"/>
  <c r="F1630" i="41"/>
  <c r="F1631" i="41"/>
  <c r="F1632" i="41"/>
  <c r="F1633" i="41"/>
  <c r="F1634" i="41"/>
  <c r="F1635" i="41"/>
  <c r="F1636" i="41"/>
  <c r="F1637" i="41"/>
  <c r="F1638" i="41"/>
  <c r="F1639" i="41"/>
  <c r="F1640" i="41"/>
  <c r="F1641" i="41"/>
  <c r="F1642" i="41"/>
  <c r="F1643" i="41"/>
  <c r="F1644" i="41"/>
  <c r="F1645" i="41"/>
  <c r="F1646" i="41"/>
  <c r="F1647" i="41"/>
  <c r="F1648" i="41"/>
  <c r="F1649" i="41"/>
  <c r="F1650" i="41"/>
  <c r="F1651" i="41"/>
  <c r="F1652" i="41"/>
  <c r="F1653" i="41"/>
  <c r="F1654" i="41"/>
  <c r="F1655" i="41"/>
  <c r="F1656" i="41"/>
  <c r="F1657" i="41"/>
  <c r="F1658" i="41"/>
  <c r="F1659" i="41"/>
  <c r="F1660" i="41"/>
  <c r="F1661" i="41"/>
  <c r="F1662" i="41"/>
  <c r="F1663" i="41"/>
  <c r="F1664" i="41"/>
  <c r="F1665" i="41"/>
  <c r="F1666" i="41"/>
  <c r="F1667" i="41"/>
  <c r="F1668" i="41"/>
  <c r="F1669" i="41"/>
  <c r="F1670" i="41"/>
  <c r="F1671" i="41"/>
  <c r="F1672" i="41"/>
  <c r="F1673" i="41"/>
  <c r="F1674" i="41"/>
  <c r="F1675" i="41"/>
  <c r="F1676" i="41"/>
  <c r="F1677" i="41"/>
  <c r="F1678" i="41"/>
  <c r="F1679" i="41"/>
  <c r="F1680" i="41"/>
  <c r="F1681" i="41"/>
  <c r="F1682" i="41"/>
  <c r="F1683" i="41"/>
  <c r="F1684" i="41"/>
  <c r="F1685" i="41"/>
  <c r="F1686" i="41"/>
  <c r="F1687" i="41"/>
  <c r="F1688" i="41"/>
  <c r="F1689" i="41"/>
  <c r="F1690" i="41"/>
  <c r="F1691" i="41"/>
  <c r="F1692" i="41"/>
  <c r="F1693" i="41"/>
  <c r="F1694" i="41"/>
  <c r="F1695" i="41"/>
  <c r="F1696" i="41"/>
  <c r="F1697" i="41"/>
  <c r="F1698" i="41"/>
  <c r="F1699" i="41"/>
  <c r="F1700" i="41"/>
  <c r="F1701" i="41"/>
  <c r="F1702" i="41"/>
  <c r="F1703" i="41"/>
  <c r="F1704" i="41"/>
  <c r="F1705" i="41"/>
  <c r="F1706" i="41"/>
  <c r="F1707" i="41"/>
  <c r="F1708" i="41"/>
  <c r="F1709" i="41"/>
  <c r="F1710" i="41"/>
  <c r="F1711" i="41"/>
  <c r="F1712" i="41"/>
  <c r="F1713" i="41"/>
  <c r="F1714" i="41"/>
  <c r="F1715" i="41"/>
  <c r="F1716" i="41"/>
  <c r="F1717" i="41"/>
  <c r="F1718" i="41"/>
  <c r="F1719" i="41"/>
  <c r="F1720" i="41"/>
  <c r="F1721" i="41"/>
  <c r="F1722" i="41"/>
  <c r="F1723" i="41"/>
  <c r="F1724" i="41"/>
  <c r="F1725" i="41"/>
  <c r="F1726" i="41"/>
  <c r="F1727" i="41"/>
  <c r="F1728" i="41"/>
  <c r="F1729" i="41"/>
  <c r="F1730" i="41"/>
  <c r="F1731" i="41"/>
  <c r="F1732" i="41"/>
  <c r="F1733" i="41"/>
  <c r="F1734" i="41"/>
  <c r="F1735" i="41"/>
  <c r="F1736" i="41"/>
  <c r="F1737" i="41"/>
  <c r="F1738" i="41"/>
  <c r="F1739" i="41"/>
  <c r="F1740" i="41"/>
  <c r="F1741" i="41"/>
  <c r="F1742" i="41"/>
  <c r="F1743" i="41"/>
  <c r="F1744" i="41"/>
  <c r="F1745" i="41"/>
  <c r="F1746" i="41"/>
  <c r="F1747" i="41"/>
  <c r="F1748" i="41"/>
  <c r="F1749" i="41"/>
  <c r="F1750" i="41"/>
  <c r="F1751" i="41"/>
  <c r="F1752" i="41"/>
  <c r="F1753" i="41"/>
  <c r="F1754" i="41"/>
  <c r="F1755" i="41"/>
  <c r="F1756" i="41"/>
  <c r="F1757" i="41"/>
  <c r="F1758" i="41"/>
  <c r="F1759" i="41"/>
  <c r="F1760" i="41"/>
  <c r="F1761" i="41"/>
  <c r="F1762" i="41"/>
  <c r="F1763" i="41"/>
  <c r="F1764" i="41"/>
  <c r="F1765" i="41"/>
  <c r="F1766" i="41"/>
  <c r="F1767" i="41"/>
  <c r="F1768" i="41"/>
  <c r="F1769" i="41"/>
  <c r="F1770" i="41"/>
  <c r="F1771" i="41"/>
  <c r="F1772" i="41"/>
  <c r="F1773" i="41"/>
  <c r="F1774" i="41"/>
  <c r="F1775" i="41"/>
  <c r="F1776" i="41"/>
  <c r="F1777" i="41"/>
  <c r="F1778" i="41"/>
  <c r="F1779" i="41"/>
  <c r="F1780" i="41"/>
  <c r="F1781" i="41"/>
  <c r="F1782" i="41"/>
  <c r="F1783" i="41"/>
  <c r="F1784" i="41"/>
  <c r="F1785" i="41"/>
  <c r="F1786" i="41"/>
  <c r="F1787" i="41"/>
  <c r="F1788" i="41"/>
  <c r="F1789" i="41"/>
  <c r="F1790" i="41"/>
  <c r="F1791" i="41"/>
  <c r="F1792" i="41"/>
  <c r="F1793" i="41"/>
  <c r="F1794" i="41"/>
  <c r="F1795" i="41"/>
  <c r="F1796" i="41"/>
  <c r="F1797" i="41"/>
  <c r="F1798" i="41"/>
  <c r="F1799" i="41"/>
  <c r="F1800" i="41"/>
  <c r="F1801" i="41"/>
  <c r="F1802" i="41"/>
  <c r="F1803" i="41"/>
  <c r="F1804" i="41"/>
  <c r="F1805" i="41"/>
  <c r="F1806" i="41"/>
  <c r="F1807" i="41"/>
  <c r="F1808" i="41"/>
  <c r="F1809" i="41"/>
  <c r="F1810" i="41"/>
  <c r="F1811" i="41"/>
  <c r="F1812" i="41"/>
  <c r="F1813" i="41"/>
  <c r="F1814" i="41"/>
  <c r="F1815" i="41"/>
  <c r="F1816" i="41"/>
  <c r="F1817" i="41"/>
  <c r="F1818" i="41"/>
  <c r="F1819" i="41"/>
  <c r="F1820" i="41"/>
  <c r="F1821" i="41"/>
  <c r="F1822" i="41"/>
  <c r="F1823" i="41"/>
  <c r="F1824" i="41"/>
  <c r="F1825" i="41"/>
  <c r="F1826" i="41"/>
  <c r="F1827" i="41"/>
  <c r="F1828" i="41"/>
  <c r="F1829" i="41"/>
  <c r="F1830" i="41"/>
  <c r="F1831" i="41"/>
  <c r="F1832" i="41"/>
  <c r="F1833" i="41"/>
  <c r="F1834" i="41"/>
  <c r="F1835" i="41"/>
  <c r="F1836" i="41"/>
  <c r="F1837" i="41"/>
  <c r="F1838" i="41"/>
  <c r="F1839" i="41"/>
  <c r="F1840" i="41"/>
  <c r="F1841" i="41"/>
  <c r="F1842" i="41"/>
  <c r="F1843" i="41"/>
  <c r="F1844" i="41"/>
  <c r="F1845" i="41"/>
  <c r="F1846" i="41"/>
  <c r="F1847" i="41"/>
  <c r="F1848" i="41"/>
  <c r="F1849" i="41"/>
  <c r="F1850" i="41"/>
  <c r="F1851" i="41"/>
  <c r="F1852" i="41"/>
  <c r="F1853" i="41"/>
  <c r="F1854" i="41"/>
  <c r="F1855" i="41"/>
  <c r="F1856" i="41"/>
  <c r="F1857" i="41"/>
  <c r="F1858" i="41"/>
  <c r="F1859" i="41"/>
  <c r="F1860" i="41"/>
  <c r="F1861" i="41"/>
  <c r="F1862" i="41"/>
  <c r="F1863" i="41"/>
  <c r="F1864" i="41"/>
  <c r="F1865" i="41"/>
  <c r="F1866" i="41"/>
  <c r="F1867" i="41"/>
  <c r="F1868" i="41"/>
  <c r="F1869" i="41"/>
  <c r="F1870" i="41"/>
  <c r="F1871" i="41"/>
  <c r="F1872" i="41"/>
  <c r="F1873" i="41"/>
  <c r="F1874" i="41"/>
  <c r="F1875" i="41"/>
  <c r="F1876" i="41"/>
  <c r="F1877" i="41"/>
  <c r="F1878" i="41"/>
  <c r="F1879" i="41"/>
  <c r="F1880" i="41"/>
  <c r="F1881" i="41"/>
  <c r="F1882" i="41"/>
  <c r="F1883" i="41"/>
  <c r="F1884" i="41"/>
  <c r="F1885" i="41"/>
  <c r="F1886" i="41"/>
  <c r="F1887" i="41"/>
  <c r="F1888" i="41"/>
  <c r="F1889" i="41"/>
  <c r="F1890" i="41"/>
  <c r="F1891" i="41"/>
  <c r="F1892" i="41"/>
  <c r="F1893" i="41"/>
  <c r="F1894" i="41"/>
  <c r="F1895" i="41"/>
  <c r="F1896" i="41"/>
  <c r="F1897" i="41"/>
  <c r="F1898" i="41"/>
  <c r="F1899" i="41"/>
  <c r="F1900" i="41"/>
  <c r="F1901" i="41"/>
  <c r="F1902" i="41"/>
  <c r="F1903" i="41"/>
  <c r="F1904" i="41"/>
  <c r="F1905" i="41"/>
  <c r="F1906" i="41"/>
  <c r="F1907" i="41"/>
  <c r="F1908" i="41"/>
  <c r="F1909" i="41"/>
  <c r="F1910" i="41"/>
  <c r="F1911" i="41"/>
  <c r="F1912" i="41"/>
  <c r="F1913" i="41"/>
  <c r="F1914" i="41"/>
  <c r="F1915" i="41"/>
  <c r="F1916" i="41"/>
  <c r="F1917" i="41"/>
  <c r="F1918" i="41"/>
  <c r="F1919" i="41"/>
  <c r="F1920" i="41"/>
  <c r="F1921" i="41"/>
  <c r="F1922" i="41"/>
  <c r="F1923" i="41"/>
  <c r="F1924" i="41"/>
  <c r="F1925" i="41"/>
  <c r="F1926" i="41"/>
  <c r="F1927" i="41"/>
  <c r="F1928" i="41"/>
  <c r="F1929" i="41"/>
  <c r="F1930" i="41"/>
  <c r="F1931" i="41"/>
  <c r="F1932" i="41"/>
  <c r="F1933" i="41"/>
  <c r="F1934" i="41"/>
  <c r="F1935" i="41"/>
  <c r="F1936" i="41"/>
  <c r="F1937" i="41"/>
  <c r="F1938" i="41"/>
  <c r="F1939" i="41"/>
  <c r="F1940" i="41"/>
  <c r="F1941" i="41"/>
  <c r="F1942" i="41"/>
  <c r="F1943" i="41"/>
  <c r="F1944" i="41"/>
  <c r="F1945" i="41"/>
  <c r="F1946" i="41"/>
  <c r="F1947" i="41"/>
  <c r="F1948" i="41"/>
  <c r="F1949" i="41"/>
  <c r="F1950" i="41"/>
  <c r="F1951" i="41"/>
  <c r="F1952" i="41"/>
  <c r="F1953" i="41"/>
  <c r="F1954" i="41"/>
  <c r="F1955" i="41"/>
  <c r="F1956" i="41"/>
  <c r="F1957" i="41"/>
  <c r="F1958" i="41"/>
  <c r="F1959" i="41"/>
  <c r="F1960" i="41"/>
  <c r="F1961" i="41"/>
  <c r="F1962" i="41"/>
  <c r="F1963" i="41"/>
  <c r="F1964" i="41"/>
  <c r="F1965" i="41"/>
  <c r="F1966" i="41"/>
  <c r="F1967" i="41"/>
  <c r="F1968" i="41"/>
  <c r="F1969" i="41"/>
  <c r="F1970" i="41"/>
  <c r="F1971" i="41"/>
  <c r="F1972" i="41"/>
  <c r="F1973" i="41"/>
  <c r="F1974" i="41"/>
  <c r="F1975" i="41"/>
  <c r="F1976" i="41"/>
  <c r="F1977" i="41"/>
  <c r="F1978" i="41"/>
  <c r="F1979" i="41"/>
  <c r="F1980" i="41"/>
  <c r="F1981" i="41"/>
  <c r="F1982" i="41"/>
  <c r="F1983" i="41"/>
  <c r="F1984" i="41"/>
  <c r="F1985" i="41"/>
  <c r="F1986" i="41"/>
  <c r="F1987" i="41"/>
  <c r="F1988" i="41"/>
  <c r="F1989" i="41"/>
  <c r="F1990" i="41"/>
  <c r="F1991" i="41"/>
  <c r="F1992" i="41"/>
  <c r="F1993" i="41"/>
  <c r="F1994" i="41"/>
  <c r="F1995" i="41"/>
  <c r="F1996" i="41"/>
  <c r="F1997" i="41"/>
  <c r="F1998" i="41"/>
  <c r="F1999" i="41"/>
  <c r="F2000" i="41"/>
  <c r="F2001" i="41"/>
  <c r="F2002" i="41"/>
  <c r="F2003" i="41"/>
  <c r="F2004" i="41"/>
  <c r="F2005" i="41"/>
  <c r="F2006" i="41"/>
  <c r="F2007" i="41"/>
  <c r="F2008" i="41"/>
  <c r="F2009" i="41"/>
  <c r="F2010" i="41"/>
  <c r="F2011" i="41"/>
  <c r="F2012" i="41"/>
  <c r="F2013" i="41"/>
  <c r="F2014" i="41"/>
  <c r="F2015" i="41"/>
  <c r="F2016" i="41"/>
  <c r="F2017" i="41"/>
  <c r="F2018" i="41"/>
  <c r="F2019" i="41"/>
  <c r="F2020" i="41"/>
  <c r="F2021" i="41"/>
  <c r="F2022" i="41"/>
  <c r="F2023" i="41"/>
  <c r="F2024" i="41"/>
  <c r="F2025" i="41"/>
  <c r="F2026" i="41"/>
  <c r="F2027" i="41"/>
  <c r="F2028" i="41"/>
  <c r="F2029" i="41"/>
  <c r="F2030" i="41"/>
  <c r="F2031" i="41"/>
  <c r="F2032" i="41"/>
  <c r="F2033" i="41"/>
  <c r="F2034" i="41"/>
  <c r="F2035" i="41"/>
  <c r="F2036" i="41"/>
  <c r="F2037" i="41"/>
  <c r="F2038" i="41"/>
  <c r="F2039" i="41"/>
  <c r="F2040" i="41"/>
  <c r="F2041" i="41"/>
  <c r="F2042" i="41"/>
  <c r="F2043" i="41"/>
  <c r="F2044" i="41"/>
  <c r="F2045" i="41"/>
  <c r="F2046" i="41"/>
  <c r="F2047" i="41"/>
  <c r="F2048" i="41"/>
  <c r="F2049" i="41"/>
  <c r="F2050" i="41"/>
  <c r="F2051" i="41"/>
  <c r="F2052" i="41"/>
  <c r="F2053" i="41"/>
  <c r="F2054" i="41"/>
  <c r="F2055" i="41"/>
  <c r="F2056" i="41"/>
  <c r="F2057" i="41"/>
  <c r="F2058" i="41"/>
  <c r="F2059" i="41"/>
  <c r="F2060" i="41"/>
  <c r="F2061" i="41"/>
  <c r="F2062" i="41"/>
  <c r="F2063" i="41"/>
  <c r="F2064" i="41"/>
  <c r="F2065" i="41"/>
  <c r="F2066" i="41"/>
  <c r="F2067" i="41"/>
  <c r="F2068" i="41"/>
  <c r="F2069" i="41"/>
  <c r="F2070" i="41"/>
  <c r="F2071" i="41"/>
  <c r="F2072" i="41"/>
  <c r="F2073" i="41"/>
  <c r="F2074" i="41"/>
  <c r="F2075" i="41"/>
  <c r="F2076" i="41"/>
  <c r="F2077" i="41"/>
  <c r="F2078" i="41"/>
  <c r="F2079" i="41"/>
  <c r="F2080" i="41"/>
  <c r="F2081" i="41"/>
  <c r="F2082" i="41"/>
  <c r="F2083" i="41"/>
  <c r="F2084" i="41"/>
  <c r="F2085" i="41"/>
  <c r="F2086" i="41"/>
  <c r="F2087" i="41"/>
  <c r="F2088" i="41"/>
  <c r="F2089" i="41"/>
  <c r="F2090" i="41"/>
  <c r="F2091" i="41"/>
  <c r="F2092" i="41"/>
  <c r="F2093" i="41"/>
  <c r="F2094" i="41"/>
  <c r="F2095" i="41"/>
  <c r="F2096" i="41"/>
  <c r="F2097" i="41"/>
  <c r="F2098" i="41"/>
  <c r="F2099" i="41"/>
  <c r="F2100" i="41"/>
  <c r="F2101" i="41"/>
  <c r="F2102" i="41"/>
  <c r="F2103" i="41"/>
  <c r="F2104" i="41"/>
  <c r="F5" i="41"/>
  <c r="M6" i="41" s="1"/>
  <c r="M1005" i="41"/>
  <c r="M1004" i="41"/>
  <c r="M1003" i="41"/>
  <c r="M1002" i="41"/>
  <c r="M1001" i="41"/>
  <c r="M1000" i="41"/>
  <c r="M999" i="41"/>
  <c r="M998" i="41"/>
  <c r="M997" i="41"/>
  <c r="M996" i="41"/>
  <c r="M995" i="41"/>
  <c r="M994" i="41"/>
  <c r="M993" i="41"/>
  <c r="M992" i="41"/>
  <c r="M991" i="41"/>
  <c r="M990" i="41"/>
  <c r="M989" i="41"/>
  <c r="M988" i="41"/>
  <c r="M987" i="41"/>
  <c r="M986" i="41"/>
  <c r="M985" i="41"/>
  <c r="M984" i="41"/>
  <c r="M983" i="41"/>
  <c r="M982" i="41"/>
  <c r="M981" i="41"/>
  <c r="M980" i="41"/>
  <c r="M979" i="41"/>
  <c r="M978" i="41"/>
  <c r="M977" i="41"/>
  <c r="M976" i="41"/>
  <c r="M975" i="41"/>
  <c r="M974" i="41"/>
  <c r="M973" i="41"/>
  <c r="M972" i="41"/>
  <c r="M971" i="41"/>
  <c r="M970" i="41"/>
  <c r="M969" i="41"/>
  <c r="M968" i="41"/>
  <c r="M967" i="41"/>
  <c r="M966" i="41"/>
  <c r="M965" i="41"/>
  <c r="M964" i="41"/>
  <c r="M963" i="41"/>
  <c r="M962" i="41"/>
  <c r="M961" i="41"/>
  <c r="M960" i="41"/>
  <c r="M959" i="41"/>
  <c r="M958" i="41"/>
  <c r="M957" i="41"/>
  <c r="M956" i="41"/>
  <c r="M955" i="41"/>
  <c r="M954" i="41"/>
  <c r="M953" i="41"/>
  <c r="M952" i="41"/>
  <c r="M951" i="41"/>
  <c r="M950" i="41"/>
  <c r="M949" i="41"/>
  <c r="M948" i="41"/>
  <c r="M947" i="41"/>
  <c r="M946" i="41"/>
  <c r="M945" i="41"/>
  <c r="M944" i="41"/>
  <c r="M943" i="41"/>
  <c r="M942" i="41"/>
  <c r="M941" i="41"/>
  <c r="M940" i="41"/>
  <c r="M939" i="41"/>
  <c r="M938" i="41"/>
  <c r="M937" i="41"/>
  <c r="M936" i="41"/>
  <c r="M935" i="41"/>
  <c r="M934" i="41"/>
  <c r="M933" i="41"/>
  <c r="M932" i="41"/>
  <c r="M931" i="41"/>
  <c r="M930" i="41"/>
  <c r="M929" i="41"/>
  <c r="M928" i="41"/>
  <c r="M927" i="41"/>
  <c r="M926" i="41"/>
  <c r="M925" i="41"/>
  <c r="M924" i="41"/>
  <c r="M923" i="41"/>
  <c r="M922" i="41"/>
  <c r="M921" i="41"/>
  <c r="M920" i="41"/>
  <c r="M919" i="41"/>
  <c r="M918" i="41"/>
  <c r="M917" i="41"/>
  <c r="M916" i="41"/>
  <c r="M915" i="41"/>
  <c r="M914" i="41"/>
  <c r="M913" i="41"/>
  <c r="M912" i="41"/>
  <c r="M911" i="41"/>
  <c r="M910" i="41"/>
  <c r="M909" i="41"/>
  <c r="M908" i="41"/>
  <c r="M907" i="41"/>
  <c r="M906" i="41"/>
  <c r="M905" i="41"/>
  <c r="M904" i="41"/>
  <c r="M903" i="41"/>
  <c r="M902" i="41"/>
  <c r="M901" i="41"/>
  <c r="M900" i="41"/>
  <c r="M899" i="41"/>
  <c r="M898" i="41"/>
  <c r="M897" i="41"/>
  <c r="M896" i="41"/>
  <c r="M895" i="41"/>
  <c r="M894" i="41"/>
  <c r="M893" i="41"/>
  <c r="M892" i="41"/>
  <c r="M891" i="41"/>
  <c r="M890" i="41"/>
  <c r="M889" i="41"/>
  <c r="M888" i="41"/>
  <c r="M887" i="41"/>
  <c r="M886" i="41"/>
  <c r="M885" i="41"/>
  <c r="M884" i="41"/>
  <c r="M883" i="41"/>
  <c r="M882" i="41"/>
  <c r="M881" i="41"/>
  <c r="M880" i="41"/>
  <c r="M879" i="41"/>
  <c r="M878" i="41"/>
  <c r="M877" i="41"/>
  <c r="M876" i="41"/>
  <c r="M875" i="41"/>
  <c r="M874" i="41"/>
  <c r="M873" i="41"/>
  <c r="M872" i="41"/>
  <c r="M871" i="41"/>
  <c r="M870" i="41"/>
  <c r="M869" i="41"/>
  <c r="M868" i="41"/>
  <c r="M867" i="41"/>
  <c r="M866" i="41"/>
  <c r="M865" i="41"/>
  <c r="M864" i="41"/>
  <c r="M863" i="41"/>
  <c r="M862" i="41"/>
  <c r="M861" i="41"/>
  <c r="M860" i="41"/>
  <c r="M859" i="41"/>
  <c r="M858" i="41"/>
  <c r="M857" i="41"/>
  <c r="M856" i="41"/>
  <c r="M855" i="41"/>
  <c r="M854" i="41"/>
  <c r="M853" i="41"/>
  <c r="M852" i="41"/>
  <c r="M851" i="41"/>
  <c r="M850" i="41"/>
  <c r="M849" i="41"/>
  <c r="M848" i="41"/>
  <c r="M847" i="41"/>
  <c r="M846" i="41"/>
  <c r="M845" i="41"/>
  <c r="M844" i="41"/>
  <c r="M843" i="41"/>
  <c r="M842" i="41"/>
  <c r="M841" i="41"/>
  <c r="M840" i="41"/>
  <c r="M839" i="41"/>
  <c r="M838" i="41"/>
  <c r="M837" i="41"/>
  <c r="M836" i="41"/>
  <c r="M835" i="41"/>
  <c r="M834" i="41"/>
  <c r="M833" i="41"/>
  <c r="M832" i="41"/>
  <c r="M831" i="41"/>
  <c r="M830" i="41"/>
  <c r="M829" i="41"/>
  <c r="M828" i="41"/>
  <c r="M827" i="41"/>
  <c r="M826" i="41"/>
  <c r="M825" i="41"/>
  <c r="M824" i="41"/>
  <c r="M823" i="41"/>
  <c r="M822" i="41"/>
  <c r="M821" i="41"/>
  <c r="M820" i="41"/>
  <c r="M819" i="41"/>
  <c r="M818" i="41"/>
  <c r="M817" i="41"/>
  <c r="M816" i="41"/>
  <c r="M815" i="41"/>
  <c r="M814" i="41"/>
  <c r="M813" i="41"/>
  <c r="M812" i="41"/>
  <c r="M811" i="41"/>
  <c r="M810" i="41"/>
  <c r="M809" i="41"/>
  <c r="M808" i="41"/>
  <c r="M807" i="41"/>
  <c r="M806" i="41"/>
  <c r="M805" i="41"/>
  <c r="M804" i="41"/>
  <c r="M803" i="41"/>
  <c r="M802" i="41"/>
  <c r="M801" i="41"/>
  <c r="M800" i="41"/>
  <c r="M799" i="41"/>
  <c r="M798" i="41"/>
  <c r="M797" i="41"/>
  <c r="M796" i="41"/>
  <c r="M795" i="41"/>
  <c r="M794" i="41"/>
  <c r="M793" i="41"/>
  <c r="M792" i="41"/>
  <c r="M791" i="41"/>
  <c r="M790" i="41"/>
  <c r="M789" i="41"/>
  <c r="M788" i="41"/>
  <c r="M787" i="41"/>
  <c r="M786" i="41"/>
  <c r="M785" i="41"/>
  <c r="M784" i="41"/>
  <c r="M783" i="41"/>
  <c r="M782" i="41"/>
  <c r="M781" i="41"/>
  <c r="M780" i="41"/>
  <c r="M779" i="41"/>
  <c r="M778" i="41"/>
  <c r="M777" i="41"/>
  <c r="M776" i="41"/>
  <c r="M775" i="41"/>
  <c r="M774" i="41"/>
  <c r="M773" i="41"/>
  <c r="M772" i="41"/>
  <c r="M771" i="41"/>
  <c r="M770" i="41"/>
  <c r="M769" i="41"/>
  <c r="M768" i="41"/>
  <c r="M767" i="41"/>
  <c r="M766" i="41"/>
  <c r="M765" i="41"/>
  <c r="M764" i="41"/>
  <c r="M763" i="41"/>
  <c r="M762" i="41"/>
  <c r="M761" i="41"/>
  <c r="M760" i="41"/>
  <c r="M759" i="41"/>
  <c r="M758" i="41"/>
  <c r="M757" i="41"/>
  <c r="M756" i="41"/>
  <c r="M755" i="41"/>
  <c r="M754" i="41"/>
  <c r="M753" i="41"/>
  <c r="M752" i="41"/>
  <c r="M751" i="41"/>
  <c r="M750" i="41"/>
  <c r="M749" i="41"/>
  <c r="M748" i="41"/>
  <c r="M747" i="41"/>
  <c r="M746" i="41"/>
  <c r="M745" i="41"/>
  <c r="M744" i="41"/>
  <c r="M743" i="41"/>
  <c r="M742" i="41"/>
  <c r="M741" i="41"/>
  <c r="M740" i="41"/>
  <c r="M739" i="41"/>
  <c r="M738" i="41"/>
  <c r="M737" i="41"/>
  <c r="M736" i="41"/>
  <c r="M735" i="41"/>
  <c r="M734" i="41"/>
  <c r="M733" i="41"/>
  <c r="M732" i="41"/>
  <c r="M731" i="41"/>
  <c r="M730" i="41"/>
  <c r="M729" i="41"/>
  <c r="M728" i="41"/>
  <c r="M727" i="41"/>
  <c r="M726" i="41"/>
  <c r="M725" i="41"/>
  <c r="M724" i="41"/>
  <c r="M723" i="41"/>
  <c r="M722" i="41"/>
  <c r="M721" i="41"/>
  <c r="M720" i="41"/>
  <c r="M719" i="41"/>
  <c r="M718" i="41"/>
  <c r="M717" i="41"/>
  <c r="M716" i="41"/>
  <c r="M715" i="41"/>
  <c r="M714" i="41"/>
  <c r="M713" i="41"/>
  <c r="M712" i="41"/>
  <c r="M711" i="41"/>
  <c r="M710" i="41"/>
  <c r="M709" i="41"/>
  <c r="M708" i="41"/>
  <c r="M707" i="41"/>
  <c r="M706" i="41"/>
  <c r="M705" i="41"/>
  <c r="M704" i="41"/>
  <c r="M703" i="41"/>
  <c r="M702" i="41"/>
  <c r="M701" i="41"/>
  <c r="M700" i="41"/>
  <c r="M699" i="41"/>
  <c r="M698" i="41"/>
  <c r="M697" i="41"/>
  <c r="M696" i="41"/>
  <c r="M695" i="41"/>
  <c r="M694" i="41"/>
  <c r="M693" i="41"/>
  <c r="M692" i="41"/>
  <c r="M691" i="41"/>
  <c r="M690" i="41"/>
  <c r="M689" i="41"/>
  <c r="M688" i="41"/>
  <c r="M687" i="41"/>
  <c r="M686" i="41"/>
  <c r="M685" i="41"/>
  <c r="M684" i="41"/>
  <c r="M683" i="41"/>
  <c r="M682" i="41"/>
  <c r="M681" i="41"/>
  <c r="M680" i="41"/>
  <c r="M679" i="41"/>
  <c r="M678" i="41"/>
  <c r="M677" i="41"/>
  <c r="M676" i="41"/>
  <c r="M675" i="41"/>
  <c r="M674" i="41"/>
  <c r="M673" i="41"/>
  <c r="M672" i="41"/>
  <c r="M671" i="41"/>
  <c r="M670" i="41"/>
  <c r="M669" i="41"/>
  <c r="M668" i="41"/>
  <c r="M667" i="41"/>
  <c r="M666" i="41"/>
  <c r="M665" i="41"/>
  <c r="M664" i="41"/>
  <c r="M663" i="41"/>
  <c r="M662" i="41"/>
  <c r="M661" i="41"/>
  <c r="M660" i="41"/>
  <c r="M659" i="41"/>
  <c r="M658" i="41"/>
  <c r="M657" i="41"/>
  <c r="M656" i="41"/>
  <c r="M655" i="41"/>
  <c r="M654" i="41"/>
  <c r="M653" i="41"/>
  <c r="M652" i="41"/>
  <c r="M651" i="41"/>
  <c r="M650" i="41"/>
  <c r="M649" i="41"/>
  <c r="M648" i="41"/>
  <c r="M647" i="41"/>
  <c r="M646" i="41"/>
  <c r="M645" i="41"/>
  <c r="M644" i="41"/>
  <c r="M643" i="41"/>
  <c r="M642" i="41"/>
  <c r="M641" i="41"/>
  <c r="M640" i="41"/>
  <c r="M639" i="41"/>
  <c r="M638" i="41"/>
  <c r="M637" i="41"/>
  <c r="M636" i="41"/>
  <c r="M635" i="41"/>
  <c r="M634" i="41"/>
  <c r="M633" i="41"/>
  <c r="M632" i="41"/>
  <c r="M631" i="41"/>
  <c r="M630" i="41"/>
  <c r="M629" i="41"/>
  <c r="M628" i="41"/>
  <c r="M627" i="41"/>
  <c r="M626" i="41"/>
  <c r="M625" i="41"/>
  <c r="M624" i="41"/>
  <c r="M623" i="41"/>
  <c r="M622" i="41"/>
  <c r="M621" i="41"/>
  <c r="M620" i="41"/>
  <c r="M619" i="41"/>
  <c r="M618" i="41"/>
  <c r="M617" i="41"/>
  <c r="M616" i="41"/>
  <c r="M615" i="41"/>
  <c r="M614" i="41"/>
  <c r="M613" i="41"/>
  <c r="M612" i="41"/>
  <c r="M611" i="41"/>
  <c r="M610" i="41"/>
  <c r="M609" i="41"/>
  <c r="M608" i="41"/>
  <c r="M607" i="41"/>
  <c r="M606" i="41"/>
  <c r="M605" i="41"/>
  <c r="M604" i="41"/>
  <c r="M603" i="41"/>
  <c r="M602" i="41"/>
  <c r="M601" i="41"/>
  <c r="M600" i="41"/>
  <c r="M599" i="41"/>
  <c r="M598" i="41"/>
  <c r="M597" i="41"/>
  <c r="M596" i="41"/>
  <c r="M595" i="41"/>
  <c r="M594" i="41"/>
  <c r="M593" i="41"/>
  <c r="M592" i="41"/>
  <c r="M591" i="41"/>
  <c r="M590" i="41"/>
  <c r="M589" i="41"/>
  <c r="M588" i="41"/>
  <c r="M587" i="41"/>
  <c r="M586" i="41"/>
  <c r="M585" i="41"/>
  <c r="M584" i="41"/>
  <c r="M583" i="41"/>
  <c r="M582" i="41"/>
  <c r="M581" i="41"/>
  <c r="M580" i="41"/>
  <c r="M579" i="41"/>
  <c r="M578" i="41"/>
  <c r="M577" i="41"/>
  <c r="M576" i="41"/>
  <c r="M575" i="41"/>
  <c r="M574" i="41"/>
  <c r="M573" i="41"/>
  <c r="M572" i="41"/>
  <c r="M571" i="41"/>
  <c r="M570" i="41"/>
  <c r="M569" i="41"/>
  <c r="M568" i="41"/>
  <c r="M567" i="41"/>
  <c r="M566" i="41"/>
  <c r="M565" i="41"/>
  <c r="M564" i="41"/>
  <c r="M563" i="41"/>
  <c r="M562" i="41"/>
  <c r="M561" i="41"/>
  <c r="M560" i="41"/>
  <c r="M559" i="41"/>
  <c r="M558" i="41"/>
  <c r="M557" i="41"/>
  <c r="M556" i="41"/>
  <c r="M555" i="41"/>
  <c r="M554" i="41"/>
  <c r="M553" i="41"/>
  <c r="M552" i="41"/>
  <c r="M551" i="41"/>
  <c r="M550" i="41"/>
  <c r="M549" i="41"/>
  <c r="M548" i="41"/>
  <c r="M547" i="41"/>
  <c r="M546" i="41"/>
  <c r="M545" i="41"/>
  <c r="M544" i="41"/>
  <c r="M543" i="41"/>
  <c r="M542" i="41"/>
  <c r="M541" i="41"/>
  <c r="M540" i="41"/>
  <c r="M539" i="41"/>
  <c r="M538" i="41"/>
  <c r="M537" i="41"/>
  <c r="M536" i="41"/>
  <c r="M535" i="41"/>
  <c r="M534" i="41"/>
  <c r="M533" i="41"/>
  <c r="M532" i="41"/>
  <c r="M531" i="41"/>
  <c r="M530" i="41"/>
  <c r="M529" i="41"/>
  <c r="M528" i="41"/>
  <c r="M527" i="41"/>
  <c r="M526" i="41"/>
  <c r="M525" i="41"/>
  <c r="M524" i="41"/>
  <c r="M523" i="41"/>
  <c r="M522" i="41"/>
  <c r="M521" i="41"/>
  <c r="M520" i="41"/>
  <c r="M519" i="41"/>
  <c r="M518" i="41"/>
  <c r="M517" i="41"/>
  <c r="M516" i="41"/>
  <c r="M515" i="41"/>
  <c r="M514" i="41"/>
  <c r="M513" i="41"/>
  <c r="M512" i="41"/>
  <c r="M511" i="41"/>
  <c r="M510" i="41"/>
  <c r="M509" i="41"/>
  <c r="M508" i="41"/>
  <c r="M507" i="41"/>
  <c r="M506" i="41"/>
  <c r="M505" i="41"/>
  <c r="M504" i="41"/>
  <c r="M503" i="41"/>
  <c r="M502" i="41"/>
  <c r="M501" i="41"/>
  <c r="M500" i="41"/>
  <c r="M499" i="41"/>
  <c r="M498" i="41"/>
  <c r="M497" i="41"/>
  <c r="M496" i="41"/>
  <c r="M495" i="41"/>
  <c r="M494" i="41"/>
  <c r="M493" i="41"/>
  <c r="M492" i="41"/>
  <c r="M491" i="41"/>
  <c r="M490" i="41"/>
  <c r="M489" i="41"/>
  <c r="M488" i="41"/>
  <c r="M487" i="41"/>
  <c r="M486" i="41"/>
  <c r="M485" i="41"/>
  <c r="M484" i="41"/>
  <c r="M483" i="41"/>
  <c r="M482" i="41"/>
  <c r="M481" i="41"/>
  <c r="M480" i="41"/>
  <c r="M479" i="41"/>
  <c r="M478" i="41"/>
  <c r="M477" i="41"/>
  <c r="M476" i="41"/>
  <c r="M475" i="41"/>
  <c r="M474" i="41"/>
  <c r="M473" i="41"/>
  <c r="M472" i="41"/>
  <c r="M471" i="41"/>
  <c r="M470" i="41"/>
  <c r="M469" i="41"/>
  <c r="M468" i="41"/>
  <c r="M467" i="41"/>
  <c r="M466" i="41"/>
  <c r="M465" i="41"/>
  <c r="M464" i="41"/>
  <c r="M463" i="41"/>
  <c r="M462" i="41"/>
  <c r="M461" i="41"/>
  <c r="M460" i="41"/>
  <c r="M459" i="41"/>
  <c r="M458" i="41"/>
  <c r="M457" i="41"/>
  <c r="M456" i="41"/>
  <c r="M455" i="41"/>
  <c r="M454" i="41"/>
  <c r="M453" i="41"/>
  <c r="M452" i="41"/>
  <c r="M451" i="41"/>
  <c r="M450" i="41"/>
  <c r="M449" i="41"/>
  <c r="M448" i="41"/>
  <c r="M447" i="41"/>
  <c r="M446" i="41"/>
  <c r="M445" i="41"/>
  <c r="M444" i="41"/>
  <c r="M443" i="41"/>
  <c r="M442" i="41"/>
  <c r="M441" i="41"/>
  <c r="M440" i="41"/>
  <c r="M439" i="41"/>
  <c r="M438" i="41"/>
  <c r="M437" i="41"/>
  <c r="M436" i="41"/>
  <c r="M435" i="41"/>
  <c r="M434" i="41"/>
  <c r="M433" i="41"/>
  <c r="M432" i="41"/>
  <c r="M431" i="41"/>
  <c r="M430" i="41"/>
  <c r="M429" i="41"/>
  <c r="M428" i="41"/>
  <c r="M427" i="41"/>
  <c r="M426" i="41"/>
  <c r="M425" i="41"/>
  <c r="M424" i="41"/>
  <c r="M423" i="41"/>
  <c r="M422" i="41"/>
  <c r="M421" i="41"/>
  <c r="M420" i="41"/>
  <c r="M419" i="41"/>
  <c r="M418" i="41"/>
  <c r="M417" i="41"/>
  <c r="M416" i="41"/>
  <c r="M415" i="41"/>
  <c r="M414" i="41"/>
  <c r="M413" i="41"/>
  <c r="M412" i="41"/>
  <c r="M411" i="41"/>
  <c r="M410" i="41"/>
  <c r="M409" i="41"/>
  <c r="M408" i="41"/>
  <c r="M407" i="41"/>
  <c r="M406" i="41"/>
  <c r="M405" i="41"/>
  <c r="M404" i="41"/>
  <c r="M403" i="41"/>
  <c r="M402" i="41"/>
  <c r="M401" i="41"/>
  <c r="M400" i="41"/>
  <c r="M399" i="41"/>
  <c r="M398" i="41"/>
  <c r="M397" i="41"/>
  <c r="M396" i="41"/>
  <c r="M395" i="41"/>
  <c r="M394" i="41"/>
  <c r="M393" i="41"/>
  <c r="M392" i="41"/>
  <c r="M391" i="41"/>
  <c r="M390" i="41"/>
  <c r="M389" i="41"/>
  <c r="M388" i="41"/>
  <c r="M387" i="41"/>
  <c r="M386" i="41"/>
  <c r="M385" i="41"/>
  <c r="M384" i="41"/>
  <c r="M383" i="41"/>
  <c r="M382" i="41"/>
  <c r="M381" i="41"/>
  <c r="M380" i="41"/>
  <c r="M379" i="41"/>
  <c r="M378" i="41"/>
  <c r="M377" i="41"/>
  <c r="M376" i="41"/>
  <c r="M375" i="41"/>
  <c r="M374" i="41"/>
  <c r="M373" i="41"/>
  <c r="M372" i="41"/>
  <c r="M371" i="41"/>
  <c r="M370" i="41"/>
  <c r="M369" i="41"/>
  <c r="M368" i="41"/>
  <c r="M367" i="41"/>
  <c r="M366" i="41"/>
  <c r="M365" i="41"/>
  <c r="M364" i="41"/>
  <c r="M363" i="41"/>
  <c r="M362" i="41"/>
  <c r="M361" i="41"/>
  <c r="M360" i="41"/>
  <c r="M359" i="41"/>
  <c r="M358" i="41"/>
  <c r="M357" i="41"/>
  <c r="M356" i="41"/>
  <c r="M355" i="41"/>
  <c r="M354" i="41"/>
  <c r="M353" i="41"/>
  <c r="M352" i="41"/>
  <c r="M351" i="41"/>
  <c r="M350" i="41"/>
  <c r="M349" i="41"/>
  <c r="M348" i="41"/>
  <c r="M347" i="41"/>
  <c r="M346" i="41"/>
  <c r="M345" i="41"/>
  <c r="M344" i="41"/>
  <c r="M343" i="41"/>
  <c r="M342" i="41"/>
  <c r="M341" i="41"/>
  <c r="M340" i="41"/>
  <c r="M339" i="41"/>
  <c r="M338" i="41"/>
  <c r="M337" i="41"/>
  <c r="M336" i="41"/>
  <c r="M335" i="41"/>
  <c r="M334" i="41"/>
  <c r="M333" i="41"/>
  <c r="M332" i="41"/>
  <c r="M331" i="41"/>
  <c r="M330" i="41"/>
  <c r="M329" i="41"/>
  <c r="M328" i="41"/>
  <c r="M327" i="41"/>
  <c r="M326" i="41"/>
  <c r="M325" i="41"/>
  <c r="M324" i="41"/>
  <c r="M323" i="41"/>
  <c r="M322" i="41"/>
  <c r="M321" i="41"/>
  <c r="M320" i="41"/>
  <c r="M319" i="41"/>
  <c r="M318" i="41"/>
  <c r="M317" i="41"/>
  <c r="M316" i="41"/>
  <c r="M315" i="41"/>
  <c r="M314" i="41"/>
  <c r="M313" i="41"/>
  <c r="M312" i="41"/>
  <c r="M311" i="41"/>
  <c r="M310" i="41"/>
  <c r="M309" i="41"/>
  <c r="M308" i="41"/>
  <c r="M307" i="41"/>
  <c r="M306" i="41"/>
  <c r="M305" i="41"/>
  <c r="M304" i="41"/>
  <c r="M303" i="41"/>
  <c r="M302" i="41"/>
  <c r="M301" i="41"/>
  <c r="M300" i="41"/>
  <c r="M299" i="41"/>
  <c r="M298" i="41"/>
  <c r="M297" i="41"/>
  <c r="M296" i="41"/>
  <c r="M295" i="41"/>
  <c r="M294" i="41"/>
  <c r="M293" i="41"/>
  <c r="M292" i="41"/>
  <c r="M291" i="41"/>
  <c r="M290" i="41"/>
  <c r="M289" i="41"/>
  <c r="M288" i="41"/>
  <c r="M287" i="41"/>
  <c r="M286" i="41"/>
  <c r="M285" i="41"/>
  <c r="M284" i="41"/>
  <c r="M283" i="41"/>
  <c r="M282" i="41"/>
  <c r="M281" i="41"/>
  <c r="M280" i="41"/>
  <c r="M279" i="41"/>
  <c r="M278" i="41"/>
  <c r="M277" i="41"/>
  <c r="M276" i="41"/>
  <c r="M275" i="41"/>
  <c r="M274" i="41"/>
  <c r="M273" i="41"/>
  <c r="M272" i="41"/>
  <c r="M271" i="41"/>
  <c r="M270" i="41"/>
  <c r="M269" i="41"/>
  <c r="M268" i="41"/>
  <c r="M267" i="41"/>
  <c r="M266" i="41"/>
  <c r="M265" i="41"/>
  <c r="M264" i="41"/>
  <c r="M263" i="41"/>
  <c r="M262" i="41"/>
  <c r="M261" i="41"/>
  <c r="M260" i="41"/>
  <c r="M259" i="41"/>
  <c r="M258" i="41"/>
  <c r="M257" i="41"/>
  <c r="M256" i="41"/>
  <c r="M255" i="41"/>
  <c r="M254" i="41"/>
  <c r="M253" i="41"/>
  <c r="M252" i="41"/>
  <c r="M251" i="41"/>
  <c r="M250" i="41"/>
  <c r="M249" i="41"/>
  <c r="M248" i="41"/>
  <c r="M247" i="41"/>
  <c r="M246" i="41"/>
  <c r="M245" i="41"/>
  <c r="M244" i="41"/>
  <c r="M243" i="41"/>
  <c r="M242" i="41"/>
  <c r="M241" i="41"/>
  <c r="M240" i="41"/>
  <c r="M239" i="41"/>
  <c r="M238" i="41"/>
  <c r="M237" i="41"/>
  <c r="M236" i="41"/>
  <c r="M235" i="41"/>
  <c r="M234" i="41"/>
  <c r="M233" i="41"/>
  <c r="M232" i="41"/>
  <c r="M231" i="41"/>
  <c r="M230" i="41"/>
  <c r="M229" i="41"/>
  <c r="M228" i="41"/>
  <c r="M227" i="41"/>
  <c r="M226" i="41"/>
  <c r="M225" i="41"/>
  <c r="M224" i="41"/>
  <c r="M223" i="41"/>
  <c r="M222" i="41"/>
  <c r="M221" i="41"/>
  <c r="M220" i="41"/>
  <c r="M219" i="41"/>
  <c r="M218" i="41"/>
  <c r="M217" i="41"/>
  <c r="M216" i="41"/>
  <c r="M215" i="41"/>
  <c r="M214" i="41"/>
  <c r="M213" i="41"/>
  <c r="M212" i="41"/>
  <c r="M211" i="41"/>
  <c r="M210" i="41"/>
  <c r="M209" i="41"/>
  <c r="M208" i="41"/>
  <c r="M207" i="41"/>
  <c r="M206" i="41"/>
  <c r="M205" i="41"/>
  <c r="M204" i="41"/>
  <c r="M203" i="41"/>
  <c r="M202" i="41"/>
  <c r="M201" i="41"/>
  <c r="M200" i="41"/>
  <c r="M199" i="41"/>
  <c r="M198" i="41"/>
  <c r="M197" i="41"/>
  <c r="M196" i="41"/>
  <c r="M195" i="41"/>
  <c r="M194" i="41"/>
  <c r="M193" i="41"/>
  <c r="M192" i="41"/>
  <c r="M191" i="41"/>
  <c r="M190" i="41"/>
  <c r="M189" i="41"/>
  <c r="M188" i="41"/>
  <c r="M187" i="41"/>
  <c r="M186" i="41"/>
  <c r="M185" i="41"/>
  <c r="M184" i="41"/>
  <c r="M183" i="41"/>
  <c r="M182" i="41"/>
  <c r="M181" i="41"/>
  <c r="M180" i="41"/>
  <c r="M179" i="41"/>
  <c r="M178" i="41"/>
  <c r="M177" i="41"/>
  <c r="M176" i="41"/>
  <c r="M175" i="41"/>
  <c r="M174" i="41"/>
  <c r="M173" i="41"/>
  <c r="M172" i="41"/>
  <c r="M171" i="41"/>
  <c r="M170" i="41"/>
  <c r="M169" i="41"/>
  <c r="M168" i="41"/>
  <c r="M167" i="41"/>
  <c r="M166" i="41"/>
  <c r="M165" i="41"/>
  <c r="M164" i="41"/>
  <c r="M163" i="41"/>
  <c r="M162" i="41"/>
  <c r="M161" i="41"/>
  <c r="M160" i="41"/>
  <c r="M159" i="41"/>
  <c r="M158" i="41"/>
  <c r="M157" i="41"/>
  <c r="M156" i="41"/>
  <c r="M155" i="41"/>
  <c r="M154" i="41"/>
  <c r="M153" i="41"/>
  <c r="M152" i="41"/>
  <c r="M151" i="41"/>
  <c r="M150" i="41"/>
  <c r="M149" i="41"/>
  <c r="M148" i="41"/>
  <c r="M147" i="41"/>
  <c r="M146" i="41"/>
  <c r="M145" i="41"/>
  <c r="M144" i="41"/>
  <c r="M143" i="41"/>
  <c r="M142" i="41"/>
  <c r="M141" i="41"/>
  <c r="M140" i="41"/>
  <c r="M139" i="41"/>
  <c r="M138" i="41"/>
  <c r="M137" i="41"/>
  <c r="M136" i="41"/>
  <c r="M135" i="41"/>
  <c r="M134" i="41"/>
  <c r="M133" i="41"/>
  <c r="M132" i="41"/>
  <c r="M131" i="41"/>
  <c r="M130" i="41"/>
  <c r="M129" i="41"/>
  <c r="M128" i="41"/>
  <c r="M127" i="41"/>
  <c r="M126" i="41"/>
  <c r="M125" i="41"/>
  <c r="M124" i="41"/>
  <c r="M123" i="41"/>
  <c r="M122" i="41"/>
  <c r="M121" i="41"/>
  <c r="M120" i="41"/>
  <c r="M119" i="41"/>
  <c r="M118" i="41"/>
  <c r="M117" i="41"/>
  <c r="M116" i="41"/>
  <c r="M115" i="41"/>
  <c r="M114" i="41"/>
  <c r="M113" i="41"/>
  <c r="M112" i="41"/>
  <c r="M111" i="41"/>
  <c r="M110" i="41"/>
  <c r="M109" i="41"/>
  <c r="M108" i="41"/>
  <c r="M107" i="41"/>
  <c r="M106" i="41"/>
  <c r="M105" i="41"/>
  <c r="M104" i="41"/>
  <c r="M103" i="41"/>
  <c r="M102" i="41"/>
  <c r="M101" i="41"/>
  <c r="M100" i="41"/>
  <c r="M99" i="41"/>
  <c r="M98" i="41"/>
  <c r="M97" i="41"/>
  <c r="M96" i="41"/>
  <c r="M95" i="41"/>
  <c r="M94" i="41"/>
  <c r="M93" i="41"/>
  <c r="M92" i="41"/>
  <c r="M91" i="41"/>
  <c r="M90" i="41"/>
  <c r="M89" i="41"/>
  <c r="M88" i="41"/>
  <c r="M87" i="41"/>
  <c r="M86" i="41"/>
  <c r="M85" i="41"/>
  <c r="M84" i="41"/>
  <c r="M83" i="41"/>
  <c r="M82" i="41"/>
  <c r="M81" i="41"/>
  <c r="M80" i="41"/>
  <c r="M79" i="41"/>
  <c r="M78" i="41"/>
  <c r="M77" i="41"/>
  <c r="M76" i="41"/>
  <c r="M75" i="41"/>
  <c r="M74" i="41"/>
  <c r="M73" i="41"/>
  <c r="M72" i="41"/>
  <c r="M71" i="41"/>
  <c r="M70" i="41"/>
  <c r="M69" i="41"/>
  <c r="M68" i="41"/>
  <c r="M67" i="41"/>
  <c r="M66" i="41"/>
  <c r="M65" i="41"/>
  <c r="M64" i="41"/>
  <c r="M63" i="41"/>
  <c r="M62" i="41"/>
  <c r="M61" i="41"/>
  <c r="M60" i="41"/>
  <c r="M59" i="41"/>
  <c r="M58" i="41"/>
  <c r="M57" i="41"/>
  <c r="M56" i="41"/>
  <c r="M55" i="41"/>
  <c r="M54" i="41"/>
  <c r="M53" i="41"/>
  <c r="M52" i="41"/>
  <c r="M51" i="41"/>
  <c r="M50" i="41"/>
  <c r="M49" i="41"/>
  <c r="M48" i="41"/>
  <c r="M47" i="41"/>
  <c r="M46"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8" i="41"/>
  <c r="M17" i="41"/>
  <c r="M16" i="41"/>
  <c r="M15" i="41"/>
  <c r="M14" i="41"/>
  <c r="M13" i="41"/>
  <c r="M12" i="41"/>
  <c r="M11" i="41"/>
  <c r="M10" i="41"/>
  <c r="M9" i="41"/>
  <c r="M8" i="41"/>
  <c r="C14" i="31"/>
  <c r="F18" i="31" s="1"/>
  <c r="I3" i="31"/>
  <c r="F12" i="31" s="1"/>
  <c r="F14" i="31" s="1"/>
  <c r="F2" i="31"/>
  <c r="F3" i="31" s="1"/>
  <c r="C8" i="31"/>
  <c r="H10" i="17"/>
  <c r="B21" i="27"/>
  <c r="B1" i="27"/>
  <c r="H51" i="27" l="1"/>
  <c r="H50" i="27"/>
  <c r="H24" i="27"/>
  <c r="H47" i="27"/>
  <c r="H30" i="27"/>
  <c r="H53" i="27"/>
  <c r="H22" i="27"/>
  <c r="H52" i="27"/>
  <c r="H43" i="27"/>
  <c r="H44" i="27"/>
  <c r="H42" i="27"/>
  <c r="H48" i="27"/>
  <c r="H39" i="27"/>
  <c r="H54" i="27"/>
  <c r="H45" i="27"/>
  <c r="H36" i="27"/>
  <c r="H35" i="27"/>
  <c r="H28" i="27"/>
  <c r="H34" i="27"/>
  <c r="H41" i="27"/>
  <c r="H40" i="27"/>
  <c r="H31" i="27"/>
  <c r="H46" i="27"/>
  <c r="H49" i="27"/>
  <c r="H37" i="27"/>
  <c r="H27" i="27"/>
  <c r="H26" i="27"/>
  <c r="H33" i="27"/>
  <c r="H32" i="27"/>
  <c r="H23" i="27"/>
  <c r="H38" i="27"/>
  <c r="H25" i="27"/>
  <c r="H29" i="27"/>
  <c r="G21" i="27"/>
  <c r="H21" i="27"/>
  <c r="F20" i="31"/>
  <c r="D21" i="27"/>
  <c r="B3" i="27"/>
  <c r="B6" i="27"/>
  <c r="B2" i="27"/>
  <c r="F4" i="31"/>
  <c r="L12" i="31"/>
  <c r="B11" i="27"/>
  <c r="B7" i="27"/>
  <c r="D22" i="27"/>
  <c r="D23" i="27"/>
  <c r="B4" i="27"/>
  <c r="I7" i="41"/>
  <c r="B9" i="27" l="1"/>
  <c r="I2" i="31"/>
  <c r="I12" i="31" s="1"/>
  <c r="I14" i="31" s="1"/>
  <c r="I18" i="31"/>
  <c r="I20" i="31" l="1"/>
  <c r="I23" i="27" l="1"/>
  <c r="I31" i="27"/>
  <c r="E52" i="27" l="1"/>
  <c r="E38" i="27"/>
  <c r="I37" i="27"/>
  <c r="I30" i="27" l="1"/>
  <c r="E53" i="27"/>
  <c r="E46" i="27"/>
  <c r="E41" i="27"/>
  <c r="E23" i="27"/>
  <c r="E48" i="27"/>
  <c r="E51" i="27"/>
  <c r="E37" i="27"/>
  <c r="E31" i="27"/>
  <c r="E22" i="27"/>
  <c r="E47" i="27"/>
  <c r="E30" i="27"/>
  <c r="I29" i="27"/>
  <c r="I35" i="27"/>
  <c r="I34" i="27"/>
  <c r="I32" i="27"/>
  <c r="I24" i="27"/>
  <c r="I36" i="27"/>
  <c r="I33" i="27"/>
  <c r="I38" i="27"/>
  <c r="I26" i="27" l="1"/>
  <c r="E27" i="27"/>
  <c r="E26" i="27"/>
  <c r="E40" i="27"/>
  <c r="E49" i="27"/>
  <c r="E39" i="27"/>
  <c r="I28" i="27"/>
  <c r="I39" i="27"/>
  <c r="I27" i="27"/>
  <c r="I22" i="27"/>
  <c r="I25" i="27"/>
  <c r="E50" i="27" l="1"/>
  <c r="E29" i="27"/>
  <c r="E32" i="27"/>
  <c r="E54" i="27"/>
  <c r="E33" i="27"/>
  <c r="E34" i="27"/>
  <c r="E36" i="27"/>
  <c r="E42" i="27"/>
  <c r="E45" i="27"/>
  <c r="E44" i="27"/>
  <c r="E35" i="27"/>
  <c r="E43" i="27"/>
  <c r="E28" i="27"/>
  <c r="E24" i="27"/>
  <c r="E25" i="27"/>
  <c r="I40" i="27"/>
  <c r="E21" i="27" l="1"/>
  <c r="I41" i="27"/>
  <c r="I42" i="27" l="1"/>
  <c r="I43" i="27" l="1"/>
  <c r="I44" i="27" l="1"/>
  <c r="I21" i="27" l="1"/>
  <c r="F21" i="27" l="1"/>
  <c r="J21" i="27" s="1"/>
  <c r="F32" i="27"/>
  <c r="J32" i="27" s="1"/>
  <c r="F44" i="27"/>
  <c r="J44" i="27" s="1"/>
  <c r="F34" i="27"/>
  <c r="J34" i="27" s="1"/>
  <c r="F36" i="27"/>
  <c r="J36" i="27" s="1"/>
  <c r="F48" i="27"/>
  <c r="F30" i="27"/>
  <c r="J30" i="27" s="1"/>
  <c r="F26" i="27"/>
  <c r="J26" i="27" s="1"/>
  <c r="F37" i="27"/>
  <c r="J37" i="27" s="1"/>
  <c r="F43" i="27"/>
  <c r="J43" i="27" s="1"/>
  <c r="F42" i="27"/>
  <c r="J42" i="27" s="1"/>
  <c r="F46" i="27"/>
  <c r="F45" i="27"/>
  <c r="F47" i="27"/>
  <c r="F50" i="27"/>
  <c r="F49" i="27"/>
  <c r="F52" i="27"/>
  <c r="F51" i="27"/>
  <c r="F54" i="27"/>
  <c r="F53" i="27"/>
  <c r="F41" i="27"/>
  <c r="J41" i="27" s="1"/>
  <c r="F39" i="27"/>
  <c r="J39" i="27" s="1"/>
  <c r="F40" i="27"/>
  <c r="J40" i="27" s="1"/>
  <c r="F38" i="27"/>
  <c r="J38" i="27" s="1"/>
  <c r="F35" i="27"/>
  <c r="J35" i="27" s="1"/>
  <c r="F33" i="27"/>
  <c r="J33" i="27" s="1"/>
  <c r="F31" i="27"/>
  <c r="J31" i="27" s="1"/>
  <c r="F28" i="27"/>
  <c r="J28" i="27" s="1"/>
  <c r="F29" i="27"/>
  <c r="J29" i="27" s="1"/>
  <c r="F27" i="27"/>
  <c r="J27" i="27" s="1"/>
  <c r="F24" i="27"/>
  <c r="J24" i="27" s="1"/>
  <c r="F25" i="27"/>
  <c r="J25" i="27" s="1"/>
  <c r="F22" i="27"/>
  <c r="J22" i="27" s="1"/>
  <c r="F23" i="27"/>
  <c r="J23" i="27" s="1"/>
  <c r="I45" i="27" l="1"/>
  <c r="J45" i="27" s="1"/>
  <c r="I47" i="27" l="1"/>
  <c r="J47" i="27" s="1"/>
  <c r="I46" i="27"/>
  <c r="J46" i="27" s="1"/>
  <c r="I52" i="27" l="1"/>
  <c r="J52" i="27" s="1"/>
  <c r="I53" i="27"/>
  <c r="I49" i="27"/>
  <c r="J49" i="27" s="1"/>
  <c r="I54" i="27"/>
  <c r="I50" i="27"/>
  <c r="J50" i="27" s="1"/>
  <c r="I51" i="27"/>
  <c r="J51" i="27" s="1"/>
  <c r="I48" i="27"/>
  <c r="J48" i="27" s="1"/>
  <c r="J53" i="27" l="1"/>
  <c r="J54"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B4" authorId="0" shapeId="0" xr:uid="{00000000-0006-0000-0400-000001000000}">
      <text>
        <r>
          <rPr>
            <sz val="9"/>
            <color indexed="81"/>
            <rFont val="Tahoma"/>
            <family val="2"/>
          </rPr>
          <t>Digitar aquí el número del Proponente</t>
        </r>
      </text>
    </comment>
    <comment ref="C4" authorId="0" shapeId="0" xr:uid="{00000000-0006-0000-0400-000002000000}">
      <text>
        <r>
          <rPr>
            <sz val="9"/>
            <color indexed="81"/>
            <rFont val="Tahoma"/>
            <family val="2"/>
          </rPr>
          <t>Digitar aquí el número del contrato</t>
        </r>
      </text>
    </comment>
    <comment ref="D4" authorId="0" shapeId="0" xr:uid="{00000000-0006-0000-0400-000003000000}">
      <text>
        <r>
          <rPr>
            <sz val="9"/>
            <color indexed="81"/>
            <rFont val="Tahoma"/>
            <family val="2"/>
          </rPr>
          <t>Digitar el valor del contrato en pesos, una vez realizada la conversión, tal y como lo establece el Pliego</t>
        </r>
      </text>
    </comment>
    <comment ref="E4" authorId="0" shapeId="0" xr:uid="{00000000-0006-0000-0400-000004000000}">
      <text>
        <r>
          <rPr>
            <sz val="9"/>
            <color indexed="81"/>
            <rFont val="Tahoma"/>
            <family val="2"/>
          </rPr>
          <t>Digitar la fecha de terminación del Contrato</t>
        </r>
      </text>
    </comment>
    <comment ref="F4" authorId="0" shapeId="0" xr:uid="{00000000-0006-0000-0400-000005000000}">
      <text>
        <r>
          <rPr>
            <sz val="9"/>
            <color indexed="81"/>
            <rFont val="Tahoma"/>
            <family val="2"/>
          </rPr>
          <t>Por favor, en caso que deseen eliminar valores, no eliminar ningún valor de ésta columna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00000000-0006-0000-0500-000001000000}">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00000000-0006-0000-1100-000001000000}">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00000000-0006-0000-1100-000002000000}">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00000000-0006-0000-1100-000003000000}">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M17" authorId="0" shapeId="0" xr:uid="{00000000-0006-0000-1200-000001000000}">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F8" authorId="0" shapeId="0" xr:uid="{00000000-0006-0000-1500-000001000000}">
      <text>
        <r>
          <rPr>
            <b/>
            <sz val="9"/>
            <color indexed="81"/>
            <rFont val="Tahoma"/>
            <family val="2"/>
          </rPr>
          <t>Indicar número de contratos válidos.</t>
        </r>
      </text>
    </comment>
    <comment ref="C10" authorId="0" shapeId="0" xr:uid="{00000000-0006-0000-1500-000002000000}">
      <text>
        <r>
          <rPr>
            <b/>
            <sz val="9"/>
            <color indexed="81"/>
            <rFont val="Tahoma"/>
            <family val="2"/>
          </rPr>
          <t>Indicar manualmente el número de propuestas hábiles.</t>
        </r>
      </text>
    </comment>
    <comment ref="F10" authorId="0" shapeId="0" xr:uid="{00000000-0006-0000-1500-000003000000}">
      <text>
        <r>
          <rPr>
            <b/>
            <sz val="9"/>
            <color indexed="81"/>
            <rFont val="Tahoma"/>
            <family val="2"/>
          </rPr>
          <t>Indicar valor promedio de los plazos acreditados</t>
        </r>
        <r>
          <rPr>
            <sz val="9"/>
            <color indexed="81"/>
            <rFont val="Tahoma"/>
            <family val="2"/>
          </rPr>
          <t xml:space="preserve">
</t>
        </r>
      </text>
    </comment>
    <comment ref="I10" authorId="0" shapeId="0" xr:uid="{00000000-0006-0000-1500-000004000000}">
      <text>
        <r>
          <rPr>
            <b/>
            <sz val="9"/>
            <color indexed="81"/>
            <rFont val="Tahoma"/>
            <family val="2"/>
          </rPr>
          <t>Indicar valor de PFMT de los contratos acreditados</t>
        </r>
        <r>
          <rPr>
            <sz val="9"/>
            <color indexed="81"/>
            <rFont val="Tahoma"/>
            <family val="2"/>
          </rPr>
          <t xml:space="preserve">
</t>
        </r>
      </text>
    </comment>
    <comment ref="C12" authorId="0" shapeId="0" xr:uid="{00000000-0006-0000-1500-000005000000}">
      <text>
        <r>
          <rPr>
            <b/>
            <sz val="9"/>
            <color indexed="81"/>
            <rFont val="Tahoma"/>
            <family val="2"/>
          </rPr>
          <t>Indicar manualmente la suma de promedios de propuestas hábiles.</t>
        </r>
      </text>
    </comment>
  </commentList>
</comments>
</file>

<file path=xl/sharedStrings.xml><?xml version="1.0" encoding="utf-8"?>
<sst xmlns="http://schemas.openxmlformats.org/spreadsheetml/2006/main" count="16435" uniqueCount="2101">
  <si>
    <t>INSTITUTO NACIONAL DE VÍAS</t>
  </si>
  <si>
    <t>DIRECCIÓN GENERAL</t>
  </si>
  <si>
    <t>SECRETARIA GENERAL ADMINISTRATIVA - SUBDIRECCION ADMINISTRATIVA</t>
  </si>
  <si>
    <t>No.</t>
  </si>
  <si>
    <t>SECRETARIA GENERAL TECNICA - SUBDIRECCION RED NACIONAL DE CARRETERAS</t>
  </si>
  <si>
    <t>SECRETARIA GENERAL TECNICA - SUBDIRECCION RED TERCIARIA Y FERREA</t>
  </si>
  <si>
    <t>CUMPLE</t>
  </si>
  <si>
    <t>DIRECCION GENERAL - OFICINA DE PREVENCION Y ATENCION DE EMERGENCIAS</t>
  </si>
  <si>
    <t>SECRETARIA GENERAL TECNICA - SUBDIRECCION DE APOYO TECNICO</t>
  </si>
  <si>
    <t>SECRETARIA GENERAL TECNICA - SUBDIRECCION DE MEDIO AMBIENTE Y GESTION SOCIAL</t>
  </si>
  <si>
    <t>SECRETARIA GENERAL TECNICA - SUBDIRECCION MARITIMA Y FLUVIAL</t>
  </si>
  <si>
    <t>SECRETARIA GENERAL TECNICA - DIRECCIONES TERRITORIALES</t>
  </si>
  <si>
    <t>SECRETARIA GENERAL ADMINISTRATIVA - SUBDIRECCION FINANCIERA</t>
  </si>
  <si>
    <t>ID</t>
  </si>
  <si>
    <t>DEPENDENCIAS</t>
  </si>
  <si>
    <t>PROPONENTE</t>
  </si>
  <si>
    <t>Contrato o Resolución</t>
  </si>
  <si>
    <t>Integrante que aporta experiencia</t>
  </si>
  <si>
    <t>Objeto</t>
  </si>
  <si>
    <t>PERIODO</t>
  </si>
  <si>
    <t>SMLM</t>
  </si>
  <si>
    <t>OBSERVACIONES A LOS CONTRATOS</t>
  </si>
  <si>
    <t>PUNTAJE</t>
  </si>
  <si>
    <t>NO</t>
  </si>
  <si>
    <t>SI</t>
  </si>
  <si>
    <t>VALIDEZ</t>
  </si>
  <si>
    <t>MODULO</t>
  </si>
  <si>
    <t>CUADRO No. 1</t>
  </si>
  <si>
    <t>FECHA ACTUAL</t>
  </si>
  <si>
    <t>SALARIO ACTUAL</t>
  </si>
  <si>
    <t>CUMPLIMIENTO</t>
  </si>
  <si>
    <t>NO CUMPLE</t>
  </si>
  <si>
    <t>APOYONAL</t>
  </si>
  <si>
    <t>100% NACIONALES</t>
  </si>
  <si>
    <t>NACIONAL Y EXTRANJERO</t>
  </si>
  <si>
    <t>100% EXTRANJEROS</t>
  </si>
  <si>
    <t>NO PONDERABLE</t>
  </si>
  <si>
    <t>PROPUESTA No.</t>
  </si>
  <si>
    <t>CUENTA</t>
  </si>
  <si>
    <t>FECHA DE CIERRE DEL PROCESO</t>
  </si>
  <si>
    <t>PRESUPUESTO OFICIAL</t>
  </si>
  <si>
    <t>REQUISITOS PONDERABLES</t>
  </si>
  <si>
    <t>EXPGEN</t>
  </si>
  <si>
    <t>HÁBIL</t>
  </si>
  <si>
    <t>NO HÁBIL</t>
  </si>
  <si>
    <t>OBJETO</t>
  </si>
  <si>
    <t>RECIPROCIDAD Y APOYO A LA INDUSTRIA NACIONAL</t>
  </si>
  <si>
    <t>CASO</t>
  </si>
  <si>
    <t>CUADRO No. 2</t>
  </si>
  <si>
    <t>PROPONENTE:</t>
  </si>
  <si>
    <t>FECHA MÍNIMA PARA ACREDITACIÓN DE EXPERIENCIA ESPECÍFICA</t>
  </si>
  <si>
    <t>NÚMERO MÁXIMO DE CONTRATOS</t>
  </si>
  <si>
    <t>NÚMERO DE INTEGRANTES</t>
  </si>
  <si>
    <t>EVALUACIÓN DE LA EXPERIENCIA ESPECÍFICA</t>
  </si>
  <si>
    <t>No. De orden</t>
  </si>
  <si>
    <t>Entidad</t>
  </si>
  <si>
    <t>Formas de Ejecución</t>
  </si>
  <si>
    <t>Aceptación Experiencia General (SI/NO)</t>
  </si>
  <si>
    <t>Fecha de Terminacion
(DD-MM-AA)</t>
  </si>
  <si>
    <t>Contratante</t>
  </si>
  <si>
    <t>I,C,UT</t>
  </si>
  <si>
    <t>Participacion
(%)</t>
  </si>
  <si>
    <t>A1</t>
  </si>
  <si>
    <t>Fecha Cierre</t>
  </si>
  <si>
    <t>Fecha Mínima</t>
  </si>
  <si>
    <t>EVALUACIÓN CRITERIOS DE EXPERIENCIA ESPECÍFICA</t>
  </si>
  <si>
    <t>MÓDULO</t>
  </si>
  <si>
    <t>OBJETO DEL MÓDULO</t>
  </si>
  <si>
    <t>OBSERVACIONES GENERALES</t>
  </si>
  <si>
    <t>ESPECIALISTA EN AMBIENTAL</t>
  </si>
  <si>
    <t>Porcentaje de participación para este proceso(%)</t>
  </si>
  <si>
    <t>NUMERO</t>
  </si>
  <si>
    <t>CUADRO No. 3</t>
  </si>
  <si>
    <t>(SMMLV)</t>
  </si>
  <si>
    <t>Puntaje por Plazo</t>
  </si>
  <si>
    <t>COL pesos $</t>
  </si>
  <si>
    <t>SMMLV</t>
  </si>
  <si>
    <t>LISTADO DE PROPONENTES</t>
  </si>
  <si>
    <t>PROPUESTA</t>
  </si>
  <si>
    <t>PROPONENTES</t>
  </si>
  <si>
    <t>NOMBRE O RAZÓN SOCIAL</t>
  </si>
  <si>
    <t>CONFORMACIÓN DE LOS PROPONENTES</t>
  </si>
  <si>
    <t>INTEGRANTE</t>
  </si>
  <si>
    <t>PROMEDIO DE FACTURACIÓN PARA CONSORCIO O UNIÓN TEMPORAL</t>
  </si>
  <si>
    <t>NÚMERO DE INTEGRANTES DEL CONSORCIO O UNIÓN TEMPORAL</t>
  </si>
  <si>
    <t>TIPO DE ASOCIACIÓN</t>
  </si>
  <si>
    <t>PORCENTAJE DE PARTICIPACIÓN</t>
  </si>
  <si>
    <t>NÚMERO MÍNIMO DE CONTRATOS</t>
  </si>
  <si>
    <t>CONDICIÓN PARA EL CONSORCIO O UNIÓN TEMPORAL</t>
  </si>
  <si>
    <t>¿CORRESPONDE A UN CONSORCIO O UNIÓN TEMPORAL?</t>
  </si>
  <si>
    <t>NUMERO DE CONTRATOS ACREDITADOS VÁLIDOS</t>
  </si>
  <si>
    <t>Número de Contratos =</t>
  </si>
  <si>
    <t>MÓDULO EVALUADO</t>
  </si>
  <si>
    <t>No. DE PROPUESTA</t>
  </si>
  <si>
    <t>NÚMERO DE CONTRATOS ACREDITADOS VÁLIDOS</t>
  </si>
  <si>
    <t>(Puntos)</t>
  </si>
  <si>
    <t xml:space="preserve"> PONDERACIÓN APOYO A LA INDUSTRIA NACIONAL</t>
  </si>
  <si>
    <t>Propuesta No.</t>
  </si>
  <si>
    <t>PRESUPUESTO DEL MÓDULO</t>
  </si>
  <si>
    <t>PROFESIONALES REQUERIDOS</t>
  </si>
  <si>
    <t>TIPO D_K</t>
  </si>
  <si>
    <t>Estado</t>
  </si>
  <si>
    <t>CONSORCIO O UNION TEMPORAL CON APORTE DE TODOS LOS INTEGRANTES</t>
  </si>
  <si>
    <t>DIRECTOR DE INTERVENTORÍA</t>
  </si>
  <si>
    <t>COMO CONSTRUCTOR</t>
  </si>
  <si>
    <t>PENDIENTE</t>
  </si>
  <si>
    <t>CONSORCIO O UNION TEMPORAL CON APORTE DE INTEGRANTE LIDER</t>
  </si>
  <si>
    <t>INGENIERO RESIDENTE</t>
  </si>
  <si>
    <t>COMO CONSULTOR</t>
  </si>
  <si>
    <t>INTERESADO PERSONA NATURAL O JURIDICA</t>
  </si>
  <si>
    <t>ESPECIALISTA EN GEOTÉCNIA Y/O PAVIMENTOS</t>
  </si>
  <si>
    <t>COMO PROVEDOR</t>
  </si>
  <si>
    <t>ESPECIALISTA EN HIDROLOGÍA</t>
  </si>
  <si>
    <t xml:space="preserve">ESPECIALISTA EN VIAS </t>
  </si>
  <si>
    <t>INGENIERO AUXILIAR</t>
  </si>
  <si>
    <t>PROFESIONAL DE ASEGURAMIENTO O GESTIÓN DE LA CALIDAD</t>
  </si>
  <si>
    <t>AUDITOR INTERNO DE CALIDAD</t>
  </si>
  <si>
    <t>Cuenta</t>
  </si>
  <si>
    <t>PUNTAJES</t>
  </si>
  <si>
    <t>PUNTAJE TOTAL</t>
  </si>
  <si>
    <t>OBSERVACIONES</t>
  </si>
  <si>
    <t>APOYO A LA INDUSTRIA NACIONAL</t>
  </si>
  <si>
    <t>Valor del Módulo</t>
  </si>
  <si>
    <t>Plazo del Módulo</t>
  </si>
  <si>
    <t>No. del Proponente</t>
  </si>
  <si>
    <t>No. del Contrato</t>
  </si>
  <si>
    <t>No. Proponente</t>
  </si>
  <si>
    <t>No. Contrato</t>
  </si>
  <si>
    <t>TAMAÑOEMP</t>
  </si>
  <si>
    <t>PEQUEÑA EMPRESA</t>
  </si>
  <si>
    <t>MEDIANA EMPRESA</t>
  </si>
  <si>
    <t>MICRO EMPRESA</t>
  </si>
  <si>
    <t>Relación PO</t>
  </si>
  <si>
    <t>Propuestas Presentadas al Módulo</t>
  </si>
  <si>
    <t>(Hábil / No Hábil)</t>
  </si>
  <si>
    <t>Relación PFMT / PMFO</t>
  </si>
  <si>
    <t>CALIFICACIÓN DEFINITIVA</t>
  </si>
  <si>
    <t>% Solicitado</t>
  </si>
  <si>
    <t>Vprop</t>
  </si>
  <si>
    <t>Presupuesto en SMMLV</t>
  </si>
  <si>
    <t>PMFO del Módulo</t>
  </si>
  <si>
    <t>% Requerido de PMFO</t>
  </si>
  <si>
    <t>Número de Propuestas Hábiles</t>
  </si>
  <si>
    <t>Suma Promedios Propuestas Hábiles</t>
  </si>
  <si>
    <t>3 * Plazo Oficial</t>
  </si>
  <si>
    <t>Contratos Válidos del Proponente</t>
  </si>
  <si>
    <t>HABILIDAD POR PLAZOS</t>
  </si>
  <si>
    <t>Plazo promedio acreditado por el proponente</t>
  </si>
  <si>
    <t>¿Plazo acreditado es mayor a 3 veces el Plazo Oficial del Módulo?</t>
  </si>
  <si>
    <t>¿El proponente es Hábil?</t>
  </si>
  <si>
    <t>HABILIDAD POR PMFT</t>
  </si>
  <si>
    <t>PFMT promedio acreditado por el proponente</t>
  </si>
  <si>
    <t>¿La relación PFMT/PMFO es mayor a la Relación PO del Módulo?</t>
  </si>
  <si>
    <t>PONDERACIÓN POR PLAZOS</t>
  </si>
  <si>
    <t>PONDERACIÓN POR PMFT</t>
  </si>
  <si>
    <t>Valor Pph</t>
  </si>
  <si>
    <t>Puntaje Máx Plazo</t>
  </si>
  <si>
    <t>Puntaje Max PFM</t>
  </si>
  <si>
    <t>¿Plazo acreditado es igual, mayor o menor a pph?</t>
  </si>
  <si>
    <t>¿PFMT acreditado es igual, mayor o menor a % Requerido de PMFO?</t>
  </si>
  <si>
    <t>Puntaje por PFMT</t>
  </si>
  <si>
    <t>HABILIDAD</t>
  </si>
  <si>
    <t>RECHAZO</t>
  </si>
  <si>
    <t>CUADRO No. 9</t>
  </si>
  <si>
    <t>RESUMEN DE HABILIDAD Y PONDERACIÓN DEFINITIVA A LOS CRITERIOS DE EVALUACIÓN</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</si>
  <si>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</si>
  <si>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</si>
  <si>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</si>
  <si>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</si>
  <si>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</si>
  <si>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</si>
  <si>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</si>
  <si>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</si>
  <si>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</si>
  <si>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</si>
  <si>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</si>
  <si>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TÉCNICA</t>
  </si>
  <si>
    <t>DIRECCIÓN OPERATIVA</t>
  </si>
  <si>
    <t>DIRECCIÓN OPERATIVA - GRUPO TÚNEL DE LA LÍNEA</t>
  </si>
  <si>
    <t>CONCURSO DE MÉRITOS ABIERTO</t>
  </si>
  <si>
    <t>VERIFICACIÓN RUP</t>
  </si>
  <si>
    <t>¿EL CONTRATO SE ENCUENTRA INSCRITO EN EL RUP? (SI/NO)</t>
  </si>
  <si>
    <t>Cálculo de Valores de Contratos Ejecutados en el Extranjero</t>
  </si>
  <si>
    <t>Fecha de Terminación del Contrato</t>
  </si>
  <si>
    <t>Valor del Cto en SMMLV</t>
  </si>
  <si>
    <t>RESULTADO DE VALORES DE CONTRATOS EN EL EXTRANJERO, APLICANDO EL REDONDEO</t>
  </si>
  <si>
    <t>Cálculo de Valores de Contratos por Proponente</t>
  </si>
  <si>
    <t>Valor en SMMLV por Contrato</t>
  </si>
  <si>
    <t>Valor del Contrato en SMMLV del Año de Terminación del Contrato</t>
  </si>
  <si>
    <t>Valor del Contrato en Pesos</t>
  </si>
  <si>
    <t>NÚMERO DE CONSECUTIVO EN EL RUP</t>
  </si>
  <si>
    <t>Valor Total Ejecutado del Contrato Afectado por el % de Participación</t>
  </si>
  <si>
    <t>VERIFICAR</t>
  </si>
  <si>
    <t>Valor Total Ejecutado del Contrato que se encuentra Registrado en el RUP
(SMMLV)</t>
  </si>
  <si>
    <t>EXP.ESPEC.PROF</t>
  </si>
  <si>
    <t>3 AÑOS</t>
  </si>
  <si>
    <t>MAYOR A TRES AÑOS Y MENOR O IGUAL A CUATRO AÑOS</t>
  </si>
  <si>
    <t>MAYOR A CUATRO AÑOS</t>
  </si>
  <si>
    <t>COLOMBIA</t>
  </si>
  <si>
    <t>EXTRANJERO</t>
  </si>
  <si>
    <t>LUGAR DE EJECUCIÓN</t>
  </si>
  <si>
    <t>CONDICION 20%</t>
  </si>
  <si>
    <t>N/A</t>
  </si>
  <si>
    <t>CONDICIÓN AC</t>
  </si>
  <si>
    <t>CONDICIÓN 50% PO</t>
  </si>
  <si>
    <t>OBSERVACIONES DEL EVALUADOR A LOS CONTRATOS</t>
  </si>
  <si>
    <t>CAPACIDAD JURÍDICA</t>
  </si>
  <si>
    <t>CAPACIDAD FINANCIERA</t>
  </si>
  <si>
    <t>CAPACIDAD ORGANIZACIONAL</t>
  </si>
  <si>
    <t>NIT</t>
  </si>
  <si>
    <t>AÑO</t>
  </si>
  <si>
    <t>VALOR SMMLV</t>
  </si>
  <si>
    <t>TIPO DE VÍA</t>
  </si>
  <si>
    <t>PRIMARIA</t>
  </si>
  <si>
    <t>SECUNDARIA</t>
  </si>
  <si>
    <t>TERCIARIA</t>
  </si>
  <si>
    <t>URBANA</t>
  </si>
  <si>
    <t>NO APLICA</t>
  </si>
  <si>
    <t>PISTA DE AEROPUERTO</t>
  </si>
  <si>
    <t>RESUMEN DE LA PONDERACIÓN A LOS CRITERIOS DE EVALUACIÓN</t>
  </si>
  <si>
    <t>PUNTAJE POR ACREDITACIÓN DEL VALOR TOTAL EJECUTADO DE LOS CONTRATOS ACREDITADOS</t>
  </si>
  <si>
    <t>CUADRO No. 5</t>
  </si>
  <si>
    <t>CUADRO No. 6</t>
  </si>
  <si>
    <t>HABILIDAD POR PROPONENTE</t>
  </si>
  <si>
    <t>NÚMERO DE PROPUESTAS PRESENTADAS AL PROCESO</t>
  </si>
  <si>
    <t>¿EL CONTRATO SE ENCUENTRA DENTRO DE LAS CLASIFICACIONES UNSPSC ESTABLECIDAS EN EL PLIEGO? (SI/NO)</t>
  </si>
  <si>
    <t>VINCULACIÓN TRABAJADORES CON DISCAPACIDAD EN PLANTA DE PERSONAL</t>
  </si>
  <si>
    <t>CUADRO No. 7</t>
  </si>
  <si>
    <t xml:space="preserve">                                                                                                                                                                                                                                                                                                                                                                                                                                                                                                                                                                                                  </t>
  </si>
  <si>
    <t>Calificación</t>
  </si>
  <si>
    <t>CENTÉSIMAS TRM</t>
  </si>
  <si>
    <t>*</t>
  </si>
  <si>
    <t>CUMPLIMIENTO TECNICO
APLICA CON EL MIN 40% DE EXPERIENCIA</t>
  </si>
  <si>
    <t xml:space="preserve">CUMPLIMIENTO JURIDICO
</t>
  </si>
  <si>
    <t>DISCAPACITADOS</t>
  </si>
  <si>
    <t>CALIFICACIÓN TECNICA</t>
  </si>
  <si>
    <t>EXPERIENCIA GENERAL</t>
  </si>
  <si>
    <t>SI APLICA</t>
  </si>
  <si>
    <t>HABILIDAD DEL PROPONENTE</t>
  </si>
  <si>
    <t>TIPOPAVIMENTO</t>
  </si>
  <si>
    <t>ASFALTICO</t>
  </si>
  <si>
    <t>HIDRAULICO</t>
  </si>
  <si>
    <t>ARTICULADO</t>
  </si>
  <si>
    <t>OTRO</t>
  </si>
  <si>
    <t>PORCE</t>
  </si>
  <si>
    <t>MÓDULOS</t>
  </si>
  <si>
    <t>VINCULACIÓN TRABAJADORES CON DISCAPACIDAD EN PLANTA DE PERSONAL (PARA ASIGNAR PUNTUACION 10 PTOS)</t>
  </si>
  <si>
    <t>DETERMINACIÓN DEL PUNTAJE POR VALOR DE LA PROPUESTA</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</si>
  <si>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</si>
  <si>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</si>
  <si>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</si>
  <si>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</si>
  <si>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</si>
  <si>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</si>
  <si>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 ARITMÉTICA BAJA</t>
  </si>
  <si>
    <t>MÉTODO DE PONDERACIÓN =</t>
  </si>
  <si>
    <t>Parámetros para la ponderación de la propuesta económica</t>
  </si>
  <si>
    <t>Número de propuestas válidas</t>
  </si>
  <si>
    <t>Mínimo</t>
  </si>
  <si>
    <t>Media Aritmética = X</t>
  </si>
  <si>
    <t>Mediana= Me</t>
  </si>
  <si>
    <t>Presupuesto Oficial</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</si>
  <si>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</si>
  <si>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</si>
  <si>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</si>
  <si>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</si>
  <si>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</si>
  <si>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Estadistico usado para ponderar :</t>
  </si>
  <si>
    <t>CONSECUTIVO</t>
  </si>
  <si>
    <t>PROP. No.</t>
  </si>
  <si>
    <t>PORCENTAJE DE MEJORA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</si>
  <si>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</si>
  <si>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</si>
  <si>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</si>
  <si>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</si>
  <si>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</si>
  <si>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</si>
  <si>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&lt;0</t>
  </si>
  <si>
    <t>3. Media Aritmética Alta</t>
  </si>
  <si>
    <t>MEDIANA CON VALOR ABSOLUTO</t>
  </si>
  <si>
    <t>MEDIA GEOMÉTRICA</t>
  </si>
  <si>
    <t>MEDIA ARITMÉTICA ALTA</t>
  </si>
  <si>
    <t>PONDERACIÓN POR EXPERIENCIA</t>
  </si>
  <si>
    <t>(SI/NO)</t>
  </si>
  <si>
    <t>(CUMPLE/NO CUMPLE)</t>
  </si>
  <si>
    <t>Máximo</t>
  </si>
  <si>
    <t xml:space="preserve"> PONDERACIÓN POR EQUIPO DE TRABAJO</t>
  </si>
  <si>
    <t>EQUIPO DE TRABAJO</t>
  </si>
  <si>
    <t xml:space="preserve">EQUIPO DE TRABAJO </t>
  </si>
  <si>
    <t>¿EL INTEGRANTE CUMPLE CON ACREDITAR MIN EL 5% DE LA EXPERIENCIA? DE ACUERDO A LA SOLICITUD DEL PLIEGO</t>
  </si>
  <si>
    <t>MINIMA EXPERIENCIA (5%)</t>
  </si>
  <si>
    <t>¿UNO SOLO DE LOS INTEGRANTES CUMPLE CON ACREDITAR EL 50% DE LA EXPERIENCIA?</t>
  </si>
  <si>
    <t>VALOR REQUERIDO DE PO</t>
  </si>
  <si>
    <t>0-10</t>
  </si>
  <si>
    <t>0-20</t>
  </si>
  <si>
    <t>TRM PUBLICADA EL DÍA SIGUIENTE DEL CIERRE DEL PROCESO</t>
  </si>
  <si>
    <t>PORCENTAJE INTEG</t>
  </si>
  <si>
    <t>RAZON DE NO CUMPLIMIENTO</t>
  </si>
  <si>
    <t>Fecha de Inicio
(DD-MM-AA)</t>
  </si>
  <si>
    <t>PRESUPUESTOOFICIAL DEL MÓDULO</t>
  </si>
  <si>
    <t>MINIMO=</t>
  </si>
  <si>
    <t>MAXIMO=</t>
  </si>
  <si>
    <t>MEDIA=</t>
  </si>
  <si>
    <t>MEDIANA=</t>
  </si>
  <si>
    <t>GEOMETRICA=</t>
  </si>
  <si>
    <t>MEDIA ALTA=</t>
  </si>
  <si>
    <t>MEDIA BAJA=</t>
  </si>
  <si>
    <t>PUNTAJE FINAL CORREGIDO</t>
  </si>
  <si>
    <t>PUNTAJE INICIAL OBTENIDO</t>
  </si>
  <si>
    <t>VTF Acreditado</t>
  </si>
  <si>
    <t>PONDERACION POR VTF</t>
  </si>
  <si>
    <t>VTF TOTAL APORTADO</t>
  </si>
  <si>
    <t>VTF APORTADO POR EL PROPONENTE</t>
  </si>
  <si>
    <t>VTF</t>
  </si>
  <si>
    <t>RELACIÓN DEL VTF APORTADO POR EL PROPONENTE</t>
  </si>
  <si>
    <t>CUMPLIMIENTO DE LA EXPERIENCIA MINIMA|
VTF&gt;=100%*PO.</t>
  </si>
  <si>
    <t>FECHA TRM =</t>
  </si>
  <si>
    <t>FORMATO No.8</t>
  </si>
  <si>
    <t>FORMATO No.9</t>
  </si>
  <si>
    <t>CUMPLE/NO CUMPLE</t>
  </si>
  <si>
    <t>SE REQUIRIO Y SUBSANO</t>
  </si>
  <si>
    <t>SE REQUIRIO Y NO SUBSANO</t>
  </si>
  <si>
    <t>PROMEDIO=</t>
  </si>
  <si>
    <t>SUBSANACION</t>
  </si>
  <si>
    <t>Puntaje por Experiencia</t>
  </si>
  <si>
    <t>CONCRETO HIDRAULICO</t>
  </si>
  <si>
    <t>METALICA</t>
  </si>
  <si>
    <t>MIXTA(CONCRETO Y METALICA)</t>
  </si>
  <si>
    <t>ESTRUCTURA</t>
  </si>
  <si>
    <r>
      <t>Media artimética Alta (X</t>
    </r>
    <r>
      <rPr>
        <b/>
        <vertAlign val="subscript"/>
        <sz val="10"/>
        <rFont val="Arial"/>
        <family val="2"/>
      </rPr>
      <t>A</t>
    </r>
    <r>
      <rPr>
        <b/>
        <sz val="10"/>
        <rFont val="Arial"/>
        <family val="2"/>
      </rPr>
      <t>)</t>
    </r>
  </si>
  <si>
    <t>EQUIPO DE TRABAJO
FORMATO 8</t>
  </si>
  <si>
    <t>CUENTA CON ANOTACION VIGENTE</t>
  </si>
  <si>
    <t>REGISTRO NACIONAL DE OBRAS CIVILES INCONCLUSAS</t>
  </si>
  <si>
    <t>ANOTACION EN  RNOCI
SI=MENOS 1 PUNTO
NO=0 PUNTOS</t>
  </si>
  <si>
    <t>PUNTOS NEGATIVOS</t>
  </si>
  <si>
    <t>0 ó -1</t>
  </si>
  <si>
    <t>CUMQUIPO</t>
  </si>
  <si>
    <t>NO CUMPLE-1</t>
  </si>
  <si>
    <t>NO CUMPLE-2</t>
  </si>
  <si>
    <t>ALLEGA RUP CON LA PROPUESTA
(SI / NO)</t>
  </si>
  <si>
    <t>MEDIANA</t>
  </si>
  <si>
    <t>MEDIA GEOMETRICA</t>
  </si>
  <si>
    <t>¿CUMPLE TODOS LOS REQUISITOS PARA PONDERAR?</t>
  </si>
  <si>
    <t>HABILIDAD PARA SEGUIR EN EL PROCESO</t>
  </si>
  <si>
    <t>HABILIDAD PARA PONDERAR EXPERIENCIA</t>
  </si>
  <si>
    <t>No. DEL INTEGRANTE</t>
  </si>
  <si>
    <t>SUBDIRECCION DE PROCESOS DE SELECCIÓN CONTRACTUALES</t>
  </si>
  <si>
    <t>MULTAS Y/O SANCIONES EN EL AÑO INMEDIATAMENTE ANTERIOR AL CIERRE DE ESTE PROCESO</t>
  </si>
  <si>
    <t>Consecutivo</t>
  </si>
  <si>
    <t>EL PROPONENTE TIENE MULTAS Y/O SANCIONES EN EL AÑO ANTERIOR AL CIERRE</t>
  </si>
  <si>
    <t>EVALUACION ECONOMICA</t>
  </si>
  <si>
    <t>DESCUENTO POR MULTAS Y/O SANCIONES</t>
  </si>
  <si>
    <t>SUBDIRECCION DE SOSTENIBILIDAD</t>
  </si>
  <si>
    <t>DIRECCION TECNICA Y DE ESTRUCTURACION</t>
  </si>
  <si>
    <t xml:space="preserve">DIRECCION DE EJECUCION Y OPERACIÓN </t>
  </si>
  <si>
    <t>DIRECCION JURIDICA</t>
  </si>
  <si>
    <t xml:space="preserve">SUBDIRECCION DE ESTRUCTURACION DE PROYECTOS </t>
  </si>
  <si>
    <t>SUBDIRECCION  DE REGLAMENTACION TECNICA  E INNOVACION</t>
  </si>
  <si>
    <t>SUBDIRECCION DE GESTION CONTRACTUAL Y PROCESOS ADMINISTRATIVOS</t>
  </si>
  <si>
    <t>SUBDIRECCION DE DEFENSA JURIDICA</t>
  </si>
  <si>
    <t>SUBDIRECCION DE GESTION DEL RIESGO</t>
  </si>
  <si>
    <t>FACTOR DE SOSTENIBILIDAD</t>
  </si>
  <si>
    <t>FORMATO No.10</t>
  </si>
  <si>
    <t>CUMPLE?
SI / NO</t>
  </si>
  <si>
    <t>DIRECCIÓN DE CONTRATACIÓN</t>
  </si>
  <si>
    <t>CMA-DTE-SEP-XXX-2022→MODULO UNICO</t>
  </si>
  <si>
    <t>OBJETO: XXXXXXXXXXXX</t>
  </si>
  <si>
    <t>¿LOS CONTRATOS ACREDITADOS CUMPLEN CON LA TOTALIDAD DE LAS CONDICIONES ESTABLECIDAS EN EL PLIEGO PARA LA VALIDEZ DE LA EXPERIENCIA ESPECIFICA?</t>
  </si>
  <si>
    <t>CONDICION DE MIPYME O EMPRENDIMIENTO Y MUJERES DE EMPRESA</t>
  </si>
  <si>
    <t>CUMPLIMIENTO PARA MIPYME</t>
  </si>
  <si>
    <t>MIPYME</t>
  </si>
  <si>
    <t>0-0,25</t>
  </si>
  <si>
    <t>LOTE A EJECUTAR</t>
  </si>
  <si>
    <t>EMPRENDIMIENTOS Y EMPRESAS DE MUJERES</t>
  </si>
  <si>
    <t>MENOS 2 PUNTOS DEL TOTAL</t>
  </si>
  <si>
    <t>DESCUENTO DE PUNTOS POR MULTAS Y/O SANCIONES</t>
  </si>
  <si>
    <t>CRITERIOS DE EXPERIENCIA GENERAL</t>
  </si>
  <si>
    <t>0 - 1</t>
  </si>
  <si>
    <t>EL INTEGRANTE ES MIPYME O EMPRENDIMIENTO O AMBOS?</t>
  </si>
  <si>
    <t>¿ ADJUDICATARIO ?</t>
  </si>
  <si>
    <t>FSOSTENIBILIDAD</t>
  </si>
  <si>
    <t>CUMPLIMIENTO PARA EMPRENDIMIENTOS Y EMPRENDIMIENTO</t>
  </si>
  <si>
    <t>SINOP</t>
  </si>
  <si>
    <t>AÑO PASADO</t>
  </si>
  <si>
    <t>SALARIO 2023</t>
  </si>
  <si>
    <t>CMA-DEO-SGI-139-2023</t>
  </si>
  <si>
    <t>CONSORCIO ADVIAL HE</t>
  </si>
  <si>
    <t>HECTOR FALLA PUENTES</t>
  </si>
  <si>
    <t>JORGE EIVAR TULCAN LOSADA</t>
  </si>
  <si>
    <t>X</t>
  </si>
  <si>
    <t>CONSORCIO LOURDES</t>
  </si>
  <si>
    <t>INGENIERIA DEL FUTURO S.A.S</t>
  </si>
  <si>
    <t>JOSE ALBERTO ROJAS PRIETO</t>
  </si>
  <si>
    <t>CONSORCIO DBB INGENIERIA</t>
  </si>
  <si>
    <t>DBB INGENIERÍA S.A.S.</t>
  </si>
  <si>
    <t>DONAL BOGOTÁ BAUTISTA</t>
  </si>
  <si>
    <t>CONSORCIO INGEVIAL IE.</t>
  </si>
  <si>
    <t>x</t>
  </si>
  <si>
    <t>INGECO JN S.A.S.</t>
  </si>
  <si>
    <t>ESAO S.A.S</t>
  </si>
  <si>
    <t>JESÚS ORLANDO VIVAS NOGUERA</t>
  </si>
  <si>
    <t>EUDOMAR PÁEZ TORRADO</t>
  </si>
  <si>
    <t>DEMARCACIONES Y CONSTRUCCIONES RMT S.A.S.</t>
  </si>
  <si>
    <t>CONSORCIO AMV CAP-GEICOL-JYS</t>
  </si>
  <si>
    <t>CARLOS ALBERTO PALTA MUÑOZ</t>
  </si>
  <si>
    <t>GEICOL S.A.S</t>
  </si>
  <si>
    <t>J&amp;S ASESORIA E INGENIERIA SAS</t>
  </si>
  <si>
    <t xml:space="preserve"> CONSORCIO UCEI AMV 2024</t>
  </si>
  <si>
    <t>CONSULTORIA INGENIERIA ESTUDIOS ECONOMICOS CITEC S.A.S.</t>
  </si>
  <si>
    <t>ESTUTEC S A S</t>
  </si>
  <si>
    <t>INFRACOA COLOMBIA S.A.S.</t>
  </si>
  <si>
    <t>URBACOLING SAS</t>
  </si>
  <si>
    <t>ARA INGENIERIA S.A.S</t>
  </si>
  <si>
    <t>CONSORCIO AMV CARFIN</t>
  </si>
  <si>
    <t>INGENIERIA ARGOS SAS INARGOS SAS</t>
  </si>
  <si>
    <t>FERNANDEZ INGENIEROS CONSULTORES SAS FERDINCO SAS</t>
  </si>
  <si>
    <t>CARLOS FERNANDO ÁNGEL</t>
  </si>
  <si>
    <t>CONSORCIO RUTA DE SANTANDER 139</t>
  </si>
  <si>
    <t xml:space="preserve">RICARDO ARIEL AVILA PEÑA </t>
  </si>
  <si>
    <t xml:space="preserve">INEXPOTRANS SAS </t>
  </si>
  <si>
    <t>OCTAVIO GUILLERMO BENAVIDES BURBANO</t>
  </si>
  <si>
    <t xml:space="preserve"> COPEBA S.A.S</t>
  </si>
  <si>
    <t xml:space="preserve"> CONSORCIO ORPO 139.</t>
  </si>
  <si>
    <t>Orlando Pedroza Rodríguez</t>
  </si>
  <si>
    <t>Ramón Iván Ordóñez Tejada</t>
  </si>
  <si>
    <t>CONSORCIO CGJ 2024</t>
  </si>
  <si>
    <t>CLARA ELENA MORENO ESPAÑA</t>
  </si>
  <si>
    <t>GABRIELA ANDREA PABON ESTUPIÑAN</t>
  </si>
  <si>
    <t>JAHIR HERIBERTO PAZ BURBANO</t>
  </si>
  <si>
    <t>CONSORCIO ACM</t>
  </si>
  <si>
    <t>ALVARO CARVAJAL VALENCIA</t>
  </si>
  <si>
    <t>CIELO ANDREA ZUÑIGA DIAGO</t>
  </si>
  <si>
    <t>MARTHA CECILIA ORDOÑEZ OCAMPO</t>
  </si>
  <si>
    <t xml:space="preserve"> CONSORCIO ADMINISTRADORES VIALES AT</t>
  </si>
  <si>
    <t>NELSON FREDY ARDILA GELVEZ</t>
  </si>
  <si>
    <t>CPI CENTRAL DE PROYECTOS E  INGENIERIA S.A.S</t>
  </si>
  <si>
    <t>LUIS HUMBERTO TORRES</t>
  </si>
  <si>
    <t>JUAN MANUEL TOBAR MURCIA</t>
  </si>
  <si>
    <t>CONSORCIO VIAS NACIONALES</t>
  </si>
  <si>
    <t>JORGE PIDDO SEGUIDO DE LA EXPRESIÓN SUCURSAL COLOMBIA</t>
  </si>
  <si>
    <t>DIRAC INGENIEROS CONSULTORES  S.A.S</t>
  </si>
  <si>
    <t>ORBITA DESARROLLO S.A.S. BIC</t>
  </si>
  <si>
    <t>AMV RG I.</t>
  </si>
  <si>
    <t>RODRIGO OSORIO OSORIO</t>
  </si>
  <si>
    <t>ROSY ARTEAGA ORTEGA</t>
  </si>
  <si>
    <t>FEDERICO RAMÍREZ OSORIO</t>
  </si>
  <si>
    <t xml:space="preserve">AV REGION COLOMBIA </t>
  </si>
  <si>
    <t xml:space="preserve">CG INGENIERIA SAS </t>
  </si>
  <si>
    <t xml:space="preserve">A1V2 INGENIERIA CIVIL Y ARQUITECTURA COLOMBIA </t>
  </si>
  <si>
    <t>GRUPO AB INGENIERIA ARQUITECTURA Y AMBIENTE S.A.S</t>
  </si>
  <si>
    <t>CONSORCIO INGEVIAM</t>
  </si>
  <si>
    <t>INVIAM S.A.S</t>
  </si>
  <si>
    <t>INGECONSULTAS S.A.S</t>
  </si>
  <si>
    <t>PI SAS - PROYECTOS DE INGENIERIA SAS</t>
  </si>
  <si>
    <t>ZAFRA INGENIERIA SAS</t>
  </si>
  <si>
    <t>OBRAS DEL NORTE SAS</t>
  </si>
  <si>
    <t>CONSORCIO VIAL POR COLOMBIA</t>
  </si>
  <si>
    <t>SEG GEOTECNIA Y CONTROL DE CALIDAD SAS</t>
  </si>
  <si>
    <t>PEYCO COLOMBIA</t>
  </si>
  <si>
    <t>NICOLAS REDONDO MOLINA</t>
  </si>
  <si>
    <t>INGELOGUE SAS</t>
  </si>
  <si>
    <t>TCONSTRUYE SAS</t>
  </si>
  <si>
    <t>GEVIAL SAS</t>
  </si>
  <si>
    <t>CONSORCIO BRAIN SPI</t>
  </si>
  <si>
    <t>SOLUCIONES PARA LA INGENIERÍA S.A.S.</t>
  </si>
  <si>
    <t>BRAIN INGENIERIA VIAL SAS</t>
  </si>
  <si>
    <t>CONSORCIO JORES-RAMOS</t>
  </si>
  <si>
    <t>JORES INGENIERIA SAS</t>
  </si>
  <si>
    <t>ELKIN DAVID RAMOS MOSQUERA</t>
  </si>
  <si>
    <t>CONSORCIO P&amp;S</t>
  </si>
  <si>
    <t>SEMPAF INGENIERÍA S.A.S</t>
  </si>
  <si>
    <t>ALVARO PASAJE SALCEDO</t>
  </si>
  <si>
    <t>Victor Hugo Bravo Martínez</t>
  </si>
  <si>
    <t>WEG Ingeniería SAS</t>
  </si>
  <si>
    <t>MIGUEL ALEJANDRO PINZÓN AGUILAR</t>
  </si>
  <si>
    <t>DOBLE M INGENIEROS SAS</t>
  </si>
  <si>
    <t>GUILLERMO ALFONSO MEDINA ACEVEDO</t>
  </si>
  <si>
    <t>GIA INGENIERIA S.A.S.</t>
  </si>
  <si>
    <t>INGESERVICE JL S.A.S.</t>
  </si>
  <si>
    <t>CONSORCIO IBEROAMERICANO</t>
  </si>
  <si>
    <t>CODIPRO INGENIERÍA Y ARQUITECTURA LTDA. CONSTRUCCIONES, DISEÑOS Y PROYECTOS</t>
  </si>
  <si>
    <t>SAITEC S.A SUCURSAL EN COLOMBIA</t>
  </si>
  <si>
    <t>INTERCONSTRUCCIONES &amp; DISEÑO S.A.S</t>
  </si>
  <si>
    <t>CONSORCIO CONSULTORIAL</t>
  </si>
  <si>
    <t>COMPAÑÍA DE CONSULTORIA Y CONSTRUCCIONES LTDA</t>
  </si>
  <si>
    <t>ANA LUCIA MARTINEZ OROZCO</t>
  </si>
  <si>
    <t>CONSORCIO ADMV JICO</t>
  </si>
  <si>
    <t>INTECSA COLOMBIA INTERNACIONAL SAS</t>
  </si>
  <si>
    <t>CAYCO S.A.S</t>
  </si>
  <si>
    <t>OBRAS Y PROYECTOS RP S.A.S</t>
  </si>
  <si>
    <t>JORGE ISAAC VELASQUEZ VARGAS</t>
  </si>
  <si>
    <t>CONSORCIO PROIN.</t>
  </si>
  <si>
    <t>INTERPRO S.A.S.</t>
  </si>
  <si>
    <t>PROCONSULTING S.A.S.</t>
  </si>
  <si>
    <t>CONSORCIO DIADCOL 2024.</t>
  </si>
  <si>
    <t>MANUEL SANTIAGO DORIA NARVAEZ</t>
  </si>
  <si>
    <t>MANYEI INGENIERIA S.A.S</t>
  </si>
  <si>
    <t>CONSORCIO CONSULPINO</t>
  </si>
  <si>
    <t>CONSULTORIA CONSTRUCCIONES E INSUMOS DE INGENIERIA SAS</t>
  </si>
  <si>
    <t>ELIZABETH PILAR ESTEBAN TORRES</t>
  </si>
  <si>
    <t>NOHORA MARIA ROJAS VERA</t>
  </si>
  <si>
    <t>CONSORCIO ALFFA</t>
  </si>
  <si>
    <t>VIAS ALFA TECNOLOGÍA E.U</t>
  </si>
  <si>
    <t>EDGAR FELIPE ACOSTA</t>
  </si>
  <si>
    <t>MORALBA SANCHEZ ORDOÑEZ</t>
  </si>
  <si>
    <t>GUILLERMO ANDRES NIETO LEON</t>
  </si>
  <si>
    <t>PROCON ING SAS</t>
  </si>
  <si>
    <t>CONSORCIO ADMON BMC 139</t>
  </si>
  <si>
    <t>COBA CONSULTORES DE INGENIERÍA Y MEDIO AMBIENTE SA SUCURSAL COLOMBIA</t>
  </si>
  <si>
    <t>B&amp;C S. A</t>
  </si>
  <si>
    <t>COBA B&amp;C S.A.S</t>
  </si>
  <si>
    <t>MSING SAS</t>
  </si>
  <si>
    <t>CONSORCIO ADVIAL PLUS</t>
  </si>
  <si>
    <t>WILSON LIBARDO PÉREZ PACHAJOA</t>
  </si>
  <si>
    <t>GLADIS STELLA VEGA BENAVIDES</t>
  </si>
  <si>
    <t>SANDRA PATRICIA LARGACHA MUÑOZ</t>
  </si>
  <si>
    <t>COMPAÑÍA DE CONSULTORES E INGENIERIA LTDA.</t>
  </si>
  <si>
    <t>CONSORCIO CONSERVACIÓN 033</t>
  </si>
  <si>
    <t>LA VIALIDAD LIMITADA</t>
  </si>
  <si>
    <t>GEOVIAL LIMITADA</t>
  </si>
  <si>
    <t>CONSORCIO INTERADMIVIAL</t>
  </si>
  <si>
    <t>IAR PROYECTOS SAS</t>
  </si>
  <si>
    <t>BATEMAN INGENIERIA SAS</t>
  </si>
  <si>
    <t>CONSORCIO AMV MACA.</t>
  </si>
  <si>
    <t>JOSE MARINO RENDON MUÑOZ</t>
  </si>
  <si>
    <t>CAG INGENIERIA SAS</t>
  </si>
  <si>
    <t>CONSORCIO GESTIÓN VIAL</t>
  </si>
  <si>
    <t>INACMA SAS</t>
  </si>
  <si>
    <t>INGEVIALESV SAS</t>
  </si>
  <si>
    <t>CEMOSA COLOMBIA</t>
  </si>
  <si>
    <t>VELNEC S.A.</t>
  </si>
  <si>
    <t>Consorcio Datar 24.</t>
  </si>
  <si>
    <t>JOSE LUIS VALDERRAMA VELASCO</t>
  </si>
  <si>
    <t>DORA CRISTINA TORRES MAZABEL</t>
  </si>
  <si>
    <t>DANIEL ENRIQUE ORTIZ CASTILLO</t>
  </si>
  <si>
    <t>CONSORCIO ADMON GIG 139.</t>
  </si>
  <si>
    <t>GRMM S.A.S</t>
  </si>
  <si>
    <t>INFRALAR S.A.S</t>
  </si>
  <si>
    <t>GINPROCOL S.A.S</t>
  </si>
  <si>
    <t>CONSORCIO VEFA INGENIERIA</t>
  </si>
  <si>
    <t>VEFA INGENIERIA Y CONSULTORIA SAS</t>
  </si>
  <si>
    <t>VERONICA FERNANDA HOYOS</t>
  </si>
  <si>
    <t>CONSULTORES TÉCNICOS Y ECONÓMICOS S.A.S. – CONSULTECNICOS</t>
  </si>
  <si>
    <t>CONSULTORES E INTERVENTORES TÉCNICOS S.A.S.</t>
  </si>
  <si>
    <t>CONSORCIO ADMINISTRADORES JAA 2024.</t>
  </si>
  <si>
    <t>AIRTIFICIAL CW INFRASTRUCTURES SUCURSAL COLOMBIA</t>
  </si>
  <si>
    <t>ALDEIC SAS BIC</t>
  </si>
  <si>
    <t>JORGE ERNESTO MENDEZ PACHON</t>
  </si>
  <si>
    <t>CONSORCIO CI ADMINISTRADORES 2024.</t>
  </si>
  <si>
    <t>CAMINOS S.A.S.</t>
  </si>
  <si>
    <t>INPROTEKTO LIMITADA</t>
  </si>
  <si>
    <t>ALDAVA INGENIERÍA SAS</t>
  </si>
  <si>
    <t>JAIME HERNANDO RINCÓN CHAPARRO</t>
  </si>
  <si>
    <t>FEYMA INGENIERIA SAS</t>
  </si>
  <si>
    <t>CONSORCIO ADMINISTRACIONES 2024</t>
  </si>
  <si>
    <t>ALIANZA INTEGRAL DE PROYECTOS S.A.S. BIC</t>
  </si>
  <si>
    <t>CANJI DISEÑOS E INTERVENTORIAS S.A.S.</t>
  </si>
  <si>
    <t>INTERESTUDIOS INGENIERIA S.A.S.</t>
  </si>
  <si>
    <t>GUSTAVO PÉREZ MARIÑO</t>
  </si>
  <si>
    <t>CONSORCIO ADMO CCI-2024</t>
  </si>
  <si>
    <t>GEOTECNIA Y CIMIENTOS INGEOCIM S.A.S.</t>
  </si>
  <si>
    <t>CELQO SAS</t>
  </si>
  <si>
    <t>CPS INFRAESTRUCTURAS MOVILIDAD Y MEDIO AMBIENTE SL SUCURSAL COLOMBIA</t>
  </si>
  <si>
    <t>CONSORCIO ADMINVIAL CPJ.</t>
  </si>
  <si>
    <t>PROGIN COLOMBIA</t>
  </si>
  <si>
    <t>CGR SAS</t>
  </si>
  <si>
    <t>JOSE GABRIEL JIMENEZ JAIMES</t>
  </si>
  <si>
    <t>COINZA ING SAS</t>
  </si>
  <si>
    <t>CONSORCIO INT NORTE DE SANTANDER 2024</t>
  </si>
  <si>
    <t>PC INTERVENTORES S.A.S.</t>
  </si>
  <si>
    <t>CONURMA INGENIEROS CONSULTORES S.L. SUCURSAL COLOMBIA</t>
  </si>
  <si>
    <t>ORGANIZACIÓN VICAN SAS</t>
  </si>
  <si>
    <t>INCOPLAN SA</t>
  </si>
  <si>
    <t>CONSORCIO ADMINISTRADORES GP</t>
  </si>
  <si>
    <t>GRUPO POSSO S.A.S.</t>
  </si>
  <si>
    <t>INGENIERÍA MONCADA GONZÁLEZ Y ASOCIADOS S.A.S.</t>
  </si>
  <si>
    <t>POSSO GONZÁLEZ INGENIEROS Y ASOCIADOS S.A.S.</t>
  </si>
  <si>
    <t>CONSORCIO ID ADMINISTRACIÓN 139</t>
  </si>
  <si>
    <t>GRUPO INTERDISEÑOS S.A.S.</t>
  </si>
  <si>
    <t>INTERVENTORÍAS Y DISEÑOS S..A </t>
  </si>
  <si>
    <t>INTERDISEÑOS CONSULTORES S.A.S.</t>
  </si>
  <si>
    <t>TPF GETINSA EUROESTUDIOS COLOMBIA</t>
  </si>
  <si>
    <t>EUROESTUDIOS INGENIEROS DE CONSULTA SAS</t>
  </si>
  <si>
    <t>CB INGENIERIA Y DESARROLLO SAS BIC</t>
  </si>
  <si>
    <t>INVIAS HUILA</t>
  </si>
  <si>
    <t>INVIAS RIS</t>
  </si>
  <si>
    <t>RHUI-77-2001</t>
  </si>
  <si>
    <t>900-2006</t>
  </si>
  <si>
    <t>3404-2008</t>
  </si>
  <si>
    <t>ADMINISTRACION VIAL CARRETERAS PRIMARIAS</t>
  </si>
  <si>
    <t>ADMINISTRACIÓN VIAL CARRETERAS PRIMARIAS</t>
  </si>
  <si>
    <t>I</t>
  </si>
  <si>
    <t>INVIAS</t>
  </si>
  <si>
    <t>2674-2019</t>
  </si>
  <si>
    <t>ADMINISTRACION VIAL DE LAS CARRETERAS NACIONALES A CARGO DE LA
DIRECCION TERRITORIAL BOYACA, MODULO 04</t>
  </si>
  <si>
    <t>C</t>
  </si>
  <si>
    <t>888 DE 2006</t>
  </si>
  <si>
    <t>2639 DE 2019</t>
  </si>
  <si>
    <t>ADMINISTRACION DE MANTENIMIENTO VIAL E INTERVENTORIAS DE LAS CARRETERAS
NACIONALES A CARGO DE LA TERRITORIAL CORDOBA PROCESO AMV 31 GRUPO-1 CODIGO VIA
9002 NECOCLI - PUERTO REY, SECTORES ARBOLETES - PUERTO REY (PR82 - PR86+0858),
CODIGO VIA 7401 PUERTO REY - MONTERIA SECTOR PUERTO REY - MONTERIA (PR0+0000 -
PR64+0000), CODIGO VIA 2310 PLANETA RICA - MONTERIA SECTOR PLANETA RICA - MONTERIA
(PR0+0000 - PR40+0000) Y CODIGO VIA 7403 EL VIAJANO - GUAYEPO (PR0+0000 - PR49+0904), EN
UNA LONGITUD DE 168,06 KILOMETROS.</t>
  </si>
  <si>
    <t>ADMINISTRACION VIAL DE LAS CARRETERAS A CARGO DE INVIAS DIRECCIÓN TERRITORIAL
CAUCA, MÓDULO 4 GRUPO 4</t>
  </si>
  <si>
    <t>2612/2019</t>
  </si>
  <si>
    <t>2185 DE 2011</t>
  </si>
  <si>
    <t>2236 DE 2016</t>
  </si>
  <si>
    <t>R0-098-97</t>
  </si>
  <si>
    <t>Administración vial de las carreteras nacionales a cargo de INVIAS Dirección Territorial Bolívar módulo 2, grupo 2.</t>
  </si>
  <si>
    <t>Interventoria para la actualización de los estudios y diseños a nivel de fase III de la carretera Bucaramanga - Alto del Escorial.</t>
  </si>
  <si>
    <t>Estudios a nivel de Fase II carretera Santa Rosa - Descanse - Yunguillo - Condagua y Estudios de Fase I Variante Mocoa.</t>
  </si>
  <si>
    <t>Administracion de mantenimieno vial para adelantar gestiones y acciones tendientes a lograr el mejoramiiento y una efectiva y oportuna
conservación de las carreteras nacionales San Alberto - Aguachica - la Mata - Pailitas a cargo de la regional ocaña en una longitud total de 139
kilometros</t>
  </si>
  <si>
    <t>1,2,3</t>
  </si>
  <si>
    <t>1,2,4</t>
  </si>
  <si>
    <t>1,2,3,4</t>
  </si>
  <si>
    <t>RO-52-2001</t>
  </si>
  <si>
    <t>LA ADMINISTRACION DEL MANTENIMIENTO VIAL PARA ADELANTAR GESTIONES TENDIENTES A LOGRAR EL MEJORAMIENTO Y UNA EFECTIVA Y OPORTUNA CONSERVACION DE LAS CARRETERAS NACIONALES: CODIGO 7007 AGUACLARA - OCAÑA; 7008 OCAÑA - SARDINATA Y 70NS01 LA ONDINA - LLANO GRANDE - CONVENCION. SECTORES: AGUACLARA - OCAÑA PR29+000 - PR54+700, OCAÑA - ALTO DEL POZO PR00+000 - PR69+000, LA ONDINA - LLANO GRANDE - CONVENCION PR00+000 - PR33+000 A CARGO DE LA REGIONAL 26, OCAÑA</t>
  </si>
  <si>
    <t>NS-923-2006</t>
  </si>
  <si>
    <t>ADMINISTRACIÓN DE MANTENIMIENTO VIAL E INTERVENTORIA TERRITORIAL NORTE DE SANTANDER PROCESO AMV54-GRUPO 2, CODIGO 5505 VIA PRESIDENTE - PAMPLONA - CUCUTA, SECTOR PR 86 - CUCUTA (PR 86+0000 - PR 131+0500), CODIGO 5507 VIA A CUCUTA - PUERTO SANTANDER - PUENTE INTERNACIONAL PEDRO DE HEVIA, SECTOR CUCUTA - PUERTO SANTANDER (PR 2+0900 - PR 53+0758), CODIGO 55NS09 VIA CUCUTA - DOS RIOS - SAN FAUSTINO - LA CHINA, SECTOR CUCUTA - LA CHINA (PR 0+0000 AL PR 29 + 0706), CODIGO55NSA VIA ANILLO VIAL DE CUCUTA, SECTOR ANILLO VIAL DE CUCUTA (PR 0 + 0000 - PR 18 + 0136), LONGITUD TOTAL 143,54 KM.</t>
  </si>
  <si>
    <t>NS-027-1996</t>
  </si>
  <si>
    <t>ADELANTAR GESTIONES TENDIENTES A LOGRAR EL MEJORAMIENTO Y UNA EFECTIVA Y OPORTUNA CONSERVACIÓN DE LAS CARRETERAS NACIONALES, PAMPLONA - CUCUTA (INCLUYE PASO NACIONAL, CUCUTA - PUENTE INTERNACIONA, ANILLO VIAL A CARGO DE LA REGIONAL NORTE DE SANTANDER EN UNA LONGITUD TOTAL DE 131 KM; COMO ADMINISTRADOR DE MANTENIEMIENTO VIAL SE COMPROMETE PARA CON EL INSTITUTO NACIONAL DE VIASA REALIZAR LABORES DE ADMINISTRACION DE LAS CARRETERAS PAMPLONA - CUCUTA (INCLUYE PASO NACIONAL, CUCUTA - PUENTE INTERNACIONAL, ANILLO VIAL, CON EL OBJETO DE ADELANTAR GESTIONES TENDIENTES ALOGRAR EL MEJORAMIENTO Y UA EFECTIVA Y OPORTUNA CONSERVACION DE LAS CARRETERAS NACIONALES, ASÍ COMO LA INTERVENTORIA DE DIRECCION, COORDINACIÓNY CONTROL DE LAS ACTIVIDADES DE LAS MICRO EMPRESAS O GRUPOS COOPERATIVOS DEL MANTENIMIENTO RUTINARIO EFECTUADO POR LAS COOPERATIVAS DE TRABAJO ASOCIADO QUE OPERAN EN EL SECTOR A SU CARGO DE ACUERDO CON SU PROPUESTA DE JULIO 3 DE 1996 REVISADA Y ACEPTADA POR EL INSTITUTO, DE CONFORMIDAD CON LAS BASES DE CONTRATACIÓN Y BAJO LAS CONDICIONES ESTIPULADAS EN EL PRESENTE CONTRATO</t>
  </si>
  <si>
    <t>1,2,3,4,</t>
  </si>
  <si>
    <t>INVIAS TERRITORIAL PUTUMAYO</t>
  </si>
  <si>
    <t>2629 DE 2019</t>
  </si>
  <si>
    <t>ADMINISTRACIÓN VIAL DE LAS CARRETERAS A CARGO DE LA TERRITORIAL PUTUMAYO MODULO 3, GRUPO 3</t>
  </si>
  <si>
    <t>SECRETARIA DE INFRAESTRUCTURA DE LA GOBERNACIÓN DEL CESAR</t>
  </si>
  <si>
    <t>CONTRATO ELECTRONICO DE CONSULTORIA No. 2021010010 DEL 26 DE FEBRERO DEL 2021</t>
  </si>
  <si>
    <t>ESTUDIOS Y DISEÑOS PARA LA REHABILITACIÓN Y PAVIMENTACIÓN DE VIAS SECUNDARIAS Y TERCIARIAS 2020, EN EL DEPARTAMENTO DEL CESAR</t>
  </si>
  <si>
    <t>INSTITUTO NACIONAL DE VIAS</t>
  </si>
  <si>
    <t>2670 DE 2019</t>
  </si>
  <si>
    <t>ADMINISTRACIÓN VIAL DE LAS CARRETERAS NACIONALES A CARGO DE LA TERRITORIAL CAUCA, MODULO 1, GRUPO 1.</t>
  </si>
  <si>
    <t>1225 de 2019</t>
  </si>
  <si>
    <t>ADMINISTRACIÓN VIAL DE LAS CARRETERAS A CARGO DE LA TERRITORIAL GUAJIRA</t>
  </si>
  <si>
    <t>2005 DE 2014</t>
  </si>
  <si>
    <t xml:space="preserve">ADMINISTRACIÓN VIAL DE LAS CARRETERAS NACIONALES A CARGO DE LA DIRECCIÓN TERRITORIAL HUILA, CÓDIGO 2402 VÍA CANDELARIA – LABERINTO, SECTOR CANDELARIA – LABERINTO DEL PR 0+0000 AL PR 100+0368; CÓDIGO 3701, VÍA GARZÓN – LA PLATA – GUADUALEJO, SECTOR LA PLATA – VALENCIA DEL PR 55+0352 AL PR 77+0000; CÓDIGO 24HL01, VÍA PUERTO NOLASCO – NATAGA, SECTOR PUERTO NOLASCO – NATAGA DEL PR 0+0000 AL PR 12+0000; CÓDIGO 24HL02, VÍA ACCESO A ITAIBE, SECTOR ACCESO A ITAIBE (CRUCE RUTA 24 – ITAIBE) DEL PR 0+0000 AL PR 5+0000; CÓDIGO 4301, VÍA CRUCE TESALIA – TERUEL – PALERMO, SECTOR CRUCE TESALIA – TERUEL DEL PR 0+0000 AL PR 49+0500; CÓDIGO 24HL03, VÍA CRUCE RUTA 24 – TESALIA, SECTOR CRUCE RUTA 24 TESALIA DEL PR 0+0000 AL PR 3+0100, EN UNA LONGITUD DE 192.64 KM. PARA INTERVENIR EN EL DEPARTAMENTO DEL HUILA.
</t>
  </si>
  <si>
    <t>2120-2014</t>
  </si>
  <si>
    <t>ADMINISTRACIÓN VIAL DE LAS CARRETERAS NACIONALES A CARGO DE LA DIRECCIÓN TERRITORIAL CAUCA CÓDIGO 2602 VÍA POPAYÁN(CRUCERO) GUADALEJO, SECTOR POPAYÁN(CRUCERO)-GUADALEJO DEL PR0+0000 AL PR109+0010 CÓDIGO 3701 VÍA GARZÓN-LA PLATA-GUADALEJO, SECTOR PUERTO VALENCIA – GUADALEJO</t>
  </si>
  <si>
    <t>2461-2019</t>
  </si>
  <si>
    <t>ADMINISTRACION VIAL DE LAS CARRETERAS NACIONALES A CARGO DE INVIAS DIRECCION TERRITORIAL ANTIOQUIA MODULO 2, GRUPO 02. LA UNION - SONSON</t>
  </si>
  <si>
    <t>Instituto Nacional de Vías
INVIAS</t>
  </si>
  <si>
    <t>1229-2011</t>
  </si>
  <si>
    <t>Administración vial de las carreteras nacionales a cargo de la dirección territorial Meta: Puerto López - Puerto Gaitán, sector Puerto López - Puerto Gaitán, del PR0+0000 al PR111+0970; long. 111,26; Puerto Gaitán - Puente Arimena, sector Puerto Gaitán - Puente Arimena, del PR0+0000 al PR68+1000; long. 67,71; Puente Arimena - la Arepa sector Puente Arimena - la Arepa, del PR0+0000 al PR40+0820, long. 39,79; vía Ramal cruce ruta 40 - el Porvenir, Sector Ramal Cruce ruta 40 - el Porvenir, del PR0+0000 al PR7+0968, long. 7,07; en una longitud de 225,83 km.</t>
  </si>
  <si>
    <t>ministerio de obras publicas</t>
  </si>
  <si>
    <t>ESTUDIO DE PAVIMENTACION DE LAS CARRETERAS FUENTE DE ORO- PUERTO LLERAS Y RIO HUMEA - VILLA NUEVA</t>
  </si>
  <si>
    <t>1036 DE 2020</t>
  </si>
  <si>
    <t>OPERACIÓN, MANTENIMIENTO Y VIGILANCIA PARA LOS TÚNELES DEL CORREDOR BUENAVENTURA - BUGA SECTOR CISNEROS - LOBOGUERRERO EN EL DEPARTAMENTO DEL VALLE DEL CAUCA</t>
  </si>
  <si>
    <t>2754 DE 2019</t>
  </si>
  <si>
    <t>INTERVENTORÍA PARA LOS ESTUDIOS Y DISEÑOS PARA LA CONSTRUCCION DE LA SEGUNDA CALZADA BARRANQUILLA PALERMO - TAZAJERA - LA VIRGEN.</t>
  </si>
  <si>
    <t>1, 2, 3 y 4</t>
  </si>
  <si>
    <t>RT-022-VII - 1996</t>
  </si>
  <si>
    <t>3155 - 2008</t>
  </si>
  <si>
    <t>812 - 2006</t>
  </si>
  <si>
    <t>ADMINISTRACIÓN DE MANTENIMIENTO VIAL PARA ADELANTAR GESTIONES Y ACCIONES TENDIENTES A LOGRAR EL MEJORAMIENTO Y UNA EFECTIVA Y OPORTUNA CONSERVACIÓN DE LAS CARRETERAS NACIONALES, IBAGUÉ-MARIQUITA Y FRESNO-MARIQUITA-HONDA A CARGO DE LA REGIONAL TOLIMA EN UNA LONGITUD DE 141 KILÓMETROS.</t>
  </si>
  <si>
    <t>ADMINISTRACION VIAL A LAS CARRETERAS NACIONALES A CARGO DE LA DIRECCION TERRITORIAL BOLIVAR VIA PUERTA DE HIERRO MAGANGUE YATI CODIGO 7802 SECTOR PUERTA DE HIERRO MAGANGUE YATI DEL PR0+0000 AL PR68+0350; VIA LA BODEGA MOMPOS CODIGO 7803 SECTOR LA BODEGA MOMPOS DEL PR0+0000 AL PR38+0000; VIA MOMPOS GUAMAL CODIGO 7804 SECTOR MOMPOS GUAMAL DEL PR0+0000 AL PR33+0900; VIA CARMEN DE BOLIVAR PLATO CODIGO 8001 SECTOR AL CARMEN PLATO PR0+0000 AL PR 39+1825; VIA  VARIANTE GAMBOTE MAMONAL CODIGO 90BLB SECTOR VARIANTE DE GAMBOTE DEL PR 0+0000 AL 29+1383; Y, VIA VARIANTE DE CARTAGENA CODIGO 90 BLC, SECTOR VARIANTE DE CARTAGENA DEL PR0+0000 AL 9+0000 Y ACCESOS EN UNA LONGITUD DE 221,69 KMS.</t>
  </si>
  <si>
    <t>LA ADMINISTRACION DEL MANTENIMIENTO VIAL GRUPO NO. 1  CODIGO 2515 VIA SINCELEJO -CALAMAR, SECTOR PUERTA DE HIERRO - EL CARMEN (PR25-PR64); CODIGO 7802 VIA PUERTA DE HIERRO MAGANGUE - YATI, SECTOR PUERTA DE HIERRO - MAGANGUE YATI (PR 0+0000 - PR 68+0350); CODIGO 7803 VIA LA BODEGA - MOMPOS, SECTOR LA BODEGA - MOMPOS (PR0+0000 - PR38+0000); CODIGO 7804 VIA MOMPOS - GUAMAL, SECTOR MOMPOS-GUAMAL (PR0+0000 - PR 33+0900); CODIGO 8001 VIA CARMEN DE BOLIVAR - PLATO, SECTOR EL CARMEN - PLATO (PR0+0000 - PR 39+1825), EN UNA LONGITUD DE 219,17 KMS.</t>
  </si>
  <si>
    <t>INSTITUTO NACIONAL DE VIAS - INVIAS</t>
  </si>
  <si>
    <t>2117 DE 2016</t>
  </si>
  <si>
    <t>2522 DE 2019</t>
  </si>
  <si>
    <t>ADMINISTRACIÓNVIALDELASCARRETERASNACIONALESACARGODELADIRECCIÓNTERRITORIALANTIOQUIA, MÓDULO 1,</t>
  </si>
  <si>
    <t>ADMINISTRACIÓNVIALDELASCARRETERASNACIONALESACARGODELINVIASDIRECCIONTERRITORIALATLANTICO GRUPO 1</t>
  </si>
  <si>
    <t>2455 - 2019</t>
  </si>
  <si>
    <t>RSAN-116-2001</t>
  </si>
  <si>
    <t>Administración vial de las carreteras a cargo de la
Dirección Territorial Risaralda, Módulo2, Grupo 2.</t>
  </si>
  <si>
    <t>Administración de Mantenimiento vial Rio
Ermitaño San Alberto long 130,20 Km</t>
  </si>
  <si>
    <t>INSTIUTO NACIONAL DE VIAS</t>
  </si>
  <si>
    <t>ADMINISTRACIÓN DE MANTENIMIENTO VIAL E INTERVENTORÍA TERRITORIAL NARIÑO, PROCESO AMV 52, GRUPO NO 4, CÓDIGO 1003, VÍA PASTO – LA PISCICULTURA – EL PEPINO, SECTOR PASTO – LA PISCICULTURA, PR 5+0000 – PR 33+0000; CÓDIGO 2501A, VIA PASTO – BUESACO- MOJARRAS, SECTOR PASTO – BUESACO – HIGUERONES PR 2+0000 – PR 102 +0000; CÓDIGO 2501B, VÍA CEBADAL – SANDONÁ – PASTO, SECTOR SANTA BÁRBARA – PASTO PR 60+0000 – PR 91+0000; CÓDIGO 25 NRB VÍA VARIANTE DE DAZA, SECTOR VARIANTE DE DAZA PR 0+0000 – PR 3+0599, LONGITUD TOTAL 162.78 KM.</t>
  </si>
  <si>
    <t>3423 - 2008</t>
  </si>
  <si>
    <t>ADMINISTRACION VIAL DE LAS CARRETERAS NACIONALES A CARGO DE LA DIRECCION TERRITORIAL PUTUMAYO DE LAS CARRETERAS RUTA 45, TRAMO 4502, SECTOR CANANGUCHO - EL PEPINO - MOCOA, PR 50+0000 - PR 77+1000, RUTA 45, TRAMO 4503, SECTOR MOCOA - SAN JUAN DE VILLALOBOS DEL PR 0+0000 - PR 66+0000; SECTOR 6501, VILLAGARZON - SAN JOSE DEL FRAGUA, RUTA 65, TRAMO 6501, SECTOR VILLAGARZON - RIO FRAGUA, PR 3+0000 AL PR 55+0600, EN UNA LONGITUD DE 150,95 KMS.</t>
  </si>
  <si>
    <t xml:space="preserve"> 1971-2014</t>
  </si>
  <si>
    <t>ADMINISTRACIÓN VIAL DE LAS CARRETERAS NACIONALES A CARGO DE LA DIRECCIÓN TERRITORIAL PUTUMAYO, MODULO 2, CÓDIGO 4502, VÍA SANTA ANA - MOCOA, SECTOR CANANGUCHO - MOCOA, DEL PR 50+0000 AL PR 77+1000, CÓDIGO 4503, VÍA MOCOA - PITALITO, SECTOR MOCOA - SAN JUAN DE VILLALOBOS DEL PR 0+0000 AL PR 66+0000, CÓDIGO 6501, VÍA VILLAGARZON - SAN JOSÉ DEL FRAGUA, SECTOR VILLAGARZON - RIO FRAGUA DEL PR 3+0000 (EL PORVENIR) AL PR 55+0600 (PUERTO BELLO) EN UNA LONGITUD DE 150,95 Km.</t>
  </si>
  <si>
    <t>2666-2019</t>
  </si>
  <si>
    <t xml:space="preserve">3411 de 2008  </t>
  </si>
  <si>
    <t>INTITUTO NACIONAL DE VIAS</t>
  </si>
  <si>
    <t>830-2006</t>
  </si>
  <si>
    <t xml:space="preserve">ADMINISTRACIÓN DE MANTENIMIENTO VIAL E INTERVENTORIA DE LAS VÍAS 25CC15: ROSAS - LA SIERRA - LA VEGA, SECTOR: ROSAS - LA SIERRA - LA VEGA - SAN SEBASTIÁN - SANTIAGO PR 0+0000 - PR 120+0000, 25CC04: POPAYÁN - EL ROSARIO, SECTOR: POPAYÁN - EL ROSARIO PR 0+0000 -  PR 28+0000, 25CC02: TIMBÍO - EL HATO - EL TABLÓN, SECTOR: TIMBÍO - EL HATO - EL TABLÓN PR 0+0000 - PR 20+0000, EN JURISDICCIÓN DE LA TERRITORIAL CAUCA, EN UNA LONGITUD DE 168 KMS </t>
  </si>
  <si>
    <t>1059-2011</t>
  </si>
  <si>
    <t>ADMINISTRACIÓN VIAL DE LAS CARRETERAS NACIONALES A CARGO DE LA DIRECCIÓN TERRITORIAL CUNDINAMARCA RUTA 5607 CHOCONTÁ-GUATEQUE SECTOR CHOCONTÁ-GUATEQUE, PRO+0000-PR7+0150; RUTA 4006A BOGOTÁ-CHOACHÍ-UBAQUE-PUENTE REAL, SECTOR BOGOTÁ-CHOACHÍ-UBAQUE, PR0+0000 (COLOMBIA 86)-PR32+0400 (UBAQUE);RUTA: 55CN01 RUTA 40CN-01 EL PORTAL -EL ANTOJO (ANTIGUA VIA AL LLANO), SECTOR EL PORTAL-EL ANTOJO, PR 0+0000-PR 11+0150; RUTA 40CNB PUENTE REAL-CÁQUEZA-PUENTE TELLEZ (ANTIGUA VIA AL LLANO), SECTOR PUENTE REAL  CÁQUEZA-EL TABLÓN, PR 28+0800-PR40+0400-; RUTA 40 CNA PASO POR CHIPAQUE (ANTIGUA VIA AL LLANO), SECTOR PASO POR CHIPAQUE, PRO+0000-PR0+0750; RUTA 45A04 BOGOTÁ-UBATÉ, SECTOR PASO NACIONAL POR ZIPAQUIRÁ, PR25+0200-PR28+0200; RUTA 45A04 BOGOTÁ-UBATÉ, SECTOR PASO NACIONAL POR CAJICÁ, PR11+0700-PR16+0100; RUTA5009 BOGOTÁ-GUASCA, SECTOR BOGOTÁ (LOS PATIOS)-GUASCA, PRO+0000-PR35+0500; RUTA 50CN03 EL SALITRE-BRICEÑO, SECTOR CRICE RUTA 50 (EL SALITRE)-CRUCE RUTA 55(BRICEÑO), PR0-0000-PR14+0500, EN UNA LONGITUD DE 128.95 KM</t>
  </si>
  <si>
    <t>ADMINISTRACION VIAL DE LAS CARRETERAS NACIONALES A CARGO DE LA DIRECCIÓN TERRITORIAL CAUCA, RUTA 2002 POPAYÁN- LA PORTADA, SECTOR POPAYÁN – PATICO - RÍO MAZAMORRAS DEL PR 0+0000 AL PR 67+0370, RUTA 2401 PATICO- CANDELARIA DEL PR 0+0000 AL PR 75+0000 Y RUTA 2001 MUNCHIQUE - EL TABLÓN - POPAYÁN DEL PR 0+0000 AL PR 58+0050, EN UNA LONGITUD DE 198.28 KMS</t>
  </si>
  <si>
    <t>2154 DE 2014</t>
  </si>
  <si>
    <t>ADMINISTRACIÓN VIAL DE LAS CARRETERAS NACIONALES A CARGO DE LA DIRECCIÓN TERRITORIAL NORTE DE SANTANDER CODIGO 6604, VIA LA LEJÍA-SARAVENA DEL PR0+0000 AL PR 150+0000 EN UNA LONGITUD TOTAL DE 150,40 KMS</t>
  </si>
  <si>
    <t>2335 DE 2019</t>
  </si>
  <si>
    <t>ADMINISTRACION VIAL DE LAS CARRETERAS NACIONALES A CARGO DE LA DIRECCION TERRITORIAL CHOCO, MODULO 2.</t>
  </si>
  <si>
    <t>2650 DE 2019</t>
  </si>
  <si>
    <t>ADMINISTRACIÓN VIAL DE LAS CARRETERAS NACIONALES A CARGO DE INVIAS DIRECCIÓN TERRITORIAL BOYACÁ MÓDULO 5 GRUPO 4</t>
  </si>
  <si>
    <t>IDU</t>
  </si>
  <si>
    <t>1539 de 2020</t>
  </si>
  <si>
    <t>ESTUDIOS Y DISEÑOS DE LA AVENIDA CONTADOR (CALLE 134) DESDE AV. CARRERA 7 HASTA LA AUTOPISTA NORTE Y OBRAS COMPLEMENTARIAS, EN BOGOTÁ D.C.</t>
  </si>
  <si>
    <t>1632 del 2020</t>
  </si>
  <si>
    <t>INTERVENTORIA PARA LA GESTIÒN, OPERACIÒN Y MANTENIMIENTO INTEGRAL (incluye mantenimiento rutinario) EN LAS CARRETERAS: SANTUARIO - CRUCE RUTA 45 (Caño Alegre) PR3+0000 - PR135+0600 RUTA 6005, HOYO RICO - LOS LLANOS (PR 52+0474- PR87+1295) RUTA 2510, LOS LLANOS - TARAZÁ (PR 0+0000- PR124+0705) RUTA 2511, TARAZÀ- CAUCASIA (PR0+0000- PR63+0996) RUTA 2512, Y LA PINTADA – MEDELLIN (Autopista sur) PR 64+0000 - PR 72+0084 RUTA 2509, EN EL DEPARTAMENTO DE ANTIOQUIA.</t>
  </si>
  <si>
    <t xml:space="preserve">JUNTA DE CAMINO DEL ESTADO DE MÉXICO </t>
  </si>
  <si>
    <t>207004000L-APAD-0405/21</t>
  </si>
  <si>
    <t>ELABORACIÓN DE ESTIDIOS PARA LA AMPLIACIÓN Y MODERNIZACIÓN EN 11 KM DEL PESEO TOLLOCAN, EN LOS MUNICIPIOS DE SAN MATEO ATENCO, LERMA DE VILLADA, METEPEC Y TOLUCA, ESTADO DE MÉXICO</t>
  </si>
  <si>
    <t>1,2,3,</t>
  </si>
  <si>
    <t>RPUT-1956-2001</t>
  </si>
  <si>
    <t>RTOL-080-2001</t>
  </si>
  <si>
    <t>La administración del mantenimiento vial con el objeto de
adelantar gestiones y acciones tendientes a lograr el
mejoramiento y una efectiva y oportuna conservación de la
carretera nacional , sector La Piscicultura- El Pepino (PR
33+000 al PR 137+0700),codigo 1003,de la carretera Pasto-
Mocoa ,a cargo de la Regional Putumayo en una longitud de
105km y 220mts.</t>
  </si>
  <si>
    <t>La Administracion del mantenimiento vial para adelantar gestiones
tendientes a lograr el mantenimiento y una efectiva y oportuna
conservacion de las carreteras lograr un efectivo y oportuno
mantenimiento de las carreteras nacionales (3602) Chaparral-Ortega,
(3603) Ortega-Guamo,(4003)La linea-Ibague, (4004) Ibague-Puente
Blanco-cruce Ruta 45(Espinal),40TLC cruce ruta 40-La
Tambora(Espinal) y 40TLC variante de Ibague a cargo de la Regional
Tolima en una longitud de 195,72 km.</t>
  </si>
  <si>
    <t>INSTITUTO NACIONAL DE VÍAS. INVIAS</t>
  </si>
  <si>
    <t>1093/2011</t>
  </si>
  <si>
    <t>ADMINISTRACIÓN DE MANTENIMIENTO VIAL. VÍA 9004 LORICA-COVEÑAS, PR00+000 - PR30+000; VÍA 7801 LORICA-CHINU PR00+000-PR52+000; VÍA 7403 EL VIAJANO-GUAYEPO SECTOR VIAJANO - SAN MARCOS PR00+000 - PR49+904. EN UNA LONGITUD DE 130,39 KILÓMETROS. TERRITORIAL CÓRDOBA.</t>
  </si>
  <si>
    <t>2684/2019</t>
  </si>
  <si>
    <t>ADMINISTRACIÓN VIAL DE LAS CARRTERAS A CARGO DE LA TERRITORIAL CAQUETÁ, MODULO 2 GRUPO 1</t>
  </si>
  <si>
    <t>227 DE 1996</t>
  </si>
  <si>
    <t>ANALISIS DEL ESTUDIO DE FACTIBILIDAD PARA LA DISTRIBUCION Y RECAUDO DE VALORIZACION DE LA VIA LABERINTO PAICOL LA PLATA EN EL DEPARTAMENTO DEL HUILA</t>
  </si>
  <si>
    <t xml:space="preserve">RTOL-079-2001 </t>
  </si>
  <si>
    <t xml:space="preserve">ADMINISTRACION DEL MANTENIMIENTO VIAL PARA ADELANTAR GESTIONES Y ACCIONES TENDIENTES A LOGAR EL MEJORAMIENTO DE UNA EFECTIVA Y OPORTUNA CONSERVACION DE LAS CARRETERAS NACIONALES EN LOS SECTORES IBAGUE - MARIQUITA (4305) Y FRESNO- MARIQUITA-HONDA (5007)A CARGO DE LA TERRITORIAL TOLIMA EN UNA LONGITUD DE 154,90 KM. </t>
  </si>
  <si>
    <t>INFRAESTRUTURAS DE PORTUGAL S.A.</t>
  </si>
  <si>
    <t>Proyecto "Variante a la EN 321-1 entre Soalhaes y Baiao"</t>
  </si>
  <si>
    <t>108-2001</t>
  </si>
  <si>
    <t>ADMINISTRACION DE MANTENIMIENTO VIAL PARA ADELANTAR GESTIONES Y ACCIONES TENDIENTES A LOGRAR EL MEJORAMIENTO Y UNA EFECTIVA Y OPORTUNA CONSERVACION DE LAS CARRETERAS NACIONALES, SECTOR 6605 TAME- COROCORO (PR0- PR131+0400); 6606 COROCORO- ARAUCA (PR0-PR46); DE LAS CARRETERAS TAME- ARAUCA, A CARGO DE LA REGIONAL CASANARE EN UNA LONGUTID DE 177,40 KILOMETROS.</t>
  </si>
  <si>
    <t>1021-2006</t>
  </si>
  <si>
    <t>ADMINISTRACION DE MANTENIMIENTO VIAL E INTERVENTORIA DE LA VIA TAME- COROCORO, SECTOR TAME- COROCORO (PR0+0000 PR131+0950); CODIGO 6605;VIA COROCORO- ARAUCA, SECTOR COROCORO - ARAUCA, PR0+000- PR44+0285 CODIGO 6606, EN LONGITUD DE 175,09 KM.</t>
  </si>
  <si>
    <t>1022-2006</t>
  </si>
  <si>
    <t>ADMINISTRACION  DE MANTENIMIENTO VIAL E INTERVENTORIA DE LA VÍA CODIGO 6211 VÍA SOGAMOSO - AGUA AZUL, SECTOR EL CRUCERO - AGUAZUL (PR16+0000 - PR118+0616) CODIGO 6512 VIA MONTERREY - YOPAL, SECTOR AGUAZUL - YOPAL (PR77+0500 - PR105+0448) EN UNA LONGITUD DE 130.98 KM.</t>
  </si>
  <si>
    <t>2,3,4</t>
  </si>
  <si>
    <t>375 DE 2004</t>
  </si>
  <si>
    <t>ADMINISTRACIÓN DE MANTENIMIENTO VIAL E INTERVENTORIAS  PARA ADELANTAR GESTIONES Y ACCIONES TENDIENTES A LOGRAR  EL MEJORAMIENTO Y UNA EFECTIVA Y OPORTUNA CONSERVACION DE  LA CARRETERA NACIONAL, RUTA 5504 CARRETERA LA PALMERA - MALAGA - PRESIDENTE (PR.0+0000 - PR.101+1000) A CARGO DE LA TERRITORIAL SANTADER  EN UNA LONGITUD  DE 104.49 KILOMETROS.</t>
  </si>
  <si>
    <t>3240 DE 2008</t>
  </si>
  <si>
    <t>ADMINISTRACION VIAL DE LAS CARRETERAS NACIONALES A CARGO DE LA DIRECCIÓN TERRITORIAL NORTE DE SANTANDER, GRUPO No. 1, RUTA 55, TRAMO 55NS08 CÚCUTA - SAN CAYETANO - CORNEJO SECTOR SAN CAYETANO - CORNEJO, PR25+0000 - PR33+0000, RUTA 70 TRAMO 7008 OCAÑA - SARDINATA, SECTOR ALTO EL POZO - SARDINATA, PR69+0000 - PR128+0000, RUTA 70 TRAMO 7009 SARDINATA - ASTILLEROS - CUCUTA, SECTOR SARDINATA - ASTILLEROS - CÚCUTA, PR0+0000 - PR57+0600 (EL ZULIA) Y RUTA 70 TRAMO 7009A SARDINATA - PUENTE GOMEZ -  CORNEJO - ZULIA, SECTOR CORNEJO - ZULIA, PR70+0000 - PR75+0000, EN UNA LONGITUD DE 129,08 KM</t>
  </si>
  <si>
    <t>MINISTERIO DE FOMENTO</t>
  </si>
  <si>
    <t>14-MU-5680</t>
  </si>
  <si>
    <t>CONTROL Y VIGILANCIA EN MATERIA DE SEGURIDAD Y
SALUD EN LAS ACTUACIONES POR CONTRATA DE
CONSERVACIÓN Y EXPLOTACIÓN EN LA RED DE
CARRETERAS DEL ESTADO EN CATALUÑA</t>
  </si>
  <si>
    <t>CONSULTORÍA Y ASISTENCIA PARA LA REDACCIÓN DEL
PROYECTO DE CONSTRUCCIÓN (ESTUDIOS DISEÑOS FASE III )
: AUTOVIA A-30. AMPLIACIÓN A TERCER CARRIL POR
CALZADA ENTRE LOS P.P.K.K. 155,000 Y181,000, TRAMO:
PUERTO DE LA CADENA - ENLACE DE MIRANDA (AP-7).
PROVINCIA DE MURCIA</t>
  </si>
  <si>
    <t>UT</t>
  </si>
  <si>
    <t>GOBERNACIÓN DE SUCRE</t>
  </si>
  <si>
    <t>2320-2019</t>
  </si>
  <si>
    <t>3381-2008</t>
  </si>
  <si>
    <t>1602-2011</t>
  </si>
  <si>
    <t>Consultoría para la elaboración de
los estudios y diseños para las vías
aprobadas por el órgano colegiado
de administración y decisión OCAD –
regional y contempladas en el Plan
Vial Departamental de Sucre</t>
  </si>
  <si>
    <t>ADMINISTRACION VIAL DE LAS
CARRETERAS NACIONALES A CARGO
DE LA DIRECCION TERRITORIAL
CUNDINAMARCA, MODULO 2, GRUPO 2</t>
  </si>
  <si>
    <t>ADMINISTRACION VIAL DE AS
CARRETRAS CODIGO 4313 EL BANCO -
YE DE ARJONA - PUEBLO NUEVO,
SECTOR SAN JOSE - ARJONA
PR21+0000 - PR73+0840; CODIGO
43CS02 YE DE ARJONA - EL PASO -
CUATRO VIENTOS, SECTOR YE DE
ARJONA - EL PASO - CUATROVIENTOS
PR0+0000 - PR31+0860; CODIGO 45CS09
CUATROVIENTOS - CODAZZI, SECTOR
CUATROVIENTOS - CODAZZI PR0+0000 -
PR64+0011; CODIGO 7806 EL BANCO -
TAMALAMEQUE - EL BURRO, SECTOR
EL BANCO - TAMALAMEQUE - EL
BURRO PR0+0000 - PR45+0000 A
CARGO DE LA TERRITORIAL CESAR EN
UNA LONGITUD DE 193,71</t>
  </si>
  <si>
    <t>ADMINISTRACION VIAL DE LAS
CARRETERAS NACIONALES A
CARGO DE LA DIRECCION
TERRITORIAL BOYACA
RUTA6008,6009, CODIGO 6008
CHIQUINQUIRA-TUNJA SECTOR
SACHICA-TUNJA PR 37+0000-PR
73+0000, CODIGO 6009 TUNJA
PAEZ, SECTOR TUNJA PAEZ PR
0+000-*PR 118+000 LONGITUD DE
154,12 KILOMETROS</t>
  </si>
  <si>
    <t xml:space="preserve">INSTITUTO NACIONAL DE VIAS </t>
  </si>
  <si>
    <t>2390 DE 2019</t>
  </si>
  <si>
    <t>2092 DE 2021</t>
  </si>
  <si>
    <t>CARACTERIZACION DE VIAS TERCIARIAS EN MUNICIPIOS PDET, EN EL MARCO DE LA IMPLEMENTACION DEL ACUERDO FINAL DE PAZ</t>
  </si>
  <si>
    <t>036-2001</t>
  </si>
  <si>
    <t>Contrato No. 036-2001 LA ADMINISTRACIÓN DEL MANTENIMIENTO VIAL PARA ADELANTAR GESTIONES Y ACCIONES TENDIENTES A LOGRAR EL MEJORAMIENTO Y UNA EFECTIVA Y OPORTUNA CONSERVACIÓN DE LAS CARRETERAS NACIONALES, VÍA 2003, ALTAMIRA-GABINETE-FLORENCIA, SECTOR GABINETE-EL CARAÑO (PR38+0000- PR73+0747); VÍA 2003A, ORRAPIHUASI -DEPRESIÓN EL VERGEL-FLORENCIA, SECTOR QUEBRADA LAS DORADAS-FLORENCIA (PR70+OOOQ-PR 83+0537); VÍA 20CQ01, CRUCE TRAMO 2003-CRUCE TRAMO 2003A, SECTOR CRUCE TRAMO 2003-CRUCE TRAMO 2003 A (PRO+QOQQ-PR 1+0047); VÍA 6503, FLQRENCIA-PUERTO RICO, SECTOR FLORENCIA-PAUJIL (PR Q+0000-PR 47+0000) Y VÍA 6503, FLORENCIA PUERTO RICO, SECTOR PAUJSL-PUERTO RICO (PR 47+0000-PR 96+0783), A CARGO DE LA REGIONAL CAQUETA, EN UNA LONGITUD DE 146.76 KILÓMETROS</t>
  </si>
  <si>
    <t>747-2006</t>
  </si>
  <si>
    <t>Contrato No. 747-2006 ADMINISTRACIÓN DE MANTENIMIENTO VIAL E INTERVENTORIAS DE LAS CARRETERAS NACIONALES VÍA 6505 PUERTO RICO – MINA BLANCA SECTOR PUERTO RICO - MINA BLANCA (PR00+000 AL PR81+0092); VÍA 3002 BALSILLAS - MINA BLANCA SECTOR SANTO DOMINGO – MINA BLANCA VÍA 3002 (PR057+0500 AL PR111+0013), A CARGO DE LA DIRECCIÓN TERRITORIAL CAQUETÁ EN UNA LONGITUD DE 135.37 KILÓMETROS</t>
  </si>
  <si>
    <t>3334 DE 2008</t>
  </si>
  <si>
    <t>Contrato No. 3334-2008 ADMINISTRACIÓN VIAL DE LAS CARRETERAS NACIONALES A CARGO DE LA DIRECCIÓN TERRITORIAL CAQUETÁ, CARRETERA VILLAGARZON - SAN JOSÉ DEL FRAGUA, RUTA 65, TRAMO 6501, SECTOR PUERTO BELLO – SAN JOSÉ DEL FRAGUA (PR 55+0600 - PR111+0510); TRAMO 6502, SECTOR SAN JOSÉ DEL FRAGUA – FLORENCIA (PR 0+0000 - PR58+0066), CARRETERA ALTAMIRA - GABINETE – EL CARAÑO, RUTA 20, TRAMO 2003, SECTOR GABINETE – EL CARANO (PR38+0000 - PR73+0747), Y CARRETERA RAMAL CRUCE TRAMOS 2003 – 2003A, TRAMO 20CQ01, SECTOR RAMAL CRUCE TRAMOS 2003 – 2003A (PR0+0000 - PR1+0047), A CARGO DE LA DIRECCIÓN TERRITORIAL CAQUETÁ EN UNA LONGITUD DE 151.35 KILÓMETROS</t>
  </si>
  <si>
    <t>1246-2019</t>
  </si>
  <si>
    <t>ADMINISTRACION VIAL DE LAS CARRETERAS A CARGO DE LA TERRITORIAL TOLIMA. MODULO 1. GRUPO 1</t>
  </si>
  <si>
    <t>2162-2014</t>
  </si>
  <si>
    <t>01990-2016</t>
  </si>
  <si>
    <t>ADMINISTRACION VIAL DE LAS CARRETERAS NACIONALES A CARGA DE LA DIRECCIÓN TERRITORIAL NORTE DE SANTANDER, CODIGO 55NS08 VIA CUCUTA - SAN CAYETANO - CORNEJO, SECTOR SAN CAYETANO - CORNEJO DEL PR  25+0000 AL PR33+0000, CODIGO 7008 VIA OCAÑA - SARDINATA, SECTOR ALTO EL POZO - SARDINATA DEL PR69+0000 AL PR128+0000 (INCLUYE PASO NACIONAL POR SARDINATA); CODIGO 70NSA VARIENTA DE SARDINATA, SECTOR VARIANTE DE SARDINATA; CODIGO 7009 VIA SARDINATA - ASTILLEROS - CUCUTA, SECTOR SARDINATA - ASTILLEROS - CUCUTA DEL PR0+0000 AL PR57+0600 (EL ZULIA) Y CODIGO 7009A VIA SARDINATA - PUENTE GOMEZ - CORNEJO - EL ZULIA, SECTOR CORNEJO - EL ZULIA DEL PR70+0000 AL PR75+0000 EN UNA LONGITUD TOTAL DE 135,01 KM</t>
  </si>
  <si>
    <t>ADMINISTRACIÓN VIAL DE LAS CARRETERAS NACIONALES A CARGO DE LA DIRECCION TERRITORIAL CASANARE  MODULO DOS (2)</t>
  </si>
  <si>
    <t>2341 de 2019</t>
  </si>
  <si>
    <t>ADMINISTRACIÓN VIAL DE LAS CARRETERAS  NACIONALES  A CARGO DE LA DIRECCIÓN TERRITORIAL CHOCÓ, MODULO 1, GRUPO 1.</t>
  </si>
  <si>
    <t>2016 DE 2016</t>
  </si>
  <si>
    <t>PEXCO</t>
  </si>
  <si>
    <t>1274/2020</t>
  </si>
  <si>
    <t>828 de 2017</t>
  </si>
  <si>
    <t>ADMINISTRACIÓN VIAL DE LAS CARRETERAS
NACIONALES A CARGO DE LA DIRECCION
TERRITORIAL BOYACÁ MODULO 4</t>
  </si>
  <si>
    <t>INTERVENTORÍA DE LOS SERVICIOS DE
CONSULTORÍA PARA LA EJECUCIÓN DE LAS
ACTIVIDADES Y PRODUCTOS REQUERIDOS
PARA EL FORTALECIMIENTO Y APOYO
TECNICO ESPECIALIZADO DEL INVÍAS,
MEDIANTE EL MODELO DE FÁBRICA DE
DISEÑOS Y ESTUDIOS TÉCNICOS, DE ACUERDO CON LAS ESPECIFICACIONES DEFINIDAS POR
LA ENTIDAD</t>
  </si>
  <si>
    <t>Interventoria técnica administrativa
financiara y jurídica para los estudios,
diseños, plan de manejo y la construccion de
las vías vehiculares, intervas urbanas en
concreto rígido, pontones, puentes en
concreto, desmonte de puentes metálicos
provisionales, boxcoulberts y los
movimientos de tierra, construcción de
diques en el acondicionamiento de la
infraestructura para la cria de camarón en
cautiverio en el Corregimiento Isla Trujillo II
Etapa Tumaco - Nariño.</t>
  </si>
  <si>
    <t>Estudios y diseños, mejoramiento en la
infraestructura y navegación del Canal de
Acceso al Puerto de Barranquilla hasta el
sector de Pimsa, (Estudios en el Puente
Pumarejo)</t>
  </si>
  <si>
    <t>2660 DE 2019</t>
  </si>
  <si>
    <t>ADMINISTRACION VIAL DE LAS CARRTERAS A CARGO DE LA TERRITORIAL CASANARE, MODULO 3, GRUPO 4</t>
  </si>
  <si>
    <t>INSTITUTO NACIONAL DE VIAS-INVIAS</t>
  </si>
  <si>
    <t>ADMINISTRACIÓN DE MANTENIMIENTO VIAL E INTERVENTORÍA TERRITORIAL BOYACÁ PROCESO AMV 09, GRUPO 01, CÓDIGO 6006 CRUCE RUTA 45 DOS Y MEDIO – OTANCHE (PR00+0000 - PR 95+0000), CÓDIGO 6007 OTANCHE – CHIQUINQUIRÁ, SECTOR OTANCHE – PIEDRA GORDA (PR00+0000 AL PR62+0000) EN UNA LONGITUD DE 159.35 KMS.</t>
  </si>
  <si>
    <t>1129 DE 2011</t>
  </si>
  <si>
    <t>ADMINISTRACION VIAL DE LAS CARRETERAS NACIONALES A CARGO DE LA DIRECCION TERRITORIAL ANTIOQUIA, MODULO 1: CODIGO 6202  CHIGORODO (EL TIGRE) -DABEIBA, SECTOR EL TIGRE- DABEIBA, PR11+0000-PR112+0862, CODIGO 6203 VIA DABEIBA-SANTAFE DE ANTIOQUIA, SECTOR DABEIBA-RUBICON, PR0+000-PR47+0200, EN UNA LONGITUD DE 147,66 KM.</t>
  </si>
  <si>
    <t>804 DE 2006</t>
  </si>
  <si>
    <t>2669-2019</t>
  </si>
  <si>
    <t>RSAN-121- 2001  RSAN-121-1- 2001  RSAN-121-2-
2001  RSAN-121-3-2001</t>
  </si>
  <si>
    <t>RSAN-1458- 2004 RSAN-1458-1-2004</t>
  </si>
  <si>
    <t>ADMINISTRACIÓN VIAL DE LAS CARRETERAS
NACIONALES A CARGO DE LA TERRITORIAL
CAUCA, MODULO 6, GRUPO 6</t>
  </si>
  <si>
    <t xml:space="preserve">La administración del mantenimiento vial para
adelantar gestiones y acciones tendientes a lograr
el mejoramiento y una efectiva y oportuna
conservación de las carreteras nacionales, ruta
6601 carretera Barrancabermeja - Cruce Ruta 45 (
La Lizama), sector Barrancabermeja - cruce Ruta
45 (La Lizama)(PR0+0000 - PR30+0000);Ruta
6602 Carretera cruce 45 (La Fortuna) </t>
  </si>
  <si>
    <t>La administración del mantenimientovial e
interventoria de las carreteras nacionales a cargo
de la Territorial Santander Ruta 6206 Puerto Olaya - 
Cruce ruta 45, sector Puerto Berrio - Cruce Ruta 45
PR 97+1261 - PR 114 ruta 4511 Rio Ermitaño - La
Lizama, sector Rio Ermitaño - Cruce Cimitarra PR0-
PR64; Ruta 6207, 6208 y 62STA Transversal del
carare incluye variante Barbosa, sectorTransversal</t>
  </si>
  <si>
    <t>Instituto Nacional de Vías- Nit # 800.215.807-2</t>
  </si>
  <si>
    <t>3171-2008 y 3171-2008-1 de 2010</t>
  </si>
  <si>
    <t>Administración de Mantenimiento Vial vías: 3702: Guadualejo-Belalcázar-El Palo, sector: Puente Río Negro-Antiguas Cabañas Inderena - Tacueyó-Toribío-Río Negro-El Palo, PR 53+0000 Al PR 140+0000; Ruta 37CCA: Variante de Toribío (Rionegro-Tacueyó) y Variante de Pajarito, sector: Variante de Toribío (Rionegro-Tacueyó) PR 0+0000 al PR 7+0000 y Variante de Pajarito, PR 0+0000 al PR 1+0000, Ruta 26CC03: Silvia-Las Delicias-Jambaló-Toribío, sector Jambaló-Toribío, PR 0+0000 al PR 30+0000, Ruta 3105: Santander de Quilichao-Florida-Palmira, sector: Santander de Quilichao-Río Desbaratado, PR 0+0000 al PR 50+0000, en una longitud de 163.25 km.</t>
  </si>
  <si>
    <t>1961  de 2016</t>
  </si>
  <si>
    <t>Administración  Vial  de las carreteras nacionales a cargo de la Direccion Territorial Cauca , Modulo  dos (2)</t>
  </si>
  <si>
    <t>INSTITUTO 
NACIONAL DE 
VIAS - INVIAS</t>
  </si>
  <si>
    <t>2428 DE 2019</t>
  </si>
  <si>
    <t>ADMINISTRACION VIAL DE LAS CARRETERAS A CARGO DE LA TERRITORIAL OCAÑA 
MODULO 1, GRUPO 1.</t>
  </si>
  <si>
    <t>2011/032/061/06</t>
  </si>
  <si>
    <t>1593 de 2015</t>
  </si>
  <si>
    <t>ASISTENCIA TÉCNICA PARA LA REDACCIÓN DEL PROYECTO DE CONSTRUCCIÓN DE 
AUMENTO DE CAPACIDAD Y REORDENACIÓN DE LA CONEXIÓN N-637 CON BI-631 EN EL 
ENLACE DE DERIO (SENTIDO RONTEGI - MUNGIA) (DISEÑO / EXPEDIENTE TÉCNICO)</t>
  </si>
  <si>
    <t>ESTUDIOS Y DISEÑOS PARA EL MEJORAMIENTO, REHABILITACIÓN Y/O PAVIMENTACIÓN 
DE LA CARRETERA NEIVA- BALSILLAS- MINA BLANCA - SAN VICENTE DEL CAGUAN 
DEPARTAMENTOS DE HUILA Y CAQUETA</t>
  </si>
  <si>
    <t>4109/2013</t>
  </si>
  <si>
    <t>2711 DE 2019</t>
  </si>
  <si>
    <t>ADMINISTRACION VIAL DE LA SCARRETERAS NACIONALES A CARGO DE LA DIRECCION TERRITORIAL META: CODIGO 4008 VIA PUERTO LOPEZ-PUERTO GAITAN, SECTOR PUERTO LOPEZ-PUERTO GAITAN, DEL PR 0+0000 AL PR 111+0970, CODIGO 4009, VIA PUERTO GAITAN-PUENTE ARIMENA, SECTOR PUESRTO GAITAN- PUENTE ARIMENA, DEL PR 0+0000 AL PR 68+1000, CODIGO 4010 VIA PUENTE ARIMENA- LA AREPA, SECTOR PUENTE ARIMENA - LA AREPA, DEL PR 40+0820; CODIGO 40MT01 VIA RAMAL CRUCE RUTA 40-EL PORVENIR, SECTOR RAMAL CRUCE RUTA 40-EL PORVENIR, DEL PR 0+0000 AL PR 7+0968, EN UNA LONGITUD DE  225,83 KMS, PARA INVERTIR EN EL DEPARTAMENTO DEL META.</t>
  </si>
  <si>
    <t>ADMINISTRACION DE LAS CARRETERAS NACIONALES A CARGO DE LA DIRECCION TERITORIAL CESAR MODULO 2 GRUPO 1</t>
  </si>
  <si>
    <t>Instituto Nacional de Vias - INVIAS</t>
  </si>
  <si>
    <t>2119-2016</t>
  </si>
  <si>
    <t>1137 DE 2019</t>
  </si>
  <si>
    <t xml:space="preserve">2616 de 2019 </t>
  </si>
  <si>
    <t xml:space="preserve">MINISTERIO DE FOMENTO </t>
  </si>
  <si>
    <t>ADMINISTRACION VIAL DE LAS CARRETERAS A CARGO DE LA TERRITORIAL CHOCO MODULO 1 GRUPO 1</t>
  </si>
  <si>
    <t>“ADMINISTRACION VIAL DE LAS CARRETERAS NACIONALES A CARGO DE INVIAS DIRECCION TERRITORIAL CALDAS -MODULO 1 GRUPO 1”.</t>
  </si>
  <si>
    <t xml:space="preserve">"ESTUDIO DEFINITIVO O EXPEDIENTE TÉCNICO O DISEÑO DEFINITIVO) AUTOVÍA A-8 DEL CANTÁBRICO N-634 DE SAN SEBASTIAN A SANTIAGO DE COMPOSTELA TRAMO OTUR-VILLAPEDRE, PROVINCIA DE ASTURIAS </t>
  </si>
  <si>
    <t>2631 de 2019</t>
  </si>
  <si>
    <t>Administración Vial de las Carreteras Nacionales a Cargo de INVIAS Dirección Territorial Casanare Módulo 1, Grupo 2.</t>
  </si>
  <si>
    <t>2074 de 2014</t>
  </si>
  <si>
    <t>Administración Vial Territorial Santander Cruce a Guane -Barichara-San Gil Cruce Ruta 45A (San Gil) - Mogotes-Onzaga Límites Con Boyacá – Onzaga Ramal a Guane</t>
  </si>
  <si>
    <t>2436-2019</t>
  </si>
  <si>
    <t>820-2006</t>
  </si>
  <si>
    <t>ADMINISTRACIÓN VIAL DE LAS CARRETERAS
NACIONALES A CARGO DE INVIAS DIRECCIÓN
TERRITORIAL NORTE DE SANTANDER, MODULO 4,
GRUPO 3</t>
  </si>
  <si>
    <t>Administracion vial e interventoria Territorial cesar
proceso amv-gupo2, codigo 4901 via San Roque - La Paz,
Codigo 8004, via Valledupar- la Paz - manaure</t>
  </si>
  <si>
    <t>3430/2008</t>
  </si>
  <si>
    <t>ADMINISTRACIÓN DE MANTENIMIENTO VIAL E INTERVENTORÍAS DE LAS CARRETERAS NACIONALES A CARGO DE LA TERRITORIAL SANTANDER RUTA 5504 LA PALMERA - PRESIDENTE, SECTOR LA PALMERA - PRESIDENTE, PR00+0000 - PR102+0000; VARIANTE DE CONCEPCIÓN; RUTA 55ST02 MÁLAGA - LOS CUROS, SECTOR MÁLAGA - LOS CUROS, PR00+0000 - PR124+0000 (MODULO 1) EN UNA LONGITUD DE 229,97 KM.</t>
  </si>
  <si>
    <t>036 DE 1996</t>
  </si>
  <si>
    <t>LA ADMINISTACION DEL MANTENIMIENTO VIAL PARA ADELANTAR GESTIONES Y ACCIONES TENDIENTES A LOGRAR EL MEJORAMIENTO Y UNA EFECTIVA Y OPORTUNA CONSERVACION DE LAS CARRETERAS NACIONALES SABOYA-PUENTE NACIONAL, CHIQUINQUIRA-TUNJA-DUITAMA-SANTA ROSA DE VITERBO A CARGO DE LA REGIONAL BOYACA</t>
  </si>
  <si>
    <t>2068/2014</t>
  </si>
  <si>
    <t>ADMINISTRACIÓN VIAL DE LAS CARRETERAS NACIONALES A CARGO DE LA TERRITORIAL QUINDÍO</t>
  </si>
  <si>
    <t>3335/2008</t>
  </si>
  <si>
    <t>ADMINISTRACIÓN VIAL DE LAS CARRETERAS NACIONALES A CARGO DE LA DIRECCIÓN TERRITORIAL CAQUETÁ, PUERTO RICO-MINA BLANCA, RUTA 65, TRAMO 6504, SECTOR PUERTO RICO MINA BLANCA (PR 0+000-PR 81+0092); CARRETERA BALSILLAS-MINA BLANCA, RUTA 30, TRAMO 3002 SECTOR SANTO DOMINGO-MINA BLANCA (PR 57+0500-PR 111+0000) Y CARRETERA LETICIA – TARAPACÁ, RUTA 85, TRAMO 8501, SECTOR (PR 4+0386 AL PR 25+0000) EN UNA LONGITUD DE 155.98 KM.</t>
  </si>
  <si>
    <t>1453/2011</t>
  </si>
  <si>
    <t>ADMINISTRACION VIAL DE LAS CARRETERAS NACIONALES A CARGO DE LA DIRECCION TERRITORIALCASANARE:SECTORES: 6513 YOPAL-PAZ DE ARIPORO,SECTOR YOPAL-PAZ DE ARIPORO PR0+0000-PR90+0380, 6514 PAZ DE ARIPORO-LA CABUYA,SECTOR PAZ DE ARIPORO LA CABUYA PR 0+0000 - PR 73+0380, EN UNA LONGITUD DE 163,63 KMS.</t>
  </si>
  <si>
    <t>2441/2019</t>
  </si>
  <si>
    <t xml:space="preserve">ADMINISTRACION VIAL DE LAS CARRETERAS NACIONALES A CARGO DE LA DIRECCION TERRITORIA SANTANDER GRUPO1, RUTA 5504 LA PALMERA-PRESIDENTE SECTOR LA PALMERA-PRESIDENTE DEL PR 0+0000 AL PR 102+0000; RUTA 55ST02 VARIANTE LA CONCEPCION, SECTOR MALAGA-LOS CUROS, DEL PR 0+0000 AL PR 124+0000 EN UNA LONGITUD DE 228,60 KM. </t>
  </si>
  <si>
    <t>INSTITUTO NACIONAL DE VIAS- INVIAS</t>
  </si>
  <si>
    <t>2345 DE 2014</t>
  </si>
  <si>
    <t>ADMINISTRACION VIAL DE LAS CARRETERAS NACIONALES A CARGO DE DIRECCION TERRITORIAL GRUPO 1: CODIGO 3602 CHAPARRAL-ORTEGA, PR1+0000- PR47+0514, CODIGO 3603 ORTEGA-GUAMO, PR0+0000- PR36+0253. CODIGO 4507 PASO NACIONAL POR GUAMO, PR24+0060- PR27+1130, CODIGO 4507 PUENTE SALDAÑA, PR14+0150- PR14+0270, CODIGO 40TL05 CRUCE RUTA 40-LA TAMBORA, PR0+0000- PR3+0224, 4507 PASO NACIONAL POR ESPINAL, PR42+0300-PR45+0000.</t>
  </si>
  <si>
    <t>802 DE 2018</t>
  </si>
  <si>
    <t>ADMINISTRACION VIAL GRUPO 2 NARIÑO</t>
  </si>
  <si>
    <t>2626 DE 2019</t>
  </si>
  <si>
    <t>ADMINISTRACIÓN VIAL DE LAS CARRETERAS NACIONALES A CARGO DE INVIAS DIRECCIÓN TERRITORIAL NARIÑO, MODULO 3, GRUPO 3</t>
  </si>
  <si>
    <t>2597 de 2019</t>
  </si>
  <si>
    <t>ADMINISTRACIÓN VIAL DE CARRETERAS NACIONALES A CARGO DE INVIAS DIRECCIÓN TERRITORIAL NARIÑO, MÓDULO 2, GRUPO 2.</t>
  </si>
  <si>
    <t>2002-2014</t>
  </si>
  <si>
    <t>Administracion vial Direccion Territorial Casanare</t>
  </si>
  <si>
    <t>2667 DE 2019</t>
  </si>
  <si>
    <t>ADMINISTRACIÓN VIAL DE LAS CARRETERAS A CARGO DE LA TERRITORIAL BOYACÁ MODULO 2, GRUPO 2</t>
  </si>
  <si>
    <t>INFRAESTRUCTURAS DE PORTUGAL, S.A.</t>
  </si>
  <si>
    <t>341/2007/PRO/DPRJ</t>
  </si>
  <si>
    <t>Proyecto de Ejecución dividido en dos tramos 
Conexión Feira EN-223/EN326.
Conexión Feira (A1) Mansores</t>
  </si>
  <si>
    <t>ANE - ADMINISTRACIÓN NACIONAL DE ESTRADAS
(CARRETERAS)</t>
  </si>
  <si>
    <t>203/CON/PE-FI/DEN/2004</t>
  </si>
  <si>
    <t>Proyecto de Ejecución: Rehabilitacion de la Carretera
Rural ER 405 Entre el Limite de
Maputo y Chokwé.</t>
  </si>
  <si>
    <t>INVÍAS - Regional Boyacá</t>
  </si>
  <si>
    <t>RB-033-1996</t>
  </si>
  <si>
    <t>Administración de Mantenimiento Vial de las carreteras Nacionales Guateque - El Secreto y Chocontá - Tunja. Incluye la interventoría y Supervisión de las obras de Mantenimiento de los puentes el Secreto y Boyacá</t>
  </si>
  <si>
    <t>INVÍAS - Territorial Cauca</t>
  </si>
  <si>
    <t>2675-2019</t>
  </si>
  <si>
    <t>ADMINISTRACIÓN VIAL DE LAS CARRETERAS NACIONALES A CARGO DE INVIAS DIRECCIÓN TERRITORIAL CAUCA MÓDULO 5, GRUPO 5.</t>
  </si>
  <si>
    <t>INVÍAS - Territorial Antioquia</t>
  </si>
  <si>
    <t>3388 de 2008</t>
  </si>
  <si>
    <t>Administración  Vial  de Las Carreteras Nacionales A Cargo De La Territorial Antioquia, Código 6201, Vía Turbo Chigorodo, Sector Turbo Chigorodo (Pr 0+000 Al Pr 53+0815), Codigo 6202 Vía Chigorodo - Dabeiba, Sector Chigorodo - Dabeiba  ( PR  0+000 Al Pr112+0862)</t>
  </si>
  <si>
    <t>2677/2019</t>
  </si>
  <si>
    <t>3424/2008</t>
  </si>
  <si>
    <t>ADMINISTRACION  VIAL  DE LAS CARRETERAS NACIONALES A CARGO DE LA DIRECCION TERRITORIAL PUTUMAYO, RUTA 10 TRAMO 1003, SECTOR LA PISCICULTURA - EL PEPINO, DEL PR 33+0000 AL PR 137 +0700, EN UNA LONGITUD DE 105,32 KM</t>
  </si>
  <si>
    <t>2160/2006</t>
  </si>
  <si>
    <t>ADMINISTRACIÓN DE MANTENIMIENTO VIAL E INTERVENTORIAS DE LAS  CARRETERAS NACIONALES A CARGO DE LA TERRITORIAL SUCRE RUTA 2515 CARRETERA SINCELEJO -CALAMAR, SECTOR SINCELEJO -PUERTA DE HIERRO PR0+0000 - PR25+0182; RUTA 9004 CARRETERA LORICA - SAN JUAN ONOFRE, SECTOR COVEÑAS -SAN ONOFRE PR30+0000- PR65+0876; RUTA 90SC02 CARRETERA COVEÑAS -SABANETA, SECTOR COVEÑAS -SABANETA PR0+0000 -PR16+0000, RUTA 7404 CARRETERA GUAYEPO -MAJAGUAL-ACHI SECTOR GUAYEPO- MAJAGUAL-ACHI PR0+0000- PR93+0000 EN UNA LONGITUD DE 170.06 KILOMETROS</t>
  </si>
  <si>
    <t>021/1997</t>
  </si>
  <si>
    <t>LA ADMINISTRACIÓN  DEL MANTENIMIENTO VIAL PARA ADELANTAR  GESTIONES Y ACCIONES TENDIENTES A LOGRAR EL MEJORAMIENTO Y UNA EFECTIVA Y OPORTUNA CONSERVACIÓN DE LAS CARRETERAS NACIONALES, LAS DELICIAS -RÍO GUAYAS (57.19KMS), RÍO GUAYAS - LA MINA(81.18 KMS),LA MINA -PERLAS III (17 KMS), A CARGO DE LA REGIONAL CAQUETÁ EN UNA LONGITUD DE 155.37 KMS.</t>
  </si>
  <si>
    <t>Fondo Vial Nal.</t>
  </si>
  <si>
    <t>900 de 1989</t>
  </si>
  <si>
    <t>Consultoría, Asesoría e Interventoría  técnica y administrativa de la obras de pavimentación del sector era Chiquinquirá - Pte Otero y de la rectificación y pavimentación del sector  Pte. Otero - Pte. Nacional de la carretera Chiquinquirá Barbosa. (Interv. Chiquinquirá - Pte. Otero - Pte. Nacional - U062)</t>
  </si>
  <si>
    <t>183 de 1997</t>
  </si>
  <si>
    <t>Interventoría técnica y administrativa del contrato de obra pública para la construcción de la Avenida Ciudad de Cali de la Calle 13 a la Av. Villavicencio.  (Interv. Av. Ciudad de Cali 1 - U111)</t>
  </si>
  <si>
    <t>GOBERNACIÓN DE ANTIOQUIA</t>
  </si>
  <si>
    <t xml:space="preserve">2009-CC-20-065 </t>
  </si>
  <si>
    <t>Interventoría Técnica, Administrativa y Ambiental para la Pavimentación de la Vía San Pedro de Urabá - El Tres (Interv. San Pedro - El Tres - U177)</t>
  </si>
  <si>
    <t>147 de 2006</t>
  </si>
  <si>
    <t>Interventoría Técnica, Administrativa, Financiera y Socio Ambiental para la Construcción de Accesos a Barrios y Pavimentos Locales, Programa de Pavimentos Locales Grupo I: Localidades de Usme, Ciudad Bolivar, San Cristóbal y Los Mártires en Bogotá, D.C. (Interv. Pavimentos Bogotá  -  U168)</t>
  </si>
  <si>
    <t>2664 de 2019</t>
  </si>
  <si>
    <t>Administración Vial de las Carreteras a cargo de la Territorial Casanare.  Módulo 2. Grupo 3  (Adm. Víal Casanare - U225)</t>
  </si>
  <si>
    <t>2659 DE
2019</t>
  </si>
  <si>
    <t>ADMINISTRACION VIAL DE LAS CARRETERAS A CARGO DE LA
TERRITORIAL TOLIMA MODULO 1, GRUPO 1.</t>
  </si>
  <si>
    <t>INSTITUTO
NACIONAL
DE VIAS
INVIAS</t>
  </si>
  <si>
    <t>INSTITUTO
NACIONAL
DE VIAS</t>
  </si>
  <si>
    <t>1962 DE 2014</t>
  </si>
  <si>
    <t>ADMINISTRACION VIAL DE LAS CARRETERAS
NACIONALES A C ARGO D E LA DIRECCION
TERRITORIAL CUNDINAMARCA CODIGO 5008 VIA -
HONDA- VILLETA - TOBIA GRANDE -BOGOTA ,
SECTOR HONDA VILLETA DEL PR5+0850 AL PR
64+0000( INTERCAMBIADOR DE VILLETA ) CODIGO
50CN01 VIA DINDAL -CAPARRAPI DEL PR 19+0000 AL
PR 35+0490; PR0+0000 AL PR 19+0500 Y DEL PR
21+0500 AL PR 24+0500 CODIGO 5008 A VIA VILLETA
LOS ALPES - BOGOTA , SECTOR PASO NACIONAL
POR MADRID DEL PR 58+0920 AL PR63+0950 CODIGO
5008B VIA TOBIAGRANDE-UTICA, TRAMO SALIDA
TUNEL DE LA ABUELA- CRUCE QUEBRADA NEGRAEL
CURAPO EN UNA LONGITUD DE 121,76 KM , PARA
INVERTIR EN EL D EPARTAMENTO DE CUNDINAMARCA</t>
  </si>
  <si>
    <t>2063 DE 2014</t>
  </si>
  <si>
    <t>ADMINISTRACION VIAL DE LAS CARRETERASS
NACIONALES A CARGO DE LA DIRECCION
TERRITORIAL CAQUETA CODIGO 2003 A VIA
ORRAPIHUASSI- FLORENCIA , SECTOR DEPRESION EL
VERGEL- FLORENCIA -PUERTO RICO, SECTOR
FLORENCIA PUERTO RICO DEL PR 0+0000 AL PR
96+0763 EN UNA LONGITUD DE 1373,99 KM PARA
INVERTIR EN EL DEPARTAMENTO DE CAQUETA</t>
  </si>
  <si>
    <t>INSTITUTO
NACIONAL DE VIAS
DIRECCION
TERRITORIAL
CAUCA</t>
  </si>
  <si>
    <t>067 DE 2001</t>
  </si>
  <si>
    <t>831 DE 2006</t>
  </si>
  <si>
    <t>067 DE 1996</t>
  </si>
  <si>
    <t>2017 de 2016</t>
  </si>
  <si>
    <t>LA ADMINISTRACION DE MANTENIMINETO VIAL PARA ADELANTAR GESTIONES Y ACCIONES
TENDIENTES A LOGRAR EL MEJRAMIENTO DE UNA EFECTIVA Y OPORTUNA CONSERVACION DE
LAS CARRETERAS NACIONALES POPAYAN - PATICO - RIO MAZAMORRA Y PATICO -CANDELARIA EN
UNA LONGITUD DE 141.37 KM</t>
  </si>
  <si>
    <t>LA ADMINISTRACION DE MANTENIMIENTO VIAL E INTERVENTORIAS DE LAS VIAS 2501A PASTOBUSCO-
HIGUERONES, SECTOR: HIGUERONES - MOJARRAS (PR102+0000)-PR136+0000),1203 LA
LUPA -SANTIAGO SECTOR LA LUPA-SANTIAGO (PR0+000-PR116+000 Y 25CC15-1 LA VEGA-SANTA
ROSA)</t>
  </si>
  <si>
    <t>ADMINISTRACION DE MANTENIMIENTO VIAL PARA ADELANTAR GESTIONES Y ACCIONES
TENDIENTES A LOGRAR EL MEJORAMIENTO Y UNA EFECTIVA Y OPORTUNA CONSERVACION DE
LAS CARRETERAS NACIONALES: HIGUERONES - MOJARRAS, MOJARRAS - POPYAN, A CARGO DE LA
REGIONAL CAUCA, EN UNA LONITUD DE 156 KM</t>
  </si>
  <si>
    <t>ADMINISTRACION VIAL DE LAS CARRETERAS NACIONALES A CARGO DE LA DIRECCION
TERRITORIAL CAUCA. MODULO 7</t>
  </si>
  <si>
    <t>INVÍAS - Territorial Huila</t>
  </si>
  <si>
    <t xml:space="preserve">897-2006 y 897-1 2006 DE 2008 </t>
  </si>
  <si>
    <t>La Administración de Mantenimiento Vial e Interventoría de las carreteras Nacionales a cargo de la Territorial Huila Código 24 02, vía Candelaria-Laberinto, sector Candelaria-Laberinto PR 0  + 000-PR  100+0368; Código 3701, vía Garzón-La Plata Código 24 02, vía Candelaria-Laberinto, sector Candelaria-Laberinto PR 0  + 000-PR  100+0368; Código 3701, vía Garzón -La Plata Código 24HL02, sector Cruce-Itaibe PR 0 +000-PR 5+0000; Código 4301, sector Cruce-Tesalia-Teruel PR0+0000-PR49+0500 y Código 24HL04, sector Cruce Ruta 24-Tesalia PR 0+000-PR3+0100. En una longitud de 191,91 KM.</t>
  </si>
  <si>
    <t>INVÍAS - Territorial Boyacá</t>
  </si>
  <si>
    <t>2668 DE 2019</t>
  </si>
  <si>
    <t>ADMINISTRACIÓN VIAL DE LAS CARRETERAS A CARGO DE INVIAS DIRECCION TERRITORIAL BOYACÁ, MODULO 1, GRUPO 1.</t>
  </si>
  <si>
    <t>2624 de 2019</t>
  </si>
  <si>
    <t>ADMINISTRACIÓN VIAL DE CARRETERAS NACIONALES A CARGO DE INVIAS DIRECCIÓN TERRITORIAL NARIÑO, MÓDULO 1, GRUPO 1.</t>
  </si>
  <si>
    <t>991 de 2022</t>
  </si>
  <si>
    <t>CARACTERIZACIÓN DE VÍAS TERCIARIAS EN LOS DEPARTAMENTOS DE CÓRDOBA, ANTIOQUIA, MAGDALENA, LA GUAJIRA, BOLÍVAR Y CESAR, EN EL MARCO DE LA IMPLEMENTACIÓN DEL ACUERDO FINAL DE PAZ.</t>
  </si>
  <si>
    <t>INSTITUTO NACIONAL DE VIAS INVIAS</t>
  </si>
  <si>
    <t>1372 DE 2020</t>
  </si>
  <si>
    <t>ADMINISTRACIÓN VIAL DE LAS CARRETERAS NACIONALES A CARGO DEL INSTITUTO NACIONAL DE VIAS, DIRECCIÓN TERRITORIAL CESAR, VIA LA RAMA SAN ROQUE.</t>
  </si>
  <si>
    <t>AGENCIA DE OBRA PUBLICA DE LA JUNTA DE ANDALUCIA</t>
  </si>
  <si>
    <t>Sin N°</t>
  </si>
  <si>
    <t>INSTITUCIÓN NACIONAL DE VÍAS INVIAS</t>
  </si>
  <si>
    <t>2081 DE 2014</t>
  </si>
  <si>
    <t>ADMINISTRACIÓN VIAL EN LAS VIAS A CARGO DEL INSTITUTO NACIONAL DE VÍAS DIRECCIÓN TERRITORIAL BOYACÁ, RUTA 6008 TRAMO CHIQUINQUIRÁ - TUNJA - SECTOR SÁCHICA - TUNJA, DEL PR37+000 AL PR118+000, EN UNA LONGITUD DE 153.59 KM. MÓDULO 3</t>
  </si>
  <si>
    <t>PROYECTO DE CONSTRUCCIÓN DE LA VARIANTE DE SANTISTEBAN DEL PUERTO EN LA A-312. EXPTE.:C-JA0080/PPR0</t>
  </si>
  <si>
    <t>1978 de 2016</t>
  </si>
  <si>
    <t>2676 de 2019</t>
  </si>
  <si>
    <t>ADMINISTRACION VIAL DE LAS CARRETERAS NACIONALES A CARGO DE LA DIRECCION TERRITORIAL CAUCA MODULO UNO (1)</t>
  </si>
  <si>
    <t>ADMINISTRACIÓN VIAL DE LAS CARRETERAS A CARGO DE LA TERRITORIAL PUTUMAYO, MÓDULO 1, GRUPO 1</t>
  </si>
  <si>
    <t>2614 DE 2019</t>
  </si>
  <si>
    <t>ADMINISTRACIONDELASCARRETERASNACIONALESACARGODELADIRECCIONTERRITORIALHUILA,MODULO 2, GRUPO 1</t>
  </si>
  <si>
    <t>2416-2019</t>
  </si>
  <si>
    <t>ADMINISTRACION VIAL DE LAS CARRETERAS NACIONALES A CARGO DE LA DIRECCIÓN TERRITORIAL CORDOBA MODULO 1. GRUPO 1</t>
  </si>
  <si>
    <t>1962 DE 2019</t>
  </si>
  <si>
    <t>ADMINISTRACIÓN VIAL DE LAS CARRETERAS A CARGO DE LA TERRITORIAL CUNDINAMARCA MÓDULO 1 (GRUPO 3).</t>
  </si>
  <si>
    <t>TP-546/02</t>
  </si>
  <si>
    <t>ASISTENCIA TÉCNICA PARA LA REDACCIÓN DEL PROYECTO DE CONSTRUCCIÓN: AUTOVÍA DEL CANTÁBRICO. N-634 DE SAN SEBASTIÁN A SANTIAGO DE COMPOSTELA. P.K. 543 AL 549. TRAMO: TAPIA DE CASARIEGO - BARRES. PROVINCIA DE ASTURIAS.</t>
  </si>
  <si>
    <t>ASISTENCIA TÉCNICA PARA LA REDACCIÓN DEL PROYECTO DE TRAZADO Y PROYECTO DE CONSTRUCCIÓN: DUPLICACIÓN DE LA VARIANTE DE LA CARRETERA N-340 A SU PASO POR CASTELLÓN. PROVINCIA DE CASTELLÓN.</t>
  </si>
  <si>
    <t>019/1998</t>
  </si>
  <si>
    <t>ADMINISTRACION DE MANTENIMIENTO VIAL PARA ADELANTAR GESTIONES Y ACCIONES TENDIENTES A LOGRAR EL MEJORAMIENTO Y UNA EFECTIVA Y OPORTUNA CONSERVACION DE LAS CARRETERAS NACIONALS GABINETE EL CARAÑO CODIGO 200, PR 38+000 AL PR 73+747 EN UNA LONGITUD 35,9 KILOMETROS ... EN UNA LONGITUD DE 164,91</t>
  </si>
  <si>
    <t>2628/2019</t>
  </si>
  <si>
    <t>ADMINISTRACIÓN VIAL DE LAS CARRETERAS NACIONALES A CARGO DE LA TERRITORIAL PUTUMAYO, MODULO 2 GRUPO 2</t>
  </si>
  <si>
    <t xml:space="preserve">Instituto Nacional de 
Vias - INVIAS </t>
  </si>
  <si>
    <t>Instituto de Desarrollo 
Urbano - IDU</t>
  </si>
  <si>
    <t>Instituto Nacional de 
Vias - INVIAS</t>
  </si>
  <si>
    <t>1166 DE 1995</t>
  </si>
  <si>
    <t>001-2004</t>
  </si>
  <si>
    <t>002635 de 2019</t>
  </si>
  <si>
    <t>3380 DE 2008</t>
  </si>
  <si>
    <t>2221 DE 2011 
INVIAS</t>
  </si>
  <si>
    <t>2086 DE 2016</t>
  </si>
  <si>
    <t>Estudio De Rehabilitación Y Construcción De Proyecto De Concesión De La Carretera Pereira - Cartago - L</t>
  </si>
  <si>
    <t>Interventoría Técnica, Administrativa, Legal, Financiera Y Ambiental De La Adecuación De La Troncal Nqs Al
Sistema Transmilenio, Tramo Sur, Sur Entre La Avenida Ciudad De Villavicencio Y El Límite Del Distrito Con
Soacha - Incluye Portal Y Patio En Bogotá D. C</t>
  </si>
  <si>
    <t>Administración Vial De Las Carreteras Nacionales A Cargo De Invias Direccion Territorial Santander - Módulo</t>
  </si>
  <si>
    <t>Administración Vial De Las Carreteras Nacionales A Cargo De La Dirección Territorial Cauca, Ruta 1203, La
Lupa - Santiago, Sector La Lupa Santiago, Del Pr 0+0000 Al Pr 110 + 0060, Ruta 25cc15-1, Santiago - Santa
Rosa, Sector Santiago Santa Rosa Del Pr 121 + 0600 Al Pr 170+0000 Ruta 2501-A, Pasto Buesaco_x0002_Higuerones, Sector Higuerones - Mojarras, Del Pr-102+0000 Al Pr 136+0000, En Una Longitud De 194,20
Kms</t>
  </si>
  <si>
    <t>nterventoría A Los Estudios Y Diseños De La Rehabilitación De La Carretera Barrancabermeja La Lizama</t>
  </si>
  <si>
    <t>Administración Vial De Las Carreteras Nacionales A Cargo De La Dirección Territorial Norte De Santander
Modulo 2.</t>
  </si>
  <si>
    <t>MINISTERIO DE 
FOMENTO. 
DIRECCION 
GENERAL DE 
CARRETERAS</t>
  </si>
  <si>
    <t>PXC20700</t>
  </si>
  <si>
    <t>CONSULTORÍA Y ASISTENCIA PARA LA
REDACCIÓN DEL PROYECTO DE CONSTRUCCIÓN:
AUTOVÍA A-56. OURENSE A LUGO. TRAMO:
TABOADA-NARÓN. PROVINCIA DE LUGO</t>
  </si>
  <si>
    <t>Estudios de mejoramiento y pavimentación de la
Carretera Puente Occidente - Liborina Valor Contrato:</t>
  </si>
  <si>
    <t xml:space="preserve">Contrato Nº 1076-95 </t>
  </si>
  <si>
    <t>Estudios de Rehabilitación de la Carretera Chiquinquirá - Villa de Leyva Valor Contrato:</t>
  </si>
  <si>
    <t>INSTITUTO 
NACIONAL DE 
VIAS INVIA</t>
  </si>
  <si>
    <t>ESTUDIOS PARA EL CORREDOR SOSTENIBLE 
PANAMERICANO SECTOR DARIEN</t>
  </si>
  <si>
    <t>ADMINISTRACION VIAL DE LAS CARRETERAS 
NACIONALES A CARGO DE LA DIRECCION 
TERRITORIAL CAQUETA, MODULO 3, GRUPO 2</t>
  </si>
  <si>
    <t>1627 DE 2020</t>
  </si>
  <si>
    <t>084-2001</t>
  </si>
  <si>
    <t xml:space="preserve">ADMINISTRACION DEL MANTENIMIENTO VIAL DE LAS CARRETERAS NACIONALES, SAN JOSE DEL GUAVIARE - CRUCE A PUERTO RICO . YE DE GRANADA (PR0+000 - PR101+960) CALAMAR - SAN JOSE DE GUAVIARE (PR0+000 - PR 72 +840) A CARGO DE LA REGIONAL META EN UNA LONGITUD DE 175.88 KILOMETROS </t>
  </si>
  <si>
    <t>009-2000</t>
  </si>
  <si>
    <t>ADMINISTRACION DEL MANTENIMIENTO VIAL DE LAS CARRETERAS NACIONALES, PIPIRPAL-VILLAVICENCIO (PR79+0000 - PR94+0500), VILLAVICENCIO- PUERTO LOPEZ (PR67+0160 . PR67+0615) VILLAVICENCIO PUERTO LOPEZ (PR0+0000-PR72+0600), YE GRANADA-VILLAVICENCIO (PR36+0870-37+0428),YE GRANADA-VILLAVICENCIO (PR29+0303-PR30+0920), YE GRANADA VILLAVICENCIO (PR66+0050-PR66+0870), YE GRANADA- VILLAVICENCIO (PR0+0000-PR107+0600) PUENTE GUATIQUIA - LOS CABALLOS  (PR0+0000 - PR4+0000) VILLAVICENCIO - BARRANCA DE UPIA (PR4+0000 - PR32+0000) DE LA CARRETERA SANTAFE DE BOGOTA - VILLAVICENCIO, PUERTO LOPEZ YE GRANDA-VILLAVICENCIO Y VILLAVICENCIO - BARRANCA DE UPIA A CARGO DE LA REGIONAL META  EN UNA LONGITUD DE 125,77 KILOMETROS.</t>
  </si>
  <si>
    <t>587 de 2013</t>
  </si>
  <si>
    <t>ADMINISTRACION VIAL DE LA CARRETERA BOGOTA - UBATE , SECTOR ZIPAQUIRA- UBATE DEL PR 28+000 AL PR67+1134, RUTA 45 A , TRAMO 45 A 04, DIRECCION TERRITORIAL CUNDINAMARCA</t>
  </si>
  <si>
    <t>ALCALDIA DE MEDELLIN</t>
  </si>
  <si>
    <t>4600014008 de 
2,009</t>
  </si>
  <si>
    <t>ESTUDIOS Y DISEÑOS PARA LA CONSTRUCCIÓN DE LA CALLE 63 (Carrera 131 a vía al Túnel de Occidente) EN EL CORREGIMIENTO DE SAN CRISTOBAL, PARA LA CONSTRUCCION DE LA CARRERA 4 ESTE (Conexión Vía Tradicional – Vía Ditaires) Y PARA LA CONSTRUCCION DE LA CARRERA 7 ESTE (Entre la Urbanización Compartir y la Vía a El Vergel) EN EL CORREGIMIENTO DE SAN ANTONIO DE PRADO.</t>
  </si>
  <si>
    <t>2671 DE 2019</t>
  </si>
  <si>
    <t>ADMINISTRACION VIAL DE LAS CARRETERAS NACIONALES A CARGO DE INVIAS DIRECCION TERRITORIAL NARIÑO MODULO 4, GRUPO 4.</t>
  </si>
  <si>
    <t>799 DE 2006</t>
  </si>
  <si>
    <t>ADMINISTRACION DE MANTENIMIENTO VIAL E INTERVENTORIA, TERRITORIAL BOYACA PROCESO AMV 10 GRUPO 2</t>
  </si>
  <si>
    <t>1988-2016</t>
  </si>
  <si>
    <t>ADMINISTRACION VIAL DE LAS CARRETERAS NACIONALES A CARGO DE LA DIRECCION TERRITORIAL CAUCA, MODULO 5</t>
  </si>
  <si>
    <t>INSTITUTO DE DESARROLLO URBANO - IDU</t>
  </si>
  <si>
    <t>IDU-103 de 2007</t>
  </si>
  <si>
    <t>REALIZAR A PRECIO GLOBAL FIJO SIN FORMULA DE REAJUSTE, LA ADMINISTRACIÓN DEL MANTENIMIENTO VIAL DE LOS TRAMOS 1,2,3 Y 4 A CARGO DEL INSTITUTO DE DESARROLLO URBANO . IDU . DE LA TRONCAL BOLIVARIANA EN LAS LOCALIDADES DE USME Y SUMAPAZ E INTERVENTORÍA TÉCNICA, ADMINISTRATIVA, FINANCIERA, AMBIENTAL Y SOCIAL A LOS TRABAJOS DE MANTENIMIENTO VIAL REALIZADOS POR LAS COOPERATIVAS DE TRABAJO ASOCIALDO, TRAMOS 1 A 4 EN BOGOTA D.C</t>
  </si>
  <si>
    <t xml:space="preserve">ELABORAR LOS ESTUDIOS Y DISEÑOS DE DETALLES (FASE III) REQUERIDOS PARA EL CORREDOR VILLAVICENCIO YOPAL DEL TRAMO I, QUE COMPRENDE LA UNIDAD FUNCIONAL UNO (CUMARAL - VILLAVICENCIO)  Y EL TRAMO 4, QUE COMPRENDE LA UNIDAD FUNCIONAL SIETE (AGUAZUL - YOPAL) DE CONFORMIDAD CON LO PREVISTO EN EL CONTRATO DE CONCESION No: 10 DE 2015 Y SUS APENDICES. </t>
  </si>
  <si>
    <t>No.1487 de 2018</t>
  </si>
  <si>
    <t>INTERVENTORÍA A LA FACTIBILIDAD Y ESTUDIOS Y DISEÑOS DE LA TRONCAL AVENIDA JORGE GAITÁN CORTÉS ENTRE CALLE 8 SUR Y AVENIDA VILLAVICENCIO, BOGOTÁ D.C</t>
  </si>
  <si>
    <t xml:space="preserve">CONCESIONARIA VIAL DEL ORIENTE S A S </t>
  </si>
  <si>
    <t>INSTITUTO
NACIONAL DE
VIAS INVIAS</t>
  </si>
  <si>
    <t>ADMINISTRACION VIAL DE LAS CARRETERAS
NACIONALES A CARGO DE LA DIRECCION
TERRITORIAL NORTE DE SANTANDER</t>
  </si>
  <si>
    <t>MINISTERIO DEL
INTERIOR
DIRECCIÓN
GENERAL DE
TRÁFICO</t>
  </si>
  <si>
    <t>INSTITUTO
NACIONAL DE
VIAS - INVIAS</t>
  </si>
  <si>
    <t>Contrato No. 2569 de 2019</t>
  </si>
  <si>
    <t>SERVICIO PARA LA ELABORACIÓN DE ESTUDIOS E
INFORMES TÉCNICOS RELATIVOS A LA CIRCULACIÓN
Y LA GESTIÓN DE LA INFORMACIÓN DEL CENTRO DE
GESTIÓN DE TRÁFICO DE ZARAGOZA</t>
  </si>
  <si>
    <t>Administración vial de las carreteras a cargo de la territorial
Tolima - Módulo 2 - Grupo 2</t>
  </si>
  <si>
    <t>CPI</t>
  </si>
  <si>
    <t>2450 DE 2019</t>
  </si>
  <si>
    <t>INSTITUTO NACIONAL DE VÍAS-INVIAS</t>
  </si>
  <si>
    <t>3547 DE 2008</t>
  </si>
  <si>
    <t>Administración vial de las carreteras nacionales a cargo de la Dirección Territorial Choco Ruta 1307, 5001 y 5002, Tramo Novita-Las Animas, Nuqui-La Ye (Las Animas) y Las Animas-Santa Cecilia, Sector Las Animas-Certegui; Nuqui-La Ye (Las Animas) y Las Animas-Mumbu; del PR 43+0000 al PR55+0000; del PR60+0000 al PR130+0000 y del PR0+0000 al PR50+000, en una longitud de 125, 63 km</t>
  </si>
  <si>
    <t>2064 DE 2014</t>
  </si>
  <si>
    <t>Administración vial de las carreteras nacionales a cargo de la Dirección Territorial Santander Modulo 4, código 6206 Puerto Olaya -Cruce Ruta 45 Sector Puerto Olaya-Cruce Ruta 45 del PR98+0000 al PR114+0200 en una longitud de 15,55  KMS-Código 6207 Puerto Araujo -Landázuri sector cruce Puerto Araujo-Landázuri  del PR0+0000 al PR61+1380 en una longitud de 62,75 KMS-Código 6208 Landázuri-Barbosa sector Landázuri-Vélez-Barbosa del PR0+0000 al PR70+0674 (Margen Derecha, Puente la Libertad) En una Longitud de 70,78 KMS -Código 62STA Variante de Barbosa Sector Variante de Barbosa del PR0+0000 al PR2+0000 en una longitud de 1,90 KMS.</t>
  </si>
  <si>
    <t>MINISTERIO DE TRANSPORTE</t>
  </si>
  <si>
    <t>87 DE 2011</t>
  </si>
  <si>
    <t>Interventoría técnica, administrativa y contable a los estudios y diseños de las vías priorizadas en el Plan Vial Departamental de Arauca y Meta</t>
  </si>
  <si>
    <t>1181 DE 2019</t>
  </si>
  <si>
    <t>Administración vial de las carreteras nacionales a cargo de la Dirección Territorial de Cundinamarca, Módulo 2, Grupo 2</t>
  </si>
  <si>
    <t>FONDO ADAPTACIÓN</t>
  </si>
  <si>
    <t>185 DE 2013</t>
  </si>
  <si>
    <t>El estructurador integral se compromete a realizar la consultoría especializada para la estructuración integral de los corredores viales: l. Bogotá - Bucaramanga, 2. Bucaramanga - Pamplona, 3. Duitama - Pamplona - Cúcuta, 4. Norte de Santander, 5.Transversales Cusiana - Carare - Boyacá y 6. Manizales - Honda - Villeta, de acuerdo con los estudios previos, los términos y condiciones contractuales y los documentos que los conforman, de la convocatoria cerrada fa-cc-22-2013, los cuales, junto con la propuesta del estructurador integral forman parte integral de este contrato y prevalecen, para todos los efectos, sobre esta última</t>
  </si>
  <si>
    <t>009 DE 2001</t>
  </si>
  <si>
    <t>Administracion del mantenimiento vial para adelantar gestiones y acciones tendientes a lograr el mejoramiento y una efectiva y oportuna conservacion de las carreteras nacionales, 1307 Novita- Las Animas- Quibdo, sector Certegui- Quibdo ( PR 55+000 al PR 100+000 ); y 6002 Quibdo- La Mansa (PR 0+000 al PR 114+0984) a cargo de la territorial Choco en una longitud de 150.34  kilometros</t>
  </si>
  <si>
    <t>1471-2004</t>
  </si>
  <si>
    <t>“La Administración de Mantenimiento Vial e interventoría de la carretera 6203, Dabeiba – Santa Fé de Antioquia (PR0+000 a PR115+000), 6204 Santa Fé de Antioquia – Medellín, sector Santa Fé de Antioquia – Puente Aurrá entre el PR0+000 y el PR16+000 y 25B02 Bolombolo – Santa Fé de Antioquia, entre el PR37+000 –PR73+0223 en una longitud de 165.68 kilómetros.”</t>
  </si>
  <si>
    <t xml:space="preserve">3400-2008 </t>
  </si>
  <si>
    <t xml:space="preserve"> “Administración vial de las carreteras nacionales a cargo de la Dirección Territorial Antioquia, Ruta 6205 Vía Hatillo – Cisneros, sector Barbosa – Cisneros (PR9+000 – PR54+1158), Ruta 6206 vía Cisneros – Cruce Ruta 45, sector Cisneros Puerto Berrio incluido Puente sobre el Río Magdalena (PR0+0000 – PR98+0000), en una longitud de 144.47 kms.”</t>
  </si>
  <si>
    <t>002617-2019</t>
  </si>
  <si>
    <t xml:space="preserve">Administración Vial de las Carreteras Nacionales a cargo del Instituto Nacional de Vías Dirección Territorial Meta, Módulo 1, Grupo 3, </t>
  </si>
  <si>
    <t>023-2000</t>
  </si>
  <si>
    <t xml:space="preserve">“La Administración de Mantenimiento Vial para adelantar gestiones y acciones tendientes a lograr el mejoramiento y una efectiva y una efectiva y oportuna conservación de las carreteras nacionales, 2510,                     Medellín – Los Llanos y 2511 Los Llanos – Tarazá, sector  Hatillo – Los Llanos y los Llanos – Valdivia, Abscisas PR23+0650 a PR87+1300 y PR0+0000 a PR60+0000, a cargo de la Regional Antioquia en una longitud de 124.92 kilómetros.”                                   </t>
  </si>
  <si>
    <t>FONADE</t>
  </si>
  <si>
    <t>MUNICIPIO DE CAJICA</t>
  </si>
  <si>
    <t>2440-2019</t>
  </si>
  <si>
    <t>18/2017</t>
  </si>
  <si>
    <t>ADMINISTRACION VIAL DE LAS CARRETERAS NACIONALES A CARGO DE LA DIRECCION TERRITORIAL PUTUMAYO, MODULO 2</t>
  </si>
  <si>
    <t>ADMINISTRACION VIAL DE LAS CARRETERAS NACIONALES A CARGO DE INVIAS TERRITORIAL RISARALDA MODULO 1 GRUPO 1</t>
  </si>
  <si>
    <t>CONTRATARLAFABRICADEDISEÑOSYDEESTUDIOSTECNICOSN°1QUEPROPORCIONELOSDISEÑOSYESTUDIOSTECNICOSREQUERIDOSPORFONADE, EN EL DESARROLLO DE SUS PROYECTOS DE INFRAESTRUCTURA</t>
  </si>
  <si>
    <t>ESTUDIOSYDISEÑOSDEACUERDOALASNORMASVIGENTESPARALACONSTRUCCIÓNDELASSIGUIENTESOBRASDEINFRAESTRUCTURAPRIORITARIASENELMUNICIPIODECAJICÁ.-UN(1)CENTRODEATENCIÓNINFANTILCDIENLAVEREDACHUNTAME.-UN(1)MEGACOLEGIOCONENFOQUEAGROINDUSTRIALENLAVEREDACANELÓNSECTORRIOFRIOLAFLORIDA.-UN(1)CENTRODEPROTECCIÓNYCENTRODÍAPARAELADULTOMAYOR,VEREDACHUNTAME-UN(1)CENTRODEATENCIÓNALAPOBLACIÓNCONDISCAPACIDAD,VEREDACHUNTAME.-TRES(3)CENTROSESTRATÉGICOSDEARTICULACIÓNSOCIAL,“CESTA”,UBICADOSENELSECTORDEGRANJITAS,SECTORCENTROCALLESÉPTIMAYVEREDACANELÓN SECTOR PIEDRAS ROJAS. - UN (1) CENTRO INTEGRAL DEL SISTEMA DE ATENCIÓN DE EMERGENCIAS DE CAJICÁ (CISAEC), PARA EL CENTRO DE MONITOREO DE LA POLICÍA NACIONAL Y ESTACIÓN DE BOMBEROS Y DEFENSA CIVIL.</t>
  </si>
  <si>
    <t>Instituto
Nacional de
Vías - Invias</t>
  </si>
  <si>
    <t>Estudios y diseños para la rehabilitación de los sectores la
Cabuya-Saravena (6515) pr 0+000 al pr 50+000; Tame-
Corocoro(6605) pr 0+000 al pr 100+000; Corocoro-Arauca
(6606) del pr 0+000 al pr 43+000. estudios y diseños a nivel
fase III de la variante de Arauca. Primer orden</t>
  </si>
  <si>
    <t>Administración vial de las carreteras nacionales a cargo de
Invias dirección territorial Huila Módulo 3</t>
  </si>
  <si>
    <t>002615 de 2019</t>
  </si>
  <si>
    <t>2233 de 2011</t>
  </si>
  <si>
    <t>2634 - 2019</t>
  </si>
  <si>
    <t>ADMINISTRACION VIAL DE LAS CARRETERAS A CARGO DE LA TERRITORIAL SANTANDER, MODULO 3, GRUPO 3</t>
  </si>
  <si>
    <t>2051 - 2011</t>
  </si>
  <si>
    <t>ESTUDIOS A NIVEL DE FASE I DE LA CONEXION BUENAVENTURA – ORINOQUIA: PALMIRA - LAS CRUCES - COLOMBIA</t>
  </si>
  <si>
    <t>2208 - 2011</t>
  </si>
  <si>
    <t>ACTUALIZACION DE LOS ESTUDIOS Y DISEÑOS PARA EL MEJORAMIENTO DEL TRAMO COMPRENDIDO ENTRE EL PR 11+0000 AL PR 86+500 Y DEL PR 91+0000 AL PR 102+0000 DE LA VIA PLATO - SALAMINA, CODIGO 27-01 INCLUYE ESTUDIOS Y DISEÑOS DE LA VARIANTE DEL MUNICIPIO DEL PIÑON; ACTUALIZACION DE LOS ESTUDIOS Y DISEÑOS DE MEJORAMIENTO DEL TRAMO COMPRENDIDO ENTRE EL PR 0+0000 Y EL PR 15+0000 DE LA VIA SALAMINA – PALERMO, CODIGO 2702 INCLUYE LOS ESTUDIOS Y DISEÑOS DE LA VARIANTE EN EL CORREGIMIENTO DE GUAIMARO Y DEL PUENTE EL CLARIN EN EL MUNICIPIO DE PALERMO.</t>
  </si>
  <si>
    <t>14-15</t>
  </si>
  <si>
    <t>INSTITUTO
NACIONAL
DE VIAS -
INVÍAS</t>
  </si>
  <si>
    <t>INSTITUTO
NACIONAL
DE VÍAS</t>
  </si>
  <si>
    <t>FERROVIAS</t>
  </si>
  <si>
    <t>2451/2019</t>
  </si>
  <si>
    <t>449/2001</t>
  </si>
  <si>
    <t>04-0282-0-94</t>
  </si>
  <si>
    <t>Administración vial de las carreteras
nacionales a cargo de INVÍAS
Dirección Territorial Norte de
Santander, Módulo 3, Grupo 2</t>
  </si>
  <si>
    <t>Elaboración de los Estudios de
Topografía y Diseño Geométrico de la
Vía para la Pavimentación de la
Carretera Junín - Barbacoas (Nariño)</t>
  </si>
  <si>
    <t>Administración del Mantenimiento vial
para la Conservación de las Carreteras
Nacionales, Honda - Villeta - El Vino y
zipaquira - Ubate.</t>
  </si>
  <si>
    <t>Estudios de Ingeniería de detalle para
los trabajos de rehabilitación del
trayecto de la Vía Férrea Santafé de
Bogotá - Santa Marta, Sector: Grecia
(Km. 328) - La Loma (Km. 752).</t>
  </si>
  <si>
    <t>2646 de 2019</t>
  </si>
  <si>
    <t>ADMINISTRACIÓN VIAL DE LAS CARRETERAS NACIONALES A CARGO DE LA TERRITORIAL META,
MODULO 2, GRUPO 2</t>
  </si>
  <si>
    <t>Instituto Desarrollo Urbano - IDU</t>
  </si>
  <si>
    <t>IDU -008 de 2004</t>
  </si>
  <si>
    <t>Estudios y Diseños para la extensión de la troncal Norte-Quito-Sur (NQS) del Sistema Transmilenio dentro del Municipio de Soacha, a partir del Límite con el Distrito.</t>
  </si>
  <si>
    <t>IDU -133 de 2005</t>
  </si>
  <si>
    <t>Estudios y Diseños, a precio Global Fijo sin Reajustes, de la Troncal Calle 26 (Avenida 3A - Aeropuerto El Dorado - Avenida José Celestino Mutis) en Bogotá D.C.</t>
  </si>
  <si>
    <t>Instituto Nacional de Vías - INVIAS</t>
  </si>
  <si>
    <t>1224 de 2019</t>
  </si>
  <si>
    <t>ADMINISTRACIO?N VIAL DE LAS CARRETERAS NACIONALES A CARGO DE LA DIRECCION TERRITORIAL META, MODULO 2, GRUPO 2. SECTOR: RUTA 4015 TRAMO: PUENTE JURIEPE – PUERTO CARREN?O PR0+0000 (LOCALIZADO EN EL PUENTE JURIEPE) AL PR96+0140 (UBICADO EN LA ENTRADA DEL CASCO URBANO DEL MUNICIPIO DE PUERTO CARREN?O), CON UNA LONGITUD TOTAL DE 96.14KM</t>
  </si>
  <si>
    <t>C-PEXCO-015-1990</t>
  </si>
  <si>
    <t>DIPUTACIÓN  FORAL DE BIZKAIA</t>
  </si>
  <si>
    <t>CONSORCIO AMV-NTS-2024</t>
  </si>
  <si>
    <t>CONSORCIO ADMINISTRACIÓN NACIONAL</t>
  </si>
  <si>
    <t>CONSORCIO VIAL CIVILES 2023</t>
  </si>
  <si>
    <t>CONSORCIO ADMINISTRACIONES 2023.</t>
  </si>
  <si>
    <t>CONSORCIO VÍAS 2024</t>
  </si>
  <si>
    <t>YOLANDA CABRERA BALCÁZAR</t>
  </si>
  <si>
    <t>CONSORCIO MSO GAN 3.</t>
  </si>
  <si>
    <t>CONSORCIO INGENIERIA SL</t>
  </si>
  <si>
    <t>CONSORCIO CEMOSA-VELNEC.</t>
  </si>
  <si>
    <t>CONSORCIO CONSULTECNICOS</t>
  </si>
  <si>
    <t>CONSORCIO INVIAS 2023.</t>
  </si>
  <si>
    <t>CONSORCIO ADMINISTRACION VI 2023.</t>
  </si>
  <si>
    <t>CONSORCIO VIAL TPF-CB.</t>
  </si>
  <si>
    <t xml:space="preserve">Contrato Nº 0834 de 2001 </t>
  </si>
  <si>
    <t>"OBJETO:“ADMINISTRACIÓN VIAL DE LAS CARRETERAS NACIONALES A CARGO DE INVÍAS, DE LA
DIRECCIÓN TERRITORIAL NORTE DE SANTANDER LOTES DEL 1 AL 4”,</t>
  </si>
  <si>
    <t>“ADMINISTRACIÓN VIAL DE LAS CARRETERAS NACIONALES A CARGO DE LA DIRECCIÓN TERRITORIAL NORTE DE SANTANDER, GRUPO AMV 2 LOTE 2"</t>
  </si>
  <si>
    <t>CM-001- PTD-2013</t>
  </si>
  <si>
    <t>MIPYME Y EMPRENDIMIENTO</t>
  </si>
  <si>
    <t>EMPRENDIMIENTO</t>
  </si>
  <si>
    <t>4112-2013</t>
  </si>
  <si>
    <t>ADMINISTRACION VIAL DE LAS CARRETERAS NACIONALES A CARGO DE LA DIRECCION TERRITORIAL CAQUETA, CODIGO 6504 VIA PUERTO RICO - MINA BLANCA, SECTOR PUERTO RICO - MINA BLANCA, DEL PR0+0000 AL PR81+0092, CODIGO 3002 VIA BALSILLAS - MINA BLANCA SECTOR SANTO DOMINGO - MINA BLANCA DEL PR57+0500 AL PR111+0000, CODIGO 8501  VIA LETICIA - TARAPACA, SECTOR LETICIA - TARAPACA, DEL PR4+0386 AL PR25+0000, EN UNA LONGITUD DE 155,98 KM. PARA INTERVENIR ENLOS DEPARTAMENTOS DE CAQUETA Y AMAZONAS</t>
  </si>
  <si>
    <t>2248-2014</t>
  </si>
  <si>
    <t>ADMINISTRACION VIAL DE LAS CARRETERAS NACIONALES A CARGO DEL INSTITUTO NACIONAL DE VIAS SECTOR CIRCUNVALAR DE SAN ANDRES PR 0+0000 AL PR 27+0800 Y 0301 CIRCUNVALAR DE PROVIDENCIA PR 0+0000 AL PR 17+0500</t>
  </si>
  <si>
    <t>2013-2016</t>
  </si>
  <si>
    <t>ADMINISTRACION VIAL DE LAS CARRETERAS NACIONALES A CARGO DE LA DIRECCION TERRITORIAL  SANTANDER, MODULO 4</t>
  </si>
  <si>
    <t>2012-2016</t>
  </si>
  <si>
    <t>ADMINISTRACION VIAL DE LAS CARRETERAS NACIONALES A CARGO DE LA DIRECCION TERRITORIAL BOYACA, MODULO 1</t>
  </si>
  <si>
    <t>3776-2013</t>
  </si>
  <si>
    <t>ADMINISTRACION VIAL DE LAS CARRETERAS NACIONALES A CARGO DE LA DIRECCION TERRITORIAL CASANARE, CODIGO 4015 VIA JURIEPE - PUERTO CARREÑO (VICHADA), SECTOR JURIEPE - PUERTO CARREÑO, PR0+0000 AL PR96+0140, EN UNA LONGITUD DE 96,14 KM</t>
  </si>
  <si>
    <t>1115-2019</t>
  </si>
  <si>
    <t>ADMINISTRACION VIAL DE LAS CARRETERAS NACIONALES A CARGO DE LA DIRECCION TERRITORIAL CAUCA, ROSAS - LA VEGA - SAN SEBASTIAN - SANTIAGO, POPAYAN - EL ROSARIO, TIMBIO - EL HATO - EL TABLON. GRUPO 6</t>
  </si>
  <si>
    <t>ICCU</t>
  </si>
  <si>
    <t>098-2018</t>
  </si>
  <si>
    <t>ESTUDIOS Y DISEÑOS DE VIAS DEL DEPARTAMENTO DE CUNDINAMARCA - AÑO 2018 LOTE 01 y LOTE 02</t>
  </si>
  <si>
    <t>1227 de 2019</t>
  </si>
  <si>
    <t>ADMINISTRACION VIAL DE LAS CARRETERAS NACIONALES A CARGO DE LA DIRECCIÓN TERRITORIAL PUTUMAYO, MODULO 3, GRUPO 3.</t>
  </si>
  <si>
    <t>1037 de 2020</t>
  </si>
  <si>
    <t>ADMINISTRACIÓN VIAL DE LAS CARRETERAS NACIONALES A CARGO DE LA DIRECCIÓN TERRITORIAL OCAÑA, VÍA CÓDIGO 7007 AGUACLARA – OCAÑA, DEL PR0+0000 AL PR43+0000</t>
  </si>
  <si>
    <t>No. 916-2006</t>
  </si>
  <si>
    <t/>
  </si>
  <si>
    <t>GOBERNACIÓN DEL MAGDALENA</t>
  </si>
  <si>
    <t>024 DE MAR - 1996</t>
  </si>
  <si>
    <t>ESTUDIOS Y DISEÑOS DEFINITIVOS PARA LA AMPLIACIÓN Y/O CONSTRUCCIÓN DE LA CARRETERA - DIQUE PARALELA AL RIO MAGDALENA, EN EL SECTOR PLATO - PALERMO</t>
  </si>
  <si>
    <t>GOBERNACIÓN DE SANTANDER</t>
  </si>
  <si>
    <t>257 DE 2017</t>
  </si>
  <si>
    <t>ESTUDIO, DISEÑO PARA LA CONSTRUCCION DE PUENTES EN VIAS SECUNDARIAS DEL MUNICIPIO DE SAN VICENTE - LA RENTA (4KM) Y PUENTE PEÑA BLANCA VIA LA BELLEZA - MUNICIPIO DE SUCRE (20KM), Y ESTUDIOS Y DISEÑO PARA LA CONSTRUCCION DEL PUENTE PEATONAL MORRORICO MUNICIPIO DE BUCARAMANGA ENMARCADO DENTRO DEL PROYECTO ESTUDIOS Y DISEÑOS PARA LA CONSTRUCCION DE PUENTES, MITIGACION DE PUNTOS CRITICOS, PAVIMENTACION Y/O REHABILITACION EN VIAS SECUNDARIAS DEL DEPARTAMENTO DE SANTANDER</t>
  </si>
  <si>
    <t>256 DE 2017</t>
  </si>
  <si>
    <t>ESTUDIO, DISEÑO PARA LA REHABILITACION DE LA PISTA Y VIA DE ACCESO DEL AEROPUERTO LOS POZOS MUNICIPIO DE SAN GIL SANTANDER, Y ESTUDIOS, DISEÑOS PARA LA CONSTRUCCIONDE PUENTES, EN LA VIA BUCARAMANGA, MATANZA, SECTOR CARABINEROS - LA CEMENTO DEL MUNICIPIO DE BUCARAMANGA, ENMARCADO DENTRO DEL PROYECTO ESTUDIOS Y DISEÑOS PARA LA CONSTRUCCION DE PUENTES, MITIGACION DE PUNTOS CRITICOS,PAVIMENTACION Y/O REHABILITACION EN VIAS SECUNDARIAS DEL DEPARTAMENTO DE SANTANDER</t>
  </si>
  <si>
    <t>2633-2019</t>
  </si>
  <si>
    <t>ADMINISTRACIÓN VIAL DE LAS CARRETERAS A CARGO DE LA TERRITORIAL CASANARE MÓDULO4, GRUPO 1.</t>
  </si>
  <si>
    <t>671-86</t>
  </si>
  <si>
    <t>CUADRO No. 8</t>
  </si>
  <si>
    <t>Par</t>
  </si>
  <si>
    <t>Valor de la Propuesta Inmediatamente por debajo del Valor de la Mediana</t>
  </si>
  <si>
    <t>MÍNIMO</t>
  </si>
  <si>
    <t>Impar</t>
  </si>
  <si>
    <t>B</t>
  </si>
  <si>
    <t>D</t>
  </si>
  <si>
    <t>E</t>
  </si>
  <si>
    <t>F</t>
  </si>
  <si>
    <t>G1</t>
  </si>
  <si>
    <t>H1</t>
  </si>
  <si>
    <t>I1</t>
  </si>
  <si>
    <t>J1</t>
  </si>
  <si>
    <t>Z1</t>
  </si>
  <si>
    <t>K1</t>
  </si>
  <si>
    <t>L1</t>
  </si>
  <si>
    <t>M1</t>
  </si>
  <si>
    <t>VÁLIDO</t>
  </si>
  <si>
    <t>N1</t>
  </si>
  <si>
    <t>CUMPLE=MIPYME</t>
  </si>
  <si>
    <t>O1</t>
  </si>
  <si>
    <t>P1</t>
  </si>
  <si>
    <t>Q1</t>
  </si>
  <si>
    <t>R1</t>
  </si>
  <si>
    <t>S1</t>
  </si>
  <si>
    <t>T1</t>
  </si>
  <si>
    <t>A2</t>
  </si>
  <si>
    <t>G2</t>
  </si>
  <si>
    <t>H2</t>
  </si>
  <si>
    <t>I2</t>
  </si>
  <si>
    <t>J2</t>
  </si>
  <si>
    <t>Z2</t>
  </si>
  <si>
    <t>K2</t>
  </si>
  <si>
    <t>L2</t>
  </si>
  <si>
    <t>M2</t>
  </si>
  <si>
    <t>N2</t>
  </si>
  <si>
    <t>O2</t>
  </si>
  <si>
    <t>P2</t>
  </si>
  <si>
    <t>Q2</t>
  </si>
  <si>
    <t>R2</t>
  </si>
  <si>
    <t>S2</t>
  </si>
  <si>
    <t>T2</t>
  </si>
  <si>
    <t>A3</t>
  </si>
  <si>
    <t>G3</t>
  </si>
  <si>
    <t>H3</t>
  </si>
  <si>
    <t>I3</t>
  </si>
  <si>
    <t>J3</t>
  </si>
  <si>
    <t>Z3</t>
  </si>
  <si>
    <t>K3</t>
  </si>
  <si>
    <t>L3</t>
  </si>
  <si>
    <t>M3</t>
  </si>
  <si>
    <t>N3</t>
  </si>
  <si>
    <t>CUMPLE=MIPYME Y EMPRENDIMIENTO</t>
  </si>
  <si>
    <t>O3</t>
  </si>
  <si>
    <t>NO APORTA</t>
  </si>
  <si>
    <t>P3</t>
  </si>
  <si>
    <t>Q3</t>
  </si>
  <si>
    <t>R3</t>
  </si>
  <si>
    <t>S3</t>
  </si>
  <si>
    <t>T3</t>
  </si>
  <si>
    <t>A4</t>
  </si>
  <si>
    <t>G4</t>
  </si>
  <si>
    <t>H4</t>
  </si>
  <si>
    <t>I4</t>
  </si>
  <si>
    <t>J4</t>
  </si>
  <si>
    <t>Z4</t>
  </si>
  <si>
    <t>K4</t>
  </si>
  <si>
    <t>L4</t>
  </si>
  <si>
    <t>M4</t>
  </si>
  <si>
    <t>N4</t>
  </si>
  <si>
    <t>O4</t>
  </si>
  <si>
    <t>P4</t>
  </si>
  <si>
    <t>Q4</t>
  </si>
  <si>
    <t>R4</t>
  </si>
  <si>
    <t>S4</t>
  </si>
  <si>
    <t>T4</t>
  </si>
  <si>
    <t>A5</t>
  </si>
  <si>
    <t>G5</t>
  </si>
  <si>
    <t>H5</t>
  </si>
  <si>
    <t>I5</t>
  </si>
  <si>
    <t>J5</t>
  </si>
  <si>
    <t>Z5</t>
  </si>
  <si>
    <t>K5</t>
  </si>
  <si>
    <t>L5</t>
  </si>
  <si>
    <t>M5</t>
  </si>
  <si>
    <t>N5</t>
  </si>
  <si>
    <t>O5</t>
  </si>
  <si>
    <t>P5</t>
  </si>
  <si>
    <t>Q5</t>
  </si>
  <si>
    <t>R5</t>
  </si>
  <si>
    <t>S5</t>
  </si>
  <si>
    <t>T5</t>
  </si>
  <si>
    <t>A6</t>
  </si>
  <si>
    <t>G6</t>
  </si>
  <si>
    <t>H6</t>
  </si>
  <si>
    <t>I6</t>
  </si>
  <si>
    <t>J6</t>
  </si>
  <si>
    <t>Z6</t>
  </si>
  <si>
    <t>K6</t>
  </si>
  <si>
    <t>L6</t>
  </si>
  <si>
    <t>M6</t>
  </si>
  <si>
    <t>N6</t>
  </si>
  <si>
    <t>O6</t>
  </si>
  <si>
    <t>P6</t>
  </si>
  <si>
    <t>Q6</t>
  </si>
  <si>
    <t>R6</t>
  </si>
  <si>
    <t>S6</t>
  </si>
  <si>
    <t>T6</t>
  </si>
  <si>
    <t>A7</t>
  </si>
  <si>
    <t>G7</t>
  </si>
  <si>
    <t>H7</t>
  </si>
  <si>
    <t>I7</t>
  </si>
  <si>
    <t>J7</t>
  </si>
  <si>
    <t>Z7</t>
  </si>
  <si>
    <t>K7</t>
  </si>
  <si>
    <t>L7</t>
  </si>
  <si>
    <t>M7</t>
  </si>
  <si>
    <t>N7</t>
  </si>
  <si>
    <t>O7</t>
  </si>
  <si>
    <t>P7</t>
  </si>
  <si>
    <t>Q7</t>
  </si>
  <si>
    <t>R7</t>
  </si>
  <si>
    <t>S7</t>
  </si>
  <si>
    <t>T7</t>
  </si>
  <si>
    <t>A8</t>
  </si>
  <si>
    <t>G8</t>
  </si>
  <si>
    <t>H8</t>
  </si>
  <si>
    <t>I8</t>
  </si>
  <si>
    <t>J8</t>
  </si>
  <si>
    <t>Z8</t>
  </si>
  <si>
    <t>K8</t>
  </si>
  <si>
    <t>L8</t>
  </si>
  <si>
    <t>M8</t>
  </si>
  <si>
    <t>N8</t>
  </si>
  <si>
    <t>O8</t>
  </si>
  <si>
    <t>P8</t>
  </si>
  <si>
    <t>Q8</t>
  </si>
  <si>
    <t>R8</t>
  </si>
  <si>
    <t>S8</t>
  </si>
  <si>
    <t>T8</t>
  </si>
  <si>
    <t>A9</t>
  </si>
  <si>
    <t>G9</t>
  </si>
  <si>
    <t>H9</t>
  </si>
  <si>
    <t>I9</t>
  </si>
  <si>
    <t>J9</t>
  </si>
  <si>
    <t>Z9</t>
  </si>
  <si>
    <t>K9</t>
  </si>
  <si>
    <t>L9</t>
  </si>
  <si>
    <t>M9</t>
  </si>
  <si>
    <t>N9</t>
  </si>
  <si>
    <t>O9</t>
  </si>
  <si>
    <t>P9</t>
  </si>
  <si>
    <t>Q9</t>
  </si>
  <si>
    <t>R9</t>
  </si>
  <si>
    <t>S9</t>
  </si>
  <si>
    <t>T9</t>
  </si>
  <si>
    <t>A10</t>
  </si>
  <si>
    <t>G10</t>
  </si>
  <si>
    <t>H10</t>
  </si>
  <si>
    <t>I10</t>
  </si>
  <si>
    <t>J10</t>
  </si>
  <si>
    <t>Z10</t>
  </si>
  <si>
    <t>K10</t>
  </si>
  <si>
    <t>L10</t>
  </si>
  <si>
    <t>M10</t>
  </si>
  <si>
    <t>N10</t>
  </si>
  <si>
    <t>O10</t>
  </si>
  <si>
    <t>P10</t>
  </si>
  <si>
    <t>Q10</t>
  </si>
  <si>
    <t>R10</t>
  </si>
  <si>
    <t>S10</t>
  </si>
  <si>
    <t>T10</t>
  </si>
  <si>
    <t>A11</t>
  </si>
  <si>
    <t>G11</t>
  </si>
  <si>
    <t>H11</t>
  </si>
  <si>
    <t>I11</t>
  </si>
  <si>
    <t>J11</t>
  </si>
  <si>
    <t>Z11</t>
  </si>
  <si>
    <t>K11</t>
  </si>
  <si>
    <t>L11</t>
  </si>
  <si>
    <t>M11</t>
  </si>
  <si>
    <t>N11</t>
  </si>
  <si>
    <t>O11</t>
  </si>
  <si>
    <t>P11</t>
  </si>
  <si>
    <t>Q11</t>
  </si>
  <si>
    <t>R11</t>
  </si>
  <si>
    <t>S11</t>
  </si>
  <si>
    <t>T11</t>
  </si>
  <si>
    <t>A12</t>
  </si>
  <si>
    <t>G12</t>
  </si>
  <si>
    <t>H12</t>
  </si>
  <si>
    <t>I12</t>
  </si>
  <si>
    <t>J12</t>
  </si>
  <si>
    <t>Z12</t>
  </si>
  <si>
    <t>K12</t>
  </si>
  <si>
    <t>L12</t>
  </si>
  <si>
    <t>M12</t>
  </si>
  <si>
    <t>N12</t>
  </si>
  <si>
    <t>O12</t>
  </si>
  <si>
    <t>P12</t>
  </si>
  <si>
    <t>Q12</t>
  </si>
  <si>
    <t>R12</t>
  </si>
  <si>
    <t>S12</t>
  </si>
  <si>
    <t>T12</t>
  </si>
  <si>
    <t>A13</t>
  </si>
  <si>
    <t>J13</t>
  </si>
  <si>
    <t>Z13</t>
  </si>
  <si>
    <t>K13</t>
  </si>
  <si>
    <t>L13</t>
  </si>
  <si>
    <t>M13</t>
  </si>
  <si>
    <t>N13</t>
  </si>
  <si>
    <t>O13</t>
  </si>
  <si>
    <t>P13</t>
  </si>
  <si>
    <t>Q13</t>
  </si>
  <si>
    <t>R13</t>
  </si>
  <si>
    <t>S13</t>
  </si>
  <si>
    <t>T13</t>
  </si>
  <si>
    <t>A14</t>
  </si>
  <si>
    <t>G14</t>
  </si>
  <si>
    <t>H14</t>
  </si>
  <si>
    <t>I14</t>
  </si>
  <si>
    <t>J14</t>
  </si>
  <si>
    <t>Z14</t>
  </si>
  <si>
    <t>K14</t>
  </si>
  <si>
    <t>L14</t>
  </si>
  <si>
    <t>M14</t>
  </si>
  <si>
    <t>N14</t>
  </si>
  <si>
    <t>O14</t>
  </si>
  <si>
    <t>P14</t>
  </si>
  <si>
    <t>Q14</t>
  </si>
  <si>
    <t>R14</t>
  </si>
  <si>
    <t>S14</t>
  </si>
  <si>
    <t>T14</t>
  </si>
  <si>
    <t>A15</t>
  </si>
  <si>
    <t>G15</t>
  </si>
  <si>
    <t>H15</t>
  </si>
  <si>
    <t>I15</t>
  </si>
  <si>
    <t>J15</t>
  </si>
  <si>
    <t>Z15</t>
  </si>
  <si>
    <t>K15</t>
  </si>
  <si>
    <t>L15</t>
  </si>
  <si>
    <t>M15</t>
  </si>
  <si>
    <t>N15</t>
  </si>
  <si>
    <t>O15</t>
  </si>
  <si>
    <t>P15</t>
  </si>
  <si>
    <t>Q15</t>
  </si>
  <si>
    <t>R15</t>
  </si>
  <si>
    <t>S15</t>
  </si>
  <si>
    <t>T15</t>
  </si>
  <si>
    <t>A16</t>
  </si>
  <si>
    <t>G16</t>
  </si>
  <si>
    <t>H16</t>
  </si>
  <si>
    <t>I16</t>
  </si>
  <si>
    <t>J16</t>
  </si>
  <si>
    <t>Z16</t>
  </si>
  <si>
    <t>K16</t>
  </si>
  <si>
    <t>L16</t>
  </si>
  <si>
    <t>M16</t>
  </si>
  <si>
    <t>N16</t>
  </si>
  <si>
    <t>O16</t>
  </si>
  <si>
    <t>P16</t>
  </si>
  <si>
    <t>Q16</t>
  </si>
  <si>
    <t>R16</t>
  </si>
  <si>
    <t>S16</t>
  </si>
  <si>
    <t>T16</t>
  </si>
  <si>
    <t>A17</t>
  </si>
  <si>
    <t>G17</t>
  </si>
  <si>
    <t>H17</t>
  </si>
  <si>
    <t>I17</t>
  </si>
  <si>
    <t>J17</t>
  </si>
  <si>
    <t>Z17</t>
  </si>
  <si>
    <t>K17</t>
  </si>
  <si>
    <t>L17</t>
  </si>
  <si>
    <t>M17</t>
  </si>
  <si>
    <t>N17</t>
  </si>
  <si>
    <t>O17</t>
  </si>
  <si>
    <t>P17</t>
  </si>
  <si>
    <t>Q17</t>
  </si>
  <si>
    <t>R17</t>
  </si>
  <si>
    <t>S17</t>
  </si>
  <si>
    <t>T17</t>
  </si>
  <si>
    <t>G18</t>
  </si>
  <si>
    <t>H18</t>
  </si>
  <si>
    <t>I18</t>
  </si>
  <si>
    <t>J18</t>
  </si>
  <si>
    <t>Z18</t>
  </si>
  <si>
    <t>K18</t>
  </si>
  <si>
    <t>L18</t>
  </si>
  <si>
    <t>M18</t>
  </si>
  <si>
    <t>N18</t>
  </si>
  <si>
    <t>O18</t>
  </si>
  <si>
    <t>P18</t>
  </si>
  <si>
    <t>Q18</t>
  </si>
  <si>
    <t>R18</t>
  </si>
  <si>
    <t>S18</t>
  </si>
  <si>
    <t>T18</t>
  </si>
  <si>
    <t>A19</t>
  </si>
  <si>
    <t>G19</t>
  </si>
  <si>
    <t>H19</t>
  </si>
  <si>
    <t>I19</t>
  </si>
  <si>
    <t>J19</t>
  </si>
  <si>
    <t>Z19</t>
  </si>
  <si>
    <t>K19</t>
  </si>
  <si>
    <t>L19</t>
  </si>
  <si>
    <t>M19</t>
  </si>
  <si>
    <t>N19</t>
  </si>
  <si>
    <t>O19</t>
  </si>
  <si>
    <t>P19</t>
  </si>
  <si>
    <t>Q19</t>
  </si>
  <si>
    <t>R19</t>
  </si>
  <si>
    <t>S19</t>
  </si>
  <si>
    <t>T19</t>
  </si>
  <si>
    <t>A20</t>
  </si>
  <si>
    <t>G20</t>
  </si>
  <si>
    <t>H20</t>
  </si>
  <si>
    <t>I20</t>
  </si>
  <si>
    <t>J20</t>
  </si>
  <si>
    <t>Z20</t>
  </si>
  <si>
    <t>K20</t>
  </si>
  <si>
    <t>L20</t>
  </si>
  <si>
    <t>M20</t>
  </si>
  <si>
    <t>N20</t>
  </si>
  <si>
    <t>O20</t>
  </si>
  <si>
    <t>P20</t>
  </si>
  <si>
    <t>Q20</t>
  </si>
  <si>
    <t>R20</t>
  </si>
  <si>
    <t>S20</t>
  </si>
  <si>
    <t>T20</t>
  </si>
  <si>
    <t>G21</t>
  </si>
  <si>
    <t>H21</t>
  </si>
  <si>
    <t>I21</t>
  </si>
  <si>
    <t>J21</t>
  </si>
  <si>
    <t>Z21</t>
  </si>
  <si>
    <t>K21</t>
  </si>
  <si>
    <t>L21</t>
  </si>
  <si>
    <t>M21</t>
  </si>
  <si>
    <t>N21</t>
  </si>
  <si>
    <t>O21</t>
  </si>
  <si>
    <t>P21</t>
  </si>
  <si>
    <t>Q21</t>
  </si>
  <si>
    <t>R21</t>
  </si>
  <si>
    <t>S21</t>
  </si>
  <si>
    <t>T21</t>
  </si>
  <si>
    <t>A22</t>
  </si>
  <si>
    <t>G22</t>
  </si>
  <si>
    <t>H22</t>
  </si>
  <si>
    <t>I22</t>
  </si>
  <si>
    <t>J22</t>
  </si>
  <si>
    <t>Z22</t>
  </si>
  <si>
    <t>K22</t>
  </si>
  <si>
    <t>L22</t>
  </si>
  <si>
    <t>M22</t>
  </si>
  <si>
    <t>N22</t>
  </si>
  <si>
    <t>O22</t>
  </si>
  <si>
    <t>EXP = 0 y PART &gt; 10%</t>
  </si>
  <si>
    <t>P22</t>
  </si>
  <si>
    <t>Q22</t>
  </si>
  <si>
    <t>R22</t>
  </si>
  <si>
    <t>S22</t>
  </si>
  <si>
    <t>T22</t>
  </si>
  <si>
    <t>A23</t>
  </si>
  <si>
    <t>G23</t>
  </si>
  <si>
    <t>H23</t>
  </si>
  <si>
    <t>I23</t>
  </si>
  <si>
    <t>J23</t>
  </si>
  <si>
    <t>Z23</t>
  </si>
  <si>
    <t>K23</t>
  </si>
  <si>
    <t>L23</t>
  </si>
  <si>
    <t>M23</t>
  </si>
  <si>
    <t>N23</t>
  </si>
  <si>
    <t>O23</t>
  </si>
  <si>
    <t>P23</t>
  </si>
  <si>
    <t>Q23</t>
  </si>
  <si>
    <t>R23</t>
  </si>
  <si>
    <t>S23</t>
  </si>
  <si>
    <t>T23</t>
  </si>
  <si>
    <t>A24</t>
  </si>
  <si>
    <t>G24</t>
  </si>
  <si>
    <t>H24</t>
  </si>
  <si>
    <t>I24</t>
  </si>
  <si>
    <t>J24</t>
  </si>
  <si>
    <t>Z24</t>
  </si>
  <si>
    <t>K24</t>
  </si>
  <si>
    <t>L24</t>
  </si>
  <si>
    <t>M24</t>
  </si>
  <si>
    <t>N24</t>
  </si>
  <si>
    <t>O24</t>
  </si>
  <si>
    <t>P24</t>
  </si>
  <si>
    <t>Q24</t>
  </si>
  <si>
    <t>R24</t>
  </si>
  <si>
    <t>S24</t>
  </si>
  <si>
    <t>T24</t>
  </si>
  <si>
    <t>A25</t>
  </si>
  <si>
    <t>G25</t>
  </si>
  <si>
    <t>H25</t>
  </si>
  <si>
    <t>I25</t>
  </si>
  <si>
    <t>J25</t>
  </si>
  <si>
    <t>Z25</t>
  </si>
  <si>
    <t>K25</t>
  </si>
  <si>
    <t>L25</t>
  </si>
  <si>
    <t>M25</t>
  </si>
  <si>
    <t>N25</t>
  </si>
  <si>
    <t>O25</t>
  </si>
  <si>
    <t>P25</t>
  </si>
  <si>
    <t>Q25</t>
  </si>
  <si>
    <t>R25</t>
  </si>
  <si>
    <t>S25</t>
  </si>
  <si>
    <t>T25</t>
  </si>
  <si>
    <t>A26</t>
  </si>
  <si>
    <t>G26</t>
  </si>
  <si>
    <t>H26</t>
  </si>
  <si>
    <t>I26</t>
  </si>
  <si>
    <t>J26</t>
  </si>
  <si>
    <t>Z26</t>
  </si>
  <si>
    <t>K26</t>
  </si>
  <si>
    <t>L26</t>
  </si>
  <si>
    <t>M26</t>
  </si>
  <si>
    <t>N26</t>
  </si>
  <si>
    <t>O26</t>
  </si>
  <si>
    <t>P26</t>
  </si>
  <si>
    <t>Q26</t>
  </si>
  <si>
    <t>R26</t>
  </si>
  <si>
    <t>S26</t>
  </si>
  <si>
    <t>T26</t>
  </si>
  <si>
    <t>A27</t>
  </si>
  <si>
    <t>G27</t>
  </si>
  <si>
    <t>H27</t>
  </si>
  <si>
    <t>I27</t>
  </si>
  <si>
    <t>J27</t>
  </si>
  <si>
    <t>Z27</t>
  </si>
  <si>
    <t>K27</t>
  </si>
  <si>
    <t>L27</t>
  </si>
  <si>
    <t>M27</t>
  </si>
  <si>
    <t>N27</t>
  </si>
  <si>
    <t>O27</t>
  </si>
  <si>
    <t>P27</t>
  </si>
  <si>
    <t>Q27</t>
  </si>
  <si>
    <t>R27</t>
  </si>
  <si>
    <t>S27</t>
  </si>
  <si>
    <t>T27</t>
  </si>
  <si>
    <t>A28</t>
  </si>
  <si>
    <t>A</t>
  </si>
  <si>
    <t>AObjeto</t>
  </si>
  <si>
    <t>G28</t>
  </si>
  <si>
    <t>H28</t>
  </si>
  <si>
    <t>I28</t>
  </si>
  <si>
    <t>J28</t>
  </si>
  <si>
    <t>Z28</t>
  </si>
  <si>
    <t>K28</t>
  </si>
  <si>
    <t>L28</t>
  </si>
  <si>
    <t>M28</t>
  </si>
  <si>
    <t>N28</t>
  </si>
  <si>
    <t>O28</t>
  </si>
  <si>
    <t>P28</t>
  </si>
  <si>
    <t>Q28</t>
  </si>
  <si>
    <t>R28</t>
  </si>
  <si>
    <t>S28</t>
  </si>
  <si>
    <t>T28</t>
  </si>
  <si>
    <t>A29</t>
  </si>
  <si>
    <t>G29</t>
  </si>
  <si>
    <t>H29</t>
  </si>
  <si>
    <t>I29</t>
  </si>
  <si>
    <t>J29</t>
  </si>
  <si>
    <t>Z29</t>
  </si>
  <si>
    <t>K29</t>
  </si>
  <si>
    <t>L29</t>
  </si>
  <si>
    <t>M29</t>
  </si>
  <si>
    <t>N29</t>
  </si>
  <si>
    <t>O29</t>
  </si>
  <si>
    <t>P29</t>
  </si>
  <si>
    <t>Q29</t>
  </si>
  <si>
    <t>R29</t>
  </si>
  <si>
    <t>S29</t>
  </si>
  <si>
    <t>T29</t>
  </si>
  <si>
    <t>G30</t>
  </si>
  <si>
    <t>H30</t>
  </si>
  <si>
    <t>I30</t>
  </si>
  <si>
    <t>J30</t>
  </si>
  <si>
    <t>Z30</t>
  </si>
  <si>
    <t>K30</t>
  </si>
  <si>
    <t>L30</t>
  </si>
  <si>
    <t>M30</t>
  </si>
  <si>
    <t>N30</t>
  </si>
  <si>
    <t>O30</t>
  </si>
  <si>
    <t>P30</t>
  </si>
  <si>
    <t>Q30</t>
  </si>
  <si>
    <t>R30</t>
  </si>
  <si>
    <t>S30</t>
  </si>
  <si>
    <t>T30</t>
  </si>
  <si>
    <t>A31</t>
  </si>
  <si>
    <t>G31</t>
  </si>
  <si>
    <t>H31</t>
  </si>
  <si>
    <t>I31</t>
  </si>
  <si>
    <t>J31</t>
  </si>
  <si>
    <t>Z31</t>
  </si>
  <si>
    <t>K31</t>
  </si>
  <si>
    <t>L31</t>
  </si>
  <si>
    <t>M31</t>
  </si>
  <si>
    <t>N31</t>
  </si>
  <si>
    <t>O31</t>
  </si>
  <si>
    <t>P31</t>
  </si>
  <si>
    <t>Q31</t>
  </si>
  <si>
    <t>R31</t>
  </si>
  <si>
    <t>S31</t>
  </si>
  <si>
    <t>T31</t>
  </si>
  <si>
    <t>G32</t>
  </si>
  <si>
    <t>H32</t>
  </si>
  <si>
    <t>I32</t>
  </si>
  <si>
    <t>J32</t>
  </si>
  <si>
    <t>Z32</t>
  </si>
  <si>
    <t>K32</t>
  </si>
  <si>
    <t>L32</t>
  </si>
  <si>
    <t>M32</t>
  </si>
  <si>
    <t>N32</t>
  </si>
  <si>
    <t>O32</t>
  </si>
  <si>
    <t>P32</t>
  </si>
  <si>
    <t>Q32</t>
  </si>
  <si>
    <t>R32</t>
  </si>
  <si>
    <t>S32</t>
  </si>
  <si>
    <t>T32</t>
  </si>
  <si>
    <t>A33</t>
  </si>
  <si>
    <t>G33</t>
  </si>
  <si>
    <t>H33</t>
  </si>
  <si>
    <t>I33</t>
  </si>
  <si>
    <t>J33</t>
  </si>
  <si>
    <t>Z33</t>
  </si>
  <si>
    <t>K33</t>
  </si>
  <si>
    <t>L33</t>
  </si>
  <si>
    <t>M33</t>
  </si>
  <si>
    <t>N33</t>
  </si>
  <si>
    <t>O33</t>
  </si>
  <si>
    <t>P33</t>
  </si>
  <si>
    <t>Q33</t>
  </si>
  <si>
    <t>R33</t>
  </si>
  <si>
    <t>S33</t>
  </si>
  <si>
    <t>T33</t>
  </si>
  <si>
    <t>A34</t>
  </si>
  <si>
    <t>G34</t>
  </si>
  <si>
    <t>H34</t>
  </si>
  <si>
    <t>I34</t>
  </si>
  <si>
    <t>J34</t>
  </si>
  <si>
    <t>Z34</t>
  </si>
  <si>
    <t>K34</t>
  </si>
  <si>
    <t>L34</t>
  </si>
  <si>
    <t>M34</t>
  </si>
  <si>
    <t>N34</t>
  </si>
  <si>
    <t>O34</t>
  </si>
  <si>
    <t>P34</t>
  </si>
  <si>
    <t>Q34</t>
  </si>
  <si>
    <t>R34</t>
  </si>
  <si>
    <t>S34</t>
  </si>
  <si>
    <t>T34</t>
  </si>
  <si>
    <t>A35</t>
  </si>
  <si>
    <t>G35</t>
  </si>
  <si>
    <t>H35</t>
  </si>
  <si>
    <t>I35</t>
  </si>
  <si>
    <t>J35</t>
  </si>
  <si>
    <t>Z35</t>
  </si>
  <si>
    <t>K35</t>
  </si>
  <si>
    <t>L35</t>
  </si>
  <si>
    <t>M35</t>
  </si>
  <si>
    <t>N35</t>
  </si>
  <si>
    <t>O35</t>
  </si>
  <si>
    <t>P35</t>
  </si>
  <si>
    <t>Q35</t>
  </si>
  <si>
    <t>R35</t>
  </si>
  <si>
    <t>S35</t>
  </si>
  <si>
    <t>T35</t>
  </si>
  <si>
    <t>A36</t>
  </si>
  <si>
    <t>G36</t>
  </si>
  <si>
    <t>H36</t>
  </si>
  <si>
    <t>I36</t>
  </si>
  <si>
    <t>J36</t>
  </si>
  <si>
    <t>Z36</t>
  </si>
  <si>
    <t>K36</t>
  </si>
  <si>
    <t>L36</t>
  </si>
  <si>
    <t>M36</t>
  </si>
  <si>
    <t>N36</t>
  </si>
  <si>
    <t>O36</t>
  </si>
  <si>
    <t>P36</t>
  </si>
  <si>
    <t>Q36</t>
  </si>
  <si>
    <t>R36</t>
  </si>
  <si>
    <t>S36</t>
  </si>
  <si>
    <t>T36</t>
  </si>
  <si>
    <t>A37</t>
  </si>
  <si>
    <t>G37</t>
  </si>
  <si>
    <t>H37</t>
  </si>
  <si>
    <t>I37</t>
  </si>
  <si>
    <t>J37</t>
  </si>
  <si>
    <t>Z37</t>
  </si>
  <si>
    <t>K37</t>
  </si>
  <si>
    <t>L37</t>
  </si>
  <si>
    <t>M37</t>
  </si>
  <si>
    <t>N37</t>
  </si>
  <si>
    <t>O37</t>
  </si>
  <si>
    <t>P37</t>
  </si>
  <si>
    <t>Q37</t>
  </si>
  <si>
    <t>R37</t>
  </si>
  <si>
    <t>S37</t>
  </si>
  <si>
    <t>T37</t>
  </si>
  <si>
    <t>A38</t>
  </si>
  <si>
    <t>G38</t>
  </si>
  <si>
    <t>H38</t>
  </si>
  <si>
    <t>I38</t>
  </si>
  <si>
    <t>J38</t>
  </si>
  <si>
    <t>Z38</t>
  </si>
  <si>
    <t>K38</t>
  </si>
  <si>
    <t>L38</t>
  </si>
  <si>
    <t>M38</t>
  </si>
  <si>
    <t>N38</t>
  </si>
  <si>
    <t>O38</t>
  </si>
  <si>
    <t>P38</t>
  </si>
  <si>
    <t>Q38</t>
  </si>
  <si>
    <t>R38</t>
  </si>
  <si>
    <t>S38</t>
  </si>
  <si>
    <t>T38</t>
  </si>
  <si>
    <t>A39</t>
  </si>
  <si>
    <t>G39</t>
  </si>
  <si>
    <t>H39</t>
  </si>
  <si>
    <t>I39</t>
  </si>
  <si>
    <t>J39</t>
  </si>
  <si>
    <t>Z39</t>
  </si>
  <si>
    <t>K39</t>
  </si>
  <si>
    <t>L39</t>
  </si>
  <si>
    <t>M39</t>
  </si>
  <si>
    <t>N39</t>
  </si>
  <si>
    <t>O39</t>
  </si>
  <si>
    <t>P39</t>
  </si>
  <si>
    <t>Q39</t>
  </si>
  <si>
    <t>R39</t>
  </si>
  <si>
    <t>S39</t>
  </si>
  <si>
    <t>T39</t>
  </si>
  <si>
    <t>A40</t>
  </si>
  <si>
    <t>G40</t>
  </si>
  <si>
    <t>H40</t>
  </si>
  <si>
    <t>I40</t>
  </si>
  <si>
    <t>J40</t>
  </si>
  <si>
    <t>Z40</t>
  </si>
  <si>
    <t>K40</t>
  </si>
  <si>
    <t>L40</t>
  </si>
  <si>
    <t>M40</t>
  </si>
  <si>
    <t>N40</t>
  </si>
  <si>
    <t>O40</t>
  </si>
  <si>
    <t>P40</t>
  </si>
  <si>
    <t>Q40</t>
  </si>
  <si>
    <t>R40</t>
  </si>
  <si>
    <t>S40</t>
  </si>
  <si>
    <t>T40</t>
  </si>
  <si>
    <t>A43</t>
  </si>
  <si>
    <t>G43</t>
  </si>
  <si>
    <t>H43</t>
  </si>
  <si>
    <t>I43</t>
  </si>
  <si>
    <t>J43</t>
  </si>
  <si>
    <t>Z43</t>
  </si>
  <si>
    <t>K43</t>
  </si>
  <si>
    <t>L43</t>
  </si>
  <si>
    <t>M43</t>
  </si>
  <si>
    <t>N43</t>
  </si>
  <si>
    <t>O43</t>
  </si>
  <si>
    <t>P43</t>
  </si>
  <si>
    <t>Q43</t>
  </si>
  <si>
    <t>R43</t>
  </si>
  <si>
    <t>S43</t>
  </si>
  <si>
    <t>T43</t>
  </si>
  <si>
    <t>A44</t>
  </si>
  <si>
    <t>G44</t>
  </si>
  <si>
    <t>H44</t>
  </si>
  <si>
    <t>I44</t>
  </si>
  <si>
    <t>J44</t>
  </si>
  <si>
    <t>Z44</t>
  </si>
  <si>
    <t>K44</t>
  </si>
  <si>
    <t>L44</t>
  </si>
  <si>
    <t>M44</t>
  </si>
  <si>
    <t>N44</t>
  </si>
  <si>
    <t>O44</t>
  </si>
  <si>
    <t>P44</t>
  </si>
  <si>
    <t>Q44</t>
  </si>
  <si>
    <t>R44</t>
  </si>
  <si>
    <t>S44</t>
  </si>
  <si>
    <t>T44</t>
  </si>
  <si>
    <t>A46</t>
  </si>
  <si>
    <t>G46</t>
  </si>
  <si>
    <t>H46</t>
  </si>
  <si>
    <t>I46</t>
  </si>
  <si>
    <t>J46</t>
  </si>
  <si>
    <t>Z46</t>
  </si>
  <si>
    <t>K46</t>
  </si>
  <si>
    <t>L46</t>
  </si>
  <si>
    <t>M46</t>
  </si>
  <si>
    <t>N46</t>
  </si>
  <si>
    <t>O46</t>
  </si>
  <si>
    <t>P46</t>
  </si>
  <si>
    <t>Q46</t>
  </si>
  <si>
    <t>R46</t>
  </si>
  <si>
    <t>S46</t>
  </si>
  <si>
    <t>T46</t>
  </si>
  <si>
    <t>A47</t>
  </si>
  <si>
    <t>G47</t>
  </si>
  <si>
    <t>H47</t>
  </si>
  <si>
    <t>I47</t>
  </si>
  <si>
    <t>J47</t>
  </si>
  <si>
    <t>Z47</t>
  </si>
  <si>
    <t>K47</t>
  </si>
  <si>
    <t>L47</t>
  </si>
  <si>
    <t>M47</t>
  </si>
  <si>
    <t>N47</t>
  </si>
  <si>
    <t>O47</t>
  </si>
  <si>
    <t>P47</t>
  </si>
  <si>
    <t>Q47</t>
  </si>
  <si>
    <t>R47</t>
  </si>
  <si>
    <t>S47</t>
  </si>
  <si>
    <t>T47</t>
  </si>
  <si>
    <t>A48</t>
  </si>
  <si>
    <t>G48</t>
  </si>
  <si>
    <t>H48</t>
  </si>
  <si>
    <t>I48</t>
  </si>
  <si>
    <t>J48</t>
  </si>
  <si>
    <t>Z48</t>
  </si>
  <si>
    <t>K48</t>
  </si>
  <si>
    <t>L48</t>
  </si>
  <si>
    <t>M48</t>
  </si>
  <si>
    <t>N48</t>
  </si>
  <si>
    <t>O48</t>
  </si>
  <si>
    <t>P48</t>
  </si>
  <si>
    <t>Q48</t>
  </si>
  <si>
    <t>R48</t>
  </si>
  <si>
    <t>S48</t>
  </si>
  <si>
    <t>T48</t>
  </si>
  <si>
    <t>A49</t>
  </si>
  <si>
    <t>G49</t>
  </si>
  <si>
    <t>H49</t>
  </si>
  <si>
    <t>I49</t>
  </si>
  <si>
    <t>J49</t>
  </si>
  <si>
    <t>Z49</t>
  </si>
  <si>
    <t>K49</t>
  </si>
  <si>
    <t>L49</t>
  </si>
  <si>
    <t>M49</t>
  </si>
  <si>
    <t>N49</t>
  </si>
  <si>
    <t>O49</t>
  </si>
  <si>
    <t>P49</t>
  </si>
  <si>
    <t>Q49</t>
  </si>
  <si>
    <t>R49</t>
  </si>
  <si>
    <t>S49</t>
  </si>
  <si>
    <t>T49</t>
  </si>
  <si>
    <t>A50</t>
  </si>
  <si>
    <t>G50</t>
  </si>
  <si>
    <t>H50</t>
  </si>
  <si>
    <t>I50</t>
  </si>
  <si>
    <t>J50</t>
  </si>
  <si>
    <t>Z50</t>
  </si>
  <si>
    <t>K50</t>
  </si>
  <si>
    <t>L50</t>
  </si>
  <si>
    <t>M50</t>
  </si>
  <si>
    <t>N50</t>
  </si>
  <si>
    <t>CUMPLE=EMPRENDIMIENTO</t>
  </si>
  <si>
    <t>O50</t>
  </si>
  <si>
    <t>P50</t>
  </si>
  <si>
    <t>Q50</t>
  </si>
  <si>
    <t>R50</t>
  </si>
  <si>
    <t>S50</t>
  </si>
  <si>
    <t>T50</t>
  </si>
  <si>
    <t>A51</t>
  </si>
  <si>
    <t>G51</t>
  </si>
  <si>
    <t>H51</t>
  </si>
  <si>
    <t>I51</t>
  </si>
  <si>
    <t>J51</t>
  </si>
  <si>
    <t>Z51</t>
  </si>
  <si>
    <t>K51</t>
  </si>
  <si>
    <t>L51</t>
  </si>
  <si>
    <t>M51</t>
  </si>
  <si>
    <t>N51</t>
  </si>
  <si>
    <t>O51</t>
  </si>
  <si>
    <t>P51</t>
  </si>
  <si>
    <t>Q51</t>
  </si>
  <si>
    <t>R51</t>
  </si>
  <si>
    <t>S51</t>
  </si>
  <si>
    <t>T51</t>
  </si>
  <si>
    <t>A52</t>
  </si>
  <si>
    <t>G52</t>
  </si>
  <si>
    <t>H52</t>
  </si>
  <si>
    <t>I52</t>
  </si>
  <si>
    <t>J52</t>
  </si>
  <si>
    <t>Z52</t>
  </si>
  <si>
    <t>K52</t>
  </si>
  <si>
    <t>L52</t>
  </si>
  <si>
    <t>M52</t>
  </si>
  <si>
    <t>N52</t>
  </si>
  <si>
    <t>O52</t>
  </si>
  <si>
    <t>P52</t>
  </si>
  <si>
    <t>Q52</t>
  </si>
  <si>
    <t>R52</t>
  </si>
  <si>
    <t>S52</t>
  </si>
  <si>
    <t>T52</t>
  </si>
  <si>
    <t>A53</t>
  </si>
  <si>
    <t>G53</t>
  </si>
  <si>
    <t>H53</t>
  </si>
  <si>
    <t>I53</t>
  </si>
  <si>
    <t>J53</t>
  </si>
  <si>
    <t>Z53</t>
  </si>
  <si>
    <t>K53</t>
  </si>
  <si>
    <t>L53</t>
  </si>
  <si>
    <t>M53</t>
  </si>
  <si>
    <t>N53</t>
  </si>
  <si>
    <t>O53</t>
  </si>
  <si>
    <t>P53</t>
  </si>
  <si>
    <t>Q53</t>
  </si>
  <si>
    <t>R53</t>
  </si>
  <si>
    <t>S53</t>
  </si>
  <si>
    <t>T53</t>
  </si>
  <si>
    <t>A55</t>
  </si>
  <si>
    <t>G55</t>
  </si>
  <si>
    <t>H55</t>
  </si>
  <si>
    <t>I55</t>
  </si>
  <si>
    <t>J55</t>
  </si>
  <si>
    <t>Z55</t>
  </si>
  <si>
    <t>K55</t>
  </si>
  <si>
    <t>L55</t>
  </si>
  <si>
    <t>M55</t>
  </si>
  <si>
    <t>N55</t>
  </si>
  <si>
    <t>O55</t>
  </si>
  <si>
    <t>P55</t>
  </si>
  <si>
    <t>Q55</t>
  </si>
  <si>
    <t>R55</t>
  </si>
  <si>
    <t>S55</t>
  </si>
  <si>
    <t>T55</t>
  </si>
  <si>
    <t>A56</t>
  </si>
  <si>
    <t>G56</t>
  </si>
  <si>
    <t>H56</t>
  </si>
  <si>
    <t>I56</t>
  </si>
  <si>
    <t>J56</t>
  </si>
  <si>
    <t>Z56</t>
  </si>
  <si>
    <t>K56</t>
  </si>
  <si>
    <t>L56</t>
  </si>
  <si>
    <t>M56</t>
  </si>
  <si>
    <t>N56</t>
  </si>
  <si>
    <t>O56</t>
  </si>
  <si>
    <t>P56</t>
  </si>
  <si>
    <t>Q56</t>
  </si>
  <si>
    <t>R56</t>
  </si>
  <si>
    <t>S56</t>
  </si>
  <si>
    <t>T56</t>
  </si>
  <si>
    <t>A57</t>
  </si>
  <si>
    <t>G57</t>
  </si>
  <si>
    <t>H57</t>
  </si>
  <si>
    <t>I57</t>
  </si>
  <si>
    <t>J57</t>
  </si>
  <si>
    <t>Z57</t>
  </si>
  <si>
    <t>K57</t>
  </si>
  <si>
    <t>L57</t>
  </si>
  <si>
    <t>M57</t>
  </si>
  <si>
    <t>N57</t>
  </si>
  <si>
    <t>O57</t>
  </si>
  <si>
    <t>P57</t>
  </si>
  <si>
    <t>Q57</t>
  </si>
  <si>
    <t>R57</t>
  </si>
  <si>
    <t>S57</t>
  </si>
  <si>
    <t>T57</t>
  </si>
  <si>
    <t>A58</t>
  </si>
  <si>
    <t>G58</t>
  </si>
  <si>
    <t>H58</t>
  </si>
  <si>
    <t>I58</t>
  </si>
  <si>
    <t>J58</t>
  </si>
  <si>
    <t>Z58</t>
  </si>
  <si>
    <t>K58</t>
  </si>
  <si>
    <t>L58</t>
  </si>
  <si>
    <t>M58</t>
  </si>
  <si>
    <t>N58</t>
  </si>
  <si>
    <t>O58</t>
  </si>
  <si>
    <t>P58</t>
  </si>
  <si>
    <t>Q58</t>
  </si>
  <si>
    <t>R58</t>
  </si>
  <si>
    <t>S58</t>
  </si>
  <si>
    <t>T58</t>
  </si>
  <si>
    <t>G59</t>
  </si>
  <si>
    <t>H59</t>
  </si>
  <si>
    <t>I59</t>
  </si>
  <si>
    <t>J59</t>
  </si>
  <si>
    <t>Z59</t>
  </si>
  <si>
    <t>K59</t>
  </si>
  <si>
    <t>L59</t>
  </si>
  <si>
    <t>M59</t>
  </si>
  <si>
    <t>N59</t>
  </si>
  <si>
    <t>O59</t>
  </si>
  <si>
    <t>P59</t>
  </si>
  <si>
    <t>Q59</t>
  </si>
  <si>
    <t>R59</t>
  </si>
  <si>
    <t>S59</t>
  </si>
  <si>
    <t>T59</t>
  </si>
  <si>
    <t>A60</t>
  </si>
  <si>
    <t>G60</t>
  </si>
  <si>
    <t>H60</t>
  </si>
  <si>
    <t>I60</t>
  </si>
  <si>
    <t>J60</t>
  </si>
  <si>
    <t>Z60</t>
  </si>
  <si>
    <t>K60</t>
  </si>
  <si>
    <t>L60</t>
  </si>
  <si>
    <t>M60</t>
  </si>
  <si>
    <t>N60</t>
  </si>
  <si>
    <t>O60</t>
  </si>
  <si>
    <t>P60</t>
  </si>
  <si>
    <t>Q60</t>
  </si>
  <si>
    <t>R60</t>
  </si>
  <si>
    <t>S60</t>
  </si>
  <si>
    <t>T60</t>
  </si>
  <si>
    <t>A61</t>
  </si>
  <si>
    <t>G61</t>
  </si>
  <si>
    <t>H61</t>
  </si>
  <si>
    <t>I61</t>
  </si>
  <si>
    <t>J61</t>
  </si>
  <si>
    <t>Z61</t>
  </si>
  <si>
    <t>K61</t>
  </si>
  <si>
    <t>L61</t>
  </si>
  <si>
    <t>M61</t>
  </si>
  <si>
    <t>N61</t>
  </si>
  <si>
    <t>O61</t>
  </si>
  <si>
    <t>P61</t>
  </si>
  <si>
    <t>Q61</t>
  </si>
  <si>
    <t>R61</t>
  </si>
  <si>
    <t>S61</t>
  </si>
  <si>
    <t>T61</t>
  </si>
  <si>
    <t>A63</t>
  </si>
  <si>
    <t>G63</t>
  </si>
  <si>
    <t>H63</t>
  </si>
  <si>
    <t>I63</t>
  </si>
  <si>
    <t>J63</t>
  </si>
  <si>
    <t>Z63</t>
  </si>
  <si>
    <t>K63</t>
  </si>
  <si>
    <t>L63</t>
  </si>
  <si>
    <t>M63</t>
  </si>
  <si>
    <t>N63</t>
  </si>
  <si>
    <t>O63</t>
  </si>
  <si>
    <t>P63</t>
  </si>
  <si>
    <t>Q63</t>
  </si>
  <si>
    <t>R63</t>
  </si>
  <si>
    <t>S63</t>
  </si>
  <si>
    <t>T63</t>
  </si>
  <si>
    <t>A64</t>
  </si>
  <si>
    <t>G64</t>
  </si>
  <si>
    <t>H64</t>
  </si>
  <si>
    <t>I64</t>
  </si>
  <si>
    <t>J64</t>
  </si>
  <si>
    <t>Z64</t>
  </si>
  <si>
    <t>K64</t>
  </si>
  <si>
    <t>L64</t>
  </si>
  <si>
    <t>M64</t>
  </si>
  <si>
    <t>N64</t>
  </si>
  <si>
    <t>O64</t>
  </si>
  <si>
    <t>P64</t>
  </si>
  <si>
    <t>Q64</t>
  </si>
  <si>
    <t>R64</t>
  </si>
  <si>
    <t>S64</t>
  </si>
  <si>
    <t>T64</t>
  </si>
  <si>
    <t>A65</t>
  </si>
  <si>
    <t>G65</t>
  </si>
  <si>
    <t>H65</t>
  </si>
  <si>
    <t>I65</t>
  </si>
  <si>
    <t>J65</t>
  </si>
  <si>
    <t>Z65</t>
  </si>
  <si>
    <t>K65</t>
  </si>
  <si>
    <t>L65</t>
  </si>
  <si>
    <t>M65</t>
  </si>
  <si>
    <t>N65</t>
  </si>
  <si>
    <t>O65</t>
  </si>
  <si>
    <t>P65</t>
  </si>
  <si>
    <t>Q65</t>
  </si>
  <si>
    <t>R65</t>
  </si>
  <si>
    <t>S65</t>
  </si>
  <si>
    <t>T65</t>
  </si>
  <si>
    <t>A66</t>
  </si>
  <si>
    <t>G66</t>
  </si>
  <si>
    <t>H66</t>
  </si>
  <si>
    <t>I66</t>
  </si>
  <si>
    <t>J66</t>
  </si>
  <si>
    <t>Z66</t>
  </si>
  <si>
    <t>K66</t>
  </si>
  <si>
    <t>L66</t>
  </si>
  <si>
    <t>M66</t>
  </si>
  <si>
    <t>N66</t>
  </si>
  <si>
    <t>O66</t>
  </si>
  <si>
    <t>P66</t>
  </si>
  <si>
    <t>Q66</t>
  </si>
  <si>
    <t>R66</t>
  </si>
  <si>
    <t>S66</t>
  </si>
  <si>
    <t>T66</t>
  </si>
  <si>
    <t>A67</t>
  </si>
  <si>
    <t>G67</t>
  </si>
  <si>
    <t>H67</t>
  </si>
  <si>
    <t>I67</t>
  </si>
  <si>
    <t>J67</t>
  </si>
  <si>
    <t>Z67</t>
  </si>
  <si>
    <t>K67</t>
  </si>
  <si>
    <t>L67</t>
  </si>
  <si>
    <t>M67</t>
  </si>
  <si>
    <t>N67</t>
  </si>
  <si>
    <t>O67</t>
  </si>
  <si>
    <t>P67</t>
  </si>
  <si>
    <t>Q67</t>
  </si>
  <si>
    <t>R67</t>
  </si>
  <si>
    <t>S67</t>
  </si>
  <si>
    <t>T67</t>
  </si>
  <si>
    <t>A68</t>
  </si>
  <si>
    <t>G68</t>
  </si>
  <si>
    <t>H68</t>
  </si>
  <si>
    <t>I68</t>
  </si>
  <si>
    <t>J68</t>
  </si>
  <si>
    <t>Z68</t>
  </si>
  <si>
    <t>K68</t>
  </si>
  <si>
    <t>L68</t>
  </si>
  <si>
    <t>M68</t>
  </si>
  <si>
    <t>N68</t>
  </si>
  <si>
    <t>O68</t>
  </si>
  <si>
    <t>P68</t>
  </si>
  <si>
    <t>Q68</t>
  </si>
  <si>
    <t>R68</t>
  </si>
  <si>
    <t>S68</t>
  </si>
  <si>
    <t>T68</t>
  </si>
  <si>
    <t>CORRECTO</t>
  </si>
  <si>
    <t>REPETIDO 2 VECES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</si>
</sst>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1" formatCode="_-* #,##0_-;\-* #,##0_-;_-* &quot;-&quot;_-;_-@_-"/>
    <numFmt numFmtId="43" formatCode="_-* #,##0.00_-;\-* #,##0.00_-;_-* &quot;-&quot;??_-;_-@_-"/>
    <numFmt numFmtId="164" formatCode="_(* #,##0.00_);_(* \(#,##0.00\);_(* &quot;-&quot;??_);_(@_)"/>
    <numFmt numFmtId="165" formatCode="_ * #,##0.00_ ;_ * \-#,##0.00_ ;_ * &quot;-&quot;??_ ;_ @_ "/>
    <numFmt numFmtId="166" formatCode="&quot;NN&quot;\ 0"/>
    <numFmt numFmtId="167" formatCode="#,##0.0"/>
    <numFmt numFmtId="168" formatCode="&quot;No. &quot;#,##0"/>
    <numFmt numFmtId="169" formatCode="mmmm\ d\,\ yyyy"/>
    <numFmt numFmtId="170" formatCode="&quot;MODULO &quot;#,##0"/>
    <numFmt numFmtId="171" formatCode="dd\-mmm\-yyyy"/>
    <numFmt numFmtId="172" formatCode="dd\-mm\-yy;@"/>
    <numFmt numFmtId="173" formatCode="0.000"/>
    <numFmt numFmtId="174" formatCode="0.0000"/>
    <numFmt numFmtId="175" formatCode="#,##0.000"/>
    <numFmt numFmtId="176" formatCode="_ [$€-2]\ * #,##0.00_ ;_ [$€-2]\ * \-#,##0.00_ ;_ [$€-2]\ * &quot;-&quot;??_ "/>
    <numFmt numFmtId="177" formatCode="&quot;VTE = &quot;#,##0.00"/>
    <numFmt numFmtId="178" formatCode="&quot;PFMT = &quot;#,##0.00"/>
    <numFmt numFmtId="179" formatCode="0.00000000"/>
    <numFmt numFmtId="180" formatCode="0.000000000"/>
    <numFmt numFmtId="181" formatCode="&quot;RESUMEN HABILIDAD EVALUACIÓN MODULO  &quot;#"/>
    <numFmt numFmtId="182" formatCode="_([$$-240A]\ * #,##0.00_);_([$$-240A]\ * \(#,##0.00\);_([$$-240A]\ * &quot;-&quot;??_);_(@_)"/>
    <numFmt numFmtId="183" formatCode="#,##0.0000000"/>
    <numFmt numFmtId="184" formatCode="0.0000000"/>
    <numFmt numFmtId="185" formatCode="_-* #,##0.00\ _P_t_s_-;\-* #,##0.00\ _P_t_s_-;_-* &quot;-&quot;??\ _P_t_s_-;_-@_-"/>
    <numFmt numFmtId="186" formatCode="&quot;No. &quot;0"/>
    <numFmt numFmtId="187" formatCode="&quot;MODULO No. &quot;0&quot;→→&quot;"/>
    <numFmt numFmtId="188" formatCode="_-* #,##0\ _P_t_s_-;\-* #,##0\ _P_t_s_-;_-* &quot;-&quot;??\ _P_t_s_-;_-@_-"/>
    <numFmt numFmtId="189" formatCode="_(* #,##0_);_(* \(#,##0\);_(* &quot;-&quot;??_);_(@_)"/>
    <numFmt numFmtId="190" formatCode="_-* #,##0.00\ &quot;Pts&quot;_-;\-* #,##0.00\ &quot;Pts&quot;_-;_-* &quot;-&quot;??\ &quot;Pts&quot;_-;_-@_-"/>
    <numFmt numFmtId="191" formatCode="0.000000000000000E+00"/>
    <numFmt numFmtId="192" formatCode="_([$$-240A]\ * #,##0.0000000_);_([$$-240A]\ * \(#,##0.0000000\);_([$$-240A]\ * &quot;-&quot;??_);_(@_)"/>
    <numFmt numFmtId="193" formatCode="0.000E+00"/>
    <numFmt numFmtId="194" formatCode="0&quot; Puntos&quot;"/>
    <numFmt numFmtId="195" formatCode="_ &quot;$&quot;\ * #,##0.00_ ;_ &quot;$&quot;\ * \-#,##0.00_ ;_ &quot;$&quot;\ * &quot;-&quot;??_ ;_ @_ "/>
    <numFmt numFmtId="196" formatCode="_-[$$-240A]\ * #,##0.0000000_-;\-[$$-240A]\ * #,##0.0000000_-;_-[$$-240A]\ * &quot;-&quot;???????_-;_-@_-"/>
    <numFmt numFmtId="197" formatCode="dddd\-dd\-mmmm\-yyyy"/>
    <numFmt numFmtId="198" formatCode="dddd\-dd\-mmmm"/>
    <numFmt numFmtId="199" formatCode="0&quot; LOTES&quot;"/>
    <numFmt numFmtId="200" formatCode="0.00&quot; Puntos&quot;"/>
  </numFmts>
  <fonts count="136">
    <font>
      <sz val="11"/>
      <color theme="1"/>
      <name val="Calibri"/>
      <family val="2"/>
      <scheme val="minor"/>
    </font>
    <font>
      <sz val="11"/>
      <color indexed="8"/>
      <name val="Calibri"/>
      <family val="2"/>
    </font>
    <font>
      <sz val="10"/>
      <name val="Arial"/>
      <family val="2"/>
    </font>
    <font>
      <b/>
      <sz val="14"/>
      <name val="Arial"/>
      <family val="2"/>
    </font>
    <font>
      <sz val="8"/>
      <name val="Arial"/>
      <family val="2"/>
    </font>
    <font>
      <b/>
      <sz val="10"/>
      <name val="Arial"/>
      <family val="2"/>
    </font>
    <font>
      <sz val="10"/>
      <color indexed="10"/>
      <name val="Arial"/>
      <family val="2"/>
    </font>
    <font>
      <b/>
      <sz val="16"/>
      <name val="Arial"/>
      <family val="2"/>
    </font>
    <font>
      <b/>
      <sz val="12"/>
      <name val="Arial"/>
      <family val="2"/>
    </font>
    <font>
      <b/>
      <sz val="8"/>
      <name val="Arial"/>
      <family val="2"/>
    </font>
    <font>
      <b/>
      <sz val="8"/>
      <name val="Sans Serif 10cpi"/>
      <family val="3"/>
    </font>
    <font>
      <sz val="8"/>
      <color indexed="8"/>
      <name val="Arial"/>
      <family val="2"/>
    </font>
    <font>
      <sz val="12"/>
      <color indexed="8"/>
      <name val="Calibri"/>
      <family val="2"/>
    </font>
    <font>
      <sz val="8"/>
      <color indexed="20"/>
      <name val="Arial"/>
      <family val="2"/>
    </font>
    <font>
      <sz val="8"/>
      <color indexed="10"/>
      <name val="Arial"/>
      <family val="2"/>
    </font>
    <font>
      <sz val="11"/>
      <color indexed="8"/>
      <name val="Calibri"/>
      <family val="2"/>
    </font>
    <font>
      <b/>
      <sz val="11"/>
      <color indexed="8"/>
      <name val="Calibri"/>
      <family val="2"/>
    </font>
    <font>
      <b/>
      <sz val="10"/>
      <color indexed="8"/>
      <name val="Arial"/>
      <family val="2"/>
    </font>
    <font>
      <u/>
      <sz val="11"/>
      <color indexed="8"/>
      <name val="Calibri"/>
      <family val="2"/>
    </font>
    <font>
      <sz val="8"/>
      <name val="Calibri"/>
      <family val="2"/>
    </font>
    <font>
      <sz val="4"/>
      <name val="Arial Narrow"/>
      <family val="2"/>
    </font>
    <font>
      <b/>
      <sz val="10"/>
      <name val="Arial Narrow"/>
      <family val="2"/>
    </font>
    <font>
      <b/>
      <sz val="14"/>
      <name val="Arial Narrow"/>
      <family val="2"/>
    </font>
    <font>
      <sz val="10"/>
      <name val="Arial Narrow"/>
      <family val="2"/>
    </font>
    <font>
      <b/>
      <sz val="12"/>
      <name val="Arial Narrow"/>
      <family val="2"/>
    </font>
    <font>
      <b/>
      <sz val="9"/>
      <name val="Arial Narrow"/>
      <family val="2"/>
    </font>
    <font>
      <sz val="8"/>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8"/>
      <name val="Arial Narrow"/>
      <family val="2"/>
    </font>
    <font>
      <sz val="5"/>
      <name val="Arial"/>
      <family val="2"/>
    </font>
    <font>
      <b/>
      <sz val="9"/>
      <name val="Arial"/>
      <family val="2"/>
    </font>
    <font>
      <b/>
      <sz val="18"/>
      <name val="Arial"/>
      <family val="2"/>
    </font>
    <font>
      <sz val="9"/>
      <name val="Arial Narrow"/>
      <family val="2"/>
    </font>
    <font>
      <sz val="6"/>
      <color indexed="10"/>
      <name val="Arial Narrow"/>
      <family val="2"/>
    </font>
    <font>
      <sz val="10"/>
      <color indexed="10"/>
      <name val="Arial Narrow"/>
      <family val="2"/>
    </font>
    <font>
      <sz val="8"/>
      <color indexed="18"/>
      <name val="Arial Narrow"/>
      <family val="2"/>
    </font>
    <font>
      <sz val="14"/>
      <name val="Arial Narrow"/>
      <family val="2"/>
    </font>
    <font>
      <b/>
      <sz val="14"/>
      <color indexed="56"/>
      <name val="Arial Narrow"/>
      <family val="2"/>
    </font>
    <font>
      <sz val="12"/>
      <name val="Arial"/>
      <family val="2"/>
    </font>
    <font>
      <sz val="4"/>
      <color indexed="10"/>
      <name val="Arial"/>
      <family val="2"/>
    </font>
    <font>
      <sz val="4"/>
      <name val="Arial"/>
      <family val="2"/>
    </font>
    <font>
      <b/>
      <i/>
      <sz val="10"/>
      <name val="Arial"/>
      <family val="2"/>
    </font>
    <font>
      <sz val="9"/>
      <color indexed="81"/>
      <name val="Tahoma"/>
      <family val="2"/>
    </font>
    <font>
      <b/>
      <sz val="9"/>
      <color indexed="81"/>
      <name val="Tahoma"/>
      <family val="2"/>
    </font>
    <font>
      <b/>
      <sz val="11"/>
      <name val="Arial"/>
      <family val="2"/>
    </font>
    <font>
      <sz val="11"/>
      <color theme="1"/>
      <name val="Calibri"/>
      <family val="2"/>
      <scheme val="minor"/>
    </font>
    <font>
      <sz val="12"/>
      <color theme="1"/>
      <name val="Calibri"/>
      <family val="2"/>
    </font>
    <font>
      <sz val="11"/>
      <color rgb="FFFF0000"/>
      <name val="Calibri"/>
      <family val="2"/>
      <scheme val="minor"/>
    </font>
    <font>
      <b/>
      <sz val="11"/>
      <color theme="1"/>
      <name val="Calibri"/>
      <family val="2"/>
      <scheme val="minor"/>
    </font>
    <font>
      <sz val="12"/>
      <color theme="1"/>
      <name val="Arial Narrow"/>
      <family val="2"/>
    </font>
    <font>
      <sz val="4"/>
      <color theme="1"/>
      <name val="Arial Narrow"/>
      <family val="2"/>
    </font>
    <font>
      <b/>
      <sz val="12"/>
      <color theme="1"/>
      <name val="Arial Narrow"/>
      <family val="2"/>
    </font>
    <font>
      <sz val="10"/>
      <color theme="1"/>
      <name val="Arial"/>
      <family val="2"/>
    </font>
    <font>
      <sz val="4"/>
      <color theme="1"/>
      <name val="Arial"/>
      <family val="2"/>
    </font>
    <font>
      <b/>
      <i/>
      <sz val="11"/>
      <color theme="1"/>
      <name val="Calibri"/>
      <family val="2"/>
      <scheme val="minor"/>
    </font>
    <font>
      <b/>
      <sz val="11"/>
      <name val="Calibri"/>
      <family val="2"/>
      <scheme val="minor"/>
    </font>
    <font>
      <sz val="10"/>
      <color theme="1"/>
      <name val="Calibri"/>
      <family val="2"/>
      <scheme val="minor"/>
    </font>
    <font>
      <b/>
      <sz val="10"/>
      <name val="Calibri"/>
      <family val="2"/>
      <scheme val="minor"/>
    </font>
    <font>
      <b/>
      <sz val="10"/>
      <color theme="1"/>
      <name val="Calibri"/>
      <family val="2"/>
      <scheme val="minor"/>
    </font>
    <font>
      <b/>
      <sz val="10"/>
      <color indexed="8"/>
      <name val="Calibri"/>
      <family val="2"/>
      <scheme val="minor"/>
    </font>
    <font>
      <sz val="10"/>
      <color theme="0"/>
      <name val="Calibri"/>
      <family val="2"/>
      <scheme val="minor"/>
    </font>
    <font>
      <sz val="8"/>
      <color theme="1"/>
      <name val="Arial Narrow"/>
      <family val="2"/>
    </font>
    <font>
      <b/>
      <sz val="8"/>
      <color theme="1"/>
      <name val="Arial Narrow"/>
      <family val="2"/>
    </font>
    <font>
      <sz val="8"/>
      <color theme="1"/>
      <name val="Arial"/>
      <family val="2"/>
    </font>
    <font>
      <sz val="8"/>
      <color rgb="FF800080"/>
      <name val="Arial"/>
      <family val="2"/>
    </font>
    <font>
      <b/>
      <sz val="14"/>
      <color theme="1"/>
      <name val="Arial Narrow"/>
      <family val="2"/>
    </font>
    <font>
      <b/>
      <sz val="12"/>
      <color theme="1"/>
      <name val="Arial"/>
      <family val="2"/>
    </font>
    <font>
      <b/>
      <sz val="10"/>
      <color theme="1"/>
      <name val="Arial"/>
      <family val="2"/>
    </font>
    <font>
      <b/>
      <sz val="11"/>
      <color indexed="8"/>
      <name val="Calibri"/>
      <family val="2"/>
      <scheme val="minor"/>
    </font>
    <font>
      <b/>
      <sz val="8"/>
      <color rgb="FFFF0000"/>
      <name val="Arial"/>
      <family val="2"/>
    </font>
    <font>
      <sz val="10"/>
      <color theme="0"/>
      <name val="Arial"/>
      <family val="2"/>
    </font>
    <font>
      <sz val="11"/>
      <color rgb="FF000000"/>
      <name val="Calibri"/>
      <family val="2"/>
    </font>
    <font>
      <b/>
      <sz val="10"/>
      <color rgb="FFFF0000"/>
      <name val="Arial"/>
      <family val="2"/>
    </font>
    <font>
      <sz val="8"/>
      <color rgb="FFFF0000"/>
      <name val="Arial"/>
      <family val="2"/>
    </font>
    <font>
      <b/>
      <vertAlign val="subscript"/>
      <sz val="10"/>
      <name val="Arial"/>
      <family val="2"/>
    </font>
    <font>
      <sz val="11"/>
      <color theme="0"/>
      <name val="Calibri"/>
      <family val="2"/>
      <scheme val="minor"/>
    </font>
    <font>
      <sz val="8"/>
      <color theme="0"/>
      <name val="Arial"/>
      <family val="2"/>
    </font>
    <font>
      <sz val="10"/>
      <color rgb="FF0000FF"/>
      <name val="Arial"/>
      <family val="2"/>
    </font>
    <font>
      <b/>
      <sz val="8"/>
      <color rgb="FF000000"/>
      <name val="Arial Narrow"/>
      <family val="2"/>
    </font>
    <font>
      <b/>
      <sz val="10"/>
      <color rgb="FF000000"/>
      <name val="Calibri"/>
      <family val="2"/>
    </font>
    <font>
      <sz val="12"/>
      <name val="Calibri"/>
      <family val="2"/>
    </font>
    <font>
      <sz val="8"/>
      <name val="Sans Serif 10cpi"/>
      <family val="3"/>
    </font>
    <font>
      <b/>
      <sz val="7"/>
      <name val="Calibri"/>
      <family val="2"/>
    </font>
    <font>
      <sz val="10"/>
      <color rgb="FFFF0000"/>
      <name val="Arial"/>
      <family val="2"/>
    </font>
    <font>
      <b/>
      <sz val="24"/>
      <name val="Arial"/>
      <family val="2"/>
    </font>
    <font>
      <b/>
      <sz val="7"/>
      <name val="Arial"/>
      <family val="2"/>
    </font>
    <font>
      <b/>
      <sz val="11"/>
      <color theme="2"/>
      <name val="Arial"/>
      <family val="2"/>
    </font>
    <font>
      <b/>
      <u val="double"/>
      <sz val="14"/>
      <name val="Arial Narrow"/>
      <family val="2"/>
    </font>
    <font>
      <b/>
      <sz val="16"/>
      <name val="Calibri"/>
      <family val="2"/>
      <scheme val="minor"/>
    </font>
    <font>
      <b/>
      <sz val="16"/>
      <color indexed="8"/>
      <name val="Calibri"/>
      <family val="2"/>
      <scheme val="minor"/>
    </font>
    <font>
      <b/>
      <sz val="7"/>
      <color theme="1"/>
      <name val="Arial Narrow"/>
      <family val="2"/>
    </font>
    <font>
      <b/>
      <sz val="12"/>
      <color rgb="FFFF0000"/>
      <name val="Arial"/>
      <family val="2"/>
    </font>
    <font>
      <sz val="10"/>
      <color theme="0"/>
      <name val="Arial Narrow"/>
      <family val="2"/>
    </font>
    <font>
      <sz val="12"/>
      <color theme="0"/>
      <name val="Arial Narrow"/>
      <family val="2"/>
    </font>
    <font>
      <b/>
      <sz val="11"/>
      <color rgb="FF000000"/>
      <name val="Calibri"/>
      <family val="2"/>
    </font>
    <font>
      <b/>
      <sz val="8"/>
      <color theme="0"/>
      <name val="Arial"/>
      <family val="2"/>
    </font>
    <font>
      <b/>
      <sz val="36"/>
      <color theme="0" tint="-0.249977111117893"/>
      <name val="Swis721 BdCnOul BT"/>
      <family val="5"/>
    </font>
    <font>
      <b/>
      <sz val="9"/>
      <color indexed="39"/>
      <name val="Tahoma"/>
      <family val="2"/>
    </font>
    <font>
      <b/>
      <u val="double"/>
      <sz val="9"/>
      <color indexed="39"/>
      <name val="Tahoma"/>
      <family val="2"/>
    </font>
    <font>
      <b/>
      <sz val="8"/>
      <color indexed="37"/>
      <name val="Tahoma"/>
      <family val="2"/>
    </font>
    <font>
      <sz val="11"/>
      <color theme="1"/>
      <name val="Calibri"/>
      <family val="2"/>
    </font>
    <font>
      <sz val="8"/>
      <name val="Calibri"/>
      <family val="2"/>
      <scheme val="minor"/>
    </font>
    <font>
      <b/>
      <sz val="9"/>
      <color indexed="20"/>
      <name val="Tahoma"/>
      <family val="2"/>
    </font>
    <font>
      <b/>
      <sz val="8"/>
      <color indexed="20"/>
      <name val="Tahoma"/>
      <family val="2"/>
    </font>
    <font>
      <b/>
      <sz val="12"/>
      <color indexed="81"/>
      <name val="Tahoma"/>
      <family val="2"/>
    </font>
    <font>
      <sz val="12"/>
      <color indexed="81"/>
      <name val="Tahoma"/>
      <family val="2"/>
    </font>
    <font>
      <b/>
      <sz val="8"/>
      <color rgb="FFD28660"/>
      <name val="Arial Narrow"/>
      <family val="2"/>
    </font>
    <font>
      <sz val="8"/>
      <color theme="0"/>
      <name val="Arial Narrow"/>
      <family val="2"/>
    </font>
    <font>
      <b/>
      <sz val="8"/>
      <color theme="0"/>
      <name val="Arial Narrow"/>
      <family val="2"/>
    </font>
    <font>
      <b/>
      <sz val="10"/>
      <color theme="0"/>
      <name val="Arial"/>
      <family val="2"/>
    </font>
    <font>
      <b/>
      <sz val="9"/>
      <color theme="0"/>
      <name val="Arial"/>
      <family val="2"/>
    </font>
    <font>
      <b/>
      <sz val="9"/>
      <color theme="0"/>
      <name val="Arial Narrow"/>
      <family val="2"/>
    </font>
    <font>
      <b/>
      <sz val="7"/>
      <color theme="0"/>
      <name val="Arial Narrow"/>
      <family val="2"/>
    </font>
    <font>
      <b/>
      <sz val="7"/>
      <color theme="0"/>
      <name val="Calibri"/>
      <family val="2"/>
    </font>
    <font>
      <b/>
      <sz val="12"/>
      <color theme="0"/>
      <name val="Arial Narrow"/>
      <family val="2"/>
    </font>
    <font>
      <b/>
      <sz val="9"/>
      <color theme="0"/>
      <name val="Calibri"/>
      <family val="2"/>
      <scheme val="minor"/>
    </font>
    <font>
      <b/>
      <sz val="10"/>
      <color theme="1"/>
      <name val="Arial Narrow"/>
      <family val="2"/>
    </font>
    <font>
      <b/>
      <sz val="11"/>
      <color theme="0"/>
      <name val="Arial"/>
      <family val="2"/>
    </font>
    <font>
      <b/>
      <sz val="7"/>
      <color theme="0"/>
      <name val="Arial"/>
      <family val="2"/>
    </font>
    <font>
      <b/>
      <sz val="11"/>
      <color theme="0"/>
      <name val="Calibri"/>
      <family val="2"/>
      <scheme val="minor"/>
    </font>
    <font>
      <b/>
      <sz val="16"/>
      <color theme="0"/>
      <name val="Calibri"/>
      <family val="2"/>
      <scheme val="minor"/>
    </font>
    <font>
      <b/>
      <sz val="16"/>
      <color rgb="FF0000FF"/>
      <name val="Franklin Gothic Demi"/>
      <family val="2"/>
    </font>
    <font>
      <b/>
      <sz val="17"/>
      <color rgb="FF000000"/>
      <name val="Arial"/>
      <family val="2"/>
    </font>
    <font>
      <b/>
      <sz val="20"/>
      <color theme="0"/>
      <name val="Arial"/>
      <family val="2"/>
    </font>
    <font>
      <b/>
      <sz val="10"/>
      <color theme="0"/>
      <name val="Calibri"/>
      <family val="2"/>
    </font>
    <font>
      <b/>
      <sz val="11"/>
      <color rgb="FF800000"/>
      <name val="Calibri"/>
      <family val="2"/>
    </font>
    <font>
      <sz val="9"/>
      <name val="Arial"/>
      <family val="2"/>
    </font>
    <font>
      <sz val="4"/>
      <color theme="0"/>
      <name val="Arial Narrow"/>
      <family val="2"/>
    </font>
    <font>
      <b/>
      <sz val="10"/>
      <color theme="0"/>
      <name val="Arial Narrow"/>
      <family val="2"/>
    </font>
    <font>
      <b/>
      <sz val="16"/>
      <color theme="0"/>
      <name val="Arial"/>
      <family val="2"/>
    </font>
    <font>
      <sz val="8"/>
      <color rgb="FFFF0000"/>
      <name val="Arial Narrow"/>
      <family val="2"/>
    </font>
    <font>
      <sz val="10"/>
      <color rgb="FFFF0000"/>
      <name val="Arial Narrow"/>
      <family val="2"/>
    </font>
    <font>
      <sz val="10"/>
      <color theme="1"/>
      <name val="Arial Narrow"/>
      <family val="2"/>
    </font>
  </fonts>
  <fills count="44">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theme="0"/>
        <bgColor indexed="64"/>
      </patternFill>
    </fill>
    <fill>
      <patternFill patternType="solid">
        <fgColor theme="0" tint="-0.14999847407452621"/>
        <bgColor indexed="64"/>
      </patternFill>
    </fill>
    <fill>
      <patternFill patternType="solid">
        <fgColor rgb="FFC0C0C0"/>
        <bgColor indexed="64"/>
      </patternFill>
    </fill>
    <fill>
      <patternFill patternType="solid">
        <fgColor rgb="FFD9FFB3"/>
        <bgColor indexed="64"/>
      </patternFill>
    </fill>
    <fill>
      <patternFill patternType="solid">
        <fgColor rgb="FFBDFFFF"/>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C8B4C8"/>
        <bgColor indexed="64"/>
      </patternFill>
    </fill>
    <fill>
      <patternFill patternType="solid">
        <fgColor rgb="FF00FFFF"/>
        <bgColor indexed="64"/>
      </patternFill>
    </fill>
    <fill>
      <patternFill patternType="solid">
        <fgColor rgb="FF93952F"/>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rgb="FF64821E"/>
        <bgColor indexed="64"/>
      </patternFill>
    </fill>
    <fill>
      <patternFill patternType="solid">
        <fgColor rgb="FF93952F"/>
        <bgColor rgb="FF000000"/>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C8F028"/>
        <bgColor indexed="64"/>
      </patternFill>
    </fill>
    <fill>
      <patternFill patternType="solid">
        <fgColor rgb="FFFFCC81"/>
        <bgColor rgb="FF000000"/>
      </patternFill>
    </fill>
    <fill>
      <patternFill patternType="solid">
        <fgColor rgb="FFBDFFFF"/>
        <bgColor rgb="FF000000"/>
      </patternFill>
    </fill>
    <fill>
      <patternFill patternType="solid">
        <fgColor rgb="FFD5FFFF"/>
        <bgColor indexed="64"/>
      </patternFill>
    </fill>
    <fill>
      <patternFill patternType="solid">
        <fgColor rgb="FFF0DCC8"/>
        <bgColor indexed="64"/>
      </patternFill>
    </fill>
    <fill>
      <patternFill patternType="solid">
        <fgColor rgb="FFF0DCC8"/>
        <bgColor rgb="FF000000"/>
      </patternFill>
    </fill>
    <fill>
      <patternFill patternType="solid">
        <fgColor rgb="FFC8E61E"/>
        <bgColor rgb="FF000000"/>
      </patternFill>
    </fill>
    <fill>
      <patternFill patternType="solid">
        <fgColor theme="6" tint="0.59999389629810485"/>
        <bgColor rgb="FF000000"/>
      </patternFill>
    </fill>
    <fill>
      <patternFill patternType="solid">
        <fgColor theme="8" tint="0.59999389629810485"/>
        <bgColor indexed="64"/>
      </patternFill>
    </fill>
    <fill>
      <patternFill patternType="lightGrid">
        <fgColor rgb="FFD28660"/>
        <bgColor rgb="FFF0DCC8"/>
      </patternFill>
    </fill>
    <fill>
      <patternFill patternType="solid">
        <fgColor rgb="FFE1EBFA"/>
        <bgColor indexed="64"/>
      </patternFill>
    </fill>
    <fill>
      <patternFill patternType="solid">
        <fgColor theme="0" tint="-4.9989318521683403E-2"/>
        <bgColor indexed="64"/>
      </patternFill>
    </fill>
    <fill>
      <patternFill patternType="solid">
        <fgColor rgb="FFC8BEBE"/>
        <bgColor indexed="64"/>
      </patternFill>
    </fill>
    <fill>
      <patternFill patternType="solid">
        <fgColor rgb="FF644646"/>
        <bgColor indexed="64"/>
      </patternFill>
    </fill>
    <fill>
      <patternFill patternType="solid">
        <fgColor rgb="FF644646"/>
        <bgColor rgb="FF000000"/>
      </patternFill>
    </fill>
    <fill>
      <patternFill patternType="solid">
        <fgColor rgb="FFC8BEBE"/>
        <bgColor rgb="FF000000"/>
      </patternFill>
    </fill>
    <fill>
      <patternFill patternType="solid">
        <fgColor theme="1"/>
        <bgColor indexed="64"/>
      </patternFill>
    </fill>
    <fill>
      <patternFill patternType="solid">
        <fgColor theme="1"/>
        <bgColor rgb="FF000000"/>
      </patternFill>
    </fill>
  </fills>
  <borders count="182">
    <border>
      <left/>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double">
        <color indexed="64"/>
      </left>
      <right/>
      <top style="medium">
        <color indexed="64"/>
      </top>
      <bottom style="thin">
        <color indexed="64"/>
      </bottom>
      <diagonal/>
    </border>
    <border>
      <left style="double">
        <color indexed="64"/>
      </left>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bottom style="medium">
        <color indexed="64"/>
      </bottom>
      <diagonal/>
    </border>
    <border>
      <left style="hair">
        <color indexed="64"/>
      </left>
      <right style="hair">
        <color indexed="64"/>
      </right>
      <top/>
      <bottom style="thin">
        <color indexed="64"/>
      </bottom>
      <diagonal/>
    </border>
    <border>
      <left style="thin">
        <color indexed="64"/>
      </left>
      <right style="double">
        <color indexed="64"/>
      </right>
      <top style="double">
        <color indexed="64"/>
      </top>
      <bottom style="double">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right/>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right style="double">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double">
        <color indexed="64"/>
      </left>
      <right/>
      <top/>
      <bottom/>
      <diagonal/>
    </border>
    <border>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bottom/>
      <diagonal/>
    </border>
    <border>
      <left/>
      <right/>
      <top style="double">
        <color indexed="64"/>
      </top>
      <bottom style="thin">
        <color indexed="64"/>
      </bottom>
      <diagonal/>
    </border>
    <border>
      <left style="double">
        <color indexed="64"/>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style="thin">
        <color indexed="64"/>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double">
        <color indexed="64"/>
      </left>
      <right style="double">
        <color indexed="64"/>
      </right>
      <top style="dotted">
        <color indexed="64"/>
      </top>
      <bottom style="dotted">
        <color indexed="64"/>
      </bottom>
      <diagonal/>
    </border>
    <border>
      <left style="double">
        <color indexed="64"/>
      </left>
      <right style="double">
        <color indexed="64"/>
      </right>
      <top/>
      <bottom style="dotted">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right style="medium">
        <color indexed="64"/>
      </right>
      <top style="thin">
        <color indexed="64"/>
      </top>
      <bottom/>
      <diagonal/>
    </border>
    <border>
      <left/>
      <right style="thin">
        <color indexed="64"/>
      </right>
      <top style="double">
        <color indexed="64"/>
      </top>
      <bottom style="double">
        <color indexed="64"/>
      </bottom>
      <diagonal/>
    </border>
    <border>
      <left/>
      <right/>
      <top style="double">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medium">
        <color indexed="64"/>
      </bottom>
      <diagonal/>
    </border>
    <border>
      <left/>
      <right style="hair">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double">
        <color indexed="64"/>
      </left>
      <right style="dotted">
        <color indexed="64"/>
      </right>
      <top style="thin">
        <color indexed="64"/>
      </top>
      <bottom style="double">
        <color indexed="64"/>
      </bottom>
      <diagonal/>
    </border>
    <border>
      <left/>
      <right style="thin">
        <color indexed="64"/>
      </right>
      <top style="double">
        <color indexed="64"/>
      </top>
      <bottom/>
      <diagonal/>
    </border>
    <border>
      <left style="hair">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double">
        <color indexed="64"/>
      </left>
      <right/>
      <top style="thin">
        <color indexed="64"/>
      </top>
      <bottom style="medium">
        <color indexed="64"/>
      </bottom>
      <diagonal/>
    </border>
    <border>
      <left style="double">
        <color indexed="64"/>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right style="double">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diagonal/>
    </border>
    <border>
      <left style="medium">
        <color indexed="64"/>
      </left>
      <right style="hair">
        <color indexed="64"/>
      </right>
      <top/>
      <bottom/>
      <diagonal/>
    </border>
    <border>
      <left style="hair">
        <color indexed="64"/>
      </left>
      <right/>
      <top/>
      <bottom/>
      <diagonal/>
    </border>
    <border>
      <left/>
      <right style="hair">
        <color indexed="64"/>
      </right>
      <top/>
      <bottom/>
      <diagonal/>
    </border>
  </borders>
  <cellStyleXfs count="98">
    <xf numFmtId="0" fontId="0" fillId="0" borderId="0"/>
    <xf numFmtId="176" fontId="1" fillId="0" borderId="0" applyFont="0" applyFill="0" applyBorder="0" applyAlignment="0" applyProtection="0"/>
    <xf numFmtId="164" fontId="1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0" fontId="49" fillId="0" borderId="0"/>
    <xf numFmtId="0" fontId="2" fillId="0" borderId="0"/>
    <xf numFmtId="0" fontId="2" fillId="0" borderId="0"/>
    <xf numFmtId="0" fontId="49" fillId="0" borderId="0"/>
    <xf numFmtId="0" fontId="2" fillId="0" borderId="0"/>
    <xf numFmtId="0" fontId="2" fillId="0" borderId="0"/>
    <xf numFmtId="0" fontId="2" fillId="0" borderId="0"/>
    <xf numFmtId="0" fontId="49"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2"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2" fillId="0" borderId="0"/>
    <xf numFmtId="0" fontId="12" fillId="5" borderId="132" applyNumberFormat="0" applyFont="0" applyAlignment="0" applyProtection="0"/>
    <xf numFmtId="9" fontId="15"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1" fontId="48"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90"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9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cellStyleXfs>
  <cellXfs count="997">
    <xf numFmtId="0" fontId="0" fillId="0" borderId="0" xfId="0"/>
    <xf numFmtId="0" fontId="2" fillId="0" borderId="0" xfId="36" applyAlignment="1">
      <alignment horizontal="centerContinuous" vertical="center" wrapText="1"/>
    </xf>
    <xf numFmtId="0" fontId="2" fillId="0" borderId="0" xfId="36"/>
    <xf numFmtId="0" fontId="5" fillId="0" borderId="0" xfId="36" applyFont="1" applyAlignment="1">
      <alignment horizontal="centerContinuous" vertical="center" wrapText="1"/>
    </xf>
    <xf numFmtId="0" fontId="6" fillId="0" borderId="0" xfId="36" applyFont="1"/>
    <xf numFmtId="0" fontId="10" fillId="0" borderId="0" xfId="36" applyFont="1"/>
    <xf numFmtId="0" fontId="13" fillId="0" borderId="0" xfId="37" applyFont="1" applyAlignment="1">
      <alignment horizontal="center"/>
    </xf>
    <xf numFmtId="0" fontId="2" fillId="0" borderId="1" xfId="36" applyBorder="1"/>
    <xf numFmtId="0" fontId="2" fillId="0" borderId="2" xfId="36" applyBorder="1"/>
    <xf numFmtId="0" fontId="17" fillId="2" borderId="3" xfId="42" applyFont="1" applyFill="1" applyBorder="1" applyAlignment="1">
      <alignment horizontal="center" vertical="center"/>
    </xf>
    <xf numFmtId="0" fontId="9" fillId="3" borderId="4" xfId="37" applyFont="1" applyFill="1" applyBorder="1" applyAlignment="1">
      <alignment horizontal="centerContinuous" vertical="center"/>
    </xf>
    <xf numFmtId="0" fontId="9" fillId="3" borderId="5" xfId="37" applyFont="1" applyFill="1" applyBorder="1" applyAlignment="1">
      <alignment horizontal="centerContinuous" vertical="center"/>
    </xf>
    <xf numFmtId="14" fontId="5" fillId="0" borderId="6" xfId="37" applyNumberFormat="1" applyFont="1" applyBorder="1" applyAlignment="1">
      <alignment horizontal="center"/>
    </xf>
    <xf numFmtId="3" fontId="5" fillId="0" borderId="7" xfId="37" applyNumberFormat="1" applyFont="1" applyBorder="1" applyAlignment="1">
      <alignment horizontal="center"/>
    </xf>
    <xf numFmtId="0" fontId="9" fillId="0" borderId="9" xfId="36" applyFont="1" applyBorder="1" applyAlignment="1">
      <alignment vertical="center"/>
    </xf>
    <xf numFmtId="171" fontId="4" fillId="0" borderId="12" xfId="40" applyNumberFormat="1" applyFont="1" applyBorder="1" applyAlignment="1">
      <alignment horizontal="centerContinuous" vertical="center"/>
    </xf>
    <xf numFmtId="0" fontId="9" fillId="0" borderId="16" xfId="36" applyFont="1" applyBorder="1" applyAlignment="1">
      <alignment vertical="center"/>
    </xf>
    <xf numFmtId="0" fontId="18" fillId="0" borderId="0" xfId="0" applyFont="1"/>
    <xf numFmtId="0" fontId="9" fillId="0" borderId="21" xfId="36" applyFont="1" applyBorder="1" applyAlignment="1">
      <alignment vertical="center"/>
    </xf>
    <xf numFmtId="0" fontId="17" fillId="2" borderId="3" xfId="0" applyFont="1" applyFill="1" applyBorder="1" applyAlignment="1">
      <alignment horizontal="center" vertical="center"/>
    </xf>
    <xf numFmtId="0" fontId="16" fillId="0" borderId="0" xfId="0" applyFont="1" applyAlignment="1">
      <alignment horizontal="center" vertical="center"/>
    </xf>
    <xf numFmtId="0" fontId="2" fillId="0" borderId="0" xfId="36" applyAlignment="1">
      <alignment wrapText="1"/>
    </xf>
    <xf numFmtId="0" fontId="20" fillId="0" borderId="0" xfId="36" applyFont="1" applyAlignment="1">
      <alignment horizontal="center" vertical="center"/>
    </xf>
    <xf numFmtId="0" fontId="22" fillId="0" borderId="0" xfId="36" applyFont="1" applyAlignment="1">
      <alignment horizontal="centerContinuous" vertical="center" wrapText="1"/>
    </xf>
    <xf numFmtId="0" fontId="23" fillId="0" borderId="0" xfId="36" applyFont="1"/>
    <xf numFmtId="0" fontId="52" fillId="0" borderId="0" xfId="35" applyFont="1"/>
    <xf numFmtId="0" fontId="21" fillId="0" borderId="0" xfId="36" applyFont="1" applyAlignment="1">
      <alignment horizontal="centerContinuous" vertical="center" wrapText="1"/>
    </xf>
    <xf numFmtId="0" fontId="23" fillId="0" borderId="0" xfId="36" applyFont="1" applyAlignment="1">
      <alignment wrapText="1"/>
    </xf>
    <xf numFmtId="0" fontId="23" fillId="0" borderId="0" xfId="36" applyFont="1" applyAlignment="1">
      <alignment horizontal="center" vertical="center"/>
    </xf>
    <xf numFmtId="169" fontId="26" fillId="0" borderId="0" xfId="36" applyNumberFormat="1" applyFont="1" applyAlignment="1">
      <alignment horizontal="center"/>
    </xf>
    <xf numFmtId="169" fontId="26" fillId="0" borderId="0" xfId="36" applyNumberFormat="1" applyFont="1" applyAlignment="1">
      <alignment horizontal="center" wrapText="1"/>
    </xf>
    <xf numFmtId="168" fontId="27" fillId="0" borderId="0" xfId="36" applyNumberFormat="1" applyFont="1" applyAlignment="1">
      <alignment horizontal="center" vertical="center"/>
    </xf>
    <xf numFmtId="168" fontId="28" fillId="0" borderId="0" xfId="36" applyNumberFormat="1" applyFont="1" applyAlignment="1">
      <alignment horizontal="center" vertical="center"/>
    </xf>
    <xf numFmtId="0" fontId="28" fillId="0" borderId="0" xfId="36" applyFont="1" applyAlignment="1">
      <alignment horizontal="left" vertical="center"/>
    </xf>
    <xf numFmtId="0" fontId="29" fillId="0" borderId="0" xfId="36" applyFont="1" applyAlignment="1">
      <alignment horizontal="center" vertical="center"/>
    </xf>
    <xf numFmtId="168" fontId="30" fillId="0" borderId="0" xfId="36" applyNumberFormat="1" applyFont="1" applyAlignment="1">
      <alignment horizontal="center" vertical="center"/>
    </xf>
    <xf numFmtId="0" fontId="29" fillId="0" borderId="0" xfId="36" applyFont="1" applyAlignment="1">
      <alignment horizontal="centerContinuous" vertical="center"/>
    </xf>
    <xf numFmtId="0" fontId="29" fillId="0" borderId="0" xfId="36" applyFont="1" applyAlignment="1">
      <alignment vertical="center"/>
    </xf>
    <xf numFmtId="0" fontId="29" fillId="0" borderId="0" xfId="36" applyFont="1"/>
    <xf numFmtId="0" fontId="20" fillId="0" borderId="0" xfId="36" applyFont="1" applyAlignment="1">
      <alignment horizontal="center" vertical="center" wrapText="1"/>
    </xf>
    <xf numFmtId="0" fontId="23" fillId="0" borderId="0" xfId="36" applyFont="1" applyAlignment="1">
      <alignment vertical="center" wrapText="1"/>
    </xf>
    <xf numFmtId="0" fontId="26" fillId="0" borderId="31" xfId="36" applyFont="1" applyBorder="1" applyAlignment="1">
      <alignment vertical="center"/>
    </xf>
    <xf numFmtId="0" fontId="26" fillId="0" borderId="32" xfId="36" applyFont="1" applyBorder="1" applyAlignment="1">
      <alignment vertical="center"/>
    </xf>
    <xf numFmtId="0" fontId="23" fillId="0" borderId="32" xfId="36" applyFont="1" applyBorder="1" applyAlignment="1">
      <alignment vertical="center"/>
    </xf>
    <xf numFmtId="0" fontId="23" fillId="0" borderId="33" xfId="36" applyFont="1" applyBorder="1"/>
    <xf numFmtId="0" fontId="53" fillId="0" borderId="0" xfId="35" applyFont="1"/>
    <xf numFmtId="0" fontId="52" fillId="0" borderId="0" xfId="35" applyFont="1" applyAlignment="1">
      <alignment vertical="center"/>
    </xf>
    <xf numFmtId="0" fontId="52" fillId="0" borderId="0" xfId="35" applyFont="1" applyAlignment="1">
      <alignment horizontal="center" vertical="center"/>
    </xf>
    <xf numFmtId="0" fontId="52" fillId="7" borderId="0" xfId="35" applyFont="1" applyFill="1"/>
    <xf numFmtId="171" fontId="4" fillId="0" borderId="36" xfId="40" applyNumberFormat="1" applyFont="1" applyBorder="1" applyAlignment="1">
      <alignment horizontal="centerContinuous" vertical="center"/>
    </xf>
    <xf numFmtId="1" fontId="23" fillId="0" borderId="38" xfId="36" applyNumberFormat="1" applyFont="1" applyBorder="1" applyAlignment="1">
      <alignment horizontal="center" vertical="center" wrapText="1"/>
    </xf>
    <xf numFmtId="0" fontId="32" fillId="0" borderId="0" xfId="36" applyFont="1" applyAlignment="1">
      <alignment horizontal="center" vertical="center"/>
    </xf>
    <xf numFmtId="1" fontId="8" fillId="0" borderId="0" xfId="36" applyNumberFormat="1" applyFont="1" applyAlignment="1">
      <alignment horizontal="centerContinuous" vertical="center" wrapText="1"/>
    </xf>
    <xf numFmtId="0" fontId="2" fillId="0" borderId="0" xfId="36" applyAlignment="1">
      <alignment horizontal="centerContinuous"/>
    </xf>
    <xf numFmtId="0" fontId="2" fillId="0" borderId="0" xfId="36" applyProtection="1">
      <protection hidden="1"/>
    </xf>
    <xf numFmtId="0" fontId="2" fillId="0" borderId="0" xfId="36" applyAlignment="1" applyProtection="1">
      <alignment horizontal="centerContinuous" vertical="center" wrapText="1"/>
      <protection hidden="1"/>
    </xf>
    <xf numFmtId="0" fontId="9" fillId="0" borderId="39" xfId="36" applyFont="1" applyBorder="1" applyAlignment="1" applyProtection="1">
      <alignment horizontal="centerContinuous"/>
      <protection hidden="1"/>
    </xf>
    <xf numFmtId="0" fontId="9" fillId="0" borderId="35" xfId="36" applyFont="1" applyBorder="1" applyAlignment="1" applyProtection="1">
      <alignment horizontal="center" vertical="center"/>
      <protection hidden="1"/>
    </xf>
    <xf numFmtId="1" fontId="33" fillId="0" borderId="40" xfId="36" applyNumberFormat="1" applyFont="1" applyBorder="1" applyAlignment="1" applyProtection="1">
      <alignment horizontal="center" vertical="center"/>
      <protection hidden="1"/>
    </xf>
    <xf numFmtId="0" fontId="33" fillId="0" borderId="29" xfId="36" applyFont="1" applyBorder="1" applyAlignment="1" applyProtection="1">
      <alignment horizontal="center" vertical="center" wrapText="1"/>
      <protection hidden="1"/>
    </xf>
    <xf numFmtId="0" fontId="4" fillId="0" borderId="0" xfId="36" quotePrefix="1" applyFont="1" applyAlignment="1" applyProtection="1">
      <alignment horizontal="left"/>
      <protection hidden="1"/>
    </xf>
    <xf numFmtId="3" fontId="35" fillId="0" borderId="29" xfId="36" applyNumberFormat="1" applyFont="1" applyBorder="1" applyAlignment="1" applyProtection="1">
      <alignment horizontal="center" vertical="center"/>
      <protection hidden="1"/>
    </xf>
    <xf numFmtId="0" fontId="0" fillId="0" borderId="0" xfId="0" applyAlignment="1">
      <alignment horizontal="center" vertical="center"/>
    </xf>
    <xf numFmtId="0" fontId="36" fillId="7" borderId="0" xfId="80" applyFont="1" applyFill="1" applyAlignment="1" applyProtection="1">
      <alignment horizontal="justify" vertical="center"/>
      <protection locked="0"/>
    </xf>
    <xf numFmtId="0" fontId="23" fillId="7" borderId="0" xfId="80" applyFont="1" applyFill="1" applyProtection="1">
      <protection hidden="1"/>
    </xf>
    <xf numFmtId="0" fontId="23" fillId="0" borderId="0" xfId="80" applyFont="1" applyProtection="1">
      <protection hidden="1"/>
    </xf>
    <xf numFmtId="0" fontId="37" fillId="7" borderId="0" xfId="80" applyFont="1" applyFill="1" applyProtection="1">
      <protection hidden="1"/>
    </xf>
    <xf numFmtId="0" fontId="37" fillId="0" borderId="0" xfId="80" applyFont="1" applyProtection="1">
      <protection hidden="1"/>
    </xf>
    <xf numFmtId="0" fontId="22" fillId="7" borderId="0" xfId="80" applyFont="1" applyFill="1" applyAlignment="1" applyProtection="1">
      <alignment horizontal="centerContinuous"/>
      <protection hidden="1"/>
    </xf>
    <xf numFmtId="0" fontId="22" fillId="7" borderId="0" xfId="80" applyFont="1" applyFill="1" applyAlignment="1" applyProtection="1">
      <alignment horizontal="centerContinuous" vertical="center"/>
      <protection hidden="1"/>
    </xf>
    <xf numFmtId="4" fontId="22" fillId="7" borderId="0" xfId="80" applyNumberFormat="1" applyFont="1" applyFill="1" applyAlignment="1" applyProtection="1">
      <alignment horizontal="centerContinuous" vertical="center"/>
      <protection hidden="1"/>
    </xf>
    <xf numFmtId="4" fontId="23" fillId="7" borderId="0" xfId="80" applyNumberFormat="1" applyFont="1" applyFill="1" applyProtection="1">
      <protection hidden="1"/>
    </xf>
    <xf numFmtId="1" fontId="54" fillId="7" borderId="0" xfId="35" applyNumberFormat="1" applyFont="1" applyFill="1"/>
    <xf numFmtId="1" fontId="22" fillId="7" borderId="0" xfId="80" applyNumberFormat="1" applyFont="1" applyFill="1" applyAlignment="1" applyProtection="1">
      <alignment vertical="center" wrapText="1"/>
      <protection hidden="1"/>
    </xf>
    <xf numFmtId="1" fontId="54" fillId="7" borderId="0" xfId="35" applyNumberFormat="1" applyFont="1" applyFill="1" applyAlignment="1">
      <alignment horizontal="centerContinuous"/>
    </xf>
    <xf numFmtId="1" fontId="24" fillId="0" borderId="0" xfId="36" applyNumberFormat="1" applyFont="1" applyAlignment="1">
      <alignment horizontal="centerContinuous" vertical="center" wrapText="1"/>
    </xf>
    <xf numFmtId="1" fontId="24" fillId="7" borderId="0" xfId="36" applyNumberFormat="1" applyFont="1" applyFill="1" applyAlignment="1">
      <alignment horizontal="centerContinuous" vertical="center" wrapText="1"/>
    </xf>
    <xf numFmtId="1" fontId="22" fillId="7" borderId="0" xfId="80" applyNumberFormat="1" applyFont="1" applyFill="1" applyAlignment="1" applyProtection="1">
      <alignment horizontal="centerContinuous" vertical="center" wrapText="1"/>
      <protection hidden="1"/>
    </xf>
    <xf numFmtId="1" fontId="22" fillId="7" borderId="0" xfId="36" applyNumberFormat="1" applyFont="1" applyFill="1" applyAlignment="1">
      <alignment horizontal="centerContinuous" vertical="center" wrapText="1"/>
    </xf>
    <xf numFmtId="0" fontId="39" fillId="0" borderId="0" xfId="36" applyFont="1" applyAlignment="1">
      <alignment horizontal="center" vertical="center"/>
    </xf>
    <xf numFmtId="1" fontId="22" fillId="0" borderId="0" xfId="36" applyNumberFormat="1" applyFont="1" applyAlignment="1">
      <alignment horizontal="centerContinuous" vertical="center" wrapText="1"/>
    </xf>
    <xf numFmtId="0" fontId="39" fillId="0" borderId="0" xfId="36" applyFont="1" applyAlignment="1">
      <alignment horizontal="centerContinuous" vertical="center" wrapText="1"/>
    </xf>
    <xf numFmtId="0" fontId="39" fillId="0" borderId="0" xfId="36" applyFont="1" applyAlignment="1">
      <alignment horizontal="centerContinuous"/>
    </xf>
    <xf numFmtId="0" fontId="39" fillId="0" borderId="0" xfId="36" applyFont="1" applyAlignment="1">
      <alignment horizontal="centerContinuous" vertical="center"/>
    </xf>
    <xf numFmtId="0" fontId="39" fillId="0" borderId="0" xfId="36" applyFont="1"/>
    <xf numFmtId="0" fontId="40" fillId="0" borderId="0" xfId="36" applyFont="1" applyAlignment="1">
      <alignment horizontal="centerContinuous" vertical="center" wrapText="1"/>
    </xf>
    <xf numFmtId="0" fontId="9" fillId="0" borderId="46" xfId="40" applyFont="1" applyBorder="1" applyAlignment="1">
      <alignment horizontal="center" vertical="center" wrapText="1"/>
    </xf>
    <xf numFmtId="1" fontId="4" fillId="0" borderId="50" xfId="36" applyNumberFormat="1" applyFont="1" applyBorder="1" applyAlignment="1">
      <alignment horizontal="center" vertical="center" wrapText="1"/>
    </xf>
    <xf numFmtId="0" fontId="4" fillId="0" borderId="51" xfId="36" applyFont="1" applyBorder="1" applyAlignment="1">
      <alignment horizontal="center" vertical="center" wrapText="1"/>
    </xf>
    <xf numFmtId="0" fontId="9" fillId="0" borderId="29" xfId="36" applyFont="1" applyBorder="1" applyAlignment="1">
      <alignment horizontal="left" vertical="center" wrapText="1"/>
    </xf>
    <xf numFmtId="10" fontId="9" fillId="0" borderId="52" xfId="36" applyNumberFormat="1" applyFont="1" applyBorder="1" applyAlignment="1">
      <alignment horizontal="center" vertical="center" wrapText="1"/>
    </xf>
    <xf numFmtId="49" fontId="38" fillId="7" borderId="53" xfId="80" applyNumberFormat="1" applyFont="1" applyFill="1" applyBorder="1" applyAlignment="1" applyProtection="1">
      <alignment vertical="center"/>
      <protection hidden="1"/>
    </xf>
    <xf numFmtId="0" fontId="52" fillId="7" borderId="54" xfId="35" applyFont="1" applyFill="1" applyBorder="1"/>
    <xf numFmtId="1" fontId="9" fillId="7" borderId="55" xfId="36" applyNumberFormat="1" applyFont="1" applyFill="1" applyBorder="1" applyAlignment="1">
      <alignment horizontal="center" vertical="center" wrapText="1"/>
    </xf>
    <xf numFmtId="2" fontId="23" fillId="0" borderId="57" xfId="36" applyNumberFormat="1" applyFont="1" applyBorder="1" applyAlignment="1">
      <alignment horizontal="center" vertical="center" wrapText="1"/>
    </xf>
    <xf numFmtId="0" fontId="31" fillId="7" borderId="21" xfId="80" applyFont="1" applyFill="1" applyBorder="1" applyAlignment="1" applyProtection="1">
      <alignment horizontal="center"/>
      <protection hidden="1"/>
    </xf>
    <xf numFmtId="0" fontId="31" fillId="7" borderId="9" xfId="80" applyFont="1" applyFill="1" applyBorder="1" applyAlignment="1" applyProtection="1">
      <alignment horizontal="center" vertical="center"/>
      <protection hidden="1"/>
    </xf>
    <xf numFmtId="4" fontId="31" fillId="7" borderId="58" xfId="80" applyNumberFormat="1" applyFont="1" applyFill="1" applyBorder="1" applyAlignment="1" applyProtection="1">
      <alignment horizontal="center" vertical="center"/>
      <protection hidden="1"/>
    </xf>
    <xf numFmtId="1" fontId="24" fillId="7" borderId="0" xfId="80" applyNumberFormat="1" applyFont="1" applyFill="1" applyAlignment="1" applyProtection="1">
      <alignment vertical="center" wrapText="1"/>
      <protection hidden="1"/>
    </xf>
    <xf numFmtId="0" fontId="9" fillId="0" borderId="59" xfId="36" quotePrefix="1" applyFont="1" applyBorder="1" applyAlignment="1">
      <alignment horizontal="center" vertical="center" wrapText="1"/>
    </xf>
    <xf numFmtId="0" fontId="2" fillId="0" borderId="47" xfId="36" applyBorder="1"/>
    <xf numFmtId="10" fontId="23" fillId="0" borderId="24" xfId="36" applyNumberFormat="1" applyFont="1" applyBorder="1" applyAlignment="1">
      <alignment horizontal="center" vertical="center" wrapText="1"/>
    </xf>
    <xf numFmtId="0" fontId="23" fillId="0" borderId="38" xfId="36" applyFont="1" applyBorder="1" applyAlignment="1">
      <alignment horizontal="center" vertical="center"/>
    </xf>
    <xf numFmtId="1" fontId="23" fillId="0" borderId="66" xfId="36" applyNumberFormat="1" applyFont="1" applyBorder="1" applyAlignment="1">
      <alignment horizontal="center" vertical="center" wrapText="1"/>
    </xf>
    <xf numFmtId="2" fontId="23" fillId="0" borderId="67" xfId="36" applyNumberFormat="1" applyFont="1" applyBorder="1" applyAlignment="1">
      <alignment horizontal="center" vertical="center" wrapText="1"/>
    </xf>
    <xf numFmtId="10" fontId="23" fillId="0" borderId="65" xfId="36" applyNumberFormat="1" applyFont="1" applyBorder="1" applyAlignment="1">
      <alignment horizontal="center" vertical="center" wrapText="1"/>
    </xf>
    <xf numFmtId="0" fontId="20" fillId="7" borderId="0" xfId="36" applyFont="1" applyFill="1" applyAlignment="1">
      <alignment horizontal="center" vertical="center" wrapText="1"/>
    </xf>
    <xf numFmtId="0" fontId="41" fillId="0" borderId="60" xfId="36" applyFont="1" applyBorder="1" applyAlignment="1">
      <alignment horizontal="center" vertical="center" wrapText="1"/>
    </xf>
    <xf numFmtId="1" fontId="33" fillId="0" borderId="30" xfId="36" applyNumberFormat="1" applyFont="1" applyBorder="1" applyAlignment="1" applyProtection="1">
      <alignment horizontal="center" vertical="center"/>
      <protection hidden="1"/>
    </xf>
    <xf numFmtId="1" fontId="4" fillId="0" borderId="11" xfId="36" applyNumberFormat="1" applyFont="1" applyBorder="1" applyAlignment="1" applyProtection="1">
      <alignment horizontal="center" vertical="center"/>
      <protection hidden="1"/>
    </xf>
    <xf numFmtId="0" fontId="4" fillId="0" borderId="11" xfId="36" applyFont="1" applyBorder="1" applyAlignment="1" applyProtection="1">
      <alignment horizontal="centerContinuous" vertical="center" wrapText="1"/>
      <protection hidden="1"/>
    </xf>
    <xf numFmtId="3" fontId="4" fillId="4" borderId="11" xfId="36" applyNumberFormat="1" applyFont="1" applyFill="1" applyBorder="1" applyProtection="1">
      <protection hidden="1"/>
    </xf>
    <xf numFmtId="0" fontId="9" fillId="0" borderId="71" xfId="36" applyFont="1" applyBorder="1" applyAlignment="1" applyProtection="1">
      <alignment horizontal="center" vertical="center"/>
      <protection hidden="1"/>
    </xf>
    <xf numFmtId="0" fontId="9" fillId="0" borderId="72" xfId="36" applyFont="1" applyBorder="1" applyAlignment="1" applyProtection="1">
      <alignment horizontal="centerContinuous"/>
      <protection hidden="1"/>
    </xf>
    <xf numFmtId="0" fontId="9" fillId="0" borderId="73" xfId="36" applyFont="1" applyBorder="1" applyAlignment="1" applyProtection="1">
      <alignment horizontal="center" vertical="center"/>
      <protection hidden="1"/>
    </xf>
    <xf numFmtId="0" fontId="42" fillId="0" borderId="0" xfId="36" applyFont="1"/>
    <xf numFmtId="1" fontId="5" fillId="0" borderId="0" xfId="36" applyNumberFormat="1" applyFont="1" applyAlignment="1">
      <alignment horizontal="centerContinuous" vertical="center" wrapText="1"/>
    </xf>
    <xf numFmtId="0" fontId="43" fillId="0" borderId="0" xfId="36" applyFont="1"/>
    <xf numFmtId="0" fontId="5" fillId="0" borderId="0" xfId="40" applyFont="1" applyAlignment="1">
      <alignment horizontal="centerContinuous" vertical="center" wrapText="1"/>
    </xf>
    <xf numFmtId="170" fontId="8" fillId="0" borderId="0" xfId="36" applyNumberFormat="1" applyFont="1" applyAlignment="1">
      <alignment horizontal="centerContinuous" vertical="center"/>
    </xf>
    <xf numFmtId="0" fontId="56" fillId="0" borderId="0" xfId="43" applyFont="1" applyAlignment="1">
      <alignment horizontal="center" vertical="center"/>
    </xf>
    <xf numFmtId="0" fontId="48" fillId="0" borderId="0" xfId="43"/>
    <xf numFmtId="0" fontId="9" fillId="0" borderId="75" xfId="36" applyFont="1" applyBorder="1" applyAlignment="1">
      <alignment horizontal="centerContinuous"/>
    </xf>
    <xf numFmtId="0" fontId="9" fillId="0" borderId="32" xfId="36" applyFont="1" applyBorder="1" applyAlignment="1">
      <alignment horizontal="center" vertical="center"/>
    </xf>
    <xf numFmtId="0" fontId="9" fillId="0" borderId="76" xfId="36" applyFont="1" applyBorder="1" applyAlignment="1">
      <alignment horizontal="center" vertical="center"/>
    </xf>
    <xf numFmtId="1" fontId="9" fillId="0" borderId="77" xfId="36" applyNumberFormat="1" applyFont="1" applyBorder="1" applyAlignment="1">
      <alignment horizontal="center" vertical="center"/>
    </xf>
    <xf numFmtId="1" fontId="9" fillId="0" borderId="78" xfId="36" applyNumberFormat="1" applyFont="1" applyBorder="1" applyAlignment="1">
      <alignment horizontal="left" vertical="center"/>
    </xf>
    <xf numFmtId="0" fontId="51" fillId="0" borderId="79" xfId="43" applyFont="1" applyBorder="1" applyAlignment="1" applyProtection="1">
      <alignment horizontal="center" vertical="center"/>
      <protection hidden="1"/>
    </xf>
    <xf numFmtId="0" fontId="4" fillId="0" borderId="10" xfId="36" applyFont="1" applyBorder="1" applyAlignment="1">
      <alignment horizontal="centerContinuous" vertical="center" wrapText="1"/>
    </xf>
    <xf numFmtId="3" fontId="4" fillId="0" borderId="80" xfId="36" applyNumberFormat="1" applyFont="1" applyBorder="1" applyAlignment="1">
      <alignment horizontal="center"/>
    </xf>
    <xf numFmtId="0" fontId="51" fillId="6" borderId="4" xfId="43" applyFont="1" applyFill="1" applyBorder="1" applyAlignment="1">
      <alignment horizontal="center" vertical="center"/>
    </xf>
    <xf numFmtId="0" fontId="48" fillId="6" borderId="81" xfId="43" applyFill="1" applyBorder="1"/>
    <xf numFmtId="0" fontId="51" fillId="6" borderId="81" xfId="43" applyFont="1" applyFill="1" applyBorder="1" applyAlignment="1">
      <alignment horizontal="center" vertical="center"/>
    </xf>
    <xf numFmtId="0" fontId="51" fillId="6" borderId="5" xfId="43" applyFont="1" applyFill="1" applyBorder="1" applyAlignment="1">
      <alignment horizontal="center" vertical="center"/>
    </xf>
    <xf numFmtId="0" fontId="44" fillId="9" borderId="82" xfId="36" applyFont="1" applyFill="1" applyBorder="1"/>
    <xf numFmtId="0" fontId="48" fillId="10" borderId="1" xfId="43" applyFill="1" applyBorder="1"/>
    <xf numFmtId="0" fontId="48" fillId="11" borderId="83" xfId="43" applyFill="1" applyBorder="1"/>
    <xf numFmtId="0" fontId="44" fillId="9" borderId="84" xfId="36" applyFont="1" applyFill="1" applyBorder="1"/>
    <xf numFmtId="0" fontId="48" fillId="10" borderId="2" xfId="43" applyFill="1" applyBorder="1"/>
    <xf numFmtId="0" fontId="48" fillId="11" borderId="85" xfId="43" applyFill="1" applyBorder="1"/>
    <xf numFmtId="0" fontId="48" fillId="0" borderId="2" xfId="43" applyBorder="1"/>
    <xf numFmtId="0" fontId="48" fillId="0" borderId="0" xfId="43" quotePrefix="1"/>
    <xf numFmtId="0" fontId="57" fillId="9" borderId="86" xfId="43" applyFont="1" applyFill="1" applyBorder="1"/>
    <xf numFmtId="0" fontId="48" fillId="0" borderId="87" xfId="43" applyBorder="1"/>
    <xf numFmtId="0" fontId="48" fillId="10" borderId="87" xfId="43" applyFill="1" applyBorder="1"/>
    <xf numFmtId="0" fontId="2" fillId="0" borderId="88" xfId="36" applyBorder="1"/>
    <xf numFmtId="0" fontId="10" fillId="0" borderId="88" xfId="36" applyFont="1" applyBorder="1"/>
    <xf numFmtId="166" fontId="4" fillId="0" borderId="40" xfId="36" applyNumberFormat="1" applyFont="1" applyBorder="1" applyAlignment="1">
      <alignment horizontal="left" vertical="center" wrapText="1"/>
    </xf>
    <xf numFmtId="0" fontId="51" fillId="0" borderId="0" xfId="43" applyFont="1" applyAlignment="1">
      <alignment wrapText="1"/>
    </xf>
    <xf numFmtId="0" fontId="59" fillId="0" borderId="0" xfId="43" applyFont="1"/>
    <xf numFmtId="0" fontId="59" fillId="0" borderId="75" xfId="43" applyFont="1" applyBorder="1"/>
    <xf numFmtId="0" fontId="60" fillId="0" borderId="32" xfId="36" applyFont="1" applyBorder="1" applyAlignment="1">
      <alignment horizontal="centerContinuous"/>
    </xf>
    <xf numFmtId="0" fontId="60" fillId="0" borderId="32" xfId="36" applyFont="1" applyBorder="1" applyAlignment="1">
      <alignment horizontal="center" vertical="center"/>
    </xf>
    <xf numFmtId="0" fontId="59" fillId="0" borderId="32" xfId="43" applyFont="1" applyBorder="1"/>
    <xf numFmtId="0" fontId="59" fillId="0" borderId="76" xfId="43" applyFont="1" applyBorder="1"/>
    <xf numFmtId="1" fontId="60" fillId="0" borderId="51" xfId="36" applyNumberFormat="1" applyFont="1" applyBorder="1" applyAlignment="1">
      <alignment horizontal="center" vertical="center" wrapText="1"/>
    </xf>
    <xf numFmtId="1" fontId="60" fillId="0" borderId="29" xfId="36" applyNumberFormat="1" applyFont="1" applyBorder="1" applyAlignment="1">
      <alignment horizontal="center" vertical="center" wrapText="1"/>
    </xf>
    <xf numFmtId="1" fontId="60" fillId="0" borderId="29" xfId="36" applyNumberFormat="1" applyFont="1" applyBorder="1" applyAlignment="1">
      <alignment horizontal="left" vertical="center" wrapText="1"/>
    </xf>
    <xf numFmtId="0" fontId="61" fillId="0" borderId="52" xfId="43" applyFont="1" applyBorder="1" applyAlignment="1">
      <alignment wrapText="1"/>
    </xf>
    <xf numFmtId="0" fontId="48" fillId="0" borderId="53" xfId="43" applyBorder="1"/>
    <xf numFmtId="0" fontId="48" fillId="0" borderId="89" xfId="43" applyBorder="1"/>
    <xf numFmtId="0" fontId="49" fillId="7" borderId="0" xfId="35" applyFill="1" applyAlignment="1">
      <alignment horizontal="center" vertical="center"/>
    </xf>
    <xf numFmtId="0" fontId="49" fillId="7" borderId="0" xfId="35" applyFill="1"/>
    <xf numFmtId="169" fontId="14" fillId="7" borderId="0" xfId="37" applyNumberFormat="1" applyFont="1" applyFill="1" applyAlignment="1">
      <alignment horizontal="center"/>
    </xf>
    <xf numFmtId="169" fontId="13" fillId="7" borderId="0" xfId="37" applyNumberFormat="1" applyFont="1" applyFill="1" applyAlignment="1">
      <alignment horizontal="center"/>
    </xf>
    <xf numFmtId="4" fontId="13" fillId="7" borderId="0" xfId="37" applyNumberFormat="1" applyFont="1" applyFill="1"/>
    <xf numFmtId="174" fontId="2" fillId="7" borderId="0" xfId="37" applyNumberFormat="1" applyFill="1"/>
    <xf numFmtId="169" fontId="13" fillId="7" borderId="0" xfId="36" applyNumberFormat="1" applyFont="1" applyFill="1" applyAlignment="1">
      <alignment horizontal="center"/>
    </xf>
    <xf numFmtId="0" fontId="2" fillId="7" borderId="0" xfId="36" applyFill="1"/>
    <xf numFmtId="4" fontId="13" fillId="7" borderId="0" xfId="36" applyNumberFormat="1" applyFont="1" applyFill="1"/>
    <xf numFmtId="0" fontId="9" fillId="7" borderId="51" xfId="36" applyFont="1" applyFill="1" applyBorder="1" applyAlignment="1">
      <alignment horizontal="center" vertical="center" wrapText="1"/>
    </xf>
    <xf numFmtId="0" fontId="51" fillId="12" borderId="24" xfId="0" applyFont="1" applyFill="1" applyBorder="1" applyAlignment="1">
      <alignment horizontal="center" vertical="center"/>
    </xf>
    <xf numFmtId="0" fontId="0" fillId="7" borderId="0" xfId="0" applyFill="1"/>
    <xf numFmtId="0" fontId="0" fillId="7" borderId="0" xfId="0" applyFill="1" applyAlignment="1">
      <alignment horizontal="center" vertical="center"/>
    </xf>
    <xf numFmtId="0" fontId="0" fillId="7" borderId="32" xfId="0" applyFill="1" applyBorder="1" applyAlignment="1">
      <alignment horizontal="center" vertical="center"/>
    </xf>
    <xf numFmtId="1" fontId="0" fillId="7" borderId="0" xfId="0" applyNumberFormat="1" applyFill="1" applyAlignment="1">
      <alignment horizontal="center" vertical="center"/>
    </xf>
    <xf numFmtId="14" fontId="0" fillId="7" borderId="0" xfId="0" applyNumberFormat="1" applyFill="1" applyAlignment="1">
      <alignment horizontal="center" vertical="center"/>
    </xf>
    <xf numFmtId="14" fontId="0" fillId="7" borderId="0" xfId="0" applyNumberFormat="1" applyFill="1"/>
    <xf numFmtId="179" fontId="0" fillId="7" borderId="0" xfId="0" applyNumberFormat="1" applyFill="1"/>
    <xf numFmtId="14" fontId="0" fillId="7" borderId="27" xfId="0" applyNumberFormat="1" applyFill="1" applyBorder="1" applyAlignment="1">
      <alignment horizontal="center" vertical="center"/>
    </xf>
    <xf numFmtId="180" fontId="0" fillId="7" borderId="0" xfId="0" applyNumberFormat="1" applyFill="1"/>
    <xf numFmtId="0" fontId="9" fillId="0" borderId="90" xfId="36" applyFont="1" applyBorder="1" applyAlignment="1">
      <alignment vertical="center"/>
    </xf>
    <xf numFmtId="0" fontId="0" fillId="0" borderId="24" xfId="0" applyBorder="1" applyAlignment="1">
      <alignment horizontal="center" vertical="center"/>
    </xf>
    <xf numFmtId="0" fontId="2" fillId="0" borderId="93" xfId="36" applyBorder="1" applyProtection="1">
      <protection hidden="1"/>
    </xf>
    <xf numFmtId="0" fontId="51" fillId="12" borderId="24" xfId="0" applyFont="1" applyFill="1" applyBorder="1" applyAlignment="1">
      <alignment horizontal="center" vertical="center" wrapText="1"/>
    </xf>
    <xf numFmtId="173" fontId="48" fillId="0" borderId="24" xfId="2" applyNumberFormat="1" applyFont="1" applyBorder="1" applyAlignment="1">
      <alignment horizontal="center" vertical="center"/>
    </xf>
    <xf numFmtId="173" fontId="0" fillId="0" borderId="24" xfId="0" applyNumberFormat="1" applyBorder="1" applyAlignment="1">
      <alignment horizontal="center" vertical="center"/>
    </xf>
    <xf numFmtId="0" fontId="51" fillId="0" borderId="24" xfId="0" applyFont="1" applyBorder="1" applyAlignment="1">
      <alignment horizontal="center" vertical="center"/>
    </xf>
    <xf numFmtId="0" fontId="50" fillId="0" borderId="24" xfId="0" applyFont="1" applyBorder="1" applyAlignment="1">
      <alignment horizontal="center" vertical="center"/>
    </xf>
    <xf numFmtId="175" fontId="62" fillId="0" borderId="29" xfId="43" applyNumberFormat="1" applyFont="1" applyBorder="1" applyAlignment="1">
      <alignment horizontal="center" vertical="center" wrapText="1"/>
    </xf>
    <xf numFmtId="175" fontId="62" fillId="0" borderId="40" xfId="43" applyNumberFormat="1" applyFont="1" applyBorder="1" applyAlignment="1" applyProtection="1">
      <alignment horizontal="center" vertical="center" wrapText="1"/>
      <protection hidden="1"/>
    </xf>
    <xf numFmtId="180" fontId="51" fillId="13" borderId="63" xfId="0" applyNumberFormat="1" applyFont="1" applyFill="1" applyBorder="1" applyAlignment="1">
      <alignment horizontal="left" vertical="center"/>
    </xf>
    <xf numFmtId="0" fontId="0" fillId="7" borderId="99" xfId="0" applyFill="1" applyBorder="1" applyAlignment="1">
      <alignment horizontal="center" vertical="center" wrapText="1"/>
    </xf>
    <xf numFmtId="0" fontId="51" fillId="12" borderId="0" xfId="0" applyFont="1" applyFill="1" applyAlignment="1">
      <alignment horizontal="center" vertical="center" wrapText="1"/>
    </xf>
    <xf numFmtId="0" fontId="0" fillId="7" borderId="100" xfId="0" applyFill="1" applyBorder="1" applyAlignment="1">
      <alignment horizontal="center" vertical="center" wrapText="1"/>
    </xf>
    <xf numFmtId="0" fontId="0" fillId="7" borderId="0" xfId="0" applyFill="1" applyAlignment="1">
      <alignment horizontal="center" vertical="center" wrapText="1"/>
    </xf>
    <xf numFmtId="0" fontId="51" fillId="13" borderId="97" xfId="0" applyFont="1" applyFill="1" applyBorder="1" applyAlignment="1">
      <alignment horizontal="left" vertical="center"/>
    </xf>
    <xf numFmtId="173" fontId="51" fillId="7" borderId="60" xfId="0" applyNumberFormat="1" applyFont="1" applyFill="1" applyBorder="1" applyAlignment="1">
      <alignment horizontal="center" vertical="center"/>
    </xf>
    <xf numFmtId="0" fontId="51" fillId="13" borderId="98" xfId="0" applyFont="1" applyFill="1" applyBorder="1" applyAlignment="1">
      <alignment horizontal="left" vertical="center" wrapText="1"/>
    </xf>
    <xf numFmtId="164" fontId="50" fillId="0" borderId="24" xfId="2" applyFont="1" applyBorder="1" applyAlignment="1">
      <alignment horizontal="center" vertical="center"/>
    </xf>
    <xf numFmtId="9" fontId="50" fillId="0" borderId="24" xfId="82" applyFont="1" applyBorder="1" applyAlignment="1">
      <alignment horizontal="center" vertical="center"/>
    </xf>
    <xf numFmtId="173" fontId="50" fillId="0" borderId="24" xfId="0" applyNumberFormat="1" applyFont="1" applyBorder="1" applyAlignment="1">
      <alignment horizontal="center" vertical="center"/>
    </xf>
    <xf numFmtId="173" fontId="50" fillId="0" borderId="24" xfId="2" applyNumberFormat="1" applyFont="1" applyBorder="1" applyAlignment="1">
      <alignment horizontal="center" vertical="center"/>
    </xf>
    <xf numFmtId="1" fontId="63" fillId="0" borderId="0" xfId="43" applyNumberFormat="1" applyFont="1" applyAlignment="1">
      <alignment horizontal="center" vertical="center"/>
    </xf>
    <xf numFmtId="0" fontId="51" fillId="8" borderId="24" xfId="0" applyFont="1" applyFill="1" applyBorder="1" applyAlignment="1">
      <alignment horizontal="center" vertical="center"/>
    </xf>
    <xf numFmtId="182" fontId="0" fillId="7" borderId="27" xfId="0" applyNumberFormat="1" applyFill="1" applyBorder="1" applyAlignment="1">
      <alignment horizontal="center" vertical="center"/>
    </xf>
    <xf numFmtId="182" fontId="0" fillId="7" borderId="0" xfId="0" applyNumberFormat="1" applyFill="1" applyAlignment="1">
      <alignment horizontal="center" vertical="center"/>
    </xf>
    <xf numFmtId="173" fontId="51" fillId="7" borderId="0" xfId="0" applyNumberFormat="1" applyFont="1" applyFill="1" applyAlignment="1">
      <alignment horizontal="center" vertical="center"/>
    </xf>
    <xf numFmtId="0" fontId="51" fillId="7" borderId="69" xfId="0" applyFont="1" applyFill="1" applyBorder="1" applyAlignment="1">
      <alignment horizontal="center" vertical="center" wrapText="1"/>
    </xf>
    <xf numFmtId="0" fontId="51" fillId="7" borderId="59" xfId="0" applyFont="1" applyFill="1" applyBorder="1" applyAlignment="1">
      <alignment horizontal="center" vertical="center" wrapText="1"/>
    </xf>
    <xf numFmtId="4" fontId="31" fillId="7" borderId="9" xfId="80" applyNumberFormat="1" applyFont="1" applyFill="1" applyBorder="1" applyAlignment="1" applyProtection="1">
      <alignment horizontal="center" vertical="center"/>
      <protection hidden="1"/>
    </xf>
    <xf numFmtId="10" fontId="9" fillId="0" borderId="92" xfId="36" applyNumberFormat="1" applyFont="1" applyBorder="1" applyAlignment="1">
      <alignment horizontal="center" vertical="center" wrapText="1"/>
    </xf>
    <xf numFmtId="49" fontId="38" fillId="7" borderId="80" xfId="80" applyNumberFormat="1" applyFont="1" applyFill="1" applyBorder="1" applyAlignment="1" applyProtection="1">
      <alignment vertical="center"/>
      <protection hidden="1"/>
    </xf>
    <xf numFmtId="164" fontId="66" fillId="7" borderId="0" xfId="2" applyFont="1" applyFill="1" applyAlignment="1">
      <alignment horizontal="center" vertical="center"/>
    </xf>
    <xf numFmtId="0" fontId="13" fillId="0" borderId="0" xfId="37" applyFont="1" applyAlignment="1">
      <alignment horizontal="center" vertical="center"/>
    </xf>
    <xf numFmtId="1" fontId="67" fillId="7" borderId="0" xfId="2" applyNumberFormat="1" applyFont="1" applyFill="1" applyAlignment="1">
      <alignment horizontal="center" vertical="center"/>
    </xf>
    <xf numFmtId="164" fontId="67" fillId="7" borderId="0" xfId="2" applyFont="1" applyFill="1" applyAlignment="1">
      <alignment horizontal="center" vertical="center"/>
    </xf>
    <xf numFmtId="0" fontId="48" fillId="11" borderId="83" xfId="43" applyFill="1" applyBorder="1" applyAlignment="1">
      <alignment horizontal="center" vertical="center"/>
    </xf>
    <xf numFmtId="0" fontId="48" fillId="0" borderId="0" xfId="43" applyAlignment="1">
      <alignment horizontal="center" vertical="center"/>
    </xf>
    <xf numFmtId="0" fontId="48" fillId="11" borderId="85" xfId="43" applyFill="1" applyBorder="1" applyAlignment="1">
      <alignment horizontal="center" vertical="center"/>
    </xf>
    <xf numFmtId="0" fontId="48" fillId="11" borderId="133" xfId="43" applyFill="1" applyBorder="1" applyAlignment="1">
      <alignment horizontal="center" vertical="center"/>
    </xf>
    <xf numFmtId="0" fontId="48" fillId="11" borderId="134" xfId="43" applyFill="1" applyBorder="1" applyAlignment="1">
      <alignment horizontal="center" vertical="center"/>
    </xf>
    <xf numFmtId="0" fontId="0" fillId="11" borderId="134" xfId="43" applyFont="1" applyFill="1" applyBorder="1" applyAlignment="1">
      <alignment horizontal="center" vertical="center"/>
    </xf>
    <xf numFmtId="0" fontId="73" fillId="0" borderId="0" xfId="36" applyFont="1" applyAlignment="1" applyProtection="1">
      <alignment horizontal="center" vertical="center"/>
      <protection hidden="1"/>
    </xf>
    <xf numFmtId="0" fontId="73" fillId="0" borderId="0" xfId="36" applyFont="1" applyAlignment="1">
      <alignment horizontal="center" vertical="center"/>
    </xf>
    <xf numFmtId="171" fontId="76" fillId="0" borderId="36" xfId="40" applyNumberFormat="1" applyFont="1" applyBorder="1" applyAlignment="1">
      <alignment horizontal="centerContinuous" vertical="center"/>
    </xf>
    <xf numFmtId="0" fontId="0" fillId="0" borderId="62" xfId="0" applyBorder="1" applyAlignment="1">
      <alignment horizontal="center" vertical="center"/>
    </xf>
    <xf numFmtId="175" fontId="26" fillId="0" borderId="32" xfId="36" applyNumberFormat="1" applyFont="1" applyBorder="1" applyAlignment="1">
      <alignment vertical="center"/>
    </xf>
    <xf numFmtId="183" fontId="26" fillId="0" borderId="29" xfId="36" quotePrefix="1" applyNumberFormat="1" applyFont="1" applyBorder="1" applyAlignment="1">
      <alignment horizontal="center" vertical="center" wrapText="1"/>
    </xf>
    <xf numFmtId="183" fontId="62" fillId="0" borderId="40" xfId="43" applyNumberFormat="1" applyFont="1" applyBorder="1" applyAlignment="1" applyProtection="1">
      <alignment horizontal="center" vertical="center" wrapText="1"/>
      <protection hidden="1"/>
    </xf>
    <xf numFmtId="183" fontId="62" fillId="0" borderId="29" xfId="43" applyNumberFormat="1" applyFont="1" applyBorder="1" applyAlignment="1">
      <alignment horizontal="center" vertical="center" wrapText="1"/>
    </xf>
    <xf numFmtId="1" fontId="79" fillId="0" borderId="22" xfId="36" applyNumberFormat="1" applyFont="1" applyBorder="1" applyAlignment="1">
      <alignment horizontal="center" vertical="center"/>
    </xf>
    <xf numFmtId="1" fontId="79" fillId="0" borderId="18" xfId="36" applyNumberFormat="1" applyFont="1" applyBorder="1" applyAlignment="1" applyProtection="1">
      <alignment horizontal="center" vertical="center"/>
      <protection hidden="1"/>
    </xf>
    <xf numFmtId="0" fontId="78" fillId="0" borderId="56" xfId="43" applyFont="1" applyBorder="1"/>
    <xf numFmtId="0" fontId="78" fillId="0" borderId="53" xfId="43" applyFont="1" applyBorder="1"/>
    <xf numFmtId="0" fontId="78" fillId="0" borderId="89" xfId="43" applyFont="1" applyBorder="1"/>
    <xf numFmtId="0" fontId="78" fillId="0" borderId="0" xfId="43" applyFont="1"/>
    <xf numFmtId="0" fontId="80" fillId="0" borderId="0" xfId="0" applyFont="1" applyAlignment="1" applyProtection="1">
      <alignment horizontal="center" vertical="center"/>
      <protection hidden="1"/>
    </xf>
    <xf numFmtId="9" fontId="11" fillId="0" borderId="80" xfId="84" applyFont="1" applyFill="1" applyBorder="1" applyAlignment="1">
      <alignment horizontal="center" vertical="center"/>
    </xf>
    <xf numFmtId="183" fontId="82" fillId="0" borderId="40" xfId="43" applyNumberFormat="1" applyFont="1" applyBorder="1" applyAlignment="1" applyProtection="1">
      <alignment horizontal="center" vertical="center" wrapText="1"/>
      <protection hidden="1"/>
    </xf>
    <xf numFmtId="0" fontId="49" fillId="15" borderId="0" xfId="35" applyFill="1"/>
    <xf numFmtId="0" fontId="83" fillId="16" borderId="0" xfId="35" applyFont="1" applyFill="1"/>
    <xf numFmtId="0" fontId="41" fillId="0" borderId="0" xfId="36" applyFont="1" applyAlignment="1">
      <alignment horizontal="center" vertical="center" wrapText="1"/>
    </xf>
    <xf numFmtId="0" fontId="4" fillId="0" borderId="138" xfId="36" applyFont="1" applyBorder="1" applyAlignment="1">
      <alignment horizontal="centerContinuous" vertical="center" wrapText="1"/>
    </xf>
    <xf numFmtId="0" fontId="0" fillId="11" borderId="83" xfId="43" applyFont="1" applyFill="1" applyBorder="1" applyAlignment="1">
      <alignment horizontal="center" vertical="center"/>
    </xf>
    <xf numFmtId="0" fontId="0" fillId="11" borderId="133" xfId="43" applyFont="1" applyFill="1" applyBorder="1" applyAlignment="1">
      <alignment horizontal="center" vertical="center"/>
    </xf>
    <xf numFmtId="9" fontId="0" fillId="11" borderId="83" xfId="82" applyFont="1" applyFill="1" applyBorder="1" applyAlignment="1">
      <alignment horizontal="center" vertical="center"/>
    </xf>
    <xf numFmtId="9" fontId="0" fillId="11" borderId="133" xfId="82" applyFont="1" applyFill="1" applyBorder="1" applyAlignment="1">
      <alignment horizontal="center" vertical="center"/>
    </xf>
    <xf numFmtId="9" fontId="0" fillId="11" borderId="134" xfId="82" applyFont="1" applyFill="1" applyBorder="1" applyAlignment="1">
      <alignment horizontal="center" vertical="center"/>
    </xf>
    <xf numFmtId="9" fontId="48" fillId="11" borderId="134" xfId="82" applyFont="1" applyFill="1" applyBorder="1" applyAlignment="1">
      <alignment horizontal="center" vertical="center"/>
    </xf>
    <xf numFmtId="0" fontId="6" fillId="0" borderId="0" xfId="36" applyFont="1" applyAlignment="1">
      <alignment horizontal="center" vertical="center"/>
    </xf>
    <xf numFmtId="0" fontId="2" fillId="0" borderId="0" xfId="36" applyAlignment="1">
      <alignment horizontal="center" vertical="center"/>
    </xf>
    <xf numFmtId="0" fontId="84" fillId="0" borderId="47" xfId="36" applyFont="1" applyBorder="1" applyAlignment="1">
      <alignment horizontal="center" vertical="center"/>
    </xf>
    <xf numFmtId="0" fontId="84" fillId="0" borderId="0" xfId="36" applyFont="1" applyAlignment="1">
      <alignment horizontal="center" vertical="center"/>
    </xf>
    <xf numFmtId="0" fontId="84" fillId="0" borderId="33" xfId="36" applyFont="1" applyBorder="1" applyAlignment="1">
      <alignment horizontal="center" vertical="center"/>
    </xf>
    <xf numFmtId="0" fontId="2" fillId="0" borderId="97" xfId="36" applyBorder="1" applyAlignment="1">
      <alignment horizontal="center" vertical="center"/>
    </xf>
    <xf numFmtId="0" fontId="2" fillId="0" borderId="24" xfId="36" applyBorder="1" applyAlignment="1">
      <alignment horizontal="center" vertical="center"/>
    </xf>
    <xf numFmtId="0" fontId="2" fillId="0" borderId="59" xfId="36" applyBorder="1" applyAlignment="1">
      <alignment horizontal="center" vertical="center"/>
    </xf>
    <xf numFmtId="0" fontId="2" fillId="0" borderId="18" xfId="36" applyBorder="1" applyAlignment="1">
      <alignment horizontal="center" vertical="center"/>
    </xf>
    <xf numFmtId="0" fontId="2" fillId="0" borderId="11" xfId="36" applyBorder="1" applyAlignment="1">
      <alignment horizontal="center" vertical="center"/>
    </xf>
    <xf numFmtId="0" fontId="2" fillId="0" borderId="19" xfId="36" applyBorder="1" applyAlignment="1">
      <alignment horizontal="center" vertical="center"/>
    </xf>
    <xf numFmtId="0" fontId="41" fillId="0" borderId="37" xfId="36" applyFont="1" applyBorder="1" applyAlignment="1">
      <alignment horizontal="center" vertical="center" wrapText="1"/>
    </xf>
    <xf numFmtId="0" fontId="41" fillId="0" borderId="93" xfId="36" applyFont="1" applyBorder="1" applyAlignment="1">
      <alignment horizontal="center" vertical="center" wrapText="1"/>
    </xf>
    <xf numFmtId="0" fontId="41" fillId="0" borderId="33" xfId="36" applyFont="1" applyBorder="1" applyAlignment="1">
      <alignment horizontal="center" vertical="center" wrapText="1"/>
    </xf>
    <xf numFmtId="0" fontId="52" fillId="0" borderId="0" xfId="35" applyFont="1" applyAlignment="1">
      <alignment horizontal="center"/>
    </xf>
    <xf numFmtId="0" fontId="70" fillId="7" borderId="65" xfId="35" applyFont="1" applyFill="1" applyBorder="1" applyAlignment="1">
      <alignment horizontal="center" vertical="center"/>
    </xf>
    <xf numFmtId="184" fontId="55" fillId="7" borderId="65" xfId="35" applyNumberFormat="1" applyFont="1" applyFill="1" applyBorder="1" applyAlignment="1">
      <alignment horizontal="center" vertical="center"/>
    </xf>
    <xf numFmtId="0" fontId="9" fillId="17" borderId="60" xfId="36" quotePrefix="1" applyFont="1" applyFill="1" applyBorder="1" applyAlignment="1">
      <alignment horizontal="center" vertical="center" wrapText="1"/>
    </xf>
    <xf numFmtId="0" fontId="2" fillId="4" borderId="0" xfId="40" applyFill="1" applyAlignment="1">
      <alignment wrapText="1"/>
    </xf>
    <xf numFmtId="0" fontId="2" fillId="4" borderId="0" xfId="40" applyFill="1"/>
    <xf numFmtId="0" fontId="73" fillId="4" borderId="0" xfId="40" applyFont="1" applyFill="1"/>
    <xf numFmtId="0" fontId="73" fillId="4" borderId="0" xfId="40" applyFont="1" applyFill="1" applyAlignment="1">
      <alignment horizontal="center" vertical="center"/>
    </xf>
    <xf numFmtId="1" fontId="5" fillId="0" borderId="0" xfId="40" applyNumberFormat="1" applyFont="1" applyAlignment="1">
      <alignment horizontal="centerContinuous" vertical="center" wrapText="1"/>
    </xf>
    <xf numFmtId="0" fontId="8" fillId="4" borderId="0" xfId="40" applyFont="1" applyFill="1" applyAlignment="1">
      <alignment horizontal="centerContinuous" vertical="center" wrapText="1"/>
    </xf>
    <xf numFmtId="0" fontId="73" fillId="0" borderId="0" xfId="36" applyFont="1"/>
    <xf numFmtId="0" fontId="5" fillId="0" borderId="0" xfId="40" applyFont="1" applyAlignment="1">
      <alignment horizontal="centerContinuous" vertical="center"/>
    </xf>
    <xf numFmtId="0" fontId="5" fillId="0" borderId="50" xfId="40" applyFont="1" applyBorder="1" applyAlignment="1">
      <alignment horizontal="right" vertical="center"/>
    </xf>
    <xf numFmtId="0" fontId="5" fillId="0" borderId="50" xfId="40" applyFont="1" applyBorder="1" applyAlignment="1">
      <alignment vertical="center"/>
    </xf>
    <xf numFmtId="0" fontId="86" fillId="4" borderId="0" xfId="40" applyFont="1" applyFill="1"/>
    <xf numFmtId="0" fontId="2" fillId="4" borderId="41" xfId="40" applyFill="1" applyBorder="1"/>
    <xf numFmtId="0" fontId="2" fillId="4" borderId="50" xfId="40" applyFill="1" applyBorder="1"/>
    <xf numFmtId="0" fontId="2" fillId="0" borderId="50" xfId="40" applyBorder="1"/>
    <xf numFmtId="189" fontId="5" fillId="0" borderId="142" xfId="91" applyNumberFormat="1" applyFont="1" applyFill="1" applyBorder="1" applyAlignment="1" applyProtection="1">
      <alignment vertical="center"/>
      <protection locked="0"/>
    </xf>
    <xf numFmtId="0" fontId="5" fillId="0" borderId="41" xfId="40" applyFont="1" applyBorder="1" applyAlignment="1">
      <alignment horizontal="left" vertical="center"/>
    </xf>
    <xf numFmtId="182" fontId="5" fillId="4" borderId="142" xfId="92" applyNumberFormat="1" applyFont="1" applyFill="1" applyBorder="1" applyAlignment="1"/>
    <xf numFmtId="0" fontId="5" fillId="0" borderId="41" xfId="40" applyFont="1" applyBorder="1" applyAlignment="1">
      <alignment horizontal="center" vertical="center" wrapText="1"/>
    </xf>
    <xf numFmtId="0" fontId="5" fillId="0" borderId="50" xfId="40" applyFont="1" applyBorder="1" applyAlignment="1">
      <alignment horizontal="center" vertical="center" wrapText="1"/>
    </xf>
    <xf numFmtId="0" fontId="86" fillId="0" borderId="0" xfId="36" applyFont="1"/>
    <xf numFmtId="0" fontId="5" fillId="0" borderId="18" xfId="40" applyFont="1" applyBorder="1" applyAlignment="1">
      <alignment horizontal="center" vertical="center" wrapText="1"/>
    </xf>
    <xf numFmtId="0" fontId="5" fillId="0" borderId="11" xfId="40" applyFont="1" applyBorder="1" applyAlignment="1">
      <alignment horizontal="center" vertical="center" wrapText="1"/>
    </xf>
    <xf numFmtId="0" fontId="2" fillId="4" borderId="11" xfId="40" applyFill="1" applyBorder="1"/>
    <xf numFmtId="0" fontId="2" fillId="0" borderId="11" xfId="40" applyBorder="1"/>
    <xf numFmtId="0" fontId="5" fillId="0" borderId="11" xfId="40" applyFont="1" applyBorder="1" applyAlignment="1">
      <alignment horizontal="right" vertical="center"/>
    </xf>
    <xf numFmtId="182" fontId="5" fillId="4" borderId="102" xfId="92" applyNumberFormat="1" applyFont="1" applyFill="1" applyBorder="1" applyAlignment="1">
      <alignment horizontal="center" vertical="center"/>
    </xf>
    <xf numFmtId="2" fontId="5" fillId="4" borderId="59" xfId="92" applyNumberFormat="1" applyFont="1" applyFill="1" applyBorder="1" applyAlignment="1"/>
    <xf numFmtId="182" fontId="5" fillId="4" borderId="59" xfId="92" applyNumberFormat="1" applyFont="1" applyFill="1" applyBorder="1" applyAlignment="1"/>
    <xf numFmtId="0" fontId="86" fillId="4" borderId="0" xfId="40" applyFont="1" applyFill="1" applyAlignment="1">
      <alignment wrapText="1"/>
    </xf>
    <xf numFmtId="0" fontId="9" fillId="4" borderId="0" xfId="40" applyFont="1" applyFill="1" applyAlignment="1">
      <alignment vertical="center"/>
    </xf>
    <xf numFmtId="182" fontId="47" fillId="4" borderId="0" xfId="92" applyNumberFormat="1" applyFont="1" applyFill="1" applyBorder="1" applyAlignment="1"/>
    <xf numFmtId="0" fontId="73" fillId="4" borderId="0" xfId="40" applyFont="1" applyFill="1" applyAlignment="1">
      <alignment wrapText="1"/>
    </xf>
    <xf numFmtId="0" fontId="73" fillId="4" borderId="0" xfId="40" applyFont="1" applyFill="1" applyAlignment="1">
      <alignment horizontal="center" vertical="center" wrapText="1"/>
    </xf>
    <xf numFmtId="4" fontId="8" fillId="4" borderId="0" xfId="40" applyNumberFormat="1" applyFont="1" applyFill="1" applyAlignment="1">
      <alignment horizontal="centerContinuous" vertical="center" wrapText="1"/>
    </xf>
    <xf numFmtId="41" fontId="2" fillId="4" borderId="0" xfId="93" applyFont="1" applyFill="1" applyBorder="1"/>
    <xf numFmtId="1" fontId="5" fillId="4" borderId="144" xfId="40" applyNumberFormat="1" applyFont="1" applyFill="1" applyBorder="1" applyAlignment="1">
      <alignment horizontal="center" vertical="center" wrapText="1"/>
    </xf>
    <xf numFmtId="1" fontId="5" fillId="4" borderId="145" xfId="40" applyNumberFormat="1" applyFont="1" applyFill="1" applyBorder="1" applyAlignment="1">
      <alignment horizontal="left" vertical="center" wrapText="1"/>
    </xf>
    <xf numFmtId="3" fontId="5" fillId="0" borderId="145" xfId="40" applyNumberFormat="1" applyFont="1" applyBorder="1" applyAlignment="1">
      <alignment horizontal="center" vertical="center" wrapText="1"/>
    </xf>
    <xf numFmtId="193" fontId="5" fillId="0" borderId="145" xfId="40" applyNumberFormat="1" applyFont="1" applyBorder="1" applyAlignment="1">
      <alignment horizontal="center" vertical="center" wrapText="1"/>
    </xf>
    <xf numFmtId="183" fontId="5" fillId="0" borderId="146" xfId="40" applyNumberFormat="1" applyFont="1" applyBorder="1" applyAlignment="1">
      <alignment horizontal="center" vertical="center" wrapText="1"/>
    </xf>
    <xf numFmtId="185" fontId="73" fillId="4" borderId="0" xfId="90" applyFont="1" applyFill="1" applyAlignment="1">
      <alignment horizontal="center" vertical="center"/>
    </xf>
    <xf numFmtId="0" fontId="5" fillId="0" borderId="59" xfId="36" applyFont="1" applyBorder="1" applyAlignment="1">
      <alignment horizontal="center" vertical="center"/>
    </xf>
    <xf numFmtId="0" fontId="5" fillId="4" borderId="59" xfId="40" applyFont="1" applyFill="1" applyBorder="1" applyAlignment="1">
      <alignment horizontal="center"/>
    </xf>
    <xf numFmtId="10" fontId="5" fillId="4" borderId="59" xfId="40" applyNumberFormat="1" applyFont="1" applyFill="1" applyBorder="1" applyAlignment="1">
      <alignment horizontal="center" vertical="center" wrapText="1"/>
    </xf>
    <xf numFmtId="0" fontId="9" fillId="4" borderId="37" xfId="40" applyFont="1" applyFill="1" applyBorder="1" applyAlignment="1">
      <alignment horizontal="center" vertical="center" wrapText="1"/>
    </xf>
    <xf numFmtId="0" fontId="9" fillId="4" borderId="34" xfId="40" applyFont="1" applyFill="1" applyBorder="1" applyAlignment="1">
      <alignment horizontal="center" vertical="center"/>
    </xf>
    <xf numFmtId="4" fontId="9" fillId="4" borderId="34" xfId="40" applyNumberFormat="1" applyFont="1" applyFill="1" applyBorder="1" applyAlignment="1">
      <alignment horizontal="center" vertical="center"/>
    </xf>
    <xf numFmtId="0" fontId="2" fillId="4" borderId="0" xfId="40" applyFill="1" applyAlignment="1">
      <alignment horizontal="center" vertical="center"/>
    </xf>
    <xf numFmtId="3" fontId="5" fillId="0" borderId="29" xfId="36" quotePrefix="1" applyNumberFormat="1" applyFont="1" applyBorder="1" applyAlignment="1" applyProtection="1">
      <alignment horizontal="center" vertical="center"/>
      <protection hidden="1"/>
    </xf>
    <xf numFmtId="2" fontId="5" fillId="4" borderId="145" xfId="40" applyNumberFormat="1" applyFont="1" applyFill="1" applyBorder="1" applyAlignment="1">
      <alignment horizontal="center" vertical="center" wrapText="1"/>
    </xf>
    <xf numFmtId="41" fontId="2" fillId="20" borderId="0" xfId="93" applyFont="1" applyFill="1" applyBorder="1"/>
    <xf numFmtId="0" fontId="2" fillId="4" borderId="0" xfId="40" applyFill="1" applyAlignment="1">
      <alignment horizontal="left" vertical="top" wrapText="1"/>
    </xf>
    <xf numFmtId="191" fontId="2" fillId="0" borderId="0" xfId="36" applyNumberFormat="1"/>
    <xf numFmtId="182" fontId="0" fillId="0" borderId="0" xfId="92" applyNumberFormat="1" applyFont="1" applyBorder="1"/>
    <xf numFmtId="0" fontId="88" fillId="4" borderId="0" xfId="40" applyFont="1" applyFill="1" applyAlignment="1">
      <alignment horizontal="center" vertical="center" wrapText="1"/>
    </xf>
    <xf numFmtId="10" fontId="5" fillId="4" borderId="0" xfId="40" applyNumberFormat="1" applyFont="1" applyFill="1" applyAlignment="1">
      <alignment horizontal="center" vertical="center" wrapText="1"/>
    </xf>
    <xf numFmtId="0" fontId="8" fillId="0" borderId="0" xfId="40" applyFont="1" applyAlignment="1">
      <alignment horizontal="centerContinuous" vertical="center" wrapText="1"/>
    </xf>
    <xf numFmtId="1" fontId="5" fillId="4" borderId="60" xfId="40" applyNumberFormat="1" applyFont="1" applyFill="1" applyBorder="1" applyAlignment="1">
      <alignment horizontal="center" vertical="center" wrapText="1"/>
    </xf>
    <xf numFmtId="4" fontId="72" fillId="0" borderId="91" xfId="87" applyNumberFormat="1" applyFont="1" applyFill="1" applyBorder="1" applyAlignment="1">
      <alignment horizontal="center" vertical="center" wrapText="1"/>
    </xf>
    <xf numFmtId="184" fontId="23" fillId="0" borderId="57" xfId="36" applyNumberFormat="1" applyFont="1" applyBorder="1" applyAlignment="1">
      <alignment horizontal="center" vertical="center" wrapText="1"/>
    </xf>
    <xf numFmtId="0" fontId="58" fillId="21" borderId="116" xfId="36" applyFont="1" applyFill="1" applyBorder="1" applyAlignment="1">
      <alignment horizontal="center" vertical="center" wrapText="1"/>
    </xf>
    <xf numFmtId="0" fontId="58" fillId="21" borderId="15" xfId="36" applyFont="1" applyFill="1" applyBorder="1" applyAlignment="1">
      <alignment vertical="center" wrapText="1"/>
    </xf>
    <xf numFmtId="194" fontId="91" fillId="21" borderId="15" xfId="36" applyNumberFormat="1" applyFont="1" applyFill="1" applyBorder="1" applyAlignment="1">
      <alignment horizontal="center" vertical="center" wrapText="1"/>
    </xf>
    <xf numFmtId="194" fontId="91" fillId="21" borderId="49" xfId="36" applyNumberFormat="1" applyFont="1" applyFill="1" applyBorder="1" applyAlignment="1">
      <alignment horizontal="center" vertical="center" wrapText="1"/>
    </xf>
    <xf numFmtId="194" fontId="92" fillId="21" borderId="49" xfId="43" applyNumberFormat="1" applyFont="1" applyFill="1" applyBorder="1" applyAlignment="1">
      <alignment horizontal="center" vertical="center" wrapText="1"/>
    </xf>
    <xf numFmtId="0" fontId="69" fillId="0" borderId="11" xfId="35" applyFont="1" applyBorder="1" applyAlignment="1">
      <alignment vertical="center"/>
    </xf>
    <xf numFmtId="0" fontId="69" fillId="0" borderId="123" xfId="35" applyFont="1" applyBorder="1" applyAlignment="1">
      <alignment vertical="center"/>
    </xf>
    <xf numFmtId="1" fontId="8" fillId="0" borderId="0" xfId="36" applyNumberFormat="1" applyFont="1" applyAlignment="1">
      <alignment horizontal="center" vertical="center" wrapText="1"/>
    </xf>
    <xf numFmtId="9" fontId="8" fillId="0" borderId="0" xfId="82" applyFont="1" applyFill="1" applyBorder="1" applyAlignment="1">
      <alignment horizontal="center" vertical="center" wrapText="1"/>
    </xf>
    <xf numFmtId="0" fontId="9" fillId="0" borderId="0" xfId="36" applyFont="1" applyAlignment="1">
      <alignment horizontal="center" vertical="center" wrapText="1"/>
    </xf>
    <xf numFmtId="0" fontId="9" fillId="0" borderId="0" xfId="36" applyFont="1" applyAlignment="1">
      <alignment vertical="center"/>
    </xf>
    <xf numFmtId="0" fontId="2" fillId="0" borderId="91" xfId="36" applyBorder="1" applyAlignment="1">
      <alignment horizontal="center" vertical="center" wrapText="1"/>
    </xf>
    <xf numFmtId="1" fontId="94" fillId="0" borderId="91" xfId="82" applyNumberFormat="1" applyFont="1" applyFill="1" applyBorder="1" applyAlignment="1">
      <alignment horizontal="center" vertical="center"/>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10" fontId="9" fillId="4" borderId="74" xfId="40" applyNumberFormat="1" applyFont="1" applyFill="1" applyBorder="1" applyAlignment="1">
      <alignment horizontal="center" vertical="center" wrapText="1"/>
    </xf>
    <xf numFmtId="0" fontId="9" fillId="22" borderId="60" xfId="36" quotePrefix="1" applyFont="1" applyFill="1" applyBorder="1" applyAlignment="1">
      <alignment horizontal="center" vertical="center" wrapText="1"/>
    </xf>
    <xf numFmtId="196" fontId="2" fillId="4" borderId="0" xfId="40" applyNumberFormat="1" applyFill="1"/>
    <xf numFmtId="164" fontId="5" fillId="19" borderId="0" xfId="3" applyFont="1" applyFill="1" applyAlignment="1">
      <alignment horizontal="center" vertical="center"/>
    </xf>
    <xf numFmtId="0" fontId="7" fillId="4" borderId="0" xfId="40" applyFont="1" applyFill="1" applyAlignment="1">
      <alignment horizontal="center" vertical="center"/>
    </xf>
    <xf numFmtId="0" fontId="5" fillId="23" borderId="0" xfId="40" applyFont="1" applyFill="1"/>
    <xf numFmtId="0" fontId="2" fillId="4" borderId="70" xfId="40" applyFill="1" applyBorder="1"/>
    <xf numFmtId="164" fontId="2" fillId="4" borderId="70" xfId="3" applyFont="1" applyFill="1" applyBorder="1"/>
    <xf numFmtId="164" fontId="2" fillId="4" borderId="0" xfId="3" applyFont="1" applyFill="1"/>
    <xf numFmtId="0" fontId="5" fillId="17" borderId="0" xfId="40" applyFont="1" applyFill="1"/>
    <xf numFmtId="0" fontId="5" fillId="24" borderId="0" xfId="40" applyFont="1" applyFill="1"/>
    <xf numFmtId="0" fontId="5" fillId="25" borderId="0" xfId="40" applyFont="1" applyFill="1"/>
    <xf numFmtId="185" fontId="5" fillId="0" borderId="0" xfId="90" applyFont="1" applyFill="1" applyBorder="1" applyAlignment="1" applyProtection="1">
      <alignment horizontal="center" vertical="center" wrapText="1"/>
    </xf>
    <xf numFmtId="189" fontId="5" fillId="0" borderId="0" xfId="91" applyNumberFormat="1" applyFont="1" applyFill="1" applyBorder="1" applyAlignment="1" applyProtection="1">
      <alignment vertical="center"/>
      <protection locked="0"/>
    </xf>
    <xf numFmtId="164" fontId="5" fillId="0" borderId="0" xfId="91" applyNumberFormat="1" applyFont="1" applyFill="1" applyBorder="1" applyAlignment="1" applyProtection="1">
      <alignment vertical="center"/>
      <protection locked="0"/>
    </xf>
    <xf numFmtId="183" fontId="5" fillId="0" borderId="0" xfId="40" applyNumberFormat="1" applyFont="1" applyAlignment="1">
      <alignment horizontal="center" vertical="center" wrapText="1"/>
    </xf>
    <xf numFmtId="0" fontId="47" fillId="0" borderId="0" xfId="40" applyFont="1" applyAlignment="1">
      <alignment horizontal="center" vertical="center" wrapText="1"/>
    </xf>
    <xf numFmtId="188" fontId="5" fillId="0" borderId="0" xfId="90" applyNumberFormat="1" applyFont="1" applyFill="1" applyBorder="1" applyAlignment="1" applyProtection="1">
      <alignment horizontal="center" vertical="center" wrapText="1"/>
    </xf>
    <xf numFmtId="182" fontId="5" fillId="0" borderId="0" xfId="92" applyNumberFormat="1" applyFont="1" applyFill="1" applyBorder="1" applyAlignment="1"/>
    <xf numFmtId="0" fontId="47" fillId="0" borderId="0" xfId="40" applyFont="1" applyAlignment="1">
      <alignment horizontal="left" vertical="center" wrapText="1"/>
    </xf>
    <xf numFmtId="182" fontId="5" fillId="0" borderId="0" xfId="92" applyNumberFormat="1" applyFont="1" applyFill="1" applyBorder="1" applyAlignment="1">
      <alignment horizontal="center" vertical="center"/>
    </xf>
    <xf numFmtId="2" fontId="5" fillId="0" borderId="0" xfId="92" applyNumberFormat="1" applyFont="1" applyFill="1" applyBorder="1" applyAlignment="1"/>
    <xf numFmtId="192" fontId="47" fillId="0" borderId="0" xfId="92" applyNumberFormat="1" applyFont="1" applyFill="1" applyBorder="1" applyAlignment="1">
      <alignment horizontal="center" vertical="center" wrapText="1"/>
    </xf>
    <xf numFmtId="10" fontId="5" fillId="0" borderId="0" xfId="40" applyNumberFormat="1" applyFont="1" applyAlignment="1">
      <alignment horizontal="center" vertical="center" wrapText="1"/>
    </xf>
    <xf numFmtId="0" fontId="47" fillId="18" borderId="3" xfId="40" applyFont="1" applyFill="1" applyBorder="1" applyAlignment="1">
      <alignment horizontal="center" vertical="center"/>
    </xf>
    <xf numFmtId="0" fontId="5" fillId="0" borderId="136" xfId="36" applyFont="1" applyBorder="1" applyAlignment="1">
      <alignment horizontal="center" vertical="center"/>
    </xf>
    <xf numFmtId="0" fontId="5" fillId="4" borderId="136" xfId="40" applyFont="1" applyFill="1" applyBorder="1" applyAlignment="1">
      <alignment horizontal="center"/>
    </xf>
    <xf numFmtId="10" fontId="5" fillId="4" borderId="136" xfId="40" applyNumberFormat="1" applyFont="1" applyFill="1" applyBorder="1" applyAlignment="1">
      <alignment horizontal="center" vertical="center" wrapText="1"/>
    </xf>
    <xf numFmtId="1" fontId="5" fillId="4" borderId="91" xfId="40" applyNumberFormat="1" applyFont="1" applyFill="1" applyBorder="1" applyAlignment="1">
      <alignment horizontal="center" vertical="center" wrapText="1"/>
    </xf>
    <xf numFmtId="10" fontId="9" fillId="4" borderId="111" xfId="40" applyNumberFormat="1" applyFont="1" applyFill="1" applyBorder="1" applyAlignment="1">
      <alignment horizontal="center" vertical="center" wrapText="1"/>
    </xf>
    <xf numFmtId="0" fontId="95" fillId="0" borderId="0" xfId="35" applyFont="1" applyAlignment="1">
      <alignment horizontal="center" vertical="center"/>
    </xf>
    <xf numFmtId="0" fontId="96" fillId="0" borderId="0" xfId="35" applyFont="1"/>
    <xf numFmtId="0" fontId="97" fillId="0" borderId="79" xfId="43" applyFont="1" applyBorder="1" applyAlignment="1" applyProtection="1">
      <alignment horizontal="center" vertical="center"/>
      <protection hidden="1"/>
    </xf>
    <xf numFmtId="0" fontId="97" fillId="27" borderId="5" xfId="43" applyFont="1" applyFill="1" applyBorder="1" applyAlignment="1">
      <alignment horizontal="center" vertical="center"/>
    </xf>
    <xf numFmtId="0" fontId="74" fillId="28" borderId="83" xfId="43" applyFont="1" applyFill="1" applyBorder="1" applyAlignment="1">
      <alignment horizontal="center" vertical="center"/>
    </xf>
    <xf numFmtId="0" fontId="9" fillId="0" borderId="153" xfId="36" applyFont="1" applyBorder="1" applyAlignment="1">
      <alignment vertical="center"/>
    </xf>
    <xf numFmtId="0" fontId="4" fillId="0" borderId="55" xfId="36" applyFont="1" applyBorder="1" applyAlignment="1">
      <alignment horizontal="center" vertical="center" wrapText="1"/>
    </xf>
    <xf numFmtId="166" fontId="4" fillId="0" borderId="156" xfId="36" applyNumberFormat="1" applyFont="1" applyBorder="1" applyAlignment="1">
      <alignment horizontal="left" vertical="center" wrapText="1"/>
    </xf>
    <xf numFmtId="1" fontId="5" fillId="4" borderId="137" xfId="40" applyNumberFormat="1" applyFont="1" applyFill="1" applyBorder="1" applyAlignment="1">
      <alignment horizontal="center" vertical="center" wrapText="1"/>
    </xf>
    <xf numFmtId="0" fontId="4" fillId="0" borderId="138" xfId="36" applyFont="1" applyBorder="1" applyAlignment="1">
      <alignment horizontal="center" vertical="center" wrapText="1"/>
    </xf>
    <xf numFmtId="1" fontId="9" fillId="7" borderId="138" xfId="36" applyNumberFormat="1" applyFont="1" applyFill="1" applyBorder="1" applyAlignment="1">
      <alignment horizontal="center" vertical="center" wrapText="1"/>
    </xf>
    <xf numFmtId="1" fontId="98" fillId="0" borderId="158" xfId="36" applyNumberFormat="1" applyFont="1" applyBorder="1" applyAlignment="1">
      <alignment horizontal="center" vertical="center"/>
    </xf>
    <xf numFmtId="0" fontId="98" fillId="7" borderId="157" xfId="36" applyFont="1" applyFill="1" applyBorder="1" applyAlignment="1">
      <alignment horizontal="center" vertical="center" wrapText="1"/>
    </xf>
    <xf numFmtId="183" fontId="4" fillId="0" borderId="0" xfId="41" applyNumberFormat="1" applyFont="1" applyAlignment="1">
      <alignment horizontal="center" vertical="center"/>
    </xf>
    <xf numFmtId="0" fontId="9" fillId="0" borderId="17" xfId="36" applyFont="1" applyBorder="1" applyAlignment="1">
      <alignment vertical="center"/>
    </xf>
    <xf numFmtId="0" fontId="74" fillId="28" borderId="133" xfId="43" applyFont="1" applyFill="1" applyBorder="1" applyAlignment="1">
      <alignment horizontal="center" vertical="center"/>
    </xf>
    <xf numFmtId="0" fontId="74" fillId="28" borderId="134" xfId="43" applyFont="1" applyFill="1" applyBorder="1" applyAlignment="1">
      <alignment horizontal="center" vertical="center"/>
    </xf>
    <xf numFmtId="0" fontId="103" fillId="28" borderId="134" xfId="43" applyFont="1" applyFill="1" applyBorder="1" applyAlignment="1">
      <alignment horizontal="center" vertical="center"/>
    </xf>
    <xf numFmtId="0" fontId="74" fillId="0" borderId="0" xfId="43" applyFont="1"/>
    <xf numFmtId="183" fontId="5" fillId="0" borderId="90" xfId="40" applyNumberFormat="1" applyFont="1" applyBorder="1" applyAlignment="1">
      <alignment horizontal="center" vertical="center" wrapText="1"/>
    </xf>
    <xf numFmtId="183" fontId="5" fillId="0" borderId="136" xfId="40" applyNumberFormat="1" applyFont="1" applyBorder="1" applyAlignment="1">
      <alignment horizontal="center" vertical="center" wrapText="1"/>
    </xf>
    <xf numFmtId="4" fontId="9" fillId="4" borderId="0" xfId="40" applyNumberFormat="1" applyFont="1" applyFill="1" applyAlignment="1">
      <alignment horizontal="center" vertical="center"/>
    </xf>
    <xf numFmtId="10" fontId="9" fillId="4" borderId="0" xfId="40" applyNumberFormat="1" applyFont="1" applyFill="1" applyAlignment="1">
      <alignment horizontal="center" vertical="center" wrapText="1"/>
    </xf>
    <xf numFmtId="0" fontId="75" fillId="0" borderId="0" xfId="36" applyFont="1" applyAlignment="1">
      <alignment vertical="center" wrapText="1"/>
    </xf>
    <xf numFmtId="0" fontId="2" fillId="0" borderId="34" xfId="36" applyBorder="1" applyProtection="1">
      <protection hidden="1"/>
    </xf>
    <xf numFmtId="0" fontId="2" fillId="0" borderId="11" xfId="36" applyBorder="1" applyProtection="1">
      <protection hidden="1"/>
    </xf>
    <xf numFmtId="0" fontId="81" fillId="0" borderId="24" xfId="35" applyFont="1" applyBorder="1" applyAlignment="1">
      <alignment horizontal="center" vertical="center" wrapText="1"/>
    </xf>
    <xf numFmtId="0" fontId="73" fillId="0" borderId="0" xfId="40" applyFont="1"/>
    <xf numFmtId="0" fontId="75" fillId="4" borderId="37" xfId="40" applyFont="1" applyFill="1" applyBorder="1"/>
    <xf numFmtId="0" fontId="73" fillId="4" borderId="47" xfId="40" applyFont="1" applyFill="1" applyBorder="1" applyAlignment="1">
      <alignment horizontal="center" vertical="center"/>
    </xf>
    <xf numFmtId="0" fontId="2" fillId="4" borderId="33" xfId="40" applyFill="1" applyBorder="1"/>
    <xf numFmtId="185" fontId="86" fillId="19" borderId="47" xfId="90" applyFont="1" applyFill="1" applyBorder="1" applyAlignment="1">
      <alignment horizontal="center" vertical="center"/>
    </xf>
    <xf numFmtId="185" fontId="86" fillId="19" borderId="0" xfId="90" applyFont="1" applyFill="1" applyBorder="1" applyAlignment="1">
      <alignment horizontal="center" vertical="center"/>
    </xf>
    <xf numFmtId="185" fontId="73" fillId="4" borderId="0" xfId="90" applyFont="1" applyFill="1" applyBorder="1" applyAlignment="1">
      <alignment horizontal="center" vertical="center"/>
    </xf>
    <xf numFmtId="0" fontId="86" fillId="20" borderId="0" xfId="40" applyFont="1" applyFill="1"/>
    <xf numFmtId="41" fontId="2" fillId="20" borderId="33" xfId="93" applyFont="1" applyFill="1" applyBorder="1"/>
    <xf numFmtId="185" fontId="73" fillId="4" borderId="47" xfId="90" applyFont="1" applyFill="1" applyBorder="1" applyAlignment="1">
      <alignment horizontal="center" vertical="center"/>
    </xf>
    <xf numFmtId="0" fontId="2" fillId="0" borderId="33" xfId="36" applyBorder="1"/>
    <xf numFmtId="0" fontId="2" fillId="4" borderId="33" xfId="40" applyFill="1" applyBorder="1" applyAlignment="1">
      <alignment wrapText="1"/>
    </xf>
    <xf numFmtId="185" fontId="73" fillId="4" borderId="14" xfId="90" applyFont="1" applyFill="1" applyBorder="1" applyAlignment="1">
      <alignment horizontal="center" vertical="center"/>
    </xf>
    <xf numFmtId="185" fontId="73" fillId="4" borderId="34" xfId="90" applyFont="1" applyFill="1" applyBorder="1" applyAlignment="1">
      <alignment horizontal="center" vertical="center"/>
    </xf>
    <xf numFmtId="0" fontId="2" fillId="4" borderId="34" xfId="40" applyFill="1" applyBorder="1"/>
    <xf numFmtId="0" fontId="86" fillId="4" borderId="34" xfId="40" applyFont="1" applyFill="1" applyBorder="1"/>
    <xf numFmtId="0" fontId="2" fillId="4" borderId="42" xfId="40" applyFill="1" applyBorder="1"/>
    <xf numFmtId="9" fontId="26" fillId="30" borderId="29" xfId="84" applyFont="1" applyFill="1" applyBorder="1" applyAlignment="1">
      <alignment horizontal="center" vertical="center" wrapText="1"/>
    </xf>
    <xf numFmtId="4" fontId="26" fillId="30" borderId="29" xfId="36" applyNumberFormat="1" applyFont="1" applyFill="1" applyBorder="1" applyAlignment="1">
      <alignment horizontal="center" vertical="center" wrapText="1"/>
    </xf>
    <xf numFmtId="175" fontId="26" fillId="30" borderId="29" xfId="36" applyNumberFormat="1" applyFont="1" applyFill="1" applyBorder="1" applyAlignment="1">
      <alignment horizontal="center" vertical="center" wrapText="1"/>
    </xf>
    <xf numFmtId="0" fontId="4" fillId="30" borderId="41" xfId="36" applyFont="1" applyFill="1" applyBorder="1" applyAlignment="1">
      <alignment horizontal="center" vertical="center" wrapText="1"/>
    </xf>
    <xf numFmtId="0" fontId="9" fillId="30" borderId="24" xfId="36" applyFont="1" applyFill="1" applyBorder="1" applyAlignment="1">
      <alignment horizontal="center" vertical="center" wrapText="1"/>
    </xf>
    <xf numFmtId="0" fontId="4" fillId="30" borderId="59" xfId="36" applyFont="1" applyFill="1" applyBorder="1" applyAlignment="1">
      <alignment horizontal="center" vertical="center" wrapText="1"/>
    </xf>
    <xf numFmtId="0" fontId="26" fillId="30" borderId="29" xfId="84" applyNumberFormat="1" applyFont="1" applyFill="1" applyBorder="1" applyAlignment="1">
      <alignment horizontal="center" vertical="center" wrapText="1"/>
    </xf>
    <xf numFmtId="0" fontId="4" fillId="32" borderId="29" xfId="84" applyNumberFormat="1" applyFont="1" applyFill="1" applyBorder="1" applyAlignment="1">
      <alignment horizontal="center" vertical="center" wrapText="1"/>
    </xf>
    <xf numFmtId="0" fontId="26" fillId="30" borderId="29" xfId="36" applyFont="1" applyFill="1" applyBorder="1" applyAlignment="1">
      <alignment horizontal="center" vertical="center" wrapText="1"/>
    </xf>
    <xf numFmtId="0" fontId="26" fillId="30" borderId="160" xfId="36" applyFont="1" applyFill="1" applyBorder="1" applyAlignment="1">
      <alignment horizontal="center" vertical="center" wrapText="1"/>
    </xf>
    <xf numFmtId="9" fontId="26" fillId="30" borderId="160" xfId="84" applyFont="1" applyFill="1" applyBorder="1" applyAlignment="1">
      <alignment horizontal="center" vertical="center" wrapText="1"/>
    </xf>
    <xf numFmtId="0" fontId="26" fillId="30" borderId="160" xfId="84" applyNumberFormat="1" applyFont="1" applyFill="1" applyBorder="1" applyAlignment="1">
      <alignment horizontal="center" vertical="center" wrapText="1"/>
    </xf>
    <xf numFmtId="0" fontId="4" fillId="32" borderId="160" xfId="84" applyNumberFormat="1" applyFont="1" applyFill="1" applyBorder="1" applyAlignment="1">
      <alignment horizontal="center" vertical="center" wrapText="1"/>
    </xf>
    <xf numFmtId="175" fontId="26" fillId="30" borderId="160" xfId="36" applyNumberFormat="1" applyFont="1" applyFill="1" applyBorder="1" applyAlignment="1">
      <alignment horizontal="center" vertical="center" wrapText="1"/>
    </xf>
    <xf numFmtId="0" fontId="110" fillId="0" borderId="26" xfId="36" applyFont="1" applyBorder="1" applyAlignment="1">
      <alignment horizontal="center" vertical="center"/>
    </xf>
    <xf numFmtId="0" fontId="110" fillId="0" borderId="27" xfId="36" applyFont="1" applyBorder="1" applyAlignment="1">
      <alignment horizontal="center" vertical="center"/>
    </xf>
    <xf numFmtId="0" fontId="95" fillId="0" borderId="0" xfId="36" applyFont="1" applyAlignment="1">
      <alignment horizontal="center" vertical="center"/>
    </xf>
    <xf numFmtId="0" fontId="95" fillId="0" borderId="32" xfId="36" applyFont="1" applyBorder="1" applyAlignment="1">
      <alignment horizontal="center"/>
    </xf>
    <xf numFmtId="0" fontId="73" fillId="0" borderId="47" xfId="36" applyFont="1" applyBorder="1" applyAlignment="1">
      <alignment horizontal="center" vertical="center"/>
    </xf>
    <xf numFmtId="0" fontId="73" fillId="0" borderId="33" xfId="36" applyFont="1" applyBorder="1" applyAlignment="1">
      <alignment horizontal="center" vertical="center"/>
    </xf>
    <xf numFmtId="0" fontId="26" fillId="0" borderId="30" xfId="36" applyFont="1" applyBorder="1" applyAlignment="1">
      <alignment horizontal="center" vertical="center" wrapText="1"/>
    </xf>
    <xf numFmtId="0" fontId="26" fillId="0" borderId="32" xfId="36" applyFont="1" applyBorder="1" applyAlignment="1">
      <alignment horizontal="center" vertical="center"/>
    </xf>
    <xf numFmtId="0" fontId="8" fillId="26" borderId="0" xfId="40" applyFont="1" applyFill="1" applyAlignment="1">
      <alignment horizontal="center" vertical="center" wrapText="1"/>
    </xf>
    <xf numFmtId="14" fontId="49" fillId="7" borderId="0" xfId="35" applyNumberFormat="1" applyFill="1"/>
    <xf numFmtId="0" fontId="26" fillId="0" borderId="161" xfId="36" applyFont="1" applyBorder="1" applyAlignment="1">
      <alignment horizontal="center" vertical="center" wrapText="1"/>
    </xf>
    <xf numFmtId="0" fontId="5" fillId="0" borderId="0" xfId="36" applyFont="1" applyAlignment="1">
      <alignment vertical="center" wrapText="1"/>
    </xf>
    <xf numFmtId="0" fontId="4" fillId="0" borderId="80" xfId="36" applyFont="1" applyBorder="1" applyAlignment="1">
      <alignment horizontal="centerContinuous" vertical="center" wrapText="1"/>
    </xf>
    <xf numFmtId="0" fontId="78" fillId="0" borderId="0" xfId="43" applyFont="1" applyAlignment="1">
      <alignment horizontal="center" vertical="center"/>
    </xf>
    <xf numFmtId="0" fontId="119" fillId="33" borderId="34" xfId="36" applyFont="1" applyFill="1" applyBorder="1" applyAlignment="1">
      <alignment horizontal="right" vertical="center"/>
    </xf>
    <xf numFmtId="167" fontId="119" fillId="33" borderId="34" xfId="36" applyNumberFormat="1" applyFont="1" applyFill="1" applyBorder="1" applyAlignment="1">
      <alignment horizontal="center" vertical="center"/>
    </xf>
    <xf numFmtId="0" fontId="9" fillId="12" borderId="60" xfId="36" quotePrefix="1" applyFont="1" applyFill="1" applyBorder="1" applyAlignment="1">
      <alignment horizontal="center" vertical="center" wrapText="1"/>
    </xf>
    <xf numFmtId="0" fontId="47" fillId="34" borderId="93" xfId="40" applyFont="1" applyFill="1" applyBorder="1" applyAlignment="1">
      <alignment horizontal="centerContinuous" vertical="center" wrapText="1"/>
    </xf>
    <xf numFmtId="0" fontId="47" fillId="34" borderId="102" xfId="40" applyFont="1" applyFill="1" applyBorder="1" applyAlignment="1">
      <alignment vertical="center" wrapText="1"/>
    </xf>
    <xf numFmtId="0" fontId="47" fillId="34" borderId="150" xfId="40" applyFont="1" applyFill="1" applyBorder="1" applyAlignment="1">
      <alignment horizontal="center" vertical="center" wrapText="1"/>
    </xf>
    <xf numFmtId="0" fontId="47" fillId="34" borderId="42" xfId="40" applyFont="1" applyFill="1" applyBorder="1" applyAlignment="1">
      <alignment horizontal="center" vertical="center"/>
    </xf>
    <xf numFmtId="0" fontId="125" fillId="31" borderId="49" xfId="35" applyFont="1" applyFill="1" applyBorder="1" applyAlignment="1">
      <alignment horizontal="center" vertical="center"/>
    </xf>
    <xf numFmtId="0" fontId="9" fillId="0" borderId="46" xfId="40" quotePrefix="1" applyFont="1" applyBorder="1" applyAlignment="1">
      <alignment horizontal="center" vertical="center" wrapText="1"/>
    </xf>
    <xf numFmtId="0" fontId="55" fillId="0" borderId="0" xfId="0" applyFont="1"/>
    <xf numFmtId="164" fontId="5" fillId="0" borderId="143" xfId="91" applyNumberFormat="1" applyFont="1" applyFill="1" applyBorder="1" applyAlignment="1" applyProtection="1">
      <alignment vertical="center"/>
      <protection locked="0"/>
    </xf>
    <xf numFmtId="175" fontId="26" fillId="0" borderId="29" xfId="36" applyNumberFormat="1" applyFont="1" applyBorder="1" applyAlignment="1">
      <alignment horizontal="center" vertical="center" wrapText="1"/>
    </xf>
    <xf numFmtId="4" fontId="26" fillId="0" borderId="29" xfId="36" applyNumberFormat="1" applyFont="1" applyBorder="1" applyAlignment="1">
      <alignment horizontal="center" vertical="center" wrapText="1"/>
    </xf>
    <xf numFmtId="0" fontId="73" fillId="0" borderId="0" xfId="36" applyFont="1" applyProtection="1">
      <protection hidden="1"/>
    </xf>
    <xf numFmtId="15" fontId="23" fillId="30" borderId="29" xfId="36" applyNumberFormat="1" applyFont="1" applyFill="1" applyBorder="1" applyAlignment="1">
      <alignment horizontal="center" vertical="center" wrapText="1"/>
    </xf>
    <xf numFmtId="15" fontId="23" fillId="30" borderId="160" xfId="36" applyNumberFormat="1" applyFont="1" applyFill="1" applyBorder="1" applyAlignment="1">
      <alignment horizontal="center" vertical="center" wrapText="1"/>
    </xf>
    <xf numFmtId="1" fontId="9" fillId="0" borderId="163" xfId="36" applyNumberFormat="1" applyFont="1" applyBorder="1" applyAlignment="1">
      <alignment horizontal="center" vertical="center"/>
    </xf>
    <xf numFmtId="0" fontId="9" fillId="0" borderId="164" xfId="36" applyFont="1" applyBorder="1" applyAlignment="1">
      <alignment horizontal="center" vertical="center"/>
    </xf>
    <xf numFmtId="0" fontId="9" fillId="0" borderId="101" xfId="36" applyFont="1" applyBorder="1" applyAlignment="1">
      <alignment horizontal="center" vertical="center"/>
    </xf>
    <xf numFmtId="0" fontId="9" fillId="0" borderId="165" xfId="36" applyFont="1" applyBorder="1" applyAlignment="1">
      <alignment horizontal="center" vertical="center"/>
    </xf>
    <xf numFmtId="1" fontId="9" fillId="0" borderId="131" xfId="36" applyNumberFormat="1" applyFont="1" applyBorder="1" applyAlignment="1">
      <alignment horizontal="left" vertical="center"/>
    </xf>
    <xf numFmtId="4" fontId="62" fillId="0" borderId="24" xfId="43" applyNumberFormat="1" applyFont="1" applyBorder="1" applyAlignment="1">
      <alignment horizontal="center" vertical="center" wrapText="1"/>
    </xf>
    <xf numFmtId="4" fontId="62" fillId="0" borderId="129" xfId="43" applyNumberFormat="1" applyFont="1" applyBorder="1" applyAlignment="1">
      <alignment horizontal="center" vertical="center" wrapText="1"/>
    </xf>
    <xf numFmtId="0" fontId="9" fillId="0" borderId="166" xfId="36" applyFont="1" applyBorder="1" applyAlignment="1">
      <alignment horizontal="center" vertical="center"/>
    </xf>
    <xf numFmtId="0" fontId="9" fillId="0" borderId="167" xfId="36" applyFont="1" applyBorder="1" applyAlignment="1">
      <alignment horizontal="center" vertical="center"/>
    </xf>
    <xf numFmtId="0" fontId="51" fillId="0" borderId="131" xfId="43" applyFont="1" applyBorder="1" applyAlignment="1" applyProtection="1">
      <alignment horizontal="center" vertical="center"/>
      <protection hidden="1"/>
    </xf>
    <xf numFmtId="0" fontId="51" fillId="0" borderId="129" xfId="43" applyFont="1" applyBorder="1" applyAlignment="1" applyProtection="1">
      <alignment horizontal="center" vertical="center"/>
      <protection hidden="1"/>
    </xf>
    <xf numFmtId="1" fontId="9" fillId="0" borderId="168" xfId="36" applyNumberFormat="1" applyFont="1" applyBorder="1" applyAlignment="1">
      <alignment horizontal="left" vertical="center"/>
    </xf>
    <xf numFmtId="0" fontId="51" fillId="0" borderId="24" xfId="43" applyFont="1" applyBorder="1" applyAlignment="1" applyProtection="1">
      <alignment horizontal="center" vertical="center"/>
      <protection hidden="1"/>
    </xf>
    <xf numFmtId="0" fontId="2" fillId="0" borderId="37" xfId="36" applyBorder="1" applyProtection="1">
      <protection hidden="1"/>
    </xf>
    <xf numFmtId="3" fontId="35" fillId="0" borderId="92" xfId="36" applyNumberFormat="1" applyFont="1" applyBorder="1" applyAlignment="1" applyProtection="1">
      <alignment horizontal="center" vertical="center"/>
      <protection hidden="1"/>
    </xf>
    <xf numFmtId="0" fontId="2" fillId="0" borderId="110" xfId="36" applyBorder="1" applyProtection="1">
      <protection hidden="1"/>
    </xf>
    <xf numFmtId="3" fontId="35" fillId="0" borderId="136" xfId="36" applyNumberFormat="1" applyFont="1" applyBorder="1" applyAlignment="1" applyProtection="1">
      <alignment horizontal="center" vertical="center"/>
      <protection hidden="1"/>
    </xf>
    <xf numFmtId="0" fontId="2" fillId="0" borderId="111" xfId="36" applyBorder="1" applyProtection="1">
      <protection hidden="1"/>
    </xf>
    <xf numFmtId="183" fontId="62" fillId="0" borderId="92" xfId="43" applyNumberFormat="1" applyFont="1" applyBorder="1" applyAlignment="1">
      <alignment horizontal="center" vertical="center" wrapText="1"/>
    </xf>
    <xf numFmtId="0" fontId="82" fillId="0" borderId="169" xfId="43" applyFont="1" applyBorder="1" applyAlignment="1">
      <alignment horizontal="center" vertical="center" wrapText="1"/>
    </xf>
    <xf numFmtId="183" fontId="62" fillId="0" borderId="55" xfId="43" applyNumberFormat="1" applyFont="1" applyBorder="1" applyAlignment="1">
      <alignment horizontal="center" vertical="center" wrapText="1"/>
    </xf>
    <xf numFmtId="0" fontId="81" fillId="0" borderId="65" xfId="35" applyFont="1" applyBorder="1" applyAlignment="1">
      <alignment horizontal="center" vertical="center" wrapText="1"/>
    </xf>
    <xf numFmtId="0" fontId="2" fillId="4" borderId="0" xfId="40" applyFill="1" applyAlignment="1">
      <alignment horizontal="center" vertical="center" wrapText="1"/>
    </xf>
    <xf numFmtId="0" fontId="9" fillId="0" borderId="57" xfId="36" applyFont="1" applyBorder="1" applyAlignment="1">
      <alignment horizontal="center" vertical="center" wrapText="1"/>
    </xf>
    <xf numFmtId="0" fontId="88" fillId="0" borderId="136" xfId="36" applyFont="1" applyBorder="1" applyAlignment="1">
      <alignment horizontal="center" vertical="center" wrapText="1"/>
    </xf>
    <xf numFmtId="0" fontId="130" fillId="0" borderId="0" xfId="36" applyFont="1" applyAlignment="1">
      <alignment horizontal="center" vertical="center"/>
    </xf>
    <xf numFmtId="0" fontId="131" fillId="0" borderId="0" xfId="36" applyFont="1" applyAlignment="1">
      <alignment horizontal="centerContinuous" vertical="center" wrapText="1"/>
    </xf>
    <xf numFmtId="0" fontId="95" fillId="0" borderId="0" xfId="36" applyFont="1" applyAlignment="1">
      <alignment horizontal="centerContinuous" vertical="center" wrapText="1"/>
    </xf>
    <xf numFmtId="0" fontId="95" fillId="0" borderId="0" xfId="36" applyFont="1" applyAlignment="1">
      <alignment horizontal="centerContinuous"/>
    </xf>
    <xf numFmtId="0" fontId="95" fillId="0" borderId="0" xfId="36" applyFont="1" applyAlignment="1">
      <alignment horizontal="centerContinuous" vertical="center"/>
    </xf>
    <xf numFmtId="0" fontId="95" fillId="0" borderId="0" xfId="36" applyFont="1"/>
    <xf numFmtId="0" fontId="130" fillId="37" borderId="0" xfId="36" applyFont="1" applyFill="1" applyAlignment="1">
      <alignment horizontal="center" vertical="center"/>
    </xf>
    <xf numFmtId="0" fontId="110" fillId="0" borderId="0" xfId="36" applyFont="1" applyAlignment="1">
      <alignment horizontal="center" vertical="center"/>
    </xf>
    <xf numFmtId="9" fontId="114" fillId="39" borderId="61" xfId="81" applyNumberFormat="1" applyFont="1" applyFill="1" applyBorder="1" applyAlignment="1">
      <alignment horizontal="center" vertical="center" wrapText="1"/>
    </xf>
    <xf numFmtId="9" fontId="114" fillId="39" borderId="62" xfId="81" applyNumberFormat="1" applyFont="1" applyFill="1" applyBorder="1" applyAlignment="1">
      <alignment horizontal="center" vertical="center" wrapText="1"/>
    </xf>
    <xf numFmtId="9" fontId="114" fillId="39" borderId="63" xfId="82" applyFont="1" applyFill="1" applyBorder="1" applyAlignment="1">
      <alignment horizontal="center" vertical="center"/>
    </xf>
    <xf numFmtId="172" fontId="114" fillId="39" borderId="63" xfId="81" applyNumberFormat="1" applyFont="1" applyFill="1" applyBorder="1" applyAlignment="1">
      <alignment horizontal="center" vertical="center"/>
    </xf>
    <xf numFmtId="172" fontId="114" fillId="39" borderId="60" xfId="81" applyNumberFormat="1" applyFont="1" applyFill="1" applyBorder="1" applyAlignment="1">
      <alignment horizontal="center" vertical="center"/>
    </xf>
    <xf numFmtId="0" fontId="114" fillId="39" borderId="23" xfId="36" applyFont="1" applyFill="1" applyBorder="1" applyAlignment="1">
      <alignment horizontal="center" vertical="center" wrapText="1"/>
    </xf>
    <xf numFmtId="0" fontId="114" fillId="39" borderId="23" xfId="36" applyFont="1" applyFill="1" applyBorder="1" applyAlignment="1">
      <alignment horizontal="centerContinuous" vertical="center"/>
    </xf>
    <xf numFmtId="9" fontId="114" fillId="39" borderId="23" xfId="84" applyFont="1" applyFill="1" applyBorder="1" applyAlignment="1">
      <alignment horizontal="centerContinuous" vertical="center" wrapText="1"/>
    </xf>
    <xf numFmtId="0" fontId="114" fillId="39" borderId="24" xfId="36" applyFont="1" applyFill="1" applyBorder="1" applyAlignment="1">
      <alignment horizontal="center" vertical="center" wrapText="1"/>
    </xf>
    <xf numFmtId="0" fontId="114" fillId="39" borderId="24" xfId="36" applyFont="1" applyFill="1" applyBorder="1" applyAlignment="1">
      <alignment horizontal="center" vertical="center"/>
    </xf>
    <xf numFmtId="9" fontId="114" fillId="39" borderId="24" xfId="84" applyFont="1" applyFill="1" applyBorder="1" applyAlignment="1">
      <alignment horizontal="center" vertical="center" wrapText="1"/>
    </xf>
    <xf numFmtId="0" fontId="118" fillId="39" borderId="98" xfId="36" applyFont="1" applyFill="1" applyBorder="1" applyAlignment="1">
      <alignment horizontal="center" vertical="center" wrapText="1"/>
    </xf>
    <xf numFmtId="0" fontId="118" fillId="39" borderId="24" xfId="36" applyFont="1" applyFill="1" applyBorder="1" applyAlignment="1">
      <alignment horizontal="center" vertical="center" wrapText="1"/>
    </xf>
    <xf numFmtId="0" fontId="118" fillId="39" borderId="69" xfId="36" applyFont="1" applyFill="1" applyBorder="1" applyAlignment="1">
      <alignment horizontal="center" vertical="center" wrapText="1"/>
    </xf>
    <xf numFmtId="0" fontId="23" fillId="39" borderId="14" xfId="36" applyFont="1" applyFill="1" applyBorder="1" applyAlignment="1">
      <alignment vertical="center"/>
    </xf>
    <xf numFmtId="0" fontId="21" fillId="39" borderId="34" xfId="36" applyFont="1" applyFill="1" applyBorder="1" applyAlignment="1">
      <alignment vertical="center"/>
    </xf>
    <xf numFmtId="0" fontId="65" fillId="39" borderId="61" xfId="35" applyFont="1" applyFill="1" applyBorder="1" applyAlignment="1">
      <alignment vertical="center" wrapText="1"/>
    </xf>
    <xf numFmtId="0" fontId="109" fillId="39" borderId="37" xfId="35" applyFont="1" applyFill="1" applyBorder="1" applyAlignment="1">
      <alignment horizontal="center" vertical="center" wrapText="1"/>
    </xf>
    <xf numFmtId="0" fontId="114" fillId="39" borderId="57" xfId="36" applyFont="1" applyFill="1" applyBorder="1" applyAlignment="1">
      <alignment horizontal="center" vertical="center" wrapText="1"/>
    </xf>
    <xf numFmtId="0" fontId="114" fillId="39" borderId="50" xfId="36" applyFont="1" applyFill="1" applyBorder="1" applyAlignment="1">
      <alignment horizontal="center" vertical="center" wrapText="1"/>
    </xf>
    <xf numFmtId="0" fontId="114" fillId="39" borderId="38" xfId="36" applyFont="1" applyFill="1" applyBorder="1" applyAlignment="1">
      <alignment horizontal="center" vertical="center" wrapText="1"/>
    </xf>
    <xf numFmtId="0" fontId="114" fillId="39" borderId="59" xfId="36" applyFont="1" applyFill="1" applyBorder="1" applyAlignment="1">
      <alignment horizontal="center" vertical="center" wrapText="1"/>
    </xf>
    <xf numFmtId="0" fontId="111" fillId="39" borderId="122" xfId="35" applyFont="1" applyFill="1" applyBorder="1" applyAlignment="1">
      <alignment vertical="center" wrapText="1"/>
    </xf>
    <xf numFmtId="0" fontId="65" fillId="39" borderId="0" xfId="35" applyFont="1" applyFill="1" applyAlignment="1">
      <alignment vertical="center" wrapText="1"/>
    </xf>
    <xf numFmtId="0" fontId="114" fillId="39" borderId="64" xfId="36" applyFont="1" applyFill="1" applyBorder="1" applyAlignment="1">
      <alignment horizontal="center" vertical="center" wrapText="1"/>
    </xf>
    <xf numFmtId="0" fontId="116" fillId="40" borderId="135" xfId="36" applyFont="1" applyFill="1" applyBorder="1" applyAlignment="1">
      <alignment horizontal="center" vertical="center" wrapText="1"/>
    </xf>
    <xf numFmtId="0" fontId="115" fillId="39" borderId="97" xfId="35" applyFont="1" applyFill="1" applyBorder="1" applyAlignment="1">
      <alignment horizontal="center" vertical="center" wrapText="1"/>
    </xf>
    <xf numFmtId="0" fontId="93" fillId="39" borderId="27" xfId="35" applyFont="1" applyFill="1" applyBorder="1" applyAlignment="1">
      <alignment vertical="center" wrapText="1"/>
    </xf>
    <xf numFmtId="0" fontId="25" fillId="39" borderId="70" xfId="36" applyFont="1" applyFill="1" applyBorder="1" applyAlignment="1">
      <alignment vertical="center" wrapText="1"/>
    </xf>
    <xf numFmtId="0" fontId="41" fillId="39" borderId="70" xfId="36" applyFont="1" applyFill="1" applyBorder="1" applyAlignment="1">
      <alignment horizontal="center" vertical="center" wrapText="1"/>
    </xf>
    <xf numFmtId="0" fontId="41" fillId="39" borderId="108" xfId="36" applyFont="1" applyFill="1" applyBorder="1" applyAlignment="1">
      <alignment horizontal="center" vertical="center" wrapText="1"/>
    </xf>
    <xf numFmtId="0" fontId="25" fillId="39" borderId="20" xfId="36" applyFont="1" applyFill="1" applyBorder="1" applyAlignment="1">
      <alignment vertical="center" wrapText="1"/>
    </xf>
    <xf numFmtId="0" fontId="25" fillId="39" borderId="108" xfId="36" applyFont="1" applyFill="1" applyBorder="1" applyAlignment="1">
      <alignment vertical="center" wrapText="1"/>
    </xf>
    <xf numFmtId="0" fontId="98" fillId="39" borderId="44" xfId="36" applyFont="1" applyFill="1" applyBorder="1" applyAlignment="1">
      <alignment horizontal="center" vertical="center" wrapText="1"/>
    </xf>
    <xf numFmtId="0" fontId="98" fillId="39" borderId="42" xfId="36" applyFont="1" applyFill="1" applyBorder="1" applyAlignment="1">
      <alignment horizontal="center" vertical="center" wrapText="1"/>
    </xf>
    <xf numFmtId="4" fontId="98" fillId="39" borderId="60" xfId="41" applyNumberFormat="1" applyFont="1" applyFill="1" applyBorder="1" applyAlignment="1">
      <alignment horizontal="center" vertical="center"/>
    </xf>
    <xf numFmtId="0" fontId="112" fillId="39" borderId="108" xfId="40" applyFont="1" applyFill="1" applyBorder="1" applyAlignment="1">
      <alignment vertical="center" wrapText="1"/>
    </xf>
    <xf numFmtId="0" fontId="98" fillId="39" borderId="8" xfId="40" applyFont="1" applyFill="1" applyBorder="1" applyAlignment="1">
      <alignment horizontal="center" vertical="center" wrapText="1"/>
    </xf>
    <xf numFmtId="0" fontId="98" fillId="39" borderId="46" xfId="40" applyFont="1" applyFill="1" applyBorder="1" applyAlignment="1">
      <alignment horizontal="center" vertical="center" wrapText="1"/>
    </xf>
    <xf numFmtId="167" fontId="98" fillId="39" borderId="13" xfId="40" applyNumberFormat="1" applyFont="1" applyFill="1" applyBorder="1" applyAlignment="1">
      <alignment horizontal="center" vertical="center" wrapText="1"/>
    </xf>
    <xf numFmtId="0" fontId="34" fillId="38" borderId="18" xfId="36" applyFont="1" applyFill="1" applyBorder="1" applyAlignment="1">
      <alignment horizontal="center" vertical="center" wrapText="1"/>
    </xf>
    <xf numFmtId="164" fontId="55" fillId="38" borderId="11" xfId="2" applyFont="1" applyFill="1" applyBorder="1" applyAlignment="1">
      <alignment horizontal="center" vertical="center"/>
    </xf>
    <xf numFmtId="0" fontId="111" fillId="39" borderId="114" xfId="36" applyFont="1" applyFill="1" applyBorder="1" applyAlignment="1">
      <alignment horizontal="center" vertical="center"/>
    </xf>
    <xf numFmtId="0" fontId="111" fillId="39" borderId="115" xfId="36" applyFont="1" applyFill="1" applyBorder="1" applyAlignment="1">
      <alignment horizontal="center" vertical="center"/>
    </xf>
    <xf numFmtId="0" fontId="111" fillId="39" borderId="15" xfId="36" applyFont="1" applyFill="1" applyBorder="1" applyAlignment="1">
      <alignment horizontal="center" vertical="center"/>
    </xf>
    <xf numFmtId="0" fontId="111" fillId="39" borderId="68" xfId="36" applyFont="1" applyFill="1" applyBorder="1" applyAlignment="1">
      <alignment horizontal="center" vertical="center" wrapText="1"/>
    </xf>
    <xf numFmtId="0" fontId="112" fillId="39" borderId="63" xfId="36" applyFont="1" applyFill="1" applyBorder="1" applyAlignment="1">
      <alignment horizontal="center" vertical="center"/>
    </xf>
    <xf numFmtId="0" fontId="112" fillId="39" borderId="49" xfId="36" applyFont="1" applyFill="1" applyBorder="1" applyAlignment="1">
      <alignment horizontal="center" vertical="center"/>
    </xf>
    <xf numFmtId="0" fontId="112" fillId="39" borderId="60" xfId="36" applyFont="1" applyFill="1" applyBorder="1" applyAlignment="1">
      <alignment horizontal="center" vertical="center"/>
    </xf>
    <xf numFmtId="175" fontId="114" fillId="39" borderId="11" xfId="36" applyNumberFormat="1" applyFont="1" applyFill="1" applyBorder="1" applyAlignment="1">
      <alignment horizontal="center" vertical="center" wrapText="1"/>
    </xf>
    <xf numFmtId="0" fontId="114" fillId="39" borderId="34" xfId="36" applyFont="1" applyFill="1" applyBorder="1" applyAlignment="1">
      <alignment vertical="center" wrapText="1"/>
    </xf>
    <xf numFmtId="0" fontId="120" fillId="40" borderId="17" xfId="40" applyFont="1" applyFill="1" applyBorder="1" applyAlignment="1">
      <alignment horizontal="center" vertical="center" wrapText="1"/>
    </xf>
    <xf numFmtId="187" fontId="120" fillId="40" borderId="102" xfId="40" applyNumberFormat="1" applyFont="1" applyFill="1" applyBorder="1" applyAlignment="1">
      <alignment horizontal="center" vertical="center"/>
    </xf>
    <xf numFmtId="0" fontId="120" fillId="39" borderId="70" xfId="40" applyFont="1" applyFill="1" applyBorder="1" applyAlignment="1">
      <alignment horizontal="center" vertical="center" wrapText="1"/>
    </xf>
    <xf numFmtId="192" fontId="120" fillId="39" borderId="108" xfId="92" applyNumberFormat="1" applyFont="1" applyFill="1" applyBorder="1" applyAlignment="1">
      <alignment horizontal="center" vertical="center" wrapText="1"/>
    </xf>
    <xf numFmtId="0" fontId="120" fillId="39" borderId="90" xfId="40" applyFont="1" applyFill="1" applyBorder="1" applyAlignment="1">
      <alignment horizontal="centerContinuous" vertical="center" wrapText="1"/>
    </xf>
    <xf numFmtId="0" fontId="120" fillId="39" borderId="16" xfId="40" applyFont="1" applyFill="1" applyBorder="1" applyAlignment="1">
      <alignment horizontal="centerContinuous" vertical="center" wrapText="1"/>
    </xf>
    <xf numFmtId="0" fontId="120" fillId="39" borderId="9" xfId="40" applyFont="1" applyFill="1" applyBorder="1" applyAlignment="1">
      <alignment horizontal="centerContinuous" vertical="center" wrapText="1"/>
    </xf>
    <xf numFmtId="0" fontId="120" fillId="39" borderId="37" xfId="40" applyFont="1" applyFill="1" applyBorder="1" applyAlignment="1">
      <alignment horizontal="centerContinuous" vertical="center" wrapText="1"/>
    </xf>
    <xf numFmtId="0" fontId="120" fillId="39" borderId="93" xfId="40" applyFont="1" applyFill="1" applyBorder="1" applyAlignment="1">
      <alignment horizontal="centerContinuous" vertical="center" wrapText="1"/>
    </xf>
    <xf numFmtId="0" fontId="120" fillId="39" borderId="65" xfId="40" applyFont="1" applyFill="1" applyBorder="1" applyAlignment="1">
      <alignment horizontal="center" vertical="center" wrapText="1"/>
    </xf>
    <xf numFmtId="0" fontId="120" fillId="39" borderId="126" xfId="40" applyFont="1" applyFill="1" applyBorder="1" applyAlignment="1">
      <alignment horizontal="center" vertical="center" wrapText="1"/>
    </xf>
    <xf numFmtId="0" fontId="120" fillId="39" borderId="49" xfId="40" applyFont="1" applyFill="1" applyBorder="1" applyAlignment="1">
      <alignment horizontal="center" vertical="center"/>
    </xf>
    <xf numFmtId="0" fontId="120" fillId="39" borderId="49" xfId="40" applyFont="1" applyFill="1" applyBorder="1" applyAlignment="1">
      <alignment horizontal="center" vertical="center" wrapText="1"/>
    </xf>
    <xf numFmtId="0" fontId="120" fillId="39" borderId="15" xfId="40" applyFont="1" applyFill="1" applyBorder="1" applyAlignment="1">
      <alignment horizontal="center" vertical="center"/>
    </xf>
    <xf numFmtId="0" fontId="120" fillId="39" borderId="74" xfId="40" applyFont="1" applyFill="1" applyBorder="1" applyAlignment="1">
      <alignment horizontal="center" vertical="center"/>
    </xf>
    <xf numFmtId="0" fontId="47" fillId="0" borderId="111" xfId="40" applyFont="1" applyBorder="1" applyAlignment="1">
      <alignment horizontal="center" vertical="center" wrapText="1"/>
    </xf>
    <xf numFmtId="0" fontId="47" fillId="0" borderId="14" xfId="40" applyFont="1" applyBorder="1" applyAlignment="1">
      <alignment horizontal="center" vertical="center" wrapText="1"/>
    </xf>
    <xf numFmtId="0" fontId="47" fillId="0" borderId="34" xfId="40" applyFont="1" applyBorder="1" applyAlignment="1">
      <alignment horizontal="center" vertical="center"/>
    </xf>
    <xf numFmtId="0" fontId="89" fillId="0" borderId="34" xfId="40" applyFont="1" applyBorder="1" applyAlignment="1">
      <alignment horizontal="center" vertical="center" wrapText="1"/>
    </xf>
    <xf numFmtId="0" fontId="47" fillId="0" borderId="42" xfId="40" applyFont="1" applyBorder="1" applyAlignment="1">
      <alignment horizontal="center" vertical="center"/>
    </xf>
    <xf numFmtId="199" fontId="7" fillId="41" borderId="102" xfId="40" applyNumberFormat="1" applyFont="1" applyFill="1" applyBorder="1" applyAlignment="1">
      <alignment horizontal="center"/>
    </xf>
    <xf numFmtId="0" fontId="5" fillId="41" borderId="19" xfId="40" applyFont="1" applyFill="1" applyBorder="1" applyAlignment="1">
      <alignment horizontal="center" vertical="center"/>
    </xf>
    <xf numFmtId="185" fontId="7" fillId="38" borderId="142" xfId="90" applyFont="1" applyFill="1" applyBorder="1" applyAlignment="1" applyProtection="1">
      <alignment horizontal="center" vertical="center" wrapText="1"/>
    </xf>
    <xf numFmtId="198" fontId="7" fillId="38" borderId="141" xfId="40" applyNumberFormat="1" applyFont="1" applyFill="1" applyBorder="1" applyAlignment="1">
      <alignment horizontal="center" vertical="center" wrapText="1"/>
    </xf>
    <xf numFmtId="0" fontId="5" fillId="38" borderId="50" xfId="40" applyFont="1" applyFill="1" applyBorder="1" applyAlignment="1">
      <alignment vertical="center"/>
    </xf>
    <xf numFmtId="188" fontId="7" fillId="38" borderId="102" xfId="90" applyNumberFormat="1" applyFont="1" applyFill="1" applyBorder="1" applyAlignment="1" applyProtection="1">
      <alignment horizontal="center" vertical="center" wrapText="1"/>
    </xf>
    <xf numFmtId="0" fontId="5" fillId="38" borderId="50" xfId="40" applyFont="1" applyFill="1" applyBorder="1" applyAlignment="1">
      <alignment horizontal="right" vertical="center"/>
    </xf>
    <xf numFmtId="0" fontId="47" fillId="38" borderId="3" xfId="36" applyFont="1" applyFill="1" applyBorder="1" applyAlignment="1">
      <alignment horizontal="center" vertical="center"/>
    </xf>
    <xf numFmtId="0" fontId="85" fillId="38" borderId="46" xfId="36" applyFont="1" applyFill="1" applyBorder="1" applyAlignment="1">
      <alignment horizontal="center" vertical="center" wrapText="1"/>
    </xf>
    <xf numFmtId="0" fontId="21" fillId="38" borderId="34" xfId="36" applyFont="1" applyFill="1" applyBorder="1" applyAlignment="1">
      <alignment vertical="center"/>
    </xf>
    <xf numFmtId="177" fontId="21" fillId="38" borderId="34" xfId="36" applyNumberFormat="1" applyFont="1" applyFill="1" applyBorder="1" applyAlignment="1">
      <alignment horizontal="center" vertical="center"/>
    </xf>
    <xf numFmtId="178" fontId="21" fillId="38" borderId="34" xfId="36" applyNumberFormat="1" applyFont="1" applyFill="1" applyBorder="1" applyAlignment="1">
      <alignment horizontal="center" vertical="center"/>
    </xf>
    <xf numFmtId="0" fontId="23" fillId="38" borderId="34" xfId="36" applyFont="1" applyFill="1" applyBorder="1" applyAlignment="1">
      <alignment vertical="center"/>
    </xf>
    <xf numFmtId="0" fontId="23" fillId="38" borderId="19" xfId="36" applyFont="1" applyFill="1" applyBorder="1" applyAlignment="1">
      <alignment vertical="center"/>
    </xf>
    <xf numFmtId="0" fontId="98" fillId="40" borderId="117" xfId="36" applyFont="1" applyFill="1" applyBorder="1" applyAlignment="1">
      <alignment horizontal="center" vertical="center"/>
    </xf>
    <xf numFmtId="0" fontId="98" fillId="40" borderId="118" xfId="36" applyFont="1" applyFill="1" applyBorder="1" applyAlignment="1">
      <alignment horizontal="center" vertical="center"/>
    </xf>
    <xf numFmtId="0" fontId="98" fillId="40" borderId="117" xfId="36" applyFont="1" applyFill="1" applyBorder="1" applyAlignment="1">
      <alignment horizontal="center" vertical="center" wrapText="1"/>
    </xf>
    <xf numFmtId="0" fontId="121" fillId="40" borderId="3" xfId="0" applyFont="1" applyFill="1" applyBorder="1" applyAlignment="1">
      <alignment horizontal="center" vertical="center" wrapText="1"/>
    </xf>
    <xf numFmtId="0" fontId="121" fillId="40" borderId="20" xfId="0" applyFont="1" applyFill="1" applyBorder="1" applyAlignment="1">
      <alignment horizontal="center" vertical="center" wrapText="1"/>
    </xf>
    <xf numFmtId="0" fontId="113" fillId="40" borderId="3" xfId="0" applyFont="1" applyFill="1" applyBorder="1" applyAlignment="1">
      <alignment horizontal="center" vertical="center" wrapText="1"/>
    </xf>
    <xf numFmtId="0" fontId="113" fillId="40" borderId="20" xfId="0" applyFont="1" applyFill="1" applyBorder="1" applyAlignment="1">
      <alignment horizontal="center" vertical="center" wrapText="1"/>
    </xf>
    <xf numFmtId="0" fontId="113" fillId="39" borderId="111" xfId="0" applyFont="1" applyFill="1" applyBorder="1" applyAlignment="1">
      <alignment horizontal="center" vertical="center" wrapText="1"/>
    </xf>
    <xf numFmtId="0" fontId="122" fillId="39" borderId="159" xfId="36" applyFont="1" applyFill="1" applyBorder="1" applyAlignment="1">
      <alignment horizontal="center" vertical="center" wrapText="1"/>
    </xf>
    <xf numFmtId="200" fontId="123" fillId="39" borderId="15" xfId="36" applyNumberFormat="1" applyFont="1" applyFill="1" applyBorder="1" applyAlignment="1">
      <alignment horizontal="center" vertical="center" wrapText="1"/>
    </xf>
    <xf numFmtId="194" fontId="123" fillId="39" borderId="15" xfId="36" applyNumberFormat="1" applyFont="1" applyFill="1" applyBorder="1" applyAlignment="1">
      <alignment horizontal="center" vertical="center" wrapText="1"/>
    </xf>
    <xf numFmtId="194" fontId="123" fillId="39" borderId="15" xfId="43" applyNumberFormat="1" applyFont="1" applyFill="1" applyBorder="1" applyAlignment="1">
      <alignment horizontal="center" vertical="center" wrapText="1"/>
    </xf>
    <xf numFmtId="194" fontId="123" fillId="39" borderId="15" xfId="43" applyNumberFormat="1" applyFont="1" applyFill="1" applyBorder="1" applyAlignment="1">
      <alignment vertical="center" wrapText="1"/>
    </xf>
    <xf numFmtId="15" fontId="23" fillId="0" borderId="29" xfId="36" applyNumberFormat="1" applyFont="1" applyBorder="1" applyAlignment="1">
      <alignment horizontal="center" vertical="center" wrapText="1"/>
    </xf>
    <xf numFmtId="0" fontId="127" fillId="39" borderId="171" xfId="0" applyFont="1" applyFill="1" applyBorder="1" applyAlignment="1">
      <alignment horizontal="center" vertical="center" wrapText="1"/>
    </xf>
    <xf numFmtId="0" fontId="0" fillId="0" borderId="59" xfId="0" applyBorder="1" applyAlignment="1">
      <alignment horizontal="center" vertical="center"/>
    </xf>
    <xf numFmtId="0" fontId="0" fillId="0" borderId="60" xfId="0" applyBorder="1" applyAlignment="1">
      <alignment horizontal="center" vertical="center"/>
    </xf>
    <xf numFmtId="1" fontId="9" fillId="7" borderId="172" xfId="36" applyNumberFormat="1" applyFont="1" applyFill="1" applyBorder="1" applyAlignment="1">
      <alignment horizontal="center" vertical="center" wrapText="1"/>
    </xf>
    <xf numFmtId="0" fontId="9" fillId="7" borderId="173" xfId="36" applyFont="1" applyFill="1" applyBorder="1" applyAlignment="1">
      <alignment horizontal="center" vertical="center" wrapText="1"/>
    </xf>
    <xf numFmtId="10" fontId="9" fillId="0" borderId="0" xfId="36" applyNumberFormat="1" applyFont="1" applyAlignment="1">
      <alignment horizontal="center" vertical="center" wrapText="1"/>
    </xf>
    <xf numFmtId="10" fontId="9" fillId="0" borderId="174" xfId="36" applyNumberFormat="1" applyFont="1" applyBorder="1" applyAlignment="1">
      <alignment horizontal="center" vertical="center" wrapText="1"/>
    </xf>
    <xf numFmtId="0" fontId="26" fillId="0" borderId="41" xfId="36" applyFont="1" applyBorder="1" applyAlignment="1">
      <alignment horizontal="center" vertical="center" wrapText="1"/>
    </xf>
    <xf numFmtId="0" fontId="26" fillId="30" borderId="40" xfId="36" applyFont="1" applyFill="1" applyBorder="1" applyAlignment="1">
      <alignment horizontal="center" vertical="center" wrapText="1"/>
    </xf>
    <xf numFmtId="0" fontId="26" fillId="30" borderId="24" xfId="36" applyFont="1" applyFill="1" applyBorder="1" applyAlignment="1">
      <alignment horizontal="center" vertical="center" wrapText="1"/>
    </xf>
    <xf numFmtId="173" fontId="26" fillId="30" borderId="41" xfId="36" quotePrefix="1" applyNumberFormat="1" applyFont="1" applyFill="1" applyBorder="1" applyAlignment="1">
      <alignment vertical="center" wrapText="1"/>
    </xf>
    <xf numFmtId="173" fontId="26" fillId="30" borderId="50" xfId="36" quotePrefix="1" applyNumberFormat="1" applyFont="1" applyFill="1" applyBorder="1" applyAlignment="1">
      <alignment vertical="center" wrapText="1"/>
    </xf>
    <xf numFmtId="0" fontId="133" fillId="30" borderId="29" xfId="36" applyFont="1" applyFill="1" applyBorder="1" applyAlignment="1">
      <alignment horizontal="center" vertical="center" wrapText="1"/>
    </xf>
    <xf numFmtId="9" fontId="133" fillId="30" borderId="29" xfId="84" applyFont="1" applyFill="1" applyBorder="1" applyAlignment="1">
      <alignment horizontal="center" vertical="center" wrapText="1"/>
    </xf>
    <xf numFmtId="0" fontId="133" fillId="30" borderId="29" xfId="84" applyNumberFormat="1" applyFont="1" applyFill="1" applyBorder="1" applyAlignment="1">
      <alignment horizontal="center" vertical="center" wrapText="1"/>
    </xf>
    <xf numFmtId="0" fontId="76" fillId="32" borderId="29" xfId="84" applyNumberFormat="1" applyFont="1" applyFill="1" applyBorder="1" applyAlignment="1">
      <alignment horizontal="center" vertical="center" wrapText="1"/>
    </xf>
    <xf numFmtId="15" fontId="134" fillId="0" borderId="29" xfId="36" applyNumberFormat="1" applyFont="1" applyBorder="1" applyAlignment="1">
      <alignment horizontal="center" vertical="center" wrapText="1"/>
    </xf>
    <xf numFmtId="15" fontId="134" fillId="30" borderId="29" xfId="36" applyNumberFormat="1" applyFont="1" applyFill="1" applyBorder="1" applyAlignment="1">
      <alignment horizontal="center" vertical="center" wrapText="1"/>
    </xf>
    <xf numFmtId="4" fontId="133" fillId="30" borderId="29" xfId="36" applyNumberFormat="1" applyFont="1" applyFill="1" applyBorder="1" applyAlignment="1">
      <alignment horizontal="center" vertical="center" wrapText="1"/>
    </xf>
    <xf numFmtId="173" fontId="133" fillId="30" borderId="41" xfId="36" quotePrefix="1" applyNumberFormat="1" applyFont="1" applyFill="1" applyBorder="1" applyAlignment="1">
      <alignment vertical="center" wrapText="1"/>
    </xf>
    <xf numFmtId="173" fontId="133" fillId="30" borderId="50" xfId="36" quotePrefix="1" applyNumberFormat="1" applyFont="1" applyFill="1" applyBorder="1" applyAlignment="1">
      <alignment vertical="center" wrapText="1"/>
    </xf>
    <xf numFmtId="0" fontId="64" fillId="30" borderId="29" xfId="36" applyFont="1" applyFill="1" applyBorder="1" applyAlignment="1">
      <alignment horizontal="center" vertical="center" wrapText="1"/>
    </xf>
    <xf numFmtId="9" fontId="64" fillId="30" borderId="29" xfId="84" applyFont="1" applyFill="1" applyBorder="1" applyAlignment="1">
      <alignment horizontal="center" vertical="center" wrapText="1"/>
    </xf>
    <xf numFmtId="0" fontId="64" fillId="30" borderId="29" xfId="84" applyNumberFormat="1" applyFont="1" applyFill="1" applyBorder="1" applyAlignment="1">
      <alignment horizontal="center" vertical="center" wrapText="1"/>
    </xf>
    <xf numFmtId="0" fontId="66" fillId="32" borderId="29" xfId="84" applyNumberFormat="1" applyFont="1" applyFill="1" applyBorder="1" applyAlignment="1">
      <alignment horizontal="center" vertical="center" wrapText="1"/>
    </xf>
    <xf numFmtId="15" fontId="135" fillId="30" borderId="29" xfId="36" applyNumberFormat="1" applyFont="1" applyFill="1" applyBorder="1" applyAlignment="1">
      <alignment horizontal="center" vertical="center" wrapText="1"/>
    </xf>
    <xf numFmtId="4" fontId="64" fillId="30" borderId="29" xfId="36" applyNumberFormat="1" applyFont="1" applyFill="1" applyBorder="1" applyAlignment="1">
      <alignment horizontal="center" vertical="center" wrapText="1"/>
    </xf>
    <xf numFmtId="15" fontId="135" fillId="0" borderId="29" xfId="36" applyNumberFormat="1" applyFont="1" applyBorder="1" applyAlignment="1">
      <alignment horizontal="center" vertical="center" wrapText="1"/>
    </xf>
    <xf numFmtId="9" fontId="64" fillId="19" borderId="29" xfId="84" applyFont="1" applyFill="1" applyBorder="1" applyAlignment="1">
      <alignment horizontal="center" vertical="center" wrapText="1"/>
    </xf>
    <xf numFmtId="0" fontId="64" fillId="42" borderId="29" xfId="36" applyFont="1" applyFill="1" applyBorder="1" applyAlignment="1">
      <alignment horizontal="center" vertical="center" wrapText="1"/>
    </xf>
    <xf numFmtId="9" fontId="64" fillId="42" borderId="29" xfId="84" applyFont="1" applyFill="1" applyBorder="1" applyAlignment="1">
      <alignment horizontal="center" vertical="center" wrapText="1"/>
    </xf>
    <xf numFmtId="0" fontId="64" fillId="42" borderId="29" xfId="84" applyNumberFormat="1" applyFont="1" applyFill="1" applyBorder="1" applyAlignment="1">
      <alignment horizontal="center" vertical="center" wrapText="1"/>
    </xf>
    <xf numFmtId="0" fontId="66" fillId="43" borderId="29" xfId="84" applyNumberFormat="1" applyFont="1" applyFill="1" applyBorder="1" applyAlignment="1">
      <alignment horizontal="center" vertical="center" wrapText="1"/>
    </xf>
    <xf numFmtId="15" fontId="135" fillId="42" borderId="29" xfId="36" applyNumberFormat="1" applyFont="1" applyFill="1" applyBorder="1" applyAlignment="1">
      <alignment horizontal="center" vertical="center" wrapText="1"/>
    </xf>
    <xf numFmtId="4" fontId="64" fillId="42" borderId="29" xfId="36" applyNumberFormat="1" applyFont="1" applyFill="1" applyBorder="1" applyAlignment="1">
      <alignment horizontal="center" vertical="center" wrapText="1"/>
    </xf>
    <xf numFmtId="0" fontId="26" fillId="30" borderId="31" xfId="36" quotePrefix="1" applyFont="1" applyFill="1" applyBorder="1" applyAlignment="1">
      <alignment horizontal="center" vertical="center" wrapText="1"/>
    </xf>
    <xf numFmtId="0" fontId="26" fillId="30" borderId="28" xfId="36" quotePrefix="1" applyFont="1" applyFill="1" applyBorder="1" applyAlignment="1">
      <alignment horizontal="center" vertical="center" wrapText="1"/>
    </xf>
    <xf numFmtId="0" fontId="26" fillId="30" borderId="175" xfId="84" applyNumberFormat="1" applyFont="1" applyFill="1" applyBorder="1" applyAlignment="1">
      <alignment horizontal="center" vertical="center" wrapText="1"/>
    </xf>
    <xf numFmtId="0" fontId="64" fillId="0" borderId="30" xfId="36" applyFont="1" applyBorder="1" applyAlignment="1">
      <alignment horizontal="center" vertical="center" wrapText="1"/>
    </xf>
    <xf numFmtId="0" fontId="64" fillId="4" borderId="0" xfId="40" applyFont="1" applyFill="1"/>
    <xf numFmtId="0" fontId="0" fillId="0" borderId="24" xfId="0" applyBorder="1" applyAlignment="1">
      <alignment horizontal="left" vertical="center"/>
    </xf>
    <xf numFmtId="0" fontId="0" fillId="0" borderId="97" xfId="0" applyBorder="1" applyAlignment="1">
      <alignment horizontal="center"/>
    </xf>
    <xf numFmtId="0" fontId="0" fillId="0" borderId="24" xfId="0" applyBorder="1" applyAlignment="1">
      <alignment horizontal="center"/>
    </xf>
    <xf numFmtId="0" fontId="0" fillId="0" borderId="49" xfId="0" applyBorder="1" applyAlignment="1">
      <alignment horizontal="left" vertical="center"/>
    </xf>
    <xf numFmtId="0" fontId="0" fillId="0" borderId="63" xfId="0" applyBorder="1" applyAlignment="1">
      <alignment horizontal="center"/>
    </xf>
    <xf numFmtId="0" fontId="0" fillId="0" borderId="49" xfId="0" applyBorder="1" applyAlignment="1">
      <alignment horizontal="center"/>
    </xf>
    <xf numFmtId="0" fontId="98" fillId="40" borderId="110" xfId="36" applyFont="1" applyFill="1" applyBorder="1" applyAlignment="1">
      <alignment horizontal="center" vertical="center" wrapText="1"/>
    </xf>
    <xf numFmtId="0" fontId="98" fillId="40" borderId="111" xfId="36" applyFont="1" applyFill="1" applyBorder="1" applyAlignment="1">
      <alignment horizontal="center" vertical="center" wrapText="1"/>
    </xf>
    <xf numFmtId="0" fontId="126" fillId="39" borderId="20" xfId="40" applyFont="1" applyFill="1" applyBorder="1" applyAlignment="1">
      <alignment horizontal="center" vertical="center" wrapText="1"/>
    </xf>
    <xf numFmtId="0" fontId="126" fillId="39" borderId="70" xfId="40" applyFont="1" applyFill="1" applyBorder="1" applyAlignment="1">
      <alignment horizontal="center" vertical="center" wrapText="1"/>
    </xf>
    <xf numFmtId="0" fontId="126" fillId="39" borderId="108" xfId="40" applyFont="1" applyFill="1" applyBorder="1" applyAlignment="1">
      <alignment horizontal="center" vertical="center" wrapText="1"/>
    </xf>
    <xf numFmtId="0" fontId="127" fillId="39" borderId="112" xfId="0" applyFont="1" applyFill="1" applyBorder="1" applyAlignment="1">
      <alignment horizontal="center" vertical="center"/>
    </xf>
    <xf numFmtId="0" fontId="127" fillId="39" borderId="37" xfId="0" applyFont="1" applyFill="1" applyBorder="1" applyAlignment="1">
      <alignment horizontal="center" vertical="center"/>
    </xf>
    <xf numFmtId="0" fontId="127" fillId="39" borderId="109" xfId="0" applyFont="1" applyFill="1" applyBorder="1" applyAlignment="1">
      <alignment horizontal="center" vertical="center"/>
    </xf>
    <xf numFmtId="0" fontId="0" fillId="0" borderId="61" xfId="0" applyBorder="1" applyAlignment="1">
      <alignment horizontal="center"/>
    </xf>
    <xf numFmtId="0" fontId="0" fillId="0" borderId="23" xfId="0" applyBorder="1" applyAlignment="1">
      <alignment horizontal="center"/>
    </xf>
    <xf numFmtId="0" fontId="127" fillId="39" borderId="43" xfId="0" applyFont="1" applyFill="1" applyBorder="1" applyAlignment="1">
      <alignment horizontal="center" vertical="center" wrapText="1"/>
    </xf>
    <xf numFmtId="0" fontId="127" fillId="39" borderId="37" xfId="0" applyFont="1" applyFill="1" applyBorder="1" applyAlignment="1">
      <alignment horizontal="center" vertical="center" wrapText="1"/>
    </xf>
    <xf numFmtId="0" fontId="127" fillId="39" borderId="109" xfId="0" applyFont="1" applyFill="1" applyBorder="1" applyAlignment="1">
      <alignment horizontal="center" vertical="center" wrapText="1"/>
    </xf>
    <xf numFmtId="0" fontId="0" fillId="0" borderId="23" xfId="0" applyBorder="1" applyAlignment="1">
      <alignment horizontal="left" vertical="center"/>
    </xf>
    <xf numFmtId="0" fontId="112" fillId="39" borderId="20" xfId="40" applyFont="1" applyFill="1" applyBorder="1" applyAlignment="1">
      <alignment horizontal="center" vertical="center" wrapText="1"/>
    </xf>
    <xf numFmtId="0" fontId="112" fillId="39" borderId="70" xfId="40" applyFont="1" applyFill="1" applyBorder="1" applyAlignment="1">
      <alignment horizontal="center" vertical="center" wrapText="1"/>
    </xf>
    <xf numFmtId="0" fontId="112" fillId="39" borderId="108" xfId="40" applyFont="1" applyFill="1" applyBorder="1" applyAlignment="1">
      <alignment horizontal="center" vertical="center" wrapText="1"/>
    </xf>
    <xf numFmtId="0" fontId="132" fillId="0" borderId="53" xfId="36" applyFont="1" applyBorder="1" applyAlignment="1">
      <alignment horizontal="center" vertical="center" wrapText="1"/>
    </xf>
    <xf numFmtId="0" fontId="132" fillId="0" borderId="0" xfId="36" applyFont="1" applyAlignment="1">
      <alignment horizontal="center" vertical="center" wrapText="1"/>
    </xf>
    <xf numFmtId="0" fontId="112" fillId="39" borderId="113" xfId="36" applyFont="1" applyFill="1" applyBorder="1" applyAlignment="1">
      <alignment horizontal="center" vertical="center" textRotation="90" wrapText="1"/>
    </xf>
    <xf numFmtId="0" fontId="112" fillId="39" borderId="104" xfId="36" applyFont="1" applyFill="1" applyBorder="1" applyAlignment="1">
      <alignment horizontal="center" vertical="center" textRotation="90" wrapText="1"/>
    </xf>
    <xf numFmtId="0" fontId="98" fillId="39" borderId="46" xfId="36" applyFont="1" applyFill="1" applyBorder="1" applyAlignment="1">
      <alignment horizontal="center" vertical="center"/>
    </xf>
    <xf numFmtId="0" fontId="98" fillId="39" borderId="103" xfId="36" applyFont="1" applyFill="1" applyBorder="1" applyAlignment="1">
      <alignment horizontal="center" vertical="center"/>
    </xf>
    <xf numFmtId="0" fontId="9" fillId="0" borderId="46" xfId="40" applyFont="1" applyBorder="1" applyAlignment="1">
      <alignment horizontal="center" vertical="center" wrapText="1"/>
    </xf>
    <xf numFmtId="0" fontId="9" fillId="0" borderId="103" xfId="40" applyFont="1" applyBorder="1" applyAlignment="1">
      <alignment horizontal="center" vertical="center" wrapText="1"/>
    </xf>
    <xf numFmtId="0" fontId="98" fillId="39" borderId="43" xfId="36" applyFont="1" applyFill="1" applyBorder="1" applyAlignment="1">
      <alignment horizontal="center" vertical="center" wrapText="1"/>
    </xf>
    <xf numFmtId="0" fontId="98" fillId="39" borderId="93" xfId="36" applyFont="1" applyFill="1" applyBorder="1" applyAlignment="1">
      <alignment horizontal="center" vertical="center" wrapText="1"/>
    </xf>
    <xf numFmtId="0" fontId="9" fillId="38" borderId="68" xfId="36" applyFont="1" applyFill="1" applyBorder="1" applyAlignment="1">
      <alignment horizontal="center" vertical="center" wrapText="1"/>
    </xf>
    <xf numFmtId="0" fontId="9" fillId="38" borderId="11" xfId="36" applyFont="1" applyFill="1" applyBorder="1" applyAlignment="1">
      <alignment horizontal="center" vertical="center" wrapText="1"/>
    </xf>
    <xf numFmtId="0" fontId="9" fillId="38" borderId="123" xfId="36" applyFont="1" applyFill="1" applyBorder="1" applyAlignment="1">
      <alignment horizontal="center" vertical="center" wrapText="1"/>
    </xf>
    <xf numFmtId="0" fontId="98" fillId="39" borderId="20" xfId="36" applyFont="1" applyFill="1" applyBorder="1" applyAlignment="1">
      <alignment horizontal="center" vertical="center"/>
    </xf>
    <xf numFmtId="0" fontId="98" fillId="39" borderId="70" xfId="36" applyFont="1" applyFill="1" applyBorder="1" applyAlignment="1">
      <alignment horizontal="center" vertical="center"/>
    </xf>
    <xf numFmtId="0" fontId="8" fillId="0" borderId="20" xfId="40" applyFont="1" applyBorder="1" applyAlignment="1">
      <alignment horizontal="center" vertical="center" wrapText="1"/>
    </xf>
    <xf numFmtId="0" fontId="8" fillId="0" borderId="70" xfId="40" applyFont="1" applyBorder="1" applyAlignment="1">
      <alignment horizontal="center" vertical="center" wrapText="1"/>
    </xf>
    <xf numFmtId="0" fontId="8" fillId="0" borderId="103" xfId="40" applyFont="1" applyBorder="1" applyAlignment="1">
      <alignment horizontal="center" vertical="center" wrapText="1"/>
    </xf>
    <xf numFmtId="0" fontId="9" fillId="0" borderId="106" xfId="40" applyFont="1" applyBorder="1" applyAlignment="1">
      <alignment horizontal="center" vertical="center" wrapText="1"/>
    </xf>
    <xf numFmtId="0" fontId="9" fillId="0" borderId="107" xfId="40" applyFont="1" applyBorder="1" applyAlignment="1">
      <alignment horizontal="center" vertical="center" wrapText="1"/>
    </xf>
    <xf numFmtId="0" fontId="9" fillId="0" borderId="151" xfId="40" applyFont="1" applyBorder="1" applyAlignment="1">
      <alignment horizontal="center" vertical="center" wrapText="1"/>
    </xf>
    <xf numFmtId="197" fontId="8" fillId="38" borderId="3" xfId="36" applyNumberFormat="1" applyFont="1" applyFill="1" applyBorder="1" applyAlignment="1">
      <alignment horizontal="center" vertical="center"/>
    </xf>
    <xf numFmtId="0" fontId="41" fillId="0" borderId="0" xfId="36" applyFont="1" applyAlignment="1">
      <alignment horizontal="center" vertical="center" wrapText="1"/>
    </xf>
    <xf numFmtId="0" fontId="9" fillId="0" borderId="152" xfId="40" applyFont="1" applyBorder="1" applyAlignment="1">
      <alignment horizontal="center" vertical="center" wrapText="1"/>
    </xf>
    <xf numFmtId="0" fontId="3" fillId="0" borderId="0" xfId="36" applyFont="1" applyAlignment="1">
      <alignment horizontal="center" vertical="center" wrapText="1"/>
    </xf>
    <xf numFmtId="0" fontId="5" fillId="0" borderId="0" xfId="36" applyFont="1" applyAlignment="1">
      <alignment horizontal="center" vertical="center" wrapText="1"/>
    </xf>
    <xf numFmtId="0" fontId="5" fillId="0" borderId="0" xfId="36" applyFont="1" applyAlignment="1">
      <alignment horizontal="center" vertical="center"/>
    </xf>
    <xf numFmtId="0" fontId="7" fillId="0" borderId="0" xfId="36" applyFont="1" applyAlignment="1">
      <alignment horizontal="center" vertical="center" wrapText="1"/>
    </xf>
    <xf numFmtId="0" fontId="98" fillId="39" borderId="110" xfId="36" applyFont="1" applyFill="1" applyBorder="1" applyAlignment="1">
      <alignment horizontal="center" vertical="center" wrapText="1"/>
    </xf>
    <xf numFmtId="0" fontId="98" fillId="39" borderId="111" xfId="36" applyFont="1" applyFill="1" applyBorder="1" applyAlignment="1">
      <alignment horizontal="center" vertical="center" wrapText="1"/>
    </xf>
    <xf numFmtId="0" fontId="98" fillId="39" borderId="37" xfId="36" applyFont="1" applyFill="1" applyBorder="1" applyAlignment="1">
      <alignment horizontal="center" vertical="center" wrapText="1"/>
    </xf>
    <xf numFmtId="0" fontId="98" fillId="39" borderId="109" xfId="36" applyFont="1" applyFill="1" applyBorder="1" applyAlignment="1">
      <alignment horizontal="center" vertical="center" wrapText="1"/>
    </xf>
    <xf numFmtId="0" fontId="98" fillId="39" borderId="44" xfId="36" applyFont="1" applyFill="1" applyBorder="1" applyAlignment="1">
      <alignment horizontal="center" vertical="center" wrapText="1"/>
    </xf>
    <xf numFmtId="0" fontId="98" fillId="39" borderId="34" xfId="36" applyFont="1" applyFill="1" applyBorder="1" applyAlignment="1">
      <alignment horizontal="center" vertical="center" wrapText="1"/>
    </xf>
    <xf numFmtId="0" fontId="98" fillId="39" borderId="45" xfId="36" applyFont="1" applyFill="1" applyBorder="1" applyAlignment="1">
      <alignment horizontal="center" vertical="center" wrapText="1"/>
    </xf>
    <xf numFmtId="0" fontId="9" fillId="0" borderId="47" xfId="36" applyFont="1" applyBorder="1" applyAlignment="1">
      <alignment horizontal="center" vertical="center" wrapText="1"/>
    </xf>
    <xf numFmtId="0" fontId="112" fillId="39" borderId="112" xfId="36" applyFont="1" applyFill="1" applyBorder="1" applyAlignment="1">
      <alignment horizontal="center" vertical="center"/>
    </xf>
    <xf numFmtId="0" fontId="112" fillId="39" borderId="37" xfId="36" applyFont="1" applyFill="1" applyBorder="1" applyAlignment="1">
      <alignment horizontal="center" vertical="center"/>
    </xf>
    <xf numFmtId="0" fontId="112" fillId="39" borderId="93" xfId="36" applyFont="1" applyFill="1" applyBorder="1" applyAlignment="1">
      <alignment horizontal="center" vertical="center"/>
    </xf>
    <xf numFmtId="0" fontId="21" fillId="0" borderId="0" xfId="36" applyFont="1" applyAlignment="1">
      <alignment horizontal="center" vertical="center" wrapText="1"/>
    </xf>
    <xf numFmtId="0" fontId="2" fillId="0" borderId="0" xfId="36" applyAlignment="1">
      <alignment horizontal="center"/>
    </xf>
    <xf numFmtId="0" fontId="111" fillId="39" borderId="154" xfId="36" applyFont="1" applyFill="1" applyBorder="1" applyAlignment="1">
      <alignment horizontal="center" vertical="center"/>
    </xf>
    <xf numFmtId="0" fontId="111" fillId="39" borderId="155" xfId="36" applyFont="1" applyFill="1" applyBorder="1" applyAlignment="1">
      <alignment horizontal="center" vertical="center"/>
    </xf>
    <xf numFmtId="0" fontId="111" fillId="39" borderId="116" xfId="36" applyFont="1" applyFill="1" applyBorder="1" applyAlignment="1">
      <alignment horizontal="center" vertical="center"/>
    </xf>
    <xf numFmtId="0" fontId="111" fillId="39" borderId="95" xfId="36" applyFont="1" applyFill="1" applyBorder="1" applyAlignment="1">
      <alignment horizontal="center" vertical="center"/>
    </xf>
    <xf numFmtId="0" fontId="113" fillId="39" borderId="120" xfId="36" applyFont="1" applyFill="1" applyBorder="1" applyAlignment="1" applyProtection="1">
      <alignment horizontal="center" vertical="center" wrapText="1"/>
      <protection hidden="1"/>
    </xf>
    <xf numFmtId="0" fontId="113" fillId="39" borderId="121" xfId="36" applyFont="1" applyFill="1" applyBorder="1" applyAlignment="1" applyProtection="1">
      <alignment horizontal="center" vertical="center" wrapText="1"/>
      <protection hidden="1"/>
    </xf>
    <xf numFmtId="1" fontId="54" fillId="7" borderId="0" xfId="35" applyNumberFormat="1" applyFont="1" applyFill="1" applyAlignment="1">
      <alignment horizontal="center" vertical="center" wrapText="1"/>
    </xf>
    <xf numFmtId="1" fontId="24" fillId="7" borderId="0" xfId="36" applyNumberFormat="1" applyFont="1" applyFill="1" applyAlignment="1">
      <alignment horizontal="center" vertical="center" wrapText="1"/>
    </xf>
    <xf numFmtId="1" fontId="68" fillId="7" borderId="0" xfId="35" applyNumberFormat="1" applyFont="1" applyFill="1" applyAlignment="1">
      <alignment horizontal="center"/>
    </xf>
    <xf numFmtId="1" fontId="22" fillId="7" borderId="0" xfId="36" applyNumberFormat="1" applyFont="1" applyFill="1" applyAlignment="1">
      <alignment horizontal="center" vertical="center" wrapText="1"/>
    </xf>
    <xf numFmtId="1" fontId="54" fillId="7" borderId="0" xfId="35" applyNumberFormat="1" applyFont="1" applyFill="1" applyAlignment="1">
      <alignment horizontal="center"/>
    </xf>
    <xf numFmtId="4" fontId="114" fillId="39" borderId="117" xfId="36" applyNumberFormat="1" applyFont="1" applyFill="1" applyBorder="1" applyAlignment="1">
      <alignment horizontal="center" vertical="center" wrapText="1"/>
    </xf>
    <xf numFmtId="4" fontId="114" fillId="39" borderId="118" xfId="36" applyNumberFormat="1" applyFont="1" applyFill="1" applyBorder="1" applyAlignment="1">
      <alignment horizontal="center" vertical="center" wrapText="1"/>
    </xf>
    <xf numFmtId="0" fontId="114" fillId="39" borderId="114" xfId="36" applyFont="1" applyFill="1" applyBorder="1" applyAlignment="1">
      <alignment horizontal="center" vertical="center" wrapText="1"/>
    </xf>
    <xf numFmtId="0" fontId="114" fillId="39" borderId="115" xfId="36" applyFont="1" applyFill="1" applyBorder="1" applyAlignment="1">
      <alignment horizontal="center" vertical="center" wrapText="1"/>
    </xf>
    <xf numFmtId="0" fontId="114" fillId="39" borderId="48" xfId="36" applyFont="1" applyFill="1" applyBorder="1" applyAlignment="1">
      <alignment horizontal="center" vertical="center" wrapText="1"/>
    </xf>
    <xf numFmtId="0" fontId="114" fillId="39" borderId="15" xfId="36" applyFont="1" applyFill="1" applyBorder="1" applyAlignment="1">
      <alignment horizontal="center" vertical="center" wrapText="1"/>
    </xf>
    <xf numFmtId="4" fontId="114" fillId="39" borderId="119" xfId="36" applyNumberFormat="1" applyFont="1" applyFill="1" applyBorder="1" applyAlignment="1">
      <alignment horizontal="center" vertical="center" wrapText="1"/>
    </xf>
    <xf numFmtId="4" fontId="114" fillId="39" borderId="44" xfId="36" applyNumberFormat="1" applyFont="1" applyFill="1" applyBorder="1" applyAlignment="1">
      <alignment horizontal="center" vertical="center" wrapText="1"/>
    </xf>
    <xf numFmtId="9" fontId="26" fillId="30" borderId="175" xfId="84" applyFont="1" applyFill="1" applyBorder="1" applyAlignment="1">
      <alignment horizontal="center" vertical="center" wrapText="1"/>
    </xf>
    <xf numFmtId="9" fontId="26" fillId="30" borderId="35" xfId="84" applyFont="1" applyFill="1" applyBorder="1" applyAlignment="1">
      <alignment horizontal="center" vertical="center" wrapText="1"/>
    </xf>
    <xf numFmtId="173" fontId="26" fillId="30" borderId="41" xfId="36" quotePrefix="1" applyNumberFormat="1" applyFont="1" applyFill="1" applyBorder="1" applyAlignment="1">
      <alignment vertical="center" wrapText="1"/>
    </xf>
    <xf numFmtId="173" fontId="26" fillId="30" borderId="50" xfId="36" quotePrefix="1" applyNumberFormat="1" applyFont="1" applyFill="1" applyBorder="1" applyAlignment="1">
      <alignment vertical="center" wrapText="1"/>
    </xf>
    <xf numFmtId="173" fontId="26" fillId="30" borderId="97" xfId="36" quotePrefix="1" applyNumberFormat="1" applyFont="1" applyFill="1" applyBorder="1" applyAlignment="1">
      <alignment vertical="center" wrapText="1"/>
    </xf>
    <xf numFmtId="173" fontId="26" fillId="30" borderId="59" xfId="36" quotePrefix="1" applyNumberFormat="1" applyFont="1" applyFill="1" applyBorder="1" applyAlignment="1">
      <alignment vertical="center" wrapText="1"/>
    </xf>
    <xf numFmtId="0" fontId="26" fillId="30" borderId="175" xfId="36" applyFont="1" applyFill="1" applyBorder="1" applyAlignment="1">
      <alignment horizontal="center" vertical="center" wrapText="1"/>
    </xf>
    <xf numFmtId="0" fontId="26" fillId="30" borderId="35" xfId="36" applyFont="1" applyFill="1" applyBorder="1" applyAlignment="1">
      <alignment horizontal="center" vertical="center" wrapText="1"/>
    </xf>
    <xf numFmtId="15" fontId="23" fillId="30" borderId="175" xfId="36" applyNumberFormat="1" applyFont="1" applyFill="1" applyBorder="1" applyAlignment="1">
      <alignment horizontal="center" vertical="center" wrapText="1"/>
    </xf>
    <xf numFmtId="15" fontId="23" fillId="30" borderId="35" xfId="36" applyNumberFormat="1" applyFont="1" applyFill="1" applyBorder="1" applyAlignment="1">
      <alignment horizontal="center" vertical="center" wrapText="1"/>
    </xf>
    <xf numFmtId="0" fontId="26" fillId="0" borderId="176" xfId="36" applyFont="1" applyBorder="1" applyAlignment="1">
      <alignment horizontal="center" vertical="center" wrapText="1"/>
    </xf>
    <xf numFmtId="0" fontId="26" fillId="0" borderId="177" xfId="36" applyFont="1" applyBorder="1" applyAlignment="1">
      <alignment horizontal="center" vertical="center" wrapText="1"/>
    </xf>
    <xf numFmtId="0" fontId="9" fillId="12" borderId="68" xfId="36" quotePrefix="1" applyFont="1" applyFill="1" applyBorder="1" applyAlignment="1">
      <alignment horizontal="center" vertical="center" wrapText="1"/>
    </xf>
    <xf numFmtId="0" fontId="9" fillId="12" borderId="19" xfId="36" quotePrefix="1" applyFont="1" applyFill="1" applyBorder="1" applyAlignment="1">
      <alignment horizontal="center" vertical="center" wrapText="1"/>
    </xf>
    <xf numFmtId="0" fontId="25" fillId="39" borderId="70" xfId="36" applyFont="1" applyFill="1" applyBorder="1" applyAlignment="1">
      <alignment horizontal="center" vertical="center" wrapText="1"/>
    </xf>
    <xf numFmtId="0" fontId="114" fillId="39" borderId="112" xfId="36" applyFont="1" applyFill="1" applyBorder="1" applyAlignment="1">
      <alignment horizontal="center"/>
    </xf>
    <xf numFmtId="0" fontId="114" fillId="39" borderId="93" xfId="36" applyFont="1" applyFill="1" applyBorder="1" applyAlignment="1">
      <alignment horizontal="center"/>
    </xf>
    <xf numFmtId="0" fontId="21" fillId="39" borderId="34" xfId="36" applyFont="1" applyFill="1" applyBorder="1" applyAlignment="1">
      <alignment horizontal="center" vertical="center"/>
    </xf>
    <xf numFmtId="0" fontId="26" fillId="30" borderId="26" xfId="36" quotePrefix="1" applyFont="1" applyFill="1" applyBorder="1" applyAlignment="1">
      <alignment horizontal="left" vertical="center" wrapText="1"/>
    </xf>
    <xf numFmtId="0" fontId="26" fillId="30" borderId="150" xfId="36" quotePrefix="1" applyFont="1" applyFill="1" applyBorder="1" applyAlignment="1">
      <alignment horizontal="left" vertical="center" wrapText="1"/>
    </xf>
    <xf numFmtId="0" fontId="26" fillId="30" borderId="31" xfId="36" quotePrefix="1" applyFont="1" applyFill="1" applyBorder="1" applyAlignment="1">
      <alignment horizontal="left" vertical="center" wrapText="1"/>
    </xf>
    <xf numFmtId="0" fontId="26" fillId="30" borderId="28" xfId="36" quotePrefix="1" applyFont="1" applyFill="1" applyBorder="1" applyAlignment="1">
      <alignment horizontal="left" vertical="center" wrapText="1"/>
    </xf>
    <xf numFmtId="15" fontId="23" fillId="0" borderId="175" xfId="36" applyNumberFormat="1" applyFont="1" applyBorder="1" applyAlignment="1">
      <alignment horizontal="center" vertical="center" wrapText="1"/>
    </xf>
    <xf numFmtId="15" fontId="23" fillId="0" borderId="35" xfId="36" applyNumberFormat="1" applyFont="1" applyBorder="1" applyAlignment="1">
      <alignment horizontal="center" vertical="center" wrapText="1"/>
    </xf>
    <xf numFmtId="173" fontId="26" fillId="30" borderId="26" xfId="36" quotePrefix="1" applyNumberFormat="1" applyFont="1" applyFill="1" applyBorder="1" applyAlignment="1">
      <alignment horizontal="center" vertical="center" wrapText="1"/>
    </xf>
    <xf numFmtId="173" fontId="26" fillId="30" borderId="150" xfId="36" quotePrefix="1" applyNumberFormat="1" applyFont="1" applyFill="1" applyBorder="1" applyAlignment="1">
      <alignment horizontal="center" vertical="center" wrapText="1"/>
    </xf>
    <xf numFmtId="173" fontId="26" fillId="30" borderId="31" xfId="36" quotePrefix="1" applyNumberFormat="1" applyFont="1" applyFill="1" applyBorder="1" applyAlignment="1">
      <alignment horizontal="center" vertical="center" wrapText="1"/>
    </xf>
    <xf numFmtId="173" fontId="26" fillId="30" borderId="28" xfId="36" quotePrefix="1" applyNumberFormat="1" applyFont="1" applyFill="1" applyBorder="1" applyAlignment="1">
      <alignment horizontal="center" vertical="center" wrapText="1"/>
    </xf>
    <xf numFmtId="0" fontId="28" fillId="0" borderId="0" xfId="36" applyFont="1" applyAlignment="1">
      <alignment horizontal="center" vertical="center"/>
    </xf>
    <xf numFmtId="0" fontId="114" fillId="39" borderId="23" xfId="36" applyFont="1" applyFill="1" applyBorder="1" applyAlignment="1">
      <alignment horizontal="center" vertical="center" textRotation="90" wrapText="1"/>
    </xf>
    <xf numFmtId="0" fontId="114" fillId="39" borderId="24" xfId="36" applyFont="1" applyFill="1" applyBorder="1" applyAlignment="1">
      <alignment horizontal="center" vertical="center" textRotation="90" wrapText="1"/>
    </xf>
    <xf numFmtId="0" fontId="114" fillId="39" borderId="23" xfId="36" applyFont="1" applyFill="1" applyBorder="1" applyAlignment="1">
      <alignment horizontal="center" vertical="center" wrapText="1"/>
    </xf>
    <xf numFmtId="0" fontId="114" fillId="39" borderId="24" xfId="36" applyFont="1" applyFill="1" applyBorder="1" applyAlignment="1">
      <alignment horizontal="center" vertical="center" wrapText="1"/>
    </xf>
    <xf numFmtId="0" fontId="26" fillId="30" borderId="97" xfId="36" quotePrefix="1" applyFont="1" applyFill="1" applyBorder="1" applyAlignment="1">
      <alignment horizontal="left" vertical="center" wrapText="1"/>
    </xf>
    <xf numFmtId="0" fontId="26" fillId="30" borderId="59" xfId="36" quotePrefix="1" applyFont="1" applyFill="1" applyBorder="1" applyAlignment="1">
      <alignment horizontal="left" vertical="center" wrapText="1"/>
    </xf>
    <xf numFmtId="0" fontId="26" fillId="30" borderId="26" xfId="36" quotePrefix="1" applyFont="1" applyFill="1" applyBorder="1" applyAlignment="1">
      <alignment horizontal="center" vertical="center" wrapText="1"/>
    </xf>
    <xf numFmtId="0" fontId="26" fillId="30" borderId="150" xfId="36" quotePrefix="1" applyFont="1" applyFill="1" applyBorder="1" applyAlignment="1">
      <alignment horizontal="center" vertical="center" wrapText="1"/>
    </xf>
    <xf numFmtId="0" fontId="26" fillId="30" borderId="31" xfId="36" quotePrefix="1" applyFont="1" applyFill="1" applyBorder="1" applyAlignment="1">
      <alignment horizontal="center" vertical="center" wrapText="1"/>
    </xf>
    <xf numFmtId="0" fontId="26" fillId="30" borderId="28" xfId="36" quotePrefix="1" applyFont="1" applyFill="1" applyBorder="1" applyAlignment="1">
      <alignment horizontal="center" vertical="center" wrapText="1"/>
    </xf>
    <xf numFmtId="0" fontId="114" fillId="39" borderId="112" xfId="36" applyFont="1" applyFill="1" applyBorder="1" applyAlignment="1">
      <alignment horizontal="center" vertical="center" wrapText="1"/>
    </xf>
    <xf numFmtId="0" fontId="114" fillId="39" borderId="93" xfId="36" applyFont="1" applyFill="1" applyBorder="1" applyAlignment="1">
      <alignment horizontal="center" vertical="center" wrapText="1"/>
    </xf>
    <xf numFmtId="0" fontId="114" fillId="39" borderId="47" xfId="36" applyFont="1" applyFill="1" applyBorder="1" applyAlignment="1">
      <alignment horizontal="center" vertical="center" wrapText="1"/>
    </xf>
    <xf numFmtId="0" fontId="114" fillId="39" borderId="33" xfId="36" applyFont="1" applyFill="1" applyBorder="1" applyAlignment="1">
      <alignment horizontal="center" vertical="center" wrapText="1"/>
    </xf>
    <xf numFmtId="0" fontId="118" fillId="39" borderId="16" xfId="36" applyFont="1" applyFill="1" applyBorder="1" applyAlignment="1">
      <alignment horizontal="center" vertical="center" wrapText="1"/>
    </xf>
    <xf numFmtId="0" fontId="118" fillId="39" borderId="9" xfId="36" applyFont="1" applyFill="1" applyBorder="1" applyAlignment="1">
      <alignment horizontal="center" vertical="center" wrapText="1"/>
    </xf>
    <xf numFmtId="0" fontId="118" fillId="39" borderId="17" xfId="36" applyFont="1" applyFill="1" applyBorder="1" applyAlignment="1">
      <alignment horizontal="center" vertical="center" wrapText="1"/>
    </xf>
    <xf numFmtId="0" fontId="114" fillId="39" borderId="31" xfId="36" applyFont="1" applyFill="1" applyBorder="1" applyAlignment="1">
      <alignment horizontal="center" vertical="center"/>
    </xf>
    <xf numFmtId="0" fontId="114" fillId="39" borderId="28" xfId="36" applyFont="1" applyFill="1" applyBorder="1" applyAlignment="1">
      <alignment horizontal="center" vertical="center"/>
    </xf>
    <xf numFmtId="0" fontId="114" fillId="39" borderId="124" xfId="36" applyFont="1" applyFill="1" applyBorder="1" applyAlignment="1">
      <alignment horizontal="center" vertical="center"/>
    </xf>
    <xf numFmtId="0" fontId="114" fillId="39" borderId="125" xfId="36" applyFont="1" applyFill="1" applyBorder="1" applyAlignment="1">
      <alignment horizontal="center" vertical="center"/>
    </xf>
    <xf numFmtId="0" fontId="117" fillId="39" borderId="61" xfId="36" applyFont="1" applyFill="1" applyBorder="1" applyAlignment="1">
      <alignment horizontal="center" vertical="center" textRotation="90"/>
    </xf>
    <xf numFmtId="0" fontId="117" fillId="39" borderId="97" xfId="36" applyFont="1" applyFill="1" applyBorder="1" applyAlignment="1">
      <alignment horizontal="center" vertical="center" textRotation="90"/>
    </xf>
    <xf numFmtId="9" fontId="133" fillId="30" borderId="175" xfId="84" applyFont="1" applyFill="1" applyBorder="1" applyAlignment="1">
      <alignment horizontal="center" vertical="center" wrapText="1"/>
    </xf>
    <xf numFmtId="9" fontId="133" fillId="30" borderId="35" xfId="84" applyFont="1" applyFill="1" applyBorder="1" applyAlignment="1">
      <alignment horizontal="center" vertical="center" wrapText="1"/>
    </xf>
    <xf numFmtId="0" fontId="133" fillId="30" borderId="175" xfId="36" applyFont="1" applyFill="1" applyBorder="1" applyAlignment="1">
      <alignment horizontal="center" vertical="center" wrapText="1"/>
    </xf>
    <xf numFmtId="0" fontId="133" fillId="30" borderId="35" xfId="36" applyFont="1" applyFill="1" applyBorder="1" applyAlignment="1">
      <alignment horizontal="center" vertical="center" wrapText="1"/>
    </xf>
    <xf numFmtId="0" fontId="31" fillId="0" borderId="113" xfId="36" applyFont="1" applyBorder="1" applyAlignment="1">
      <alignment horizontal="center" vertical="center" wrapText="1"/>
    </xf>
    <xf numFmtId="0" fontId="31" fillId="0" borderId="122" xfId="36" applyFont="1" applyBorder="1" applyAlignment="1">
      <alignment horizontal="center" vertical="center" wrapText="1"/>
    </xf>
    <xf numFmtId="0" fontId="31" fillId="0" borderId="104" xfId="36" applyFont="1" applyBorder="1" applyAlignment="1">
      <alignment horizontal="center" vertical="center" wrapText="1"/>
    </xf>
    <xf numFmtId="0" fontId="23" fillId="0" borderId="57" xfId="36" applyFont="1" applyBorder="1" applyAlignment="1">
      <alignment horizontal="center" vertical="center"/>
    </xf>
    <xf numFmtId="0" fontId="23" fillId="0" borderId="38" xfId="36" applyFont="1" applyBorder="1" applyAlignment="1">
      <alignment horizontal="center" vertical="center"/>
    </xf>
    <xf numFmtId="0" fontId="114" fillId="39" borderId="43" xfId="36" applyFont="1" applyFill="1" applyBorder="1" applyAlignment="1">
      <alignment horizontal="center" vertical="center" wrapText="1"/>
    </xf>
    <xf numFmtId="0" fontId="114" fillId="39" borderId="37" xfId="36" applyFont="1" applyFill="1" applyBorder="1" applyAlignment="1">
      <alignment horizontal="center" vertical="center" wrapText="1"/>
    </xf>
    <xf numFmtId="0" fontId="41" fillId="0" borderId="126" xfId="36" applyFont="1" applyBorder="1" applyAlignment="1">
      <alignment horizontal="center" vertical="center" wrapText="1"/>
    </xf>
    <xf numFmtId="0" fontId="41" fillId="0" borderId="94" xfId="36" applyFont="1" applyBorder="1" applyAlignment="1">
      <alignment horizontal="center" vertical="center" wrapText="1"/>
    </xf>
    <xf numFmtId="0" fontId="41" fillId="0" borderId="74" xfId="36" applyFont="1" applyBorder="1" applyAlignment="1">
      <alignment horizontal="center" vertical="center" wrapText="1"/>
    </xf>
    <xf numFmtId="0" fontId="114" fillId="39" borderId="14" xfId="36" applyFont="1" applyFill="1" applyBorder="1" applyAlignment="1">
      <alignment horizontal="center" vertical="center" wrapText="1"/>
    </xf>
    <xf numFmtId="0" fontId="114" fillId="39" borderId="42" xfId="36" applyFont="1" applyFill="1" applyBorder="1" applyAlignment="1">
      <alignment horizontal="center" vertical="center" wrapText="1"/>
    </xf>
    <xf numFmtId="0" fontId="114" fillId="39" borderId="34" xfId="36" applyFont="1" applyFill="1" applyBorder="1" applyAlignment="1">
      <alignment horizontal="center" vertical="center" wrapText="1"/>
    </xf>
    <xf numFmtId="0" fontId="114" fillId="39" borderId="57" xfId="36" applyFont="1" applyFill="1" applyBorder="1" applyAlignment="1">
      <alignment horizontal="center" vertical="center" wrapText="1"/>
    </xf>
    <xf numFmtId="0" fontId="114" fillId="39" borderId="50" xfId="36" applyFont="1" applyFill="1" applyBorder="1" applyAlignment="1">
      <alignment horizontal="center" vertical="center" wrapText="1"/>
    </xf>
    <xf numFmtId="0" fontId="114" fillId="39" borderId="38" xfId="36" applyFont="1" applyFill="1" applyBorder="1" applyAlignment="1">
      <alignment horizontal="center" vertical="center" wrapText="1"/>
    </xf>
    <xf numFmtId="0" fontId="114" fillId="39" borderId="102" xfId="36" applyFont="1" applyFill="1" applyBorder="1" applyAlignment="1">
      <alignment horizontal="center" vertical="center" wrapText="1"/>
    </xf>
    <xf numFmtId="0" fontId="115" fillId="39" borderId="24" xfId="36" applyFont="1" applyFill="1" applyBorder="1" applyAlignment="1">
      <alignment horizontal="center" vertical="center" wrapText="1"/>
    </xf>
    <xf numFmtId="168" fontId="99" fillId="29" borderId="37" xfId="36" applyNumberFormat="1" applyFont="1" applyFill="1" applyBorder="1" applyAlignment="1">
      <alignment horizontal="center" vertical="center" shrinkToFit="1"/>
    </xf>
    <xf numFmtId="168" fontId="99" fillId="29" borderId="0" xfId="36" applyNumberFormat="1" applyFont="1" applyFill="1" applyAlignment="1">
      <alignment horizontal="center" vertical="center" shrinkToFit="1"/>
    </xf>
    <xf numFmtId="168" fontId="99" fillId="29" borderId="32" xfId="36" applyNumberFormat="1" applyFont="1" applyFill="1" applyBorder="1" applyAlignment="1">
      <alignment horizontal="center" vertical="center" shrinkToFit="1"/>
    </xf>
    <xf numFmtId="0" fontId="124" fillId="35" borderId="43" xfId="36" applyFont="1" applyFill="1" applyBorder="1" applyAlignment="1">
      <alignment horizontal="center" vertical="center" wrapText="1"/>
    </xf>
    <xf numFmtId="0" fontId="124" fillId="35" borderId="93" xfId="36" applyFont="1" applyFill="1" applyBorder="1" applyAlignment="1">
      <alignment horizontal="center" vertical="center" wrapText="1"/>
    </xf>
    <xf numFmtId="0" fontId="124" fillId="35" borderId="100" xfId="36" applyFont="1" applyFill="1" applyBorder="1" applyAlignment="1">
      <alignment horizontal="center" vertical="center" wrapText="1"/>
    </xf>
    <xf numFmtId="0" fontId="124" fillId="35" borderId="33" xfId="36" applyFont="1" applyFill="1" applyBorder="1" applyAlignment="1">
      <alignment horizontal="center" vertical="center" wrapText="1"/>
    </xf>
    <xf numFmtId="0" fontId="124" fillId="35" borderId="25" xfId="36" applyFont="1" applyFill="1" applyBorder="1" applyAlignment="1">
      <alignment horizontal="center" vertical="center" wrapText="1"/>
    </xf>
    <xf numFmtId="0" fontId="124" fillId="35" borderId="28" xfId="36" applyFont="1" applyFill="1" applyBorder="1" applyAlignment="1">
      <alignment horizontal="center" vertical="center" wrapText="1"/>
    </xf>
    <xf numFmtId="0" fontId="99" fillId="29" borderId="100" xfId="36" applyFont="1" applyFill="1" applyBorder="1" applyAlignment="1">
      <alignment horizontal="center" vertical="center" shrinkToFit="1"/>
    </xf>
    <xf numFmtId="0" fontId="99" fillId="29" borderId="0" xfId="36" applyFont="1" applyFill="1" applyAlignment="1">
      <alignment horizontal="center" vertical="center" shrinkToFit="1"/>
    </xf>
    <xf numFmtId="0" fontId="99" fillId="29" borderId="25" xfId="36" applyFont="1" applyFill="1" applyBorder="1" applyAlignment="1">
      <alignment horizontal="center" vertical="center" shrinkToFit="1"/>
    </xf>
    <xf numFmtId="0" fontId="99" fillId="29" borderId="32" xfId="36" applyFont="1" applyFill="1" applyBorder="1" applyAlignment="1">
      <alignment horizontal="center" vertical="center" shrinkToFit="1"/>
    </xf>
    <xf numFmtId="0" fontId="114" fillId="39" borderId="68" xfId="36" applyFont="1" applyFill="1" applyBorder="1" applyAlignment="1">
      <alignment horizontal="center" vertical="center" wrapText="1"/>
    </xf>
    <xf numFmtId="0" fontId="114" fillId="39" borderId="11" xfId="36" applyFont="1" applyFill="1" applyBorder="1" applyAlignment="1">
      <alignment horizontal="center" vertical="center" wrapText="1"/>
    </xf>
    <xf numFmtId="173" fontId="26" fillId="30" borderId="97" xfId="36" quotePrefix="1" applyNumberFormat="1" applyFont="1" applyFill="1" applyBorder="1" applyAlignment="1">
      <alignment horizontal="center" vertical="center" wrapText="1"/>
    </xf>
    <xf numFmtId="173" fontId="26" fillId="30" borderId="59" xfId="36" quotePrefix="1" applyNumberFormat="1" applyFont="1" applyFill="1" applyBorder="1" applyAlignment="1">
      <alignment horizontal="center" vertical="center" wrapText="1"/>
    </xf>
    <xf numFmtId="0" fontId="22" fillId="0" borderId="0" xfId="36" applyFont="1" applyAlignment="1">
      <alignment horizontal="center" vertical="center" wrapText="1"/>
    </xf>
    <xf numFmtId="0" fontId="111" fillId="40" borderId="65" xfId="35" applyFont="1" applyFill="1" applyBorder="1" applyAlignment="1">
      <alignment horizontal="center" vertical="center" wrapText="1"/>
    </xf>
    <xf numFmtId="0" fontId="111" fillId="40" borderId="101" xfId="35" applyFont="1" applyFill="1" applyBorder="1" applyAlignment="1">
      <alignment horizontal="center" vertical="center" wrapText="1"/>
    </xf>
    <xf numFmtId="1" fontId="22" fillId="0" borderId="0" xfId="36" applyNumberFormat="1" applyFont="1" applyAlignment="1">
      <alignment horizontal="center" vertical="center" wrapText="1"/>
    </xf>
    <xf numFmtId="1" fontId="90" fillId="0" borderId="0" xfId="36" applyNumberFormat="1" applyFont="1" applyAlignment="1">
      <alignment horizontal="center" vertical="center" wrapText="1"/>
    </xf>
    <xf numFmtId="0" fontId="114" fillId="39" borderId="25" xfId="36" applyFont="1" applyFill="1" applyBorder="1" applyAlignment="1">
      <alignment horizontal="center" vertical="center" wrapText="1"/>
    </xf>
    <xf numFmtId="0" fontId="114" fillId="39" borderId="32" xfId="36" applyFont="1" applyFill="1" applyBorder="1" applyAlignment="1">
      <alignment horizontal="center" vertical="center" wrapText="1"/>
    </xf>
    <xf numFmtId="0" fontId="114" fillId="39" borderId="28" xfId="36" applyFont="1" applyFill="1" applyBorder="1" applyAlignment="1">
      <alignment horizontal="center" vertical="center" wrapText="1"/>
    </xf>
    <xf numFmtId="184" fontId="70" fillId="12" borderId="65" xfId="35" applyNumberFormat="1" applyFont="1" applyFill="1" applyBorder="1" applyAlignment="1">
      <alignment horizontal="center" vertical="center"/>
    </xf>
    <xf numFmtId="0" fontId="26" fillId="30" borderId="97" xfId="36" quotePrefix="1" applyFont="1" applyFill="1" applyBorder="1" applyAlignment="1">
      <alignment horizontal="center" vertical="center" wrapText="1"/>
    </xf>
    <xf numFmtId="0" fontId="26" fillId="30" borderId="59" xfId="36" quotePrefix="1" applyFont="1" applyFill="1" applyBorder="1" applyAlignment="1">
      <alignment horizontal="center" vertical="center" wrapText="1"/>
    </xf>
    <xf numFmtId="0" fontId="64" fillId="30" borderId="175" xfId="36" applyFont="1" applyFill="1" applyBorder="1" applyAlignment="1">
      <alignment horizontal="center" vertical="center" wrapText="1"/>
    </xf>
    <xf numFmtId="0" fontId="64" fillId="30" borderId="35" xfId="36" applyFont="1" applyFill="1" applyBorder="1" applyAlignment="1">
      <alignment horizontal="center" vertical="center" wrapText="1"/>
    </xf>
    <xf numFmtId="173" fontId="26" fillId="30" borderId="97" xfId="36" quotePrefix="1" applyNumberFormat="1" applyFont="1" applyFill="1" applyBorder="1" applyAlignment="1">
      <alignment horizontal="left" vertical="center" wrapText="1"/>
    </xf>
    <xf numFmtId="173" fontId="26" fillId="30" borderId="59" xfId="36" quotePrefix="1" applyNumberFormat="1" applyFont="1" applyFill="1" applyBorder="1" applyAlignment="1">
      <alignment horizontal="left" vertical="center" wrapText="1"/>
    </xf>
    <xf numFmtId="173" fontId="133" fillId="30" borderId="41" xfId="36" quotePrefix="1" applyNumberFormat="1" applyFont="1" applyFill="1" applyBorder="1" applyAlignment="1">
      <alignment horizontal="center" vertical="center" wrapText="1"/>
    </xf>
    <xf numFmtId="173" fontId="133" fillId="30" borderId="102" xfId="36" quotePrefix="1" applyNumberFormat="1" applyFont="1" applyFill="1" applyBorder="1" applyAlignment="1">
      <alignment horizontal="center" vertical="center" wrapText="1"/>
    </xf>
    <xf numFmtId="173" fontId="26" fillId="30" borderId="102" xfId="36" quotePrefix="1" applyNumberFormat="1" applyFont="1" applyFill="1" applyBorder="1" applyAlignment="1">
      <alignment vertical="center" wrapText="1"/>
    </xf>
    <xf numFmtId="0" fontId="26" fillId="30" borderId="41" xfId="36" quotePrefix="1" applyFont="1" applyFill="1" applyBorder="1" applyAlignment="1">
      <alignment horizontal="left" vertical="center" wrapText="1"/>
    </xf>
    <xf numFmtId="0" fontId="26" fillId="30" borderId="102" xfId="36" quotePrefix="1" applyFont="1" applyFill="1" applyBorder="1" applyAlignment="1">
      <alignment horizontal="left" vertical="center" wrapText="1"/>
    </xf>
    <xf numFmtId="173" fontId="133" fillId="30" borderId="26" xfId="36" quotePrefix="1" applyNumberFormat="1" applyFont="1" applyFill="1" applyBorder="1" applyAlignment="1">
      <alignment horizontal="center" vertical="center" wrapText="1"/>
    </xf>
    <xf numFmtId="173" fontId="133" fillId="30" borderId="150" xfId="36" quotePrefix="1" applyNumberFormat="1" applyFont="1" applyFill="1" applyBorder="1" applyAlignment="1">
      <alignment horizontal="center" vertical="center" wrapText="1"/>
    </xf>
    <xf numFmtId="173" fontId="133" fillId="30" borderId="31" xfId="36" quotePrefix="1" applyNumberFormat="1" applyFont="1" applyFill="1" applyBorder="1" applyAlignment="1">
      <alignment horizontal="center" vertical="center" wrapText="1"/>
    </xf>
    <xf numFmtId="173" fontId="133" fillId="30" borderId="28" xfId="36" quotePrefix="1" applyNumberFormat="1" applyFont="1" applyFill="1" applyBorder="1" applyAlignment="1">
      <alignment horizontal="center" vertical="center" wrapText="1"/>
    </xf>
    <xf numFmtId="9" fontId="64" fillId="30" borderId="175" xfId="84" applyFont="1" applyFill="1" applyBorder="1" applyAlignment="1">
      <alignment horizontal="center" vertical="center" wrapText="1"/>
    </xf>
    <xf numFmtId="9" fontId="64" fillId="30" borderId="35" xfId="84" applyFont="1" applyFill="1" applyBorder="1" applyAlignment="1">
      <alignment horizontal="center" vertical="center" wrapText="1"/>
    </xf>
    <xf numFmtId="173" fontId="133" fillId="30" borderId="26" xfId="36" quotePrefix="1" applyNumberFormat="1" applyFont="1" applyFill="1" applyBorder="1" applyAlignment="1">
      <alignment horizontal="left" vertical="center" wrapText="1"/>
    </xf>
    <xf numFmtId="173" fontId="133" fillId="30" borderId="150" xfId="36" quotePrefix="1" applyNumberFormat="1" applyFont="1" applyFill="1" applyBorder="1" applyAlignment="1">
      <alignment horizontal="left" vertical="center" wrapText="1"/>
    </xf>
    <xf numFmtId="173" fontId="133" fillId="30" borderId="31" xfId="36" quotePrefix="1" applyNumberFormat="1" applyFont="1" applyFill="1" applyBorder="1" applyAlignment="1">
      <alignment horizontal="left" vertical="center" wrapText="1"/>
    </xf>
    <xf numFmtId="173" fontId="133" fillId="30" borderId="28" xfId="36" quotePrefix="1" applyNumberFormat="1" applyFont="1" applyFill="1" applyBorder="1" applyAlignment="1">
      <alignment horizontal="left" vertical="center" wrapText="1"/>
    </xf>
    <xf numFmtId="0" fontId="129" fillId="7" borderId="24" xfId="36" applyFont="1" applyFill="1" applyBorder="1" applyAlignment="1">
      <alignment horizontal="center" vertical="center" wrapText="1"/>
    </xf>
    <xf numFmtId="0" fontId="26" fillId="30" borderId="178" xfId="36" applyFont="1" applyFill="1" applyBorder="1" applyAlignment="1">
      <alignment horizontal="center" vertical="center" wrapText="1"/>
    </xf>
    <xf numFmtId="0" fontId="26" fillId="0" borderId="179" xfId="36" applyFont="1" applyBorder="1" applyAlignment="1">
      <alignment horizontal="center" vertical="center" wrapText="1"/>
    </xf>
    <xf numFmtId="15" fontId="23" fillId="30" borderId="178" xfId="36" applyNumberFormat="1" applyFont="1" applyFill="1" applyBorder="1" applyAlignment="1">
      <alignment horizontal="center" vertical="center" wrapText="1"/>
    </xf>
    <xf numFmtId="0" fontId="26" fillId="30" borderId="47" xfId="36" quotePrefix="1" applyFont="1" applyFill="1" applyBorder="1" applyAlignment="1">
      <alignment horizontal="center" vertical="center" wrapText="1"/>
    </xf>
    <xf numFmtId="0" fontId="26" fillId="30" borderId="33" xfId="36" quotePrefix="1" applyFont="1" applyFill="1" applyBorder="1" applyAlignment="1">
      <alignment horizontal="center" vertical="center" wrapText="1"/>
    </xf>
    <xf numFmtId="9" fontId="26" fillId="30" borderId="178" xfId="84" applyFont="1" applyFill="1" applyBorder="1" applyAlignment="1">
      <alignment horizontal="center" vertical="center" wrapText="1"/>
    </xf>
    <xf numFmtId="0" fontId="26" fillId="0" borderId="170" xfId="36" applyFont="1" applyBorder="1" applyAlignment="1">
      <alignment horizontal="center" vertical="center" wrapText="1"/>
    </xf>
    <xf numFmtId="0" fontId="26" fillId="0" borderId="111" xfId="36" applyFont="1" applyBorder="1" applyAlignment="1">
      <alignment horizontal="center" vertical="center" wrapText="1"/>
    </xf>
    <xf numFmtId="0" fontId="51" fillId="14" borderId="20" xfId="0" applyFont="1" applyFill="1" applyBorder="1" applyAlignment="1">
      <alignment horizontal="center"/>
    </xf>
    <xf numFmtId="0" fontId="51" fillId="14" borderId="70" xfId="0" applyFont="1" applyFill="1" applyBorder="1" applyAlignment="1">
      <alignment horizontal="center"/>
    </xf>
    <xf numFmtId="0" fontId="51" fillId="14" borderId="108" xfId="0" applyFont="1" applyFill="1" applyBorder="1" applyAlignment="1">
      <alignment horizontal="center"/>
    </xf>
    <xf numFmtId="0" fontId="51" fillId="7" borderId="20" xfId="0" applyFont="1" applyFill="1" applyBorder="1" applyAlignment="1">
      <alignment horizontal="center" vertical="center" wrapText="1"/>
    </xf>
    <xf numFmtId="0" fontId="51" fillId="7" borderId="108" xfId="0" applyFont="1" applyFill="1" applyBorder="1" applyAlignment="1">
      <alignment horizontal="center" vertical="center" wrapText="1"/>
    </xf>
    <xf numFmtId="0" fontId="51" fillId="8" borderId="24" xfId="0" applyFont="1" applyFill="1" applyBorder="1" applyAlignment="1">
      <alignment horizontal="center" vertical="center" wrapText="1"/>
    </xf>
    <xf numFmtId="0" fontId="51" fillId="8" borderId="24" xfId="0" applyFont="1" applyFill="1" applyBorder="1" applyAlignment="1">
      <alignment horizontal="center" vertical="center"/>
    </xf>
    <xf numFmtId="0" fontId="0" fillId="0" borderId="101" xfId="0" applyBorder="1" applyAlignment="1">
      <alignment horizontal="center" vertical="center"/>
    </xf>
    <xf numFmtId="0" fontId="0" fillId="0" borderId="24" xfId="0" applyBorder="1" applyAlignment="1">
      <alignment horizontal="center" vertical="center"/>
    </xf>
    <xf numFmtId="0" fontId="0" fillId="7" borderId="0" xfId="0" applyFill="1" applyAlignment="1">
      <alignment horizontal="center"/>
    </xf>
    <xf numFmtId="0" fontId="0" fillId="0" borderId="57" xfId="0" applyBorder="1" applyAlignment="1">
      <alignment horizontal="center"/>
    </xf>
    <xf numFmtId="0" fontId="0" fillId="0" borderId="38" xfId="0" applyBorder="1" applyAlignment="1">
      <alignment horizontal="center"/>
    </xf>
    <xf numFmtId="0" fontId="2" fillId="4" borderId="181" xfId="40" applyFill="1" applyBorder="1" applyAlignment="1">
      <alignment horizontal="center"/>
    </xf>
    <xf numFmtId="0" fontId="2" fillId="4" borderId="180" xfId="40" applyFill="1" applyBorder="1" applyAlignment="1">
      <alignment horizontal="center"/>
    </xf>
    <xf numFmtId="0" fontId="129" fillId="36" borderId="33" xfId="40" applyFont="1" applyFill="1" applyBorder="1" applyAlignment="1">
      <alignment horizontal="center" vertical="center" textRotation="90"/>
    </xf>
    <xf numFmtId="0" fontId="75" fillId="4" borderId="112" xfId="40" applyFont="1" applyFill="1" applyBorder="1" applyAlignment="1">
      <alignment horizontal="center" vertical="center"/>
    </xf>
    <xf numFmtId="0" fontId="75" fillId="4" borderId="37" xfId="40" applyFont="1" applyFill="1" applyBorder="1" applyAlignment="1">
      <alignment horizontal="center" vertical="center"/>
    </xf>
    <xf numFmtId="41" fontId="75" fillId="4" borderId="37" xfId="93" applyFont="1" applyFill="1" applyBorder="1" applyAlignment="1">
      <alignment horizontal="center"/>
    </xf>
    <xf numFmtId="41" fontId="75" fillId="4" borderId="93" xfId="93" applyFont="1" applyFill="1" applyBorder="1" applyAlignment="1">
      <alignment horizontal="center"/>
    </xf>
    <xf numFmtId="186" fontId="87" fillId="41" borderId="47" xfId="40" applyNumberFormat="1" applyFont="1" applyFill="1" applyBorder="1" applyAlignment="1">
      <alignment horizontal="center" vertical="center"/>
    </xf>
    <xf numFmtId="186" fontId="87" fillId="41" borderId="33" xfId="40" applyNumberFormat="1" applyFont="1" applyFill="1" applyBorder="1" applyAlignment="1">
      <alignment horizontal="center" vertical="center"/>
    </xf>
    <xf numFmtId="186" fontId="87" fillId="41" borderId="14" xfId="40" applyNumberFormat="1" applyFont="1" applyFill="1" applyBorder="1" applyAlignment="1">
      <alignment horizontal="center" vertical="center"/>
    </xf>
    <xf numFmtId="186" fontId="87" fillId="41" borderId="42" xfId="40" applyNumberFormat="1" applyFont="1" applyFill="1" applyBorder="1" applyAlignment="1">
      <alignment horizontal="center" vertical="center"/>
    </xf>
    <xf numFmtId="0" fontId="5" fillId="38" borderId="11" xfId="40" applyFont="1" applyFill="1" applyBorder="1" applyAlignment="1">
      <alignment horizontal="center" vertical="center"/>
    </xf>
    <xf numFmtId="0" fontId="5" fillId="38" borderId="19" xfId="40" applyFont="1" applyFill="1" applyBorder="1" applyAlignment="1">
      <alignment horizontal="center" vertical="center"/>
    </xf>
    <xf numFmtId="0" fontId="120" fillId="39" borderId="139" xfId="40" applyFont="1" applyFill="1" applyBorder="1" applyAlignment="1">
      <alignment horizontal="center" vertical="center" wrapText="1"/>
    </xf>
    <xf numFmtId="0" fontId="120" fillId="39" borderId="140" xfId="40" applyFont="1" applyFill="1" applyBorder="1" applyAlignment="1">
      <alignment horizontal="center" vertical="center" wrapText="1"/>
    </xf>
    <xf numFmtId="0" fontId="120" fillId="39" borderId="141" xfId="40" applyFont="1" applyFill="1" applyBorder="1" applyAlignment="1">
      <alignment horizontal="center" vertical="center" wrapText="1"/>
    </xf>
    <xf numFmtId="0" fontId="120" fillId="39" borderId="16" xfId="40" applyFont="1" applyFill="1" applyBorder="1" applyAlignment="1">
      <alignment horizontal="left" vertical="center" wrapText="1"/>
    </xf>
    <xf numFmtId="0" fontId="120" fillId="39" borderId="9" xfId="40" applyFont="1" applyFill="1" applyBorder="1" applyAlignment="1">
      <alignment horizontal="left" vertical="center" wrapText="1"/>
    </xf>
    <xf numFmtId="0" fontId="120" fillId="39" borderId="17" xfId="40" applyFont="1" applyFill="1" applyBorder="1" applyAlignment="1">
      <alignment horizontal="left" vertical="center" wrapText="1"/>
    </xf>
    <xf numFmtId="0" fontId="5" fillId="4" borderId="41" xfId="40" applyFont="1" applyFill="1" applyBorder="1" applyAlignment="1">
      <alignment horizontal="right" vertical="center"/>
    </xf>
    <xf numFmtId="0" fontId="5" fillId="4" borderId="50" xfId="40" applyFont="1" applyFill="1" applyBorder="1" applyAlignment="1">
      <alignment horizontal="right" vertical="center"/>
    </xf>
    <xf numFmtId="0" fontId="5" fillId="4" borderId="38" xfId="40" applyFont="1" applyFill="1" applyBorder="1" applyAlignment="1">
      <alignment horizontal="right" vertical="center"/>
    </xf>
    <xf numFmtId="0" fontId="120" fillId="39" borderId="41" xfId="40" applyFont="1" applyFill="1" applyBorder="1" applyAlignment="1">
      <alignment horizontal="left" vertical="center" wrapText="1"/>
    </xf>
    <xf numFmtId="0" fontId="120" fillId="39" borderId="50" xfId="40" applyFont="1" applyFill="1" applyBorder="1" applyAlignment="1">
      <alignment horizontal="left" vertical="center" wrapText="1"/>
    </xf>
    <xf numFmtId="0" fontId="120" fillId="39" borderId="102" xfId="40" applyFont="1" applyFill="1" applyBorder="1" applyAlignment="1">
      <alignment horizontal="left" vertical="center" wrapText="1"/>
    </xf>
    <xf numFmtId="0" fontId="120" fillId="39" borderId="20" xfId="40" applyFont="1" applyFill="1" applyBorder="1" applyAlignment="1">
      <alignment horizontal="center" vertical="center" wrapText="1"/>
    </xf>
    <xf numFmtId="0" fontId="120" fillId="39" borderId="70" xfId="40" applyFont="1" applyFill="1" applyBorder="1" applyAlignment="1">
      <alignment horizontal="center" vertical="center" wrapText="1"/>
    </xf>
    <xf numFmtId="182" fontId="120" fillId="39" borderId="70" xfId="92" applyNumberFormat="1" applyFont="1" applyFill="1" applyBorder="1" applyAlignment="1">
      <alignment horizontal="center" vertical="center" wrapText="1"/>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0" fontId="120" fillId="40" borderId="112" xfId="40" applyFont="1" applyFill="1" applyBorder="1" applyAlignment="1">
      <alignment horizontal="center" vertical="center" wrapText="1"/>
    </xf>
    <xf numFmtId="0" fontId="120" fillId="40" borderId="93" xfId="40" applyFont="1" applyFill="1" applyBorder="1" applyAlignment="1">
      <alignment horizontal="center" vertical="center" wrapText="1"/>
    </xf>
    <xf numFmtId="0" fontId="120" fillId="40" borderId="47" xfId="40" applyFont="1" applyFill="1" applyBorder="1" applyAlignment="1">
      <alignment horizontal="center" vertical="center" wrapText="1"/>
    </xf>
    <xf numFmtId="0" fontId="120" fillId="40" borderId="33" xfId="40" applyFont="1" applyFill="1" applyBorder="1" applyAlignment="1">
      <alignment horizontal="center" vertical="center" wrapText="1"/>
    </xf>
    <xf numFmtId="0" fontId="5" fillId="38" borderId="50" xfId="40" applyFont="1" applyFill="1" applyBorder="1" applyAlignment="1">
      <alignment horizontal="center" vertical="center"/>
    </xf>
    <xf numFmtId="0" fontId="120" fillId="39" borderId="16" xfId="40" applyFont="1" applyFill="1" applyBorder="1" applyAlignment="1">
      <alignment horizontal="center" vertical="center" wrapText="1"/>
    </xf>
    <xf numFmtId="0" fontId="120" fillId="39" borderId="9" xfId="40" applyFont="1" applyFill="1" applyBorder="1" applyAlignment="1">
      <alignment horizontal="center" vertical="center" wrapText="1"/>
    </xf>
    <xf numFmtId="0" fontId="120" fillId="39" borderId="97" xfId="40" applyFont="1" applyFill="1" applyBorder="1" applyAlignment="1">
      <alignment horizontal="center" vertical="center" wrapText="1"/>
    </xf>
    <xf numFmtId="0" fontId="120" fillId="39" borderId="63" xfId="40" applyFont="1" applyFill="1" applyBorder="1" applyAlignment="1">
      <alignment horizontal="center" vertical="center" wrapText="1"/>
    </xf>
    <xf numFmtId="0" fontId="120" fillId="39" borderId="136" xfId="40" applyFont="1" applyFill="1" applyBorder="1" applyAlignment="1">
      <alignment horizontal="center" vertical="center" textRotation="90" wrapText="1"/>
    </xf>
    <xf numFmtId="0" fontId="120" fillId="39" borderId="91" xfId="40" applyFont="1" applyFill="1" applyBorder="1" applyAlignment="1">
      <alignment horizontal="center" vertical="center" textRotation="90" wrapText="1"/>
    </xf>
    <xf numFmtId="0" fontId="120" fillId="39" borderId="24" xfId="40" applyFont="1" applyFill="1" applyBorder="1" applyAlignment="1">
      <alignment horizontal="center" vertical="center"/>
    </xf>
    <xf numFmtId="0" fontId="120" fillId="39" borderId="49" xfId="40" applyFont="1" applyFill="1" applyBorder="1" applyAlignment="1">
      <alignment horizontal="center" vertical="center"/>
    </xf>
    <xf numFmtId="0" fontId="120" fillId="39" borderId="24" xfId="40" applyFont="1" applyFill="1" applyBorder="1" applyAlignment="1">
      <alignment horizontal="center" vertical="center" wrapText="1"/>
    </xf>
    <xf numFmtId="0" fontId="120" fillId="39" borderId="49" xfId="40" applyFont="1" applyFill="1" applyBorder="1" applyAlignment="1">
      <alignment horizontal="center" vertical="center" wrapText="1"/>
    </xf>
    <xf numFmtId="0" fontId="120" fillId="39" borderId="57" xfId="40" applyFont="1" applyFill="1" applyBorder="1" applyAlignment="1">
      <alignment horizontal="right" vertical="center" wrapText="1"/>
    </xf>
    <xf numFmtId="0" fontId="120" fillId="39" borderId="102" xfId="40" applyFont="1" applyFill="1" applyBorder="1" applyAlignment="1">
      <alignment horizontal="right" vertical="center" wrapText="1"/>
    </xf>
    <xf numFmtId="0" fontId="88" fillId="4" borderId="0" xfId="40" applyFont="1" applyFill="1" applyAlignment="1">
      <alignment horizontal="center" vertical="center" wrapText="1"/>
    </xf>
    <xf numFmtId="4" fontId="5" fillId="4" borderId="104" xfId="40" applyNumberFormat="1" applyFont="1" applyFill="1" applyBorder="1" applyAlignment="1">
      <alignment horizontal="right" vertical="center" wrapText="1"/>
    </xf>
    <xf numFmtId="4" fontId="5" fillId="4" borderId="15" xfId="40" applyNumberFormat="1" applyFont="1" applyFill="1" applyBorder="1" applyAlignment="1">
      <alignment horizontal="right" vertical="center" wrapText="1"/>
    </xf>
    <xf numFmtId="4" fontId="5" fillId="4" borderId="97" xfId="40" applyNumberFormat="1" applyFont="1" applyFill="1" applyBorder="1" applyAlignment="1">
      <alignment horizontal="right" vertical="center" wrapText="1"/>
    </xf>
    <xf numFmtId="4" fontId="5" fillId="4" borderId="24" xfId="40" applyNumberFormat="1" applyFont="1" applyFill="1" applyBorder="1" applyAlignment="1">
      <alignment horizontal="right" vertical="center" wrapText="1"/>
    </xf>
    <xf numFmtId="4" fontId="5" fillId="4" borderId="63" xfId="40" applyNumberFormat="1" applyFont="1" applyFill="1" applyBorder="1" applyAlignment="1">
      <alignment horizontal="right" vertical="center" wrapText="1"/>
    </xf>
    <xf numFmtId="4" fontId="5" fillId="4" borderId="49" xfId="40" applyNumberFormat="1" applyFont="1" applyFill="1" applyBorder="1" applyAlignment="1">
      <alignment horizontal="right" vertical="center" wrapText="1"/>
    </xf>
    <xf numFmtId="0" fontId="98" fillId="39" borderId="4" xfId="36" applyFont="1" applyFill="1" applyBorder="1" applyAlignment="1">
      <alignment horizontal="center" vertical="center" wrapText="1"/>
    </xf>
    <xf numFmtId="0" fontId="98" fillId="39" borderId="128" xfId="36" applyFont="1" applyFill="1" applyBorder="1" applyAlignment="1">
      <alignment horizontal="center" vertical="center" wrapText="1"/>
    </xf>
    <xf numFmtId="1" fontId="5" fillId="0" borderId="0" xfId="36" applyNumberFormat="1" applyFont="1" applyAlignment="1">
      <alignment horizontal="center" vertical="center" wrapText="1"/>
    </xf>
    <xf numFmtId="0" fontId="98" fillId="39" borderId="81" xfId="36" applyFont="1" applyFill="1" applyBorder="1" applyAlignment="1">
      <alignment horizontal="center" vertical="center"/>
    </xf>
    <xf numFmtId="0" fontId="98" fillId="39" borderId="49" xfId="36" applyFont="1" applyFill="1" applyBorder="1" applyAlignment="1">
      <alignment horizontal="center" vertical="center"/>
    </xf>
    <xf numFmtId="0" fontId="98" fillId="39" borderId="117" xfId="36" applyFont="1" applyFill="1" applyBorder="1" applyAlignment="1">
      <alignment horizontal="center" vertical="center"/>
    </xf>
    <xf numFmtId="0" fontId="98" fillId="39" borderId="118" xfId="36" applyFont="1" applyFill="1" applyBorder="1" applyAlignment="1">
      <alignment horizontal="center" vertical="center"/>
    </xf>
    <xf numFmtId="0" fontId="98" fillId="39" borderId="114" xfId="36" applyFont="1" applyFill="1" applyBorder="1" applyAlignment="1">
      <alignment horizontal="center" vertical="center" wrapText="1"/>
    </xf>
    <xf numFmtId="0" fontId="98" fillId="39" borderId="115" xfId="36" applyFont="1" applyFill="1" applyBorder="1" applyAlignment="1">
      <alignment horizontal="center" vertical="center" wrapText="1"/>
    </xf>
    <xf numFmtId="0" fontId="98" fillId="39" borderId="96" xfId="36" applyFont="1" applyFill="1" applyBorder="1" applyAlignment="1">
      <alignment horizontal="center" vertical="center" wrapText="1"/>
    </xf>
    <xf numFmtId="0" fontId="98" fillId="39" borderId="162" xfId="36" applyFont="1" applyFill="1" applyBorder="1" applyAlignment="1">
      <alignment horizontal="center" vertical="center" wrapText="1"/>
    </xf>
    <xf numFmtId="0" fontId="98" fillId="39" borderId="4" xfId="36" applyFont="1" applyFill="1" applyBorder="1" applyAlignment="1">
      <alignment horizontal="center" vertical="center"/>
    </xf>
    <xf numFmtId="0" fontId="98" fillId="39" borderId="128" xfId="36" applyFont="1" applyFill="1" applyBorder="1" applyAlignment="1">
      <alignment horizontal="center" vertical="center"/>
    </xf>
    <xf numFmtId="0" fontId="98" fillId="39" borderId="48" xfId="36" applyFont="1" applyFill="1" applyBorder="1" applyAlignment="1">
      <alignment horizontal="center" vertical="center" wrapText="1"/>
    </xf>
    <xf numFmtId="0" fontId="98" fillId="39" borderId="15" xfId="36" applyFont="1" applyFill="1" applyBorder="1" applyAlignment="1">
      <alignment horizontal="center" vertical="center" wrapText="1"/>
    </xf>
    <xf numFmtId="0" fontId="98" fillId="39" borderId="117" xfId="36" applyFont="1" applyFill="1" applyBorder="1" applyAlignment="1">
      <alignment horizontal="center" vertical="center" wrapText="1"/>
    </xf>
    <xf numFmtId="0" fontId="98" fillId="39" borderId="118" xfId="36" applyFont="1" applyFill="1" applyBorder="1" applyAlignment="1">
      <alignment horizontal="center" vertical="center" wrapText="1"/>
    </xf>
    <xf numFmtId="0" fontId="98" fillId="39" borderId="116" xfId="36" applyFont="1" applyFill="1" applyBorder="1" applyAlignment="1">
      <alignment horizontal="center" vertical="center"/>
    </xf>
    <xf numFmtId="0" fontId="98" fillId="39" borderId="68" xfId="36" applyFont="1" applyFill="1" applyBorder="1" applyAlignment="1">
      <alignment horizontal="center" vertical="center"/>
    </xf>
    <xf numFmtId="0" fontId="71" fillId="21" borderId="48" xfId="43" applyFont="1" applyFill="1" applyBorder="1" applyAlignment="1">
      <alignment horizontal="center" vertical="center" wrapText="1"/>
    </xf>
    <xf numFmtId="0" fontId="71" fillId="21" borderId="127" xfId="43" applyFont="1" applyFill="1" applyBorder="1" applyAlignment="1">
      <alignment horizontal="center" vertical="center" wrapText="1"/>
    </xf>
    <xf numFmtId="0" fontId="71" fillId="21" borderId="101" xfId="43" applyFont="1" applyFill="1" applyBorder="1" applyAlignment="1">
      <alignment horizontal="center" vertical="center" wrapText="1"/>
    </xf>
    <xf numFmtId="0" fontId="71" fillId="21" borderId="5" xfId="43" applyFont="1" applyFill="1" applyBorder="1" applyAlignment="1">
      <alignment horizontal="center" vertical="center" wrapText="1"/>
    </xf>
    <xf numFmtId="0" fontId="71" fillId="21" borderId="129" xfId="43" applyFont="1" applyFill="1" applyBorder="1" applyAlignment="1">
      <alignment horizontal="center" vertical="center" wrapText="1"/>
    </xf>
    <xf numFmtId="0" fontId="71" fillId="21" borderId="148" xfId="43" applyFont="1" applyFill="1" applyBorder="1" applyAlignment="1">
      <alignment horizontal="center" vertical="center" wrapText="1"/>
    </xf>
    <xf numFmtId="0" fontId="71" fillId="21" borderId="130" xfId="43" applyFont="1" applyFill="1" applyBorder="1" applyAlignment="1">
      <alignment horizontal="center" vertical="center" wrapText="1"/>
    </xf>
    <xf numFmtId="0" fontId="58" fillId="21" borderId="4" xfId="36" applyFont="1" applyFill="1" applyBorder="1" applyAlignment="1">
      <alignment horizontal="center" vertical="center" wrapText="1"/>
    </xf>
    <xf numFmtId="0" fontId="58" fillId="21" borderId="131" xfId="36" applyFont="1" applyFill="1" applyBorder="1" applyAlignment="1">
      <alignment horizontal="center" vertical="center" wrapText="1"/>
    </xf>
    <xf numFmtId="0" fontId="58" fillId="21" borderId="147" xfId="36" applyFont="1" applyFill="1" applyBorder="1" applyAlignment="1">
      <alignment horizontal="center" vertical="center" wrapText="1"/>
    </xf>
    <xf numFmtId="0" fontId="58" fillId="21" borderId="128" xfId="36" applyFont="1" applyFill="1" applyBorder="1" applyAlignment="1">
      <alignment horizontal="center" vertical="center" wrapText="1"/>
    </xf>
    <xf numFmtId="0" fontId="58" fillId="21" borderId="81" xfId="36" applyFont="1" applyFill="1" applyBorder="1" applyAlignment="1">
      <alignment horizontal="center" vertical="center" wrapText="1"/>
    </xf>
    <xf numFmtId="0" fontId="58" fillId="21" borderId="24" xfId="36" applyFont="1" applyFill="1" applyBorder="1" applyAlignment="1">
      <alignment horizontal="center" vertical="center" wrapText="1"/>
    </xf>
    <xf numFmtId="0" fontId="58" fillId="21" borderId="65" xfId="36" applyFont="1" applyFill="1" applyBorder="1" applyAlignment="1">
      <alignment horizontal="center" vertical="center" wrapText="1"/>
    </xf>
    <xf numFmtId="0" fontId="58" fillId="21" borderId="49" xfId="36" applyFont="1" applyFill="1" applyBorder="1" applyAlignment="1">
      <alignment horizontal="center" vertical="center" wrapText="1"/>
    </xf>
    <xf numFmtId="0" fontId="58" fillId="21" borderId="116" xfId="36" applyFont="1" applyFill="1" applyBorder="1" applyAlignment="1">
      <alignment horizontal="center" vertical="center" wrapText="1"/>
    </xf>
    <xf numFmtId="0" fontId="58" fillId="21" borderId="95" xfId="36" applyFont="1" applyFill="1" applyBorder="1" applyAlignment="1">
      <alignment horizontal="center" vertical="center" wrapText="1"/>
    </xf>
    <xf numFmtId="0" fontId="58" fillId="21" borderId="127" xfId="36" applyFont="1" applyFill="1" applyBorder="1" applyAlignment="1">
      <alignment horizontal="center" vertical="center" wrapText="1"/>
    </xf>
    <xf numFmtId="0" fontId="58" fillId="21" borderId="101" xfId="36" applyFont="1" applyFill="1" applyBorder="1" applyAlignment="1">
      <alignment horizontal="center" vertical="center" wrapText="1"/>
    </xf>
    <xf numFmtId="0" fontId="13" fillId="7" borderId="0" xfId="37" applyFont="1" applyFill="1" applyAlignment="1">
      <alignment horizontal="center"/>
    </xf>
    <xf numFmtId="0" fontId="98" fillId="39" borderId="4" xfId="36" applyFont="1" applyFill="1" applyBorder="1" applyAlignment="1">
      <alignment horizontal="center" vertical="center" textRotation="90" wrapText="1"/>
    </xf>
    <xf numFmtId="0" fontId="98" fillId="39" borderId="128" xfId="36" applyFont="1" applyFill="1" applyBorder="1" applyAlignment="1">
      <alignment horizontal="center" vertical="center" textRotation="90" wrapText="1"/>
    </xf>
    <xf numFmtId="0" fontId="120" fillId="39" borderId="20" xfId="0" applyFont="1" applyFill="1" applyBorder="1" applyAlignment="1">
      <alignment horizontal="center" vertical="center" wrapText="1"/>
    </xf>
    <xf numFmtId="0" fontId="120" fillId="39" borderId="70" xfId="0" applyFont="1" applyFill="1" applyBorder="1" applyAlignment="1">
      <alignment horizontal="center" vertical="center" wrapText="1"/>
    </xf>
    <xf numFmtId="0" fontId="120" fillId="39" borderId="108" xfId="0" applyFont="1" applyFill="1" applyBorder="1" applyAlignment="1">
      <alignment horizontal="center" vertical="center" wrapText="1"/>
    </xf>
    <xf numFmtId="0" fontId="98" fillId="39" borderId="47" xfId="0" applyFont="1" applyFill="1" applyBorder="1" applyAlignment="1">
      <alignment horizontal="center" vertical="center" wrapText="1"/>
    </xf>
    <xf numFmtId="0" fontId="98" fillId="39" borderId="14" xfId="0" applyFont="1" applyFill="1" applyBorder="1" applyAlignment="1">
      <alignment horizontal="center" vertical="center" wrapText="1"/>
    </xf>
    <xf numFmtId="0" fontId="113" fillId="39" borderId="100" xfId="0" applyFont="1" applyFill="1" applyBorder="1" applyAlignment="1">
      <alignment horizontal="center" vertical="center" wrapText="1"/>
    </xf>
    <xf numFmtId="0" fontId="113" fillId="39" borderId="44" xfId="0" applyFont="1" applyFill="1" applyBorder="1" applyAlignment="1">
      <alignment horizontal="center" vertical="center" wrapText="1"/>
    </xf>
    <xf numFmtId="0" fontId="113" fillId="39" borderId="127" xfId="0" applyFont="1" applyFill="1" applyBorder="1" applyAlignment="1">
      <alignment horizontal="center" vertical="center" wrapText="1"/>
    </xf>
    <xf numFmtId="0" fontId="113" fillId="39" borderId="15" xfId="0" applyFont="1" applyFill="1" applyBorder="1" applyAlignment="1">
      <alignment horizontal="center" vertical="center" wrapText="1"/>
    </xf>
    <xf numFmtId="0" fontId="113" fillId="39" borderId="105" xfId="0" applyFont="1" applyFill="1" applyBorder="1" applyAlignment="1">
      <alignment horizontal="center" vertical="center" wrapText="1"/>
    </xf>
    <xf numFmtId="0" fontId="113" fillId="39" borderId="43" xfId="0" applyFont="1" applyFill="1" applyBorder="1" applyAlignment="1">
      <alignment horizontal="center" vertical="center" wrapText="1"/>
    </xf>
    <xf numFmtId="0" fontId="113" fillId="39" borderId="110" xfId="0" applyFont="1" applyFill="1" applyBorder="1" applyAlignment="1">
      <alignment horizontal="center" vertical="center" wrapText="1"/>
    </xf>
    <xf numFmtId="0" fontId="113" fillId="39" borderId="135" xfId="0" applyFont="1" applyFill="1" applyBorder="1" applyAlignment="1">
      <alignment horizontal="center" vertical="center" wrapText="1"/>
    </xf>
    <xf numFmtId="0" fontId="113" fillId="40" borderId="105" xfId="0" applyFont="1" applyFill="1" applyBorder="1" applyAlignment="1">
      <alignment horizontal="center" vertical="center" wrapText="1"/>
    </xf>
    <xf numFmtId="0" fontId="113" fillId="40" borderId="127" xfId="0" applyFont="1" applyFill="1" applyBorder="1" applyAlignment="1">
      <alignment horizontal="center" vertical="center" wrapText="1"/>
    </xf>
    <xf numFmtId="0" fontId="113" fillId="40" borderId="15" xfId="0" applyFont="1" applyFill="1" applyBorder="1" applyAlignment="1">
      <alignment horizontal="center" vertical="center" wrapText="1"/>
    </xf>
    <xf numFmtId="0" fontId="113" fillId="39" borderId="37" xfId="0" applyFont="1" applyFill="1" applyBorder="1" applyAlignment="1">
      <alignment horizontal="center" vertical="center" wrapText="1"/>
    </xf>
    <xf numFmtId="1" fontId="24" fillId="0" borderId="0" xfId="36" applyNumberFormat="1" applyFont="1" applyAlignment="1">
      <alignment horizontal="center" vertical="center" wrapText="1"/>
    </xf>
    <xf numFmtId="0" fontId="24" fillId="0" borderId="0" xfId="36" applyFont="1" applyAlignment="1" applyProtection="1">
      <alignment horizontal="center" vertical="center" wrapText="1"/>
      <protection hidden="1"/>
    </xf>
    <xf numFmtId="181" fontId="22" fillId="0" borderId="0" xfId="36" applyNumberFormat="1" applyFont="1" applyAlignment="1" applyProtection="1">
      <alignment horizontal="center" vertical="center" wrapText="1"/>
      <protection hidden="1"/>
    </xf>
    <xf numFmtId="0" fontId="122" fillId="39" borderId="5" xfId="43" applyFont="1" applyFill="1" applyBorder="1" applyAlignment="1">
      <alignment horizontal="center" vertical="center" wrapText="1"/>
    </xf>
    <xf numFmtId="0" fontId="122" fillId="39" borderId="129" xfId="43" applyFont="1" applyFill="1" applyBorder="1" applyAlignment="1">
      <alignment horizontal="center" vertical="center" wrapText="1"/>
    </xf>
    <xf numFmtId="0" fontId="122" fillId="39" borderId="148" xfId="43" applyFont="1" applyFill="1" applyBorder="1" applyAlignment="1">
      <alignment horizontal="center" vertical="center" wrapText="1"/>
    </xf>
    <xf numFmtId="0" fontId="122" fillId="39" borderId="130" xfId="43" applyFont="1" applyFill="1" applyBorder="1" applyAlignment="1">
      <alignment horizontal="center" vertical="center" wrapText="1"/>
    </xf>
    <xf numFmtId="0" fontId="122" fillId="39" borderId="114" xfId="36" applyFont="1" applyFill="1" applyBorder="1" applyAlignment="1">
      <alignment horizontal="center" vertical="center" wrapText="1"/>
    </xf>
    <xf numFmtId="0" fontId="122" fillId="39" borderId="149" xfId="36" applyFont="1" applyFill="1" applyBorder="1" applyAlignment="1">
      <alignment horizontal="center" vertical="center" wrapText="1"/>
    </xf>
    <xf numFmtId="0" fontId="122" fillId="39" borderId="115" xfId="36" applyFont="1" applyFill="1" applyBorder="1" applyAlignment="1">
      <alignment horizontal="center" vertical="center" wrapText="1"/>
    </xf>
    <xf numFmtId="0" fontId="122" fillId="39" borderId="81" xfId="36" applyFont="1" applyFill="1" applyBorder="1" applyAlignment="1">
      <alignment horizontal="center" vertical="center" wrapText="1"/>
    </xf>
    <xf numFmtId="0" fontId="122" fillId="39" borderId="24" xfId="36" applyFont="1" applyFill="1" applyBorder="1" applyAlignment="1">
      <alignment horizontal="center" vertical="center" wrapText="1"/>
    </xf>
    <xf numFmtId="0" fontId="122" fillId="39" borderId="65" xfId="36" applyFont="1" applyFill="1" applyBorder="1" applyAlignment="1">
      <alignment horizontal="center" vertical="center" wrapText="1"/>
    </xf>
    <xf numFmtId="0" fontId="122" fillId="39" borderId="49" xfId="36" applyFont="1" applyFill="1" applyBorder="1" applyAlignment="1">
      <alignment horizontal="center" vertical="center" wrapText="1"/>
    </xf>
    <xf numFmtId="0" fontId="122" fillId="39" borderId="48" xfId="36" applyFont="1" applyFill="1" applyBorder="1" applyAlignment="1">
      <alignment horizontal="center" vertical="center" wrapText="1"/>
    </xf>
    <xf numFmtId="0" fontId="122" fillId="39" borderId="127" xfId="36" applyFont="1" applyFill="1" applyBorder="1" applyAlignment="1">
      <alignment horizontal="center" vertical="center" wrapText="1"/>
    </xf>
    <xf numFmtId="0" fontId="122" fillId="39" borderId="15" xfId="36" applyFont="1" applyFill="1" applyBorder="1" applyAlignment="1">
      <alignment horizontal="center" vertical="center" wrapText="1"/>
    </xf>
    <xf numFmtId="0" fontId="122" fillId="39" borderId="116" xfId="36" applyFont="1" applyFill="1" applyBorder="1" applyAlignment="1">
      <alignment horizontal="center" vertical="center" wrapText="1"/>
    </xf>
    <xf numFmtId="0" fontId="122" fillId="39" borderId="95" xfId="36" applyFont="1" applyFill="1" applyBorder="1" applyAlignment="1">
      <alignment horizontal="center" vertical="center" wrapText="1"/>
    </xf>
    <xf numFmtId="0" fontId="122" fillId="39" borderId="48" xfId="43" applyFont="1" applyFill="1" applyBorder="1" applyAlignment="1">
      <alignment horizontal="center" vertical="center" wrapText="1"/>
    </xf>
    <xf numFmtId="0" fontId="122" fillId="39" borderId="127" xfId="43" applyFont="1" applyFill="1" applyBorder="1" applyAlignment="1">
      <alignment horizontal="center" vertical="center" wrapText="1"/>
    </xf>
    <xf numFmtId="0" fontId="51" fillId="0" borderId="20" xfId="0" applyFont="1" applyBorder="1" applyAlignment="1">
      <alignment horizontal="center" vertical="center"/>
    </xf>
    <xf numFmtId="0" fontId="51" fillId="0" borderId="108" xfId="0" applyFont="1" applyBorder="1" applyAlignment="1">
      <alignment horizontal="center" vertical="center"/>
    </xf>
  </cellXfs>
  <cellStyles count="98">
    <cellStyle name="Euro" xfId="1" xr:uid="{00000000-0005-0000-0000-000000000000}"/>
    <cellStyle name="Millares" xfId="2" builtinId="3"/>
    <cellStyle name="Millares [0]" xfId="87" builtinId="6"/>
    <cellStyle name="Millares [0] 2" xfId="93" xr:uid="{00000000-0005-0000-0000-000003000000}"/>
    <cellStyle name="Millares 10 2" xfId="3" xr:uid="{00000000-0005-0000-0000-000004000000}"/>
    <cellStyle name="Millares 10 3" xfId="4" xr:uid="{00000000-0005-0000-0000-000005000000}"/>
    <cellStyle name="Millares 10 4" xfId="5" xr:uid="{00000000-0005-0000-0000-000006000000}"/>
    <cellStyle name="Millares 10 5" xfId="6" xr:uid="{00000000-0005-0000-0000-000007000000}"/>
    <cellStyle name="Millares 10 6" xfId="7" xr:uid="{00000000-0005-0000-0000-000008000000}"/>
    <cellStyle name="Millares 10 7" xfId="8" xr:uid="{00000000-0005-0000-0000-000009000000}"/>
    <cellStyle name="Millares 11 2" xfId="9" xr:uid="{00000000-0005-0000-0000-00000A000000}"/>
    <cellStyle name="Millares 11 3" xfId="10" xr:uid="{00000000-0005-0000-0000-00000B000000}"/>
    <cellStyle name="Millares 11 4" xfId="11" xr:uid="{00000000-0005-0000-0000-00000C000000}"/>
    <cellStyle name="Millares 14 2" xfId="12" xr:uid="{00000000-0005-0000-0000-00000D000000}"/>
    <cellStyle name="Millares 14 3" xfId="13" xr:uid="{00000000-0005-0000-0000-00000E000000}"/>
    <cellStyle name="Millares 14 4" xfId="14" xr:uid="{00000000-0005-0000-0000-00000F000000}"/>
    <cellStyle name="Millares 14 5" xfId="15" xr:uid="{00000000-0005-0000-0000-000010000000}"/>
    <cellStyle name="Millares 14 6" xfId="16" xr:uid="{00000000-0005-0000-0000-000011000000}"/>
    <cellStyle name="Millares 14 7" xfId="17" xr:uid="{00000000-0005-0000-0000-000012000000}"/>
    <cellStyle name="Millares 2" xfId="18" xr:uid="{00000000-0005-0000-0000-000013000000}"/>
    <cellStyle name="Millares 2 2" xfId="88" xr:uid="{00000000-0005-0000-0000-000014000000}"/>
    <cellStyle name="Millares 3" xfId="19" xr:uid="{00000000-0005-0000-0000-000015000000}"/>
    <cellStyle name="Millares 4" xfId="20" xr:uid="{00000000-0005-0000-0000-000016000000}"/>
    <cellStyle name="Millares 5" xfId="90" xr:uid="{00000000-0005-0000-0000-000017000000}"/>
    <cellStyle name="Millares 6" xfId="96" xr:uid="{00000000-0005-0000-0000-000018000000}"/>
    <cellStyle name="Millares 6 10" xfId="21" xr:uid="{00000000-0005-0000-0000-000019000000}"/>
    <cellStyle name="Millares 6 11" xfId="22" xr:uid="{00000000-0005-0000-0000-00001A000000}"/>
    <cellStyle name="Millares 6 2" xfId="23" xr:uid="{00000000-0005-0000-0000-00001B000000}"/>
    <cellStyle name="Millares 6 3" xfId="24" xr:uid="{00000000-0005-0000-0000-00001C000000}"/>
    <cellStyle name="Millares 6 4" xfId="25" xr:uid="{00000000-0005-0000-0000-00001D000000}"/>
    <cellStyle name="Millares 6 5" xfId="26" xr:uid="{00000000-0005-0000-0000-00001E000000}"/>
    <cellStyle name="Millares 6 6" xfId="27" xr:uid="{00000000-0005-0000-0000-00001F000000}"/>
    <cellStyle name="Millares 6 7" xfId="28" xr:uid="{00000000-0005-0000-0000-000020000000}"/>
    <cellStyle name="Millares 6 8" xfId="29" xr:uid="{00000000-0005-0000-0000-000021000000}"/>
    <cellStyle name="Millares 6 9" xfId="30" xr:uid="{00000000-0005-0000-0000-000022000000}"/>
    <cellStyle name="Millares 7" xfId="97" xr:uid="{00000000-0005-0000-0000-000023000000}"/>
    <cellStyle name="Millares 7 2" xfId="31" xr:uid="{00000000-0005-0000-0000-000024000000}"/>
    <cellStyle name="Millares 7 3" xfId="32" xr:uid="{00000000-0005-0000-0000-000025000000}"/>
    <cellStyle name="Millares 7 4" xfId="33" xr:uid="{00000000-0005-0000-0000-000026000000}"/>
    <cellStyle name="Millares_PtosLicitacionesSRTaño03" xfId="91" xr:uid="{00000000-0005-0000-0000-000027000000}"/>
    <cellStyle name="Moneda 2" xfId="34" xr:uid="{00000000-0005-0000-0000-000028000000}"/>
    <cellStyle name="Moneda 3" xfId="92" xr:uid="{00000000-0005-0000-0000-000029000000}"/>
    <cellStyle name="Moneda 4" xfId="95" xr:uid="{00000000-0005-0000-0000-00002A000000}"/>
    <cellStyle name="Normal" xfId="0" builtinId="0"/>
    <cellStyle name="Normal 10" xfId="35" xr:uid="{00000000-0005-0000-0000-00002C000000}"/>
    <cellStyle name="Normal 2" xfId="36" xr:uid="{00000000-0005-0000-0000-00002D000000}"/>
    <cellStyle name="Normal 2 2" xfId="37" xr:uid="{00000000-0005-0000-0000-00002E000000}"/>
    <cellStyle name="Normal 2 3" xfId="38" xr:uid="{00000000-0005-0000-0000-00002F000000}"/>
    <cellStyle name="Normal 2_Kresidual" xfId="39" xr:uid="{00000000-0005-0000-0000-000030000000}"/>
    <cellStyle name="Normal 3" xfId="40" xr:uid="{00000000-0005-0000-0000-000031000000}"/>
    <cellStyle name="Normal 3 2" xfId="41" xr:uid="{00000000-0005-0000-0000-000032000000}"/>
    <cellStyle name="Normal 4" xfId="42" xr:uid="{00000000-0005-0000-0000-000033000000}"/>
    <cellStyle name="Normal 4 10" xfId="43" xr:uid="{00000000-0005-0000-0000-000034000000}"/>
    <cellStyle name="Normal 4 11" xfId="44" xr:uid="{00000000-0005-0000-0000-000035000000}"/>
    <cellStyle name="Normal 4 12" xfId="45" xr:uid="{00000000-0005-0000-0000-000036000000}"/>
    <cellStyle name="Normal 4 13" xfId="46" xr:uid="{00000000-0005-0000-0000-000037000000}"/>
    <cellStyle name="Normal 4 14" xfId="47" xr:uid="{00000000-0005-0000-0000-000038000000}"/>
    <cellStyle name="Normal 4 15" xfId="48" xr:uid="{00000000-0005-0000-0000-000039000000}"/>
    <cellStyle name="Normal 4 16" xfId="49" xr:uid="{00000000-0005-0000-0000-00003A000000}"/>
    <cellStyle name="Normal 4 17" xfId="50" xr:uid="{00000000-0005-0000-0000-00003B000000}"/>
    <cellStyle name="Normal 4 18" xfId="51" xr:uid="{00000000-0005-0000-0000-00003C000000}"/>
    <cellStyle name="Normal 4 19" xfId="52" xr:uid="{00000000-0005-0000-0000-00003D000000}"/>
    <cellStyle name="Normal 4 2" xfId="53" xr:uid="{00000000-0005-0000-0000-00003E000000}"/>
    <cellStyle name="Normal 4 20" xfId="54" xr:uid="{00000000-0005-0000-0000-00003F000000}"/>
    <cellStyle name="Normal 4 21" xfId="55" xr:uid="{00000000-0005-0000-0000-000040000000}"/>
    <cellStyle name="Normal 4 22" xfId="56" xr:uid="{00000000-0005-0000-0000-000041000000}"/>
    <cellStyle name="Normal 4 23" xfId="57" xr:uid="{00000000-0005-0000-0000-000042000000}"/>
    <cellStyle name="Normal 4 24" xfId="58" xr:uid="{00000000-0005-0000-0000-000043000000}"/>
    <cellStyle name="Normal 4 25" xfId="59" xr:uid="{00000000-0005-0000-0000-000044000000}"/>
    <cellStyle name="Normal 4 26" xfId="60" xr:uid="{00000000-0005-0000-0000-000045000000}"/>
    <cellStyle name="Normal 4 27" xfId="61" xr:uid="{00000000-0005-0000-0000-000046000000}"/>
    <cellStyle name="Normal 4 28" xfId="62" xr:uid="{00000000-0005-0000-0000-000047000000}"/>
    <cellStyle name="Normal 4 29" xfId="63" xr:uid="{00000000-0005-0000-0000-000048000000}"/>
    <cellStyle name="Normal 4 3" xfId="64" xr:uid="{00000000-0005-0000-0000-000049000000}"/>
    <cellStyle name="Normal 4 30" xfId="65" xr:uid="{00000000-0005-0000-0000-00004A000000}"/>
    <cellStyle name="Normal 4 31" xfId="66" xr:uid="{00000000-0005-0000-0000-00004B000000}"/>
    <cellStyle name="Normal 4 32" xfId="67" xr:uid="{00000000-0005-0000-0000-00004C000000}"/>
    <cellStyle name="Normal 4 33" xfId="68" xr:uid="{00000000-0005-0000-0000-00004D000000}"/>
    <cellStyle name="Normal 4 34" xfId="69" xr:uid="{00000000-0005-0000-0000-00004E000000}"/>
    <cellStyle name="Normal 4 35" xfId="70" xr:uid="{00000000-0005-0000-0000-00004F000000}"/>
    <cellStyle name="Normal 4 36" xfId="71" xr:uid="{00000000-0005-0000-0000-000050000000}"/>
    <cellStyle name="Normal 4 37" xfId="72" xr:uid="{00000000-0005-0000-0000-000051000000}"/>
    <cellStyle name="Normal 4 38" xfId="73" xr:uid="{00000000-0005-0000-0000-000052000000}"/>
    <cellStyle name="Normal 4 4" xfId="74" xr:uid="{00000000-0005-0000-0000-000053000000}"/>
    <cellStyle name="Normal 4 5" xfId="75" xr:uid="{00000000-0005-0000-0000-000054000000}"/>
    <cellStyle name="Normal 4 6" xfId="76" xr:uid="{00000000-0005-0000-0000-000055000000}"/>
    <cellStyle name="Normal 4 7" xfId="77" xr:uid="{00000000-0005-0000-0000-000056000000}"/>
    <cellStyle name="Normal 4 8" xfId="78" xr:uid="{00000000-0005-0000-0000-000057000000}"/>
    <cellStyle name="Normal 4 9" xfId="79" xr:uid="{00000000-0005-0000-0000-000058000000}"/>
    <cellStyle name="Normal_Kresidual" xfId="80" xr:uid="{00000000-0005-0000-0000-000059000000}"/>
    <cellStyle name="Notas 2" xfId="81" xr:uid="{00000000-0005-0000-0000-00005A000000}"/>
    <cellStyle name="Porcentaje" xfId="82" builtinId="5"/>
    <cellStyle name="Porcentaje 2" xfId="83" xr:uid="{00000000-0005-0000-0000-00005C000000}"/>
    <cellStyle name="Porcentaje 3" xfId="89" xr:uid="{00000000-0005-0000-0000-00005D000000}"/>
    <cellStyle name="Porcentaje 4" xfId="94" xr:uid="{00000000-0005-0000-0000-00005E000000}"/>
    <cellStyle name="Porcentual 2" xfId="84" xr:uid="{00000000-0005-0000-0000-00005F000000}"/>
    <cellStyle name="Porcentual 3" xfId="85" xr:uid="{00000000-0005-0000-0000-000060000000}"/>
    <cellStyle name="Porcentual 3 2" xfId="86" xr:uid="{00000000-0005-0000-0000-000061000000}"/>
  </cellStyles>
  <dxfs count="4222">
    <dxf>
      <font>
        <b/>
        <i val="0"/>
        <color rgb="FF0000FF"/>
      </font>
    </dxf>
    <dxf>
      <font>
        <b/>
        <i val="0"/>
        <color rgb="FF00CCFF"/>
      </font>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00FFFF"/>
        </patternFill>
      </fill>
    </dxf>
    <dxf>
      <fill>
        <patternFill>
          <bgColor rgb="FFFF99CC"/>
        </patternFill>
      </fill>
    </dxf>
    <dxf>
      <fill>
        <patternFill>
          <bgColor rgb="FFC8F0C8"/>
        </patternFill>
      </fill>
    </dxf>
    <dxf>
      <font>
        <b/>
        <i val="0"/>
        <color rgb="FF0000FF"/>
      </font>
      <fill>
        <patternFill>
          <bgColor rgb="FF8CFFFF"/>
        </patternFill>
      </fill>
    </dxf>
    <dxf>
      <font>
        <b/>
        <i val="0"/>
        <color rgb="FFFF0000"/>
      </font>
      <fill>
        <patternFill>
          <bgColor rgb="FFF0DCDC"/>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C8BEBE"/>
        </patternFill>
      </fill>
    </dxf>
    <dxf>
      <font>
        <b/>
        <i val="0"/>
        <color rgb="FFFF0000"/>
      </font>
      <fill>
        <patternFill>
          <bgColor rgb="FFFFE6FF"/>
        </patternFill>
      </fill>
    </dxf>
    <dxf>
      <font>
        <b/>
        <i val="0"/>
        <color rgb="FF0000FF"/>
      </font>
      <fill>
        <patternFill>
          <bgColor rgb="FFC8FFFF"/>
        </patternFill>
      </fill>
    </dxf>
    <dxf>
      <fill>
        <patternFill>
          <bgColor rgb="FFC8BEBE"/>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ont>
        <b/>
        <i val="0"/>
        <color theme="3"/>
      </font>
    </dxf>
    <dxf>
      <font>
        <b/>
        <i val="0"/>
      </font>
    </dxf>
    <dxf>
      <font>
        <b/>
        <i val="0"/>
        <color rgb="FFFF000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ill>
        <patternFill>
          <bgColor rgb="FFC8BEBE"/>
        </patternFill>
      </fill>
    </dxf>
    <dxf>
      <font>
        <b/>
        <i val="0"/>
      </font>
      <fill>
        <patternFill>
          <bgColor theme="0"/>
        </patternFill>
      </fill>
    </dxf>
    <dxf>
      <font>
        <b/>
        <i val="0"/>
        <color theme="3"/>
      </font>
    </dxf>
    <dxf>
      <font>
        <b/>
        <i val="0"/>
        <color theme="3"/>
      </font>
    </dxf>
    <dxf>
      <font>
        <b/>
        <i val="0"/>
        <color theme="3"/>
      </font>
    </dxf>
    <dxf>
      <fill>
        <patternFill>
          <bgColor rgb="FFC8BEBE"/>
        </patternFill>
      </fill>
    </dxf>
    <dxf>
      <font>
        <b/>
        <i val="0"/>
      </font>
    </dxf>
    <dxf>
      <font>
        <b/>
        <i val="0"/>
        <color rgb="FFFF000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rgb="FFFF99CC"/>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FFCCCC"/>
        </patternFill>
      </fill>
    </dxf>
    <dxf>
      <font>
        <b/>
        <i val="0"/>
      </font>
      <fill>
        <patternFill>
          <bgColor rgb="FFC8BEBE"/>
        </patternFill>
      </fill>
    </dxf>
    <dxf>
      <font>
        <b/>
        <i val="0"/>
        <color rgb="FFFF0000"/>
      </font>
      <fill>
        <patternFill>
          <bgColor rgb="FFFFCCFF"/>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font>
      <fill>
        <patternFill>
          <bgColor theme="8" tint="0.79998168889431442"/>
        </patternFill>
      </fill>
      <border>
        <left style="thin">
          <color indexed="64"/>
        </left>
        <right style="thin">
          <color theme="1"/>
        </right>
        <top style="thin">
          <color theme="1"/>
        </top>
        <bottom style="thin">
          <color theme="1"/>
        </bottom>
      </border>
    </dxf>
    <dxf>
      <font>
        <b val="0"/>
        <i/>
        <color theme="0"/>
      </font>
      <fill>
        <patternFill>
          <bgColor rgb="FFFF0000"/>
        </patternFill>
      </fill>
    </dxf>
    <dxf>
      <font>
        <b/>
        <i val="0"/>
      </font>
      <fill>
        <patternFill>
          <bgColor theme="0"/>
        </patternFill>
      </fill>
    </dxf>
    <dxf>
      <font>
        <b/>
        <i val="0"/>
        <color theme="3"/>
      </font>
    </dxf>
    <dxf>
      <font>
        <b/>
        <i val="0"/>
      </font>
    </dxf>
    <dxf>
      <font>
        <b/>
        <i val="0"/>
        <color rgb="FFFF000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ill>
        <patternFill>
          <bgColor rgb="FFC8BEBE"/>
        </patternFill>
      </fill>
    </dxf>
    <dxf>
      <font>
        <b/>
        <i val="0"/>
      </font>
      <fill>
        <patternFill>
          <bgColor theme="0"/>
        </patternFill>
      </fill>
    </dxf>
    <dxf>
      <font>
        <b/>
        <i val="0"/>
        <color theme="3"/>
      </font>
    </dxf>
    <dxf>
      <font>
        <b/>
        <i val="0"/>
        <color theme="3"/>
      </font>
    </dxf>
    <dxf>
      <font>
        <b/>
        <i val="0"/>
        <color theme="3"/>
      </font>
    </dxf>
    <dxf>
      <fill>
        <patternFill>
          <bgColor rgb="FFC8BEBE"/>
        </patternFill>
      </fill>
    </dxf>
    <dxf>
      <font>
        <b/>
        <i val="0"/>
      </font>
    </dxf>
    <dxf>
      <font>
        <b/>
        <i val="0"/>
        <color rgb="FFFF000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ont>
        <b/>
        <i val="0"/>
        <color rgb="FF0000FF"/>
      </font>
      <fill>
        <patternFill>
          <bgColor rgb="FFFFFF99"/>
        </patternFill>
      </fill>
    </dxf>
    <dxf>
      <fill>
        <patternFill>
          <bgColor rgb="FFC8BEBE"/>
        </patternFill>
      </fill>
    </dxf>
    <dxf>
      <fill>
        <patternFill>
          <bgColor rgb="FF00FF99"/>
        </patternFill>
      </fill>
    </dxf>
    <dxf>
      <font>
        <b/>
        <i val="0"/>
        <color rgb="FF0000FF"/>
      </font>
      <fill>
        <patternFill>
          <bgColor rgb="FFFFFF99"/>
        </patternFill>
      </fill>
    </dxf>
    <dxf>
      <fill>
        <patternFill>
          <bgColor rgb="FFC8BEBE"/>
        </patternFill>
      </fill>
    </dxf>
    <dxf>
      <fill>
        <patternFill>
          <bgColor rgb="FF00FF99"/>
        </patternFill>
      </fill>
    </dxf>
  </dxfs>
  <tableStyles count="0" defaultTableStyle="TableStyleMedium9" defaultPivotStyle="PivotStyleLight16"/>
  <colors>
    <mruColors>
      <color rgb="FFC8BEBE"/>
      <color rgb="FF644646"/>
      <color rgb="FFD28660"/>
      <color rgb="FF0000FF"/>
      <color rgb="FF50B4C8"/>
      <color rgb="FFE1EBFA"/>
      <color rgb="FF9BFFFF"/>
      <color rgb="FFF0DCC8"/>
      <color rgb="FFFFCCFF"/>
      <color rgb="FF9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trlProps/ctrlProp1.xml><?xml version="1.0" encoding="utf-8"?>
<formControlPr xmlns="http://schemas.microsoft.com/office/spreadsheetml/2009/9/main" objectType="Button"/>
</file>

<file path=xl/drawings/_rels/drawing1.xml.rels><?xml version="1.0" encoding="UTF-8" standalone="yes"?>
<Relationships xmlns="http://schemas.openxmlformats.org/package/2006/relationships"><Relationship Id="rId1" Type="http://schemas.openxmlformats.org/officeDocument/2006/relationships/hyperlink" Target="https://www.superfinanciera.gov.co/publicacion/60819"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10</xdr:col>
          <xdr:colOff>45720</xdr:colOff>
          <xdr:row>12</xdr:row>
          <xdr:rowOff>45720</xdr:rowOff>
        </xdr:from>
        <xdr:to>
          <xdr:col>10</xdr:col>
          <xdr:colOff>1097280</xdr:colOff>
          <xdr:row>13</xdr:row>
          <xdr:rowOff>480060</xdr:rowOff>
        </xdr:to>
        <xdr:sp macro="" textlink="">
          <xdr:nvSpPr>
            <xdr:cNvPr id="1025" name="PUBLICA"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ES" sz="1100" b="1" i="0" u="none" strike="noStrike" baseline="0">
                  <a:solidFill>
                    <a:srgbClr val="800000"/>
                  </a:solidFill>
                  <a:latin typeface="Calibri"/>
                  <a:ea typeface="Calibri"/>
                  <a:cs typeface="Calibri"/>
                </a:rPr>
                <a:t>MATRIZ A PUBLICAR</a:t>
              </a:r>
            </a:p>
          </xdr:txBody>
        </xdr:sp>
        <xdr:clientData fLocksWithSheet="0" fPrintsWithSheet="0"/>
      </xdr:twoCellAnchor>
    </mc:Choice>
    <mc:Fallback/>
  </mc:AlternateContent>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bwMode="auto">
        <a:xfrm>
          <a:off x="8870156" y="3167063"/>
          <a:ext cx="976312" cy="964406"/>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256766</xdr:colOff>
      <xdr:row>14</xdr:row>
      <xdr:rowOff>173938</xdr:rowOff>
    </xdr:from>
    <xdr:to>
      <xdr:col>6</xdr:col>
      <xdr:colOff>832766</xdr:colOff>
      <xdr:row>16</xdr:row>
      <xdr:rowOff>327525</xdr:rowOff>
    </xdr:to>
    <xdr:sp macro="[0]!VERIFICAR" textlink="">
      <xdr:nvSpPr>
        <xdr:cNvPr id="7" name="Imagen2">
          <a:extLst>
            <a:ext uri="{FF2B5EF4-FFF2-40B4-BE49-F238E27FC236}">
              <a16:creationId xmlns:a16="http://schemas.microsoft.com/office/drawing/2014/main" id="{00000000-0008-0000-0100-000007000000}"/>
            </a:ext>
          </a:extLst>
        </xdr:cNvPr>
        <xdr:cNvSpPr/>
      </xdr:nvSpPr>
      <xdr:spPr bwMode="auto">
        <a:xfrm>
          <a:off x="6650940" y="2824373"/>
          <a:ext cx="576000" cy="576000"/>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chemeClr val="bg1"/>
              </a:solidFill>
              <a:effectLst/>
              <a:uLnTx/>
              <a:uFillTx/>
            </a:rPr>
            <a:t>VERIFICAR NOMBRES</a:t>
          </a:r>
        </a:p>
      </xdr:txBody>
    </xdr:sp>
    <xdr:clientData/>
  </xdr:twoCellAnchor>
  <xdr:twoCellAnchor>
    <xdr:from>
      <xdr:col>7</xdr:col>
      <xdr:colOff>261283</xdr:colOff>
      <xdr:row>14</xdr:row>
      <xdr:rowOff>124236</xdr:rowOff>
    </xdr:from>
    <xdr:to>
      <xdr:col>7</xdr:col>
      <xdr:colOff>910714</xdr:colOff>
      <xdr:row>17</xdr:row>
      <xdr:rowOff>19948</xdr:rowOff>
    </xdr:to>
    <xdr:sp macro="[0]!OCULTAR" textlink="">
      <xdr:nvSpPr>
        <xdr:cNvPr id="8" name="Imagen3">
          <a:extLst>
            <a:ext uri="{FF2B5EF4-FFF2-40B4-BE49-F238E27FC236}">
              <a16:creationId xmlns:a16="http://schemas.microsoft.com/office/drawing/2014/main" id="{00000000-0008-0000-0100-000008000000}"/>
            </a:ext>
          </a:extLst>
        </xdr:cNvPr>
        <xdr:cNvSpPr/>
      </xdr:nvSpPr>
      <xdr:spPr bwMode="auto">
        <a:xfrm>
          <a:off x="6655457" y="2898910"/>
          <a:ext cx="649431" cy="649429"/>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9</xdr:col>
      <xdr:colOff>256766</xdr:colOff>
      <xdr:row>14</xdr:row>
      <xdr:rowOff>38101</xdr:rowOff>
    </xdr:from>
    <xdr:to>
      <xdr:col>9</xdr:col>
      <xdr:colOff>832766</xdr:colOff>
      <xdr:row>16</xdr:row>
      <xdr:rowOff>355656</xdr:rowOff>
    </xdr:to>
    <xdr:sp macro="[0]!VERIFICARINTEG" textlink="">
      <xdr:nvSpPr>
        <xdr:cNvPr id="2" name="Imagen4">
          <a:extLst>
            <a:ext uri="{FF2B5EF4-FFF2-40B4-BE49-F238E27FC236}">
              <a16:creationId xmlns:a16="http://schemas.microsoft.com/office/drawing/2014/main" id="{00000000-0008-0000-0200-000002000000}"/>
            </a:ext>
          </a:extLst>
        </xdr:cNvPr>
        <xdr:cNvSpPr>
          <a:spLocks noChangeAspect="1"/>
        </xdr:cNvSpPr>
      </xdr:nvSpPr>
      <xdr:spPr bwMode="auto">
        <a:xfrm>
          <a:off x="9543641" y="2981326"/>
          <a:ext cx="576000" cy="574730"/>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chemeClr val="bg1"/>
              </a:solidFill>
              <a:effectLst/>
              <a:uLnTx/>
              <a:uFillTx/>
            </a:rPr>
            <a:t>VERIFICAR NOMBRES</a:t>
          </a:r>
        </a:p>
      </xdr:txBody>
    </xdr:sp>
    <xdr:clientData/>
  </xdr:twoCellAnchor>
  <xdr:twoCellAnchor>
    <xdr:from>
      <xdr:col>9</xdr:col>
      <xdr:colOff>261283</xdr:colOff>
      <xdr:row>14</xdr:row>
      <xdr:rowOff>47626</xdr:rowOff>
    </xdr:from>
    <xdr:to>
      <xdr:col>9</xdr:col>
      <xdr:colOff>837283</xdr:colOff>
      <xdr:row>16</xdr:row>
      <xdr:rowOff>365181</xdr:rowOff>
    </xdr:to>
    <xdr:sp macro="[0]!OCULTARINTEGR" textlink="">
      <xdr:nvSpPr>
        <xdr:cNvPr id="3" name="Imagen5">
          <a:extLst>
            <a:ext uri="{FF2B5EF4-FFF2-40B4-BE49-F238E27FC236}">
              <a16:creationId xmlns:a16="http://schemas.microsoft.com/office/drawing/2014/main" id="{00000000-0008-0000-0200-000003000000}"/>
            </a:ext>
          </a:extLst>
        </xdr:cNvPr>
        <xdr:cNvSpPr>
          <a:spLocks noChangeAspect="1"/>
        </xdr:cNvSpPr>
      </xdr:nvSpPr>
      <xdr:spPr bwMode="auto">
        <a:xfrm>
          <a:off x="9548158" y="2990851"/>
          <a:ext cx="576000" cy="574730"/>
        </a:xfrm>
        <a:prstGeom prst="ellipse">
          <a:avLst/>
        </a:prstGeom>
        <a:solidFill>
          <a:schemeClr val="accent5">
            <a:lumMod val="20000"/>
            <a:lumOff val="80000"/>
          </a:scheme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rPr>
            <a:t>OCULTAR VERIFICAR</a:t>
          </a:r>
        </a:p>
      </xdr:txBody>
    </xdr:sp>
    <xdr:clientData/>
  </xdr:twoCellAnchor>
  <xdr:twoCellAnchor editAs="absolute">
    <xdr:from>
      <xdr:col>9</xdr:col>
      <xdr:colOff>952500</xdr:colOff>
      <xdr:row>14</xdr:row>
      <xdr:rowOff>19051</xdr:rowOff>
    </xdr:from>
    <xdr:to>
      <xdr:col>10</xdr:col>
      <xdr:colOff>356925</xdr:colOff>
      <xdr:row>16</xdr:row>
      <xdr:rowOff>336606</xdr:rowOff>
    </xdr:to>
    <xdr:sp macro="[0]!INSERTAR_INTEGRANTES" textlink="">
      <xdr:nvSpPr>
        <xdr:cNvPr id="4" name="Imagen6">
          <a:extLst>
            <a:ext uri="{FF2B5EF4-FFF2-40B4-BE49-F238E27FC236}">
              <a16:creationId xmlns:a16="http://schemas.microsoft.com/office/drawing/2014/main" id="{00000000-0008-0000-0200-000004000000}"/>
            </a:ext>
          </a:extLst>
        </xdr:cNvPr>
        <xdr:cNvSpPr>
          <a:spLocks noChangeAspect="1"/>
        </xdr:cNvSpPr>
      </xdr:nvSpPr>
      <xdr:spPr bwMode="auto">
        <a:xfrm>
          <a:off x="10239375" y="2962276"/>
          <a:ext cx="576000" cy="574730"/>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1" i="0" u="none" strike="noStrike" kern="0" cap="none" spc="0" normalizeH="0" baseline="0" noProof="0">
              <a:ln>
                <a:noFill/>
              </a:ln>
              <a:solidFill>
                <a:schemeClr val="bg1"/>
              </a:solidFill>
              <a:effectLst/>
              <a:uLnTx/>
              <a:uFillTx/>
            </a:rPr>
            <a:t>INSERTA</a:t>
          </a:r>
          <a:r>
            <a:rPr kumimoji="0" lang="en-US" sz="700" b="0" i="0" u="none" strike="noStrike" kern="0" cap="none" spc="0" normalizeH="0" baseline="0" noProof="0">
              <a:ln>
                <a:noFill/>
              </a:ln>
              <a:solidFill>
                <a:schemeClr val="bg1"/>
              </a:solidFill>
              <a:effectLst/>
              <a:uLnTx/>
              <a:uFillTx/>
            </a:rPr>
            <a:t> INTEGRANTES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0]!BORRAR_PROPONENTES" textlink="">
      <xdr:nvSpPr>
        <xdr:cNvPr id="2" name="Rectángulo 1">
          <a:extLst>
            <a:ext uri="{FF2B5EF4-FFF2-40B4-BE49-F238E27FC236}">
              <a16:creationId xmlns:a16="http://schemas.microsoft.com/office/drawing/2014/main" id="{00000000-0008-0000-0300-000002000000}"/>
            </a:ext>
          </a:extLst>
        </xdr:cNvPr>
        <xdr:cNvSpPr/>
      </xdr:nvSpPr>
      <xdr:spPr bwMode="auto">
        <a:xfrm>
          <a:off x="0" y="0"/>
          <a:ext cx="216478" cy="245341"/>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0]!COMBINAR" textlink="">
      <xdr:nvSpPr>
        <xdr:cNvPr id="3" name="Rectángulo 2">
          <a:extLst>
            <a:ext uri="{FF2B5EF4-FFF2-40B4-BE49-F238E27FC236}">
              <a16:creationId xmlns:a16="http://schemas.microsoft.com/office/drawing/2014/main" id="{00000000-0008-0000-0300-000003000000}"/>
            </a:ext>
          </a:extLst>
        </xdr:cNvPr>
        <xdr:cNvSpPr/>
      </xdr:nvSpPr>
      <xdr:spPr bwMode="auto">
        <a:xfrm>
          <a:off x="1676797" y="473273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55</xdr:row>
      <xdr:rowOff>19843</xdr:rowOff>
    </xdr:from>
    <xdr:to>
      <xdr:col>3</xdr:col>
      <xdr:colOff>1629922</xdr:colOff>
      <xdr:row>55</xdr:row>
      <xdr:rowOff>293443</xdr:rowOff>
    </xdr:to>
    <xdr:sp macro="[0]!COMBINAR" textlink="">
      <xdr:nvSpPr>
        <xdr:cNvPr id="4" name="Rectángulo 3">
          <a:extLst>
            <a:ext uri="{FF2B5EF4-FFF2-40B4-BE49-F238E27FC236}">
              <a16:creationId xmlns:a16="http://schemas.microsoft.com/office/drawing/2014/main" id="{00000000-0008-0000-0300-000004000000}"/>
            </a:ext>
          </a:extLst>
        </xdr:cNvPr>
        <xdr:cNvSpPr/>
      </xdr:nvSpPr>
      <xdr:spPr bwMode="auto">
        <a:xfrm>
          <a:off x="1686859" y="499699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90</xdr:row>
      <xdr:rowOff>19843</xdr:rowOff>
    </xdr:from>
    <xdr:to>
      <xdr:col>3</xdr:col>
      <xdr:colOff>1629922</xdr:colOff>
      <xdr:row>90</xdr:row>
      <xdr:rowOff>293443</xdr:rowOff>
    </xdr:to>
    <xdr:sp macro="[0]!COMBINAR" textlink="">
      <xdr:nvSpPr>
        <xdr:cNvPr id="5" name="Rectángulo 4">
          <a:extLst>
            <a:ext uri="{FF2B5EF4-FFF2-40B4-BE49-F238E27FC236}">
              <a16:creationId xmlns:a16="http://schemas.microsoft.com/office/drawing/2014/main" id="{00000000-0008-0000-0300-000005000000}"/>
            </a:ext>
          </a:extLst>
        </xdr:cNvPr>
        <xdr:cNvSpPr/>
      </xdr:nvSpPr>
      <xdr:spPr bwMode="auto">
        <a:xfrm>
          <a:off x="1686859" y="1582329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xdr:row>
      <xdr:rowOff>19843</xdr:rowOff>
    </xdr:from>
    <xdr:to>
      <xdr:col>3</xdr:col>
      <xdr:colOff>1629922</xdr:colOff>
      <xdr:row>125</xdr:row>
      <xdr:rowOff>293443</xdr:rowOff>
    </xdr:to>
    <xdr:sp macro="[0]!COMBINAR" textlink="">
      <xdr:nvSpPr>
        <xdr:cNvPr id="6" name="Rectángulo 5">
          <a:extLst>
            <a:ext uri="{FF2B5EF4-FFF2-40B4-BE49-F238E27FC236}">
              <a16:creationId xmlns:a16="http://schemas.microsoft.com/office/drawing/2014/main" id="{00000000-0008-0000-0300-000006000000}"/>
            </a:ext>
          </a:extLst>
        </xdr:cNvPr>
        <xdr:cNvSpPr/>
      </xdr:nvSpPr>
      <xdr:spPr bwMode="auto">
        <a:xfrm>
          <a:off x="1686859" y="2664959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xdr:row>
      <xdr:rowOff>19843</xdr:rowOff>
    </xdr:from>
    <xdr:to>
      <xdr:col>3</xdr:col>
      <xdr:colOff>1629922</xdr:colOff>
      <xdr:row>155</xdr:row>
      <xdr:rowOff>293443</xdr:rowOff>
    </xdr:to>
    <xdr:sp macro="[0]!COMBINAR" textlink="">
      <xdr:nvSpPr>
        <xdr:cNvPr id="7" name="Rectángulo 6">
          <a:extLst>
            <a:ext uri="{FF2B5EF4-FFF2-40B4-BE49-F238E27FC236}">
              <a16:creationId xmlns:a16="http://schemas.microsoft.com/office/drawing/2014/main" id="{00000000-0008-0000-0300-000007000000}"/>
            </a:ext>
          </a:extLst>
        </xdr:cNvPr>
        <xdr:cNvSpPr/>
      </xdr:nvSpPr>
      <xdr:spPr bwMode="auto">
        <a:xfrm>
          <a:off x="1686859" y="3747589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190</xdr:row>
      <xdr:rowOff>19843</xdr:rowOff>
    </xdr:from>
    <xdr:to>
      <xdr:col>3</xdr:col>
      <xdr:colOff>1629922</xdr:colOff>
      <xdr:row>190</xdr:row>
      <xdr:rowOff>293443</xdr:rowOff>
    </xdr:to>
    <xdr:sp macro="[0]!COMBINAR" textlink="">
      <xdr:nvSpPr>
        <xdr:cNvPr id="8" name="Rectángulo 7">
          <a:extLst>
            <a:ext uri="{FF2B5EF4-FFF2-40B4-BE49-F238E27FC236}">
              <a16:creationId xmlns:a16="http://schemas.microsoft.com/office/drawing/2014/main" id="{00000000-0008-0000-0300-000008000000}"/>
            </a:ext>
          </a:extLst>
        </xdr:cNvPr>
        <xdr:cNvSpPr/>
      </xdr:nvSpPr>
      <xdr:spPr bwMode="auto">
        <a:xfrm>
          <a:off x="1686859" y="4830220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225</xdr:row>
      <xdr:rowOff>19843</xdr:rowOff>
    </xdr:from>
    <xdr:to>
      <xdr:col>3</xdr:col>
      <xdr:colOff>1629922</xdr:colOff>
      <xdr:row>225</xdr:row>
      <xdr:rowOff>293443</xdr:rowOff>
    </xdr:to>
    <xdr:sp macro="[0]!COMBINAR" textlink="">
      <xdr:nvSpPr>
        <xdr:cNvPr id="9" name="Rectángulo 8">
          <a:extLst>
            <a:ext uri="{FF2B5EF4-FFF2-40B4-BE49-F238E27FC236}">
              <a16:creationId xmlns:a16="http://schemas.microsoft.com/office/drawing/2014/main" id="{00000000-0008-0000-0300-000009000000}"/>
            </a:ext>
          </a:extLst>
        </xdr:cNvPr>
        <xdr:cNvSpPr/>
      </xdr:nvSpPr>
      <xdr:spPr bwMode="auto">
        <a:xfrm>
          <a:off x="1686859" y="5912850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0]!COMBINAR" textlink="">
      <xdr:nvSpPr>
        <xdr:cNvPr id="10" name="Rectángulo 9">
          <a:extLst>
            <a:ext uri="{FF2B5EF4-FFF2-40B4-BE49-F238E27FC236}">
              <a16:creationId xmlns:a16="http://schemas.microsoft.com/office/drawing/2014/main" id="{00000000-0008-0000-0300-00000A000000}"/>
            </a:ext>
          </a:extLst>
        </xdr:cNvPr>
        <xdr:cNvSpPr/>
      </xdr:nvSpPr>
      <xdr:spPr bwMode="auto">
        <a:xfrm>
          <a:off x="1686859" y="6995480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295</xdr:row>
      <xdr:rowOff>19843</xdr:rowOff>
    </xdr:from>
    <xdr:to>
      <xdr:col>3</xdr:col>
      <xdr:colOff>1629922</xdr:colOff>
      <xdr:row>295</xdr:row>
      <xdr:rowOff>293443</xdr:rowOff>
    </xdr:to>
    <xdr:sp macro="[0]!COMBINAR" textlink="">
      <xdr:nvSpPr>
        <xdr:cNvPr id="11" name="Rectángulo 10">
          <a:extLst>
            <a:ext uri="{FF2B5EF4-FFF2-40B4-BE49-F238E27FC236}">
              <a16:creationId xmlns:a16="http://schemas.microsoft.com/office/drawing/2014/main" id="{00000000-0008-0000-0300-00000B000000}"/>
            </a:ext>
          </a:extLst>
        </xdr:cNvPr>
        <xdr:cNvSpPr/>
      </xdr:nvSpPr>
      <xdr:spPr bwMode="auto">
        <a:xfrm>
          <a:off x="1686859" y="8078111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330</xdr:row>
      <xdr:rowOff>19843</xdr:rowOff>
    </xdr:from>
    <xdr:to>
      <xdr:col>3</xdr:col>
      <xdr:colOff>1629922</xdr:colOff>
      <xdr:row>330</xdr:row>
      <xdr:rowOff>293443</xdr:rowOff>
    </xdr:to>
    <xdr:sp macro="[0]!COMBINAR" textlink="">
      <xdr:nvSpPr>
        <xdr:cNvPr id="12" name="Rectángulo 11">
          <a:extLst>
            <a:ext uri="{FF2B5EF4-FFF2-40B4-BE49-F238E27FC236}">
              <a16:creationId xmlns:a16="http://schemas.microsoft.com/office/drawing/2014/main" id="{00000000-0008-0000-0300-00000C000000}"/>
            </a:ext>
          </a:extLst>
        </xdr:cNvPr>
        <xdr:cNvSpPr/>
      </xdr:nvSpPr>
      <xdr:spPr bwMode="auto">
        <a:xfrm>
          <a:off x="1686859" y="9160741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365</xdr:row>
      <xdr:rowOff>19843</xdr:rowOff>
    </xdr:from>
    <xdr:to>
      <xdr:col>3</xdr:col>
      <xdr:colOff>1629922</xdr:colOff>
      <xdr:row>365</xdr:row>
      <xdr:rowOff>293443</xdr:rowOff>
    </xdr:to>
    <xdr:sp macro="[0]!COMBINAR" textlink="">
      <xdr:nvSpPr>
        <xdr:cNvPr id="13" name="Rectángulo 12">
          <a:extLst>
            <a:ext uri="{FF2B5EF4-FFF2-40B4-BE49-F238E27FC236}">
              <a16:creationId xmlns:a16="http://schemas.microsoft.com/office/drawing/2014/main" id="{00000000-0008-0000-0300-00000D000000}"/>
            </a:ext>
          </a:extLst>
        </xdr:cNvPr>
        <xdr:cNvSpPr/>
      </xdr:nvSpPr>
      <xdr:spPr bwMode="auto">
        <a:xfrm>
          <a:off x="1686859" y="10243371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400</xdr:row>
      <xdr:rowOff>19843</xdr:rowOff>
    </xdr:from>
    <xdr:to>
      <xdr:col>3</xdr:col>
      <xdr:colOff>1629922</xdr:colOff>
      <xdr:row>400</xdr:row>
      <xdr:rowOff>293443</xdr:rowOff>
    </xdr:to>
    <xdr:sp macro="[0]!COMBINAR" textlink="">
      <xdr:nvSpPr>
        <xdr:cNvPr id="14" name="Rectángulo 13">
          <a:extLst>
            <a:ext uri="{FF2B5EF4-FFF2-40B4-BE49-F238E27FC236}">
              <a16:creationId xmlns:a16="http://schemas.microsoft.com/office/drawing/2014/main" id="{00000000-0008-0000-0300-00000E000000}"/>
            </a:ext>
          </a:extLst>
        </xdr:cNvPr>
        <xdr:cNvSpPr/>
      </xdr:nvSpPr>
      <xdr:spPr bwMode="auto">
        <a:xfrm>
          <a:off x="1686859" y="11326001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435</xdr:row>
      <xdr:rowOff>19843</xdr:rowOff>
    </xdr:from>
    <xdr:to>
      <xdr:col>3</xdr:col>
      <xdr:colOff>1629922</xdr:colOff>
      <xdr:row>435</xdr:row>
      <xdr:rowOff>293443</xdr:rowOff>
    </xdr:to>
    <xdr:sp macro="[0]!COMBINAR" textlink="">
      <xdr:nvSpPr>
        <xdr:cNvPr id="15" name="Rectángulo 14">
          <a:extLst>
            <a:ext uri="{FF2B5EF4-FFF2-40B4-BE49-F238E27FC236}">
              <a16:creationId xmlns:a16="http://schemas.microsoft.com/office/drawing/2014/main" id="{00000000-0008-0000-0300-00000F000000}"/>
            </a:ext>
          </a:extLst>
        </xdr:cNvPr>
        <xdr:cNvSpPr/>
      </xdr:nvSpPr>
      <xdr:spPr bwMode="auto">
        <a:xfrm>
          <a:off x="1686859" y="12408632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463</xdr:row>
      <xdr:rowOff>19843</xdr:rowOff>
    </xdr:from>
    <xdr:to>
      <xdr:col>3</xdr:col>
      <xdr:colOff>1629922</xdr:colOff>
      <xdr:row>463</xdr:row>
      <xdr:rowOff>293443</xdr:rowOff>
    </xdr:to>
    <xdr:sp macro="[0]!COMBINAR" textlink="">
      <xdr:nvSpPr>
        <xdr:cNvPr id="16" name="Rectángulo 15">
          <a:extLst>
            <a:ext uri="{FF2B5EF4-FFF2-40B4-BE49-F238E27FC236}">
              <a16:creationId xmlns:a16="http://schemas.microsoft.com/office/drawing/2014/main" id="{00000000-0008-0000-0300-000010000000}"/>
            </a:ext>
          </a:extLst>
        </xdr:cNvPr>
        <xdr:cNvSpPr/>
      </xdr:nvSpPr>
      <xdr:spPr bwMode="auto">
        <a:xfrm>
          <a:off x="1686859" y="13491262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498</xdr:row>
      <xdr:rowOff>19843</xdr:rowOff>
    </xdr:from>
    <xdr:to>
      <xdr:col>3</xdr:col>
      <xdr:colOff>1629922</xdr:colOff>
      <xdr:row>498</xdr:row>
      <xdr:rowOff>293443</xdr:rowOff>
    </xdr:to>
    <xdr:sp macro="[0]!COMBINAR" textlink="">
      <xdr:nvSpPr>
        <xdr:cNvPr id="17" name="Rectángulo 16">
          <a:extLst>
            <a:ext uri="{FF2B5EF4-FFF2-40B4-BE49-F238E27FC236}">
              <a16:creationId xmlns:a16="http://schemas.microsoft.com/office/drawing/2014/main" id="{00000000-0008-0000-0300-000011000000}"/>
            </a:ext>
          </a:extLst>
        </xdr:cNvPr>
        <xdr:cNvSpPr/>
      </xdr:nvSpPr>
      <xdr:spPr bwMode="auto">
        <a:xfrm>
          <a:off x="1686859" y="14573892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533</xdr:row>
      <xdr:rowOff>19843</xdr:rowOff>
    </xdr:from>
    <xdr:to>
      <xdr:col>3</xdr:col>
      <xdr:colOff>1629922</xdr:colOff>
      <xdr:row>533</xdr:row>
      <xdr:rowOff>293443</xdr:rowOff>
    </xdr:to>
    <xdr:sp macro="[0]!COMBINAR" textlink="">
      <xdr:nvSpPr>
        <xdr:cNvPr id="18" name="Rectángulo 17">
          <a:extLst>
            <a:ext uri="{FF2B5EF4-FFF2-40B4-BE49-F238E27FC236}">
              <a16:creationId xmlns:a16="http://schemas.microsoft.com/office/drawing/2014/main" id="{00000000-0008-0000-0300-000012000000}"/>
            </a:ext>
          </a:extLst>
        </xdr:cNvPr>
        <xdr:cNvSpPr/>
      </xdr:nvSpPr>
      <xdr:spPr bwMode="auto">
        <a:xfrm>
          <a:off x="1686859" y="15656523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568</xdr:row>
      <xdr:rowOff>19843</xdr:rowOff>
    </xdr:from>
    <xdr:to>
      <xdr:col>3</xdr:col>
      <xdr:colOff>1629922</xdr:colOff>
      <xdr:row>568</xdr:row>
      <xdr:rowOff>293443</xdr:rowOff>
    </xdr:to>
    <xdr:sp macro="[0]!COMBINAR" textlink="">
      <xdr:nvSpPr>
        <xdr:cNvPr id="19" name="Rectángulo 18">
          <a:extLst>
            <a:ext uri="{FF2B5EF4-FFF2-40B4-BE49-F238E27FC236}">
              <a16:creationId xmlns:a16="http://schemas.microsoft.com/office/drawing/2014/main" id="{00000000-0008-0000-0300-000013000000}"/>
            </a:ext>
          </a:extLst>
        </xdr:cNvPr>
        <xdr:cNvSpPr/>
      </xdr:nvSpPr>
      <xdr:spPr bwMode="auto">
        <a:xfrm>
          <a:off x="1686859" y="16739153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602</xdr:row>
      <xdr:rowOff>19843</xdr:rowOff>
    </xdr:from>
    <xdr:to>
      <xdr:col>3</xdr:col>
      <xdr:colOff>1629922</xdr:colOff>
      <xdr:row>602</xdr:row>
      <xdr:rowOff>293443</xdr:rowOff>
    </xdr:to>
    <xdr:sp macro="[0]!COMBINAR" textlink="">
      <xdr:nvSpPr>
        <xdr:cNvPr id="20" name="Rectángulo 19">
          <a:extLst>
            <a:ext uri="{FF2B5EF4-FFF2-40B4-BE49-F238E27FC236}">
              <a16:creationId xmlns:a16="http://schemas.microsoft.com/office/drawing/2014/main" id="{00000000-0008-0000-0300-000014000000}"/>
            </a:ext>
          </a:extLst>
        </xdr:cNvPr>
        <xdr:cNvSpPr/>
      </xdr:nvSpPr>
      <xdr:spPr bwMode="auto">
        <a:xfrm>
          <a:off x="1686859" y="17821783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636</xdr:row>
      <xdr:rowOff>19843</xdr:rowOff>
    </xdr:from>
    <xdr:to>
      <xdr:col>3</xdr:col>
      <xdr:colOff>1629922</xdr:colOff>
      <xdr:row>636</xdr:row>
      <xdr:rowOff>293443</xdr:rowOff>
    </xdr:to>
    <xdr:sp macro="[0]!COMBINAR" textlink="">
      <xdr:nvSpPr>
        <xdr:cNvPr id="21" name="Rectángulo 20">
          <a:extLst>
            <a:ext uri="{FF2B5EF4-FFF2-40B4-BE49-F238E27FC236}">
              <a16:creationId xmlns:a16="http://schemas.microsoft.com/office/drawing/2014/main" id="{00000000-0008-0000-0300-000015000000}"/>
            </a:ext>
          </a:extLst>
        </xdr:cNvPr>
        <xdr:cNvSpPr/>
      </xdr:nvSpPr>
      <xdr:spPr bwMode="auto">
        <a:xfrm>
          <a:off x="1686859" y="18904413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668</xdr:row>
      <xdr:rowOff>19843</xdr:rowOff>
    </xdr:from>
    <xdr:to>
      <xdr:col>3</xdr:col>
      <xdr:colOff>1629922</xdr:colOff>
      <xdr:row>668</xdr:row>
      <xdr:rowOff>293443</xdr:rowOff>
    </xdr:to>
    <xdr:sp macro="[0]!COMBINAR" textlink="">
      <xdr:nvSpPr>
        <xdr:cNvPr id="22" name="Rectángulo 21">
          <a:extLst>
            <a:ext uri="{FF2B5EF4-FFF2-40B4-BE49-F238E27FC236}">
              <a16:creationId xmlns:a16="http://schemas.microsoft.com/office/drawing/2014/main" id="{00000000-0008-0000-0300-000016000000}"/>
            </a:ext>
          </a:extLst>
        </xdr:cNvPr>
        <xdr:cNvSpPr/>
      </xdr:nvSpPr>
      <xdr:spPr bwMode="auto">
        <a:xfrm>
          <a:off x="1686859" y="19987044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702</xdr:row>
      <xdr:rowOff>19843</xdr:rowOff>
    </xdr:from>
    <xdr:to>
      <xdr:col>3</xdr:col>
      <xdr:colOff>1629922</xdr:colOff>
      <xdr:row>702</xdr:row>
      <xdr:rowOff>293443</xdr:rowOff>
    </xdr:to>
    <xdr:sp macro="[0]!COMBINAR" textlink="">
      <xdr:nvSpPr>
        <xdr:cNvPr id="23" name="Rectángulo 22">
          <a:extLst>
            <a:ext uri="{FF2B5EF4-FFF2-40B4-BE49-F238E27FC236}">
              <a16:creationId xmlns:a16="http://schemas.microsoft.com/office/drawing/2014/main" id="{00000000-0008-0000-0300-000017000000}"/>
            </a:ext>
          </a:extLst>
        </xdr:cNvPr>
        <xdr:cNvSpPr/>
      </xdr:nvSpPr>
      <xdr:spPr bwMode="auto">
        <a:xfrm>
          <a:off x="1686859" y="21069674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730</xdr:row>
      <xdr:rowOff>19843</xdr:rowOff>
    </xdr:from>
    <xdr:to>
      <xdr:col>3</xdr:col>
      <xdr:colOff>1629922</xdr:colOff>
      <xdr:row>730</xdr:row>
      <xdr:rowOff>293443</xdr:rowOff>
    </xdr:to>
    <xdr:sp macro="[0]!COMBINAR" textlink="">
      <xdr:nvSpPr>
        <xdr:cNvPr id="24" name="Rectángulo 23">
          <a:extLst>
            <a:ext uri="{FF2B5EF4-FFF2-40B4-BE49-F238E27FC236}">
              <a16:creationId xmlns:a16="http://schemas.microsoft.com/office/drawing/2014/main" id="{00000000-0008-0000-0300-000018000000}"/>
            </a:ext>
          </a:extLst>
        </xdr:cNvPr>
        <xdr:cNvSpPr/>
      </xdr:nvSpPr>
      <xdr:spPr bwMode="auto">
        <a:xfrm>
          <a:off x="1686859" y="22152304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765</xdr:row>
      <xdr:rowOff>19843</xdr:rowOff>
    </xdr:from>
    <xdr:to>
      <xdr:col>3</xdr:col>
      <xdr:colOff>1629922</xdr:colOff>
      <xdr:row>765</xdr:row>
      <xdr:rowOff>293443</xdr:rowOff>
    </xdr:to>
    <xdr:sp macro="[0]!COMBINAR" textlink="">
      <xdr:nvSpPr>
        <xdr:cNvPr id="25" name="Rectángulo 24">
          <a:extLst>
            <a:ext uri="{FF2B5EF4-FFF2-40B4-BE49-F238E27FC236}">
              <a16:creationId xmlns:a16="http://schemas.microsoft.com/office/drawing/2014/main" id="{00000000-0008-0000-0300-000019000000}"/>
            </a:ext>
          </a:extLst>
        </xdr:cNvPr>
        <xdr:cNvSpPr/>
      </xdr:nvSpPr>
      <xdr:spPr bwMode="auto">
        <a:xfrm>
          <a:off x="1686859" y="23234935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0]!COMBINAR" textlink="">
      <xdr:nvSpPr>
        <xdr:cNvPr id="26" name="Rectángulo 25">
          <a:extLst>
            <a:ext uri="{FF2B5EF4-FFF2-40B4-BE49-F238E27FC236}">
              <a16:creationId xmlns:a16="http://schemas.microsoft.com/office/drawing/2014/main" id="{00000000-0008-0000-0300-00001A000000}"/>
            </a:ext>
          </a:extLst>
        </xdr:cNvPr>
        <xdr:cNvSpPr/>
      </xdr:nvSpPr>
      <xdr:spPr bwMode="auto">
        <a:xfrm>
          <a:off x="1686859" y="24317565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835</xdr:row>
      <xdr:rowOff>19843</xdr:rowOff>
    </xdr:from>
    <xdr:to>
      <xdr:col>3</xdr:col>
      <xdr:colOff>1629922</xdr:colOff>
      <xdr:row>835</xdr:row>
      <xdr:rowOff>293443</xdr:rowOff>
    </xdr:to>
    <xdr:sp macro="[0]!COMBINAR" textlink="">
      <xdr:nvSpPr>
        <xdr:cNvPr id="27" name="Rectángulo 26">
          <a:extLst>
            <a:ext uri="{FF2B5EF4-FFF2-40B4-BE49-F238E27FC236}">
              <a16:creationId xmlns:a16="http://schemas.microsoft.com/office/drawing/2014/main" id="{00000000-0008-0000-0300-00001B000000}"/>
            </a:ext>
          </a:extLst>
        </xdr:cNvPr>
        <xdr:cNvSpPr/>
      </xdr:nvSpPr>
      <xdr:spPr bwMode="auto">
        <a:xfrm>
          <a:off x="1686859" y="25400195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870</xdr:row>
      <xdr:rowOff>19843</xdr:rowOff>
    </xdr:from>
    <xdr:to>
      <xdr:col>3</xdr:col>
      <xdr:colOff>1629922</xdr:colOff>
      <xdr:row>870</xdr:row>
      <xdr:rowOff>293443</xdr:rowOff>
    </xdr:to>
    <xdr:sp macro="[0]!COMBINAR" textlink="">
      <xdr:nvSpPr>
        <xdr:cNvPr id="28" name="Rectángulo 27">
          <a:extLst>
            <a:ext uri="{FF2B5EF4-FFF2-40B4-BE49-F238E27FC236}">
              <a16:creationId xmlns:a16="http://schemas.microsoft.com/office/drawing/2014/main" id="{00000000-0008-0000-0300-00001C000000}"/>
            </a:ext>
          </a:extLst>
        </xdr:cNvPr>
        <xdr:cNvSpPr/>
      </xdr:nvSpPr>
      <xdr:spPr bwMode="auto">
        <a:xfrm>
          <a:off x="1686859" y="26482825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905</xdr:row>
      <xdr:rowOff>19843</xdr:rowOff>
    </xdr:from>
    <xdr:to>
      <xdr:col>3</xdr:col>
      <xdr:colOff>1629922</xdr:colOff>
      <xdr:row>905</xdr:row>
      <xdr:rowOff>293443</xdr:rowOff>
    </xdr:to>
    <xdr:sp macro="[0]!COMBINAR" textlink="">
      <xdr:nvSpPr>
        <xdr:cNvPr id="29" name="Rectángulo 28">
          <a:extLst>
            <a:ext uri="{FF2B5EF4-FFF2-40B4-BE49-F238E27FC236}">
              <a16:creationId xmlns:a16="http://schemas.microsoft.com/office/drawing/2014/main" id="{00000000-0008-0000-0300-00001D000000}"/>
            </a:ext>
          </a:extLst>
        </xdr:cNvPr>
        <xdr:cNvSpPr/>
      </xdr:nvSpPr>
      <xdr:spPr bwMode="auto">
        <a:xfrm>
          <a:off x="1686859" y="27565456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940</xdr:row>
      <xdr:rowOff>19843</xdr:rowOff>
    </xdr:from>
    <xdr:to>
      <xdr:col>3</xdr:col>
      <xdr:colOff>1629922</xdr:colOff>
      <xdr:row>940</xdr:row>
      <xdr:rowOff>293443</xdr:rowOff>
    </xdr:to>
    <xdr:sp macro="[0]!COMBINAR" textlink="">
      <xdr:nvSpPr>
        <xdr:cNvPr id="30" name="Rectángulo 29">
          <a:extLst>
            <a:ext uri="{FF2B5EF4-FFF2-40B4-BE49-F238E27FC236}">
              <a16:creationId xmlns:a16="http://schemas.microsoft.com/office/drawing/2014/main" id="{00000000-0008-0000-0300-00001E000000}"/>
            </a:ext>
          </a:extLst>
        </xdr:cNvPr>
        <xdr:cNvSpPr/>
      </xdr:nvSpPr>
      <xdr:spPr bwMode="auto">
        <a:xfrm>
          <a:off x="1686859" y="28648086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975</xdr:row>
      <xdr:rowOff>19843</xdr:rowOff>
    </xdr:from>
    <xdr:to>
      <xdr:col>3</xdr:col>
      <xdr:colOff>1629922</xdr:colOff>
      <xdr:row>975</xdr:row>
      <xdr:rowOff>293443</xdr:rowOff>
    </xdr:to>
    <xdr:sp macro="[0]!COMBINAR" textlink="">
      <xdr:nvSpPr>
        <xdr:cNvPr id="31" name="Rectángulo 30">
          <a:extLst>
            <a:ext uri="{FF2B5EF4-FFF2-40B4-BE49-F238E27FC236}">
              <a16:creationId xmlns:a16="http://schemas.microsoft.com/office/drawing/2014/main" id="{00000000-0008-0000-0300-00001F000000}"/>
            </a:ext>
          </a:extLst>
        </xdr:cNvPr>
        <xdr:cNvSpPr/>
      </xdr:nvSpPr>
      <xdr:spPr bwMode="auto">
        <a:xfrm>
          <a:off x="1686859" y="29730716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1008</xdr:row>
      <xdr:rowOff>19843</xdr:rowOff>
    </xdr:from>
    <xdr:to>
      <xdr:col>3</xdr:col>
      <xdr:colOff>1629922</xdr:colOff>
      <xdr:row>1008</xdr:row>
      <xdr:rowOff>293443</xdr:rowOff>
    </xdr:to>
    <xdr:sp macro="[0]!COMBINAR" textlink="">
      <xdr:nvSpPr>
        <xdr:cNvPr id="32" name="Rectángulo 31">
          <a:extLst>
            <a:ext uri="{FF2B5EF4-FFF2-40B4-BE49-F238E27FC236}">
              <a16:creationId xmlns:a16="http://schemas.microsoft.com/office/drawing/2014/main" id="{00000000-0008-0000-0300-000020000000}"/>
            </a:ext>
          </a:extLst>
        </xdr:cNvPr>
        <xdr:cNvSpPr/>
      </xdr:nvSpPr>
      <xdr:spPr bwMode="auto">
        <a:xfrm>
          <a:off x="1686859" y="30813347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1041</xdr:row>
      <xdr:rowOff>19843</xdr:rowOff>
    </xdr:from>
    <xdr:to>
      <xdr:col>3</xdr:col>
      <xdr:colOff>1629922</xdr:colOff>
      <xdr:row>1041</xdr:row>
      <xdr:rowOff>293443</xdr:rowOff>
    </xdr:to>
    <xdr:sp macro="[0]!COMBINAR" textlink="">
      <xdr:nvSpPr>
        <xdr:cNvPr id="33" name="Rectángulo 32">
          <a:extLst>
            <a:ext uri="{FF2B5EF4-FFF2-40B4-BE49-F238E27FC236}">
              <a16:creationId xmlns:a16="http://schemas.microsoft.com/office/drawing/2014/main" id="{00000000-0008-0000-0300-000021000000}"/>
            </a:ext>
          </a:extLst>
        </xdr:cNvPr>
        <xdr:cNvSpPr/>
      </xdr:nvSpPr>
      <xdr:spPr bwMode="auto">
        <a:xfrm>
          <a:off x="1686859" y="31895977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1075</xdr:row>
      <xdr:rowOff>19843</xdr:rowOff>
    </xdr:from>
    <xdr:to>
      <xdr:col>3</xdr:col>
      <xdr:colOff>1629922</xdr:colOff>
      <xdr:row>1075</xdr:row>
      <xdr:rowOff>293443</xdr:rowOff>
    </xdr:to>
    <xdr:sp macro="[0]!COMBINAR" textlink="">
      <xdr:nvSpPr>
        <xdr:cNvPr id="34" name="Rectángulo 33">
          <a:extLst>
            <a:ext uri="{FF2B5EF4-FFF2-40B4-BE49-F238E27FC236}">
              <a16:creationId xmlns:a16="http://schemas.microsoft.com/office/drawing/2014/main" id="{00000000-0008-0000-0300-000022000000}"/>
            </a:ext>
          </a:extLst>
        </xdr:cNvPr>
        <xdr:cNvSpPr/>
      </xdr:nvSpPr>
      <xdr:spPr bwMode="auto">
        <a:xfrm>
          <a:off x="1686859" y="32978607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1108</xdr:row>
      <xdr:rowOff>19843</xdr:rowOff>
    </xdr:from>
    <xdr:to>
      <xdr:col>3</xdr:col>
      <xdr:colOff>1629922</xdr:colOff>
      <xdr:row>1108</xdr:row>
      <xdr:rowOff>293443</xdr:rowOff>
    </xdr:to>
    <xdr:sp macro="[0]!COMBINAR" textlink="">
      <xdr:nvSpPr>
        <xdr:cNvPr id="35" name="Rectángulo 34">
          <a:extLst>
            <a:ext uri="{FF2B5EF4-FFF2-40B4-BE49-F238E27FC236}">
              <a16:creationId xmlns:a16="http://schemas.microsoft.com/office/drawing/2014/main" id="{00000000-0008-0000-0300-000023000000}"/>
            </a:ext>
          </a:extLst>
        </xdr:cNvPr>
        <xdr:cNvSpPr/>
      </xdr:nvSpPr>
      <xdr:spPr bwMode="auto">
        <a:xfrm>
          <a:off x="1686859" y="34061237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1142</xdr:row>
      <xdr:rowOff>19843</xdr:rowOff>
    </xdr:from>
    <xdr:to>
      <xdr:col>3</xdr:col>
      <xdr:colOff>1629922</xdr:colOff>
      <xdr:row>1142</xdr:row>
      <xdr:rowOff>293443</xdr:rowOff>
    </xdr:to>
    <xdr:sp macro="[0]!COMBINAR" textlink="">
      <xdr:nvSpPr>
        <xdr:cNvPr id="36" name="Rectángulo 35">
          <a:extLst>
            <a:ext uri="{FF2B5EF4-FFF2-40B4-BE49-F238E27FC236}">
              <a16:creationId xmlns:a16="http://schemas.microsoft.com/office/drawing/2014/main" id="{00000000-0008-0000-0300-000024000000}"/>
            </a:ext>
          </a:extLst>
        </xdr:cNvPr>
        <xdr:cNvSpPr/>
      </xdr:nvSpPr>
      <xdr:spPr bwMode="auto">
        <a:xfrm>
          <a:off x="1686859" y="35143868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1175</xdr:row>
      <xdr:rowOff>19843</xdr:rowOff>
    </xdr:from>
    <xdr:to>
      <xdr:col>3</xdr:col>
      <xdr:colOff>1629922</xdr:colOff>
      <xdr:row>1175</xdr:row>
      <xdr:rowOff>293443</xdr:rowOff>
    </xdr:to>
    <xdr:sp macro="[0]!COMBINAR" textlink="">
      <xdr:nvSpPr>
        <xdr:cNvPr id="37" name="Rectángulo 36">
          <a:extLst>
            <a:ext uri="{FF2B5EF4-FFF2-40B4-BE49-F238E27FC236}">
              <a16:creationId xmlns:a16="http://schemas.microsoft.com/office/drawing/2014/main" id="{00000000-0008-0000-0300-000025000000}"/>
            </a:ext>
          </a:extLst>
        </xdr:cNvPr>
        <xdr:cNvSpPr/>
      </xdr:nvSpPr>
      <xdr:spPr bwMode="auto">
        <a:xfrm>
          <a:off x="1686859" y="36226498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1210</xdr:row>
      <xdr:rowOff>19843</xdr:rowOff>
    </xdr:from>
    <xdr:to>
      <xdr:col>3</xdr:col>
      <xdr:colOff>1629922</xdr:colOff>
      <xdr:row>1210</xdr:row>
      <xdr:rowOff>293443</xdr:rowOff>
    </xdr:to>
    <xdr:sp macro="[0]!COMBINAR" textlink="">
      <xdr:nvSpPr>
        <xdr:cNvPr id="38" name="Rectángulo 37">
          <a:extLst>
            <a:ext uri="{FF2B5EF4-FFF2-40B4-BE49-F238E27FC236}">
              <a16:creationId xmlns:a16="http://schemas.microsoft.com/office/drawing/2014/main" id="{00000000-0008-0000-0300-000026000000}"/>
            </a:ext>
          </a:extLst>
        </xdr:cNvPr>
        <xdr:cNvSpPr/>
      </xdr:nvSpPr>
      <xdr:spPr bwMode="auto">
        <a:xfrm>
          <a:off x="1686859" y="37309128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1245</xdr:row>
      <xdr:rowOff>19843</xdr:rowOff>
    </xdr:from>
    <xdr:to>
      <xdr:col>3</xdr:col>
      <xdr:colOff>1629922</xdr:colOff>
      <xdr:row>1245</xdr:row>
      <xdr:rowOff>293443</xdr:rowOff>
    </xdr:to>
    <xdr:sp macro="[0]!COMBINAR" textlink="">
      <xdr:nvSpPr>
        <xdr:cNvPr id="39" name="Rectángulo 38">
          <a:extLst>
            <a:ext uri="{FF2B5EF4-FFF2-40B4-BE49-F238E27FC236}">
              <a16:creationId xmlns:a16="http://schemas.microsoft.com/office/drawing/2014/main" id="{00000000-0008-0000-0300-000027000000}"/>
            </a:ext>
          </a:extLst>
        </xdr:cNvPr>
        <xdr:cNvSpPr/>
      </xdr:nvSpPr>
      <xdr:spPr bwMode="auto">
        <a:xfrm>
          <a:off x="1686859" y="38391758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1279</xdr:row>
      <xdr:rowOff>19843</xdr:rowOff>
    </xdr:from>
    <xdr:to>
      <xdr:col>3</xdr:col>
      <xdr:colOff>1629922</xdr:colOff>
      <xdr:row>1279</xdr:row>
      <xdr:rowOff>293443</xdr:rowOff>
    </xdr:to>
    <xdr:sp macro="[0]!COMBINAR" textlink="">
      <xdr:nvSpPr>
        <xdr:cNvPr id="40" name="Rectángulo 39">
          <a:extLst>
            <a:ext uri="{FF2B5EF4-FFF2-40B4-BE49-F238E27FC236}">
              <a16:creationId xmlns:a16="http://schemas.microsoft.com/office/drawing/2014/main" id="{00000000-0008-0000-0300-000028000000}"/>
            </a:ext>
          </a:extLst>
        </xdr:cNvPr>
        <xdr:cNvSpPr/>
      </xdr:nvSpPr>
      <xdr:spPr bwMode="auto">
        <a:xfrm>
          <a:off x="1686859" y="39474389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1314</xdr:row>
      <xdr:rowOff>19843</xdr:rowOff>
    </xdr:from>
    <xdr:to>
      <xdr:col>3</xdr:col>
      <xdr:colOff>1629922</xdr:colOff>
      <xdr:row>1314</xdr:row>
      <xdr:rowOff>293443</xdr:rowOff>
    </xdr:to>
    <xdr:sp macro="[0]!COMBINAR" textlink="">
      <xdr:nvSpPr>
        <xdr:cNvPr id="41" name="Rectángulo 40">
          <a:extLst>
            <a:ext uri="{FF2B5EF4-FFF2-40B4-BE49-F238E27FC236}">
              <a16:creationId xmlns:a16="http://schemas.microsoft.com/office/drawing/2014/main" id="{00000000-0008-0000-0300-000029000000}"/>
            </a:ext>
          </a:extLst>
        </xdr:cNvPr>
        <xdr:cNvSpPr/>
      </xdr:nvSpPr>
      <xdr:spPr bwMode="auto">
        <a:xfrm>
          <a:off x="1686859" y="40557019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1349</xdr:row>
      <xdr:rowOff>19843</xdr:rowOff>
    </xdr:from>
    <xdr:to>
      <xdr:col>3</xdr:col>
      <xdr:colOff>1629922</xdr:colOff>
      <xdr:row>1349</xdr:row>
      <xdr:rowOff>293443</xdr:rowOff>
    </xdr:to>
    <xdr:sp macro="[0]!COMBINAR" textlink="">
      <xdr:nvSpPr>
        <xdr:cNvPr id="42" name="Rectángulo 41">
          <a:extLst>
            <a:ext uri="{FF2B5EF4-FFF2-40B4-BE49-F238E27FC236}">
              <a16:creationId xmlns:a16="http://schemas.microsoft.com/office/drawing/2014/main" id="{00000000-0008-0000-0300-00002A000000}"/>
            </a:ext>
          </a:extLst>
        </xdr:cNvPr>
        <xdr:cNvSpPr/>
      </xdr:nvSpPr>
      <xdr:spPr bwMode="auto">
        <a:xfrm>
          <a:off x="1686859" y="41639649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1381</xdr:row>
      <xdr:rowOff>19843</xdr:rowOff>
    </xdr:from>
    <xdr:to>
      <xdr:col>3</xdr:col>
      <xdr:colOff>1629922</xdr:colOff>
      <xdr:row>1381</xdr:row>
      <xdr:rowOff>293443</xdr:rowOff>
    </xdr:to>
    <xdr:sp macro="[0]!COMBINAR" textlink="">
      <xdr:nvSpPr>
        <xdr:cNvPr id="45" name="Rectángulo 44">
          <a:extLst>
            <a:ext uri="{FF2B5EF4-FFF2-40B4-BE49-F238E27FC236}">
              <a16:creationId xmlns:a16="http://schemas.microsoft.com/office/drawing/2014/main" id="{00000000-0008-0000-0300-00002D000000}"/>
            </a:ext>
          </a:extLst>
        </xdr:cNvPr>
        <xdr:cNvSpPr/>
      </xdr:nvSpPr>
      <xdr:spPr bwMode="auto">
        <a:xfrm>
          <a:off x="1686859" y="44887540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1413</xdr:row>
      <xdr:rowOff>19843</xdr:rowOff>
    </xdr:from>
    <xdr:to>
      <xdr:col>3</xdr:col>
      <xdr:colOff>1629922</xdr:colOff>
      <xdr:row>1413</xdr:row>
      <xdr:rowOff>293443</xdr:rowOff>
    </xdr:to>
    <xdr:sp macro="[0]!COMBINAR" textlink="">
      <xdr:nvSpPr>
        <xdr:cNvPr id="46" name="Rectángulo 45">
          <a:extLst>
            <a:ext uri="{FF2B5EF4-FFF2-40B4-BE49-F238E27FC236}">
              <a16:creationId xmlns:a16="http://schemas.microsoft.com/office/drawing/2014/main" id="{00000000-0008-0000-0300-00002E000000}"/>
            </a:ext>
          </a:extLst>
        </xdr:cNvPr>
        <xdr:cNvSpPr/>
      </xdr:nvSpPr>
      <xdr:spPr bwMode="auto">
        <a:xfrm>
          <a:off x="1686859" y="45970170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1448</xdr:row>
      <xdr:rowOff>19843</xdr:rowOff>
    </xdr:from>
    <xdr:to>
      <xdr:col>3</xdr:col>
      <xdr:colOff>1629922</xdr:colOff>
      <xdr:row>1448</xdr:row>
      <xdr:rowOff>293443</xdr:rowOff>
    </xdr:to>
    <xdr:sp macro="[0]!COMBINAR" textlink="">
      <xdr:nvSpPr>
        <xdr:cNvPr id="48" name="Rectángulo 47">
          <a:extLst>
            <a:ext uri="{FF2B5EF4-FFF2-40B4-BE49-F238E27FC236}">
              <a16:creationId xmlns:a16="http://schemas.microsoft.com/office/drawing/2014/main" id="{00000000-0008-0000-0300-000030000000}"/>
            </a:ext>
          </a:extLst>
        </xdr:cNvPr>
        <xdr:cNvSpPr/>
      </xdr:nvSpPr>
      <xdr:spPr bwMode="auto">
        <a:xfrm>
          <a:off x="1686859" y="48135431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1483</xdr:row>
      <xdr:rowOff>19843</xdr:rowOff>
    </xdr:from>
    <xdr:to>
      <xdr:col>3</xdr:col>
      <xdr:colOff>1629922</xdr:colOff>
      <xdr:row>1483</xdr:row>
      <xdr:rowOff>293443</xdr:rowOff>
    </xdr:to>
    <xdr:sp macro="[0]!COMBINAR" textlink="">
      <xdr:nvSpPr>
        <xdr:cNvPr id="49" name="Rectángulo 48">
          <a:extLst>
            <a:ext uri="{FF2B5EF4-FFF2-40B4-BE49-F238E27FC236}">
              <a16:creationId xmlns:a16="http://schemas.microsoft.com/office/drawing/2014/main" id="{00000000-0008-0000-0300-000031000000}"/>
            </a:ext>
          </a:extLst>
        </xdr:cNvPr>
        <xdr:cNvSpPr/>
      </xdr:nvSpPr>
      <xdr:spPr bwMode="auto">
        <a:xfrm>
          <a:off x="1686859" y="49218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1515</xdr:row>
      <xdr:rowOff>19843</xdr:rowOff>
    </xdr:from>
    <xdr:to>
      <xdr:col>3</xdr:col>
      <xdr:colOff>1629922</xdr:colOff>
      <xdr:row>1515</xdr:row>
      <xdr:rowOff>293443</xdr:rowOff>
    </xdr:to>
    <xdr:sp macro="[0]!COMBINAR" textlink="">
      <xdr:nvSpPr>
        <xdr:cNvPr id="50" name="Rectángulo 49">
          <a:extLst>
            <a:ext uri="{FF2B5EF4-FFF2-40B4-BE49-F238E27FC236}">
              <a16:creationId xmlns:a16="http://schemas.microsoft.com/office/drawing/2014/main" id="{00000000-0008-0000-0300-000032000000}"/>
            </a:ext>
          </a:extLst>
        </xdr:cNvPr>
        <xdr:cNvSpPr/>
      </xdr:nvSpPr>
      <xdr:spPr bwMode="auto">
        <a:xfrm>
          <a:off x="1686859" y="50300692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1550</xdr:row>
      <xdr:rowOff>19843</xdr:rowOff>
    </xdr:from>
    <xdr:to>
      <xdr:col>3</xdr:col>
      <xdr:colOff>1629922</xdr:colOff>
      <xdr:row>1550</xdr:row>
      <xdr:rowOff>293443</xdr:rowOff>
    </xdr:to>
    <xdr:sp macro="[0]!COMBINAR" textlink="">
      <xdr:nvSpPr>
        <xdr:cNvPr id="51" name="Rectángulo 50">
          <a:extLst>
            <a:ext uri="{FF2B5EF4-FFF2-40B4-BE49-F238E27FC236}">
              <a16:creationId xmlns:a16="http://schemas.microsoft.com/office/drawing/2014/main" id="{00000000-0008-0000-0300-000033000000}"/>
            </a:ext>
          </a:extLst>
        </xdr:cNvPr>
        <xdr:cNvSpPr/>
      </xdr:nvSpPr>
      <xdr:spPr bwMode="auto">
        <a:xfrm>
          <a:off x="1686859" y="5138332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1583</xdr:row>
      <xdr:rowOff>19843</xdr:rowOff>
    </xdr:from>
    <xdr:to>
      <xdr:col>3</xdr:col>
      <xdr:colOff>1629922</xdr:colOff>
      <xdr:row>1583</xdr:row>
      <xdr:rowOff>293443</xdr:rowOff>
    </xdr:to>
    <xdr:sp macro="[0]!COMBINAR" textlink="">
      <xdr:nvSpPr>
        <xdr:cNvPr id="52" name="Rectángulo 51">
          <a:extLst>
            <a:ext uri="{FF2B5EF4-FFF2-40B4-BE49-F238E27FC236}">
              <a16:creationId xmlns:a16="http://schemas.microsoft.com/office/drawing/2014/main" id="{00000000-0008-0000-0300-000034000000}"/>
            </a:ext>
          </a:extLst>
        </xdr:cNvPr>
        <xdr:cNvSpPr/>
      </xdr:nvSpPr>
      <xdr:spPr bwMode="auto">
        <a:xfrm>
          <a:off x="1686859" y="52465952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1613</xdr:row>
      <xdr:rowOff>19843</xdr:rowOff>
    </xdr:from>
    <xdr:to>
      <xdr:col>3</xdr:col>
      <xdr:colOff>1629922</xdr:colOff>
      <xdr:row>1613</xdr:row>
      <xdr:rowOff>293443</xdr:rowOff>
    </xdr:to>
    <xdr:sp macro="[0]!COMBINAR" textlink="">
      <xdr:nvSpPr>
        <xdr:cNvPr id="53" name="Rectángulo 52">
          <a:extLst>
            <a:ext uri="{FF2B5EF4-FFF2-40B4-BE49-F238E27FC236}">
              <a16:creationId xmlns:a16="http://schemas.microsoft.com/office/drawing/2014/main" id="{00000000-0008-0000-0300-000035000000}"/>
            </a:ext>
          </a:extLst>
        </xdr:cNvPr>
        <xdr:cNvSpPr/>
      </xdr:nvSpPr>
      <xdr:spPr bwMode="auto">
        <a:xfrm>
          <a:off x="1686859" y="53548582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1648</xdr:row>
      <xdr:rowOff>19843</xdr:rowOff>
    </xdr:from>
    <xdr:to>
      <xdr:col>3</xdr:col>
      <xdr:colOff>1629922</xdr:colOff>
      <xdr:row>1648</xdr:row>
      <xdr:rowOff>293443</xdr:rowOff>
    </xdr:to>
    <xdr:sp macro="[0]!COMBINAR" textlink="">
      <xdr:nvSpPr>
        <xdr:cNvPr id="54" name="Rectángulo 53">
          <a:extLst>
            <a:ext uri="{FF2B5EF4-FFF2-40B4-BE49-F238E27FC236}">
              <a16:creationId xmlns:a16="http://schemas.microsoft.com/office/drawing/2014/main" id="{00000000-0008-0000-0300-000036000000}"/>
            </a:ext>
          </a:extLst>
        </xdr:cNvPr>
        <xdr:cNvSpPr/>
      </xdr:nvSpPr>
      <xdr:spPr bwMode="auto">
        <a:xfrm>
          <a:off x="1686859" y="546312132"/>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1681</xdr:row>
      <xdr:rowOff>19843</xdr:rowOff>
    </xdr:from>
    <xdr:to>
      <xdr:col>3</xdr:col>
      <xdr:colOff>1629922</xdr:colOff>
      <xdr:row>1681</xdr:row>
      <xdr:rowOff>293443</xdr:rowOff>
    </xdr:to>
    <xdr:sp macro="[0]!COMBINAR" textlink="">
      <xdr:nvSpPr>
        <xdr:cNvPr id="55" name="Rectángulo 54">
          <a:extLst>
            <a:ext uri="{FF2B5EF4-FFF2-40B4-BE49-F238E27FC236}">
              <a16:creationId xmlns:a16="http://schemas.microsoft.com/office/drawing/2014/main" id="{00000000-0008-0000-0300-000037000000}"/>
            </a:ext>
          </a:extLst>
        </xdr:cNvPr>
        <xdr:cNvSpPr/>
      </xdr:nvSpPr>
      <xdr:spPr bwMode="auto">
        <a:xfrm>
          <a:off x="1686859" y="557138435"/>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1716</xdr:row>
      <xdr:rowOff>19843</xdr:rowOff>
    </xdr:from>
    <xdr:to>
      <xdr:col>3</xdr:col>
      <xdr:colOff>1629922</xdr:colOff>
      <xdr:row>1716</xdr:row>
      <xdr:rowOff>293443</xdr:rowOff>
    </xdr:to>
    <xdr:sp macro="[0]!COMBINAR" textlink="">
      <xdr:nvSpPr>
        <xdr:cNvPr id="57" name="Rectángulo 56">
          <a:extLst>
            <a:ext uri="{FF2B5EF4-FFF2-40B4-BE49-F238E27FC236}">
              <a16:creationId xmlns:a16="http://schemas.microsoft.com/office/drawing/2014/main" id="{00000000-0008-0000-0300-000039000000}"/>
            </a:ext>
          </a:extLst>
        </xdr:cNvPr>
        <xdr:cNvSpPr/>
      </xdr:nvSpPr>
      <xdr:spPr bwMode="auto">
        <a:xfrm>
          <a:off x="1686859" y="578791040"/>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1751</xdr:row>
      <xdr:rowOff>19843</xdr:rowOff>
    </xdr:from>
    <xdr:to>
      <xdr:col>3</xdr:col>
      <xdr:colOff>1629922</xdr:colOff>
      <xdr:row>1751</xdr:row>
      <xdr:rowOff>293443</xdr:rowOff>
    </xdr:to>
    <xdr:sp macro="[0]!COMBINAR" textlink="">
      <xdr:nvSpPr>
        <xdr:cNvPr id="58" name="Rectángulo 57">
          <a:extLst>
            <a:ext uri="{FF2B5EF4-FFF2-40B4-BE49-F238E27FC236}">
              <a16:creationId xmlns:a16="http://schemas.microsoft.com/office/drawing/2014/main" id="{00000000-0008-0000-0300-00003A000000}"/>
            </a:ext>
          </a:extLst>
        </xdr:cNvPr>
        <xdr:cNvSpPr/>
      </xdr:nvSpPr>
      <xdr:spPr bwMode="auto">
        <a:xfrm>
          <a:off x="1686859" y="589617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1786</xdr:row>
      <xdr:rowOff>19843</xdr:rowOff>
    </xdr:from>
    <xdr:to>
      <xdr:col>3</xdr:col>
      <xdr:colOff>1629922</xdr:colOff>
      <xdr:row>1786</xdr:row>
      <xdr:rowOff>293443</xdr:rowOff>
    </xdr:to>
    <xdr:sp macro="[0]!COMBINAR" textlink="">
      <xdr:nvSpPr>
        <xdr:cNvPr id="59" name="Rectángulo 58">
          <a:extLst>
            <a:ext uri="{FF2B5EF4-FFF2-40B4-BE49-F238E27FC236}">
              <a16:creationId xmlns:a16="http://schemas.microsoft.com/office/drawing/2014/main" id="{00000000-0008-0000-0300-00003B000000}"/>
            </a:ext>
          </a:extLst>
        </xdr:cNvPr>
        <xdr:cNvSpPr/>
      </xdr:nvSpPr>
      <xdr:spPr bwMode="auto">
        <a:xfrm>
          <a:off x="1686859" y="60044364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0]!COMBINAR" textlink="">
      <xdr:nvSpPr>
        <xdr:cNvPr id="60" name="Rectángulo 59">
          <a:extLst>
            <a:ext uri="{FF2B5EF4-FFF2-40B4-BE49-F238E27FC236}">
              <a16:creationId xmlns:a16="http://schemas.microsoft.com/office/drawing/2014/main" id="{00000000-0008-0000-0300-00003C000000}"/>
            </a:ext>
          </a:extLst>
        </xdr:cNvPr>
        <xdr:cNvSpPr/>
      </xdr:nvSpPr>
      <xdr:spPr bwMode="auto">
        <a:xfrm>
          <a:off x="1686859" y="611269949"/>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1855</xdr:row>
      <xdr:rowOff>19843</xdr:rowOff>
    </xdr:from>
    <xdr:to>
      <xdr:col>3</xdr:col>
      <xdr:colOff>1629922</xdr:colOff>
      <xdr:row>1855</xdr:row>
      <xdr:rowOff>293443</xdr:rowOff>
    </xdr:to>
    <xdr:sp macro="[0]!COMBINAR" textlink="">
      <xdr:nvSpPr>
        <xdr:cNvPr id="61" name="Rectángulo 60">
          <a:extLst>
            <a:ext uri="{FF2B5EF4-FFF2-40B4-BE49-F238E27FC236}">
              <a16:creationId xmlns:a16="http://schemas.microsoft.com/office/drawing/2014/main" id="{00000000-0008-0000-0300-00003D000000}"/>
            </a:ext>
          </a:extLst>
        </xdr:cNvPr>
        <xdr:cNvSpPr/>
      </xdr:nvSpPr>
      <xdr:spPr bwMode="auto">
        <a:xfrm>
          <a:off x="1686859" y="62209625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1888</xdr:row>
      <xdr:rowOff>19843</xdr:rowOff>
    </xdr:from>
    <xdr:to>
      <xdr:col>3</xdr:col>
      <xdr:colOff>1629922</xdr:colOff>
      <xdr:row>1888</xdr:row>
      <xdr:rowOff>293443</xdr:rowOff>
    </xdr:to>
    <xdr:sp macro="[0]!COMBINAR" textlink="">
      <xdr:nvSpPr>
        <xdr:cNvPr id="62" name="Rectángulo 61">
          <a:extLst>
            <a:ext uri="{FF2B5EF4-FFF2-40B4-BE49-F238E27FC236}">
              <a16:creationId xmlns:a16="http://schemas.microsoft.com/office/drawing/2014/main" id="{00000000-0008-0000-0300-00003E000000}"/>
            </a:ext>
          </a:extLst>
        </xdr:cNvPr>
        <xdr:cNvSpPr/>
      </xdr:nvSpPr>
      <xdr:spPr bwMode="auto">
        <a:xfrm>
          <a:off x="1686859" y="63292255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1919</xdr:row>
      <xdr:rowOff>19843</xdr:rowOff>
    </xdr:from>
    <xdr:to>
      <xdr:col>3</xdr:col>
      <xdr:colOff>1629922</xdr:colOff>
      <xdr:row>1919</xdr:row>
      <xdr:rowOff>293443</xdr:rowOff>
    </xdr:to>
    <xdr:sp macro="[0]!COMBINAR" textlink="">
      <xdr:nvSpPr>
        <xdr:cNvPr id="63" name="Rectángulo 62">
          <a:extLst>
            <a:ext uri="{FF2B5EF4-FFF2-40B4-BE49-F238E27FC236}">
              <a16:creationId xmlns:a16="http://schemas.microsoft.com/office/drawing/2014/main" id="{00000000-0008-0000-0300-00003F000000}"/>
            </a:ext>
          </a:extLst>
        </xdr:cNvPr>
        <xdr:cNvSpPr/>
      </xdr:nvSpPr>
      <xdr:spPr bwMode="auto">
        <a:xfrm>
          <a:off x="1686859" y="64374885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1954</xdr:row>
      <xdr:rowOff>19843</xdr:rowOff>
    </xdr:from>
    <xdr:to>
      <xdr:col>3</xdr:col>
      <xdr:colOff>1629922</xdr:colOff>
      <xdr:row>1954</xdr:row>
      <xdr:rowOff>293443</xdr:rowOff>
    </xdr:to>
    <xdr:sp macro="[0]!COMBINAR" textlink="">
      <xdr:nvSpPr>
        <xdr:cNvPr id="65" name="Rectángulo 64">
          <a:extLst>
            <a:ext uri="{FF2B5EF4-FFF2-40B4-BE49-F238E27FC236}">
              <a16:creationId xmlns:a16="http://schemas.microsoft.com/office/drawing/2014/main" id="{00000000-0008-0000-0300-000041000000}"/>
            </a:ext>
          </a:extLst>
        </xdr:cNvPr>
        <xdr:cNvSpPr/>
      </xdr:nvSpPr>
      <xdr:spPr bwMode="auto">
        <a:xfrm>
          <a:off x="1686859" y="6654014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1989</xdr:row>
      <xdr:rowOff>19843</xdr:rowOff>
    </xdr:from>
    <xdr:to>
      <xdr:col>3</xdr:col>
      <xdr:colOff>1629922</xdr:colOff>
      <xdr:row>1989</xdr:row>
      <xdr:rowOff>293443</xdr:rowOff>
    </xdr:to>
    <xdr:sp macro="[0]!COMBINAR" textlink="">
      <xdr:nvSpPr>
        <xdr:cNvPr id="66" name="Rectángulo 65">
          <a:extLst>
            <a:ext uri="{FF2B5EF4-FFF2-40B4-BE49-F238E27FC236}">
              <a16:creationId xmlns:a16="http://schemas.microsoft.com/office/drawing/2014/main" id="{00000000-0008-0000-0300-000042000000}"/>
            </a:ext>
          </a:extLst>
        </xdr:cNvPr>
        <xdr:cNvSpPr/>
      </xdr:nvSpPr>
      <xdr:spPr bwMode="auto">
        <a:xfrm>
          <a:off x="1686859" y="676227766"/>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2024</xdr:row>
      <xdr:rowOff>19843</xdr:rowOff>
    </xdr:from>
    <xdr:to>
      <xdr:col>3</xdr:col>
      <xdr:colOff>1629922</xdr:colOff>
      <xdr:row>2024</xdr:row>
      <xdr:rowOff>293443</xdr:rowOff>
    </xdr:to>
    <xdr:sp macro="[0]!COMBINAR" textlink="">
      <xdr:nvSpPr>
        <xdr:cNvPr id="67" name="Rectángulo 66">
          <a:extLst>
            <a:ext uri="{FF2B5EF4-FFF2-40B4-BE49-F238E27FC236}">
              <a16:creationId xmlns:a16="http://schemas.microsoft.com/office/drawing/2014/main" id="{00000000-0008-0000-0300-000043000000}"/>
            </a:ext>
          </a:extLst>
        </xdr:cNvPr>
        <xdr:cNvSpPr/>
      </xdr:nvSpPr>
      <xdr:spPr bwMode="auto">
        <a:xfrm>
          <a:off x="1686859" y="687054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2059</xdr:row>
      <xdr:rowOff>19843</xdr:rowOff>
    </xdr:from>
    <xdr:to>
      <xdr:col>3</xdr:col>
      <xdr:colOff>1629922</xdr:colOff>
      <xdr:row>2059</xdr:row>
      <xdr:rowOff>293443</xdr:rowOff>
    </xdr:to>
    <xdr:sp macro="[0]!COMBINAR" textlink="">
      <xdr:nvSpPr>
        <xdr:cNvPr id="68" name="Rectángulo 67">
          <a:extLst>
            <a:ext uri="{FF2B5EF4-FFF2-40B4-BE49-F238E27FC236}">
              <a16:creationId xmlns:a16="http://schemas.microsoft.com/office/drawing/2014/main" id="{00000000-0008-0000-0300-000044000000}"/>
            </a:ext>
          </a:extLst>
        </xdr:cNvPr>
        <xdr:cNvSpPr/>
      </xdr:nvSpPr>
      <xdr:spPr bwMode="auto">
        <a:xfrm>
          <a:off x="1686859" y="697880371"/>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2094</xdr:row>
      <xdr:rowOff>19843</xdr:rowOff>
    </xdr:from>
    <xdr:to>
      <xdr:col>3</xdr:col>
      <xdr:colOff>1629922</xdr:colOff>
      <xdr:row>2094</xdr:row>
      <xdr:rowOff>293443</xdr:rowOff>
    </xdr:to>
    <xdr:sp macro="[0]!COMBINAR" textlink="">
      <xdr:nvSpPr>
        <xdr:cNvPr id="69" name="Rectángulo 68">
          <a:extLst>
            <a:ext uri="{FF2B5EF4-FFF2-40B4-BE49-F238E27FC236}">
              <a16:creationId xmlns:a16="http://schemas.microsoft.com/office/drawing/2014/main" id="{00000000-0008-0000-0300-000045000000}"/>
            </a:ext>
          </a:extLst>
        </xdr:cNvPr>
        <xdr:cNvSpPr/>
      </xdr:nvSpPr>
      <xdr:spPr bwMode="auto">
        <a:xfrm>
          <a:off x="1686859" y="70870667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2128</xdr:row>
      <xdr:rowOff>19843</xdr:rowOff>
    </xdr:from>
    <xdr:to>
      <xdr:col>3</xdr:col>
      <xdr:colOff>1629922</xdr:colOff>
      <xdr:row>2128</xdr:row>
      <xdr:rowOff>293443</xdr:rowOff>
    </xdr:to>
    <xdr:sp macro="[0]!COMBINAR" textlink="">
      <xdr:nvSpPr>
        <xdr:cNvPr id="70" name="Rectángulo 69">
          <a:extLst>
            <a:ext uri="{FF2B5EF4-FFF2-40B4-BE49-F238E27FC236}">
              <a16:creationId xmlns:a16="http://schemas.microsoft.com/office/drawing/2014/main" id="{00000000-0008-0000-0300-000046000000}"/>
            </a:ext>
          </a:extLst>
        </xdr:cNvPr>
        <xdr:cNvSpPr/>
      </xdr:nvSpPr>
      <xdr:spPr bwMode="auto">
        <a:xfrm>
          <a:off x="1686859" y="719532977"/>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207511</xdr:colOff>
      <xdr:row>12</xdr:row>
      <xdr:rowOff>243885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4450" y="1186590"/>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hyperlink" Target="javascript:void(0);" TargetMode="External"/><Relationship Id="rId2" Type="http://schemas.openxmlformats.org/officeDocument/2006/relationships/hyperlink" Target="javascript:void(0);" TargetMode="External"/><Relationship Id="rId1" Type="http://schemas.openxmlformats.org/officeDocument/2006/relationships/hyperlink" Target="javascript:void(0);" TargetMode="External"/><Relationship Id="rId5" Type="http://schemas.openxmlformats.org/officeDocument/2006/relationships/drawing" Target="../drawings/drawing3.xml"/><Relationship Id="rId4"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6.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U52"/>
  <sheetViews>
    <sheetView showGridLines="0" topLeftCell="A16" zoomScale="80" zoomScaleNormal="80" zoomScaleSheetLayoutView="80" workbookViewId="0">
      <selection activeCell="L32" sqref="L32"/>
    </sheetView>
  </sheetViews>
  <sheetFormatPr baseColWidth="10" defaultColWidth="0" defaultRowHeight="14.4" zeroHeight="1"/>
  <cols>
    <col min="1" max="1" width="1.88671875" customWidth="1"/>
    <col min="2" max="2" width="8" customWidth="1"/>
    <col min="3" max="3" width="3.6640625" customWidth="1"/>
    <col min="4" max="8" width="6.6640625" customWidth="1"/>
    <col min="9" max="9" width="19.109375" customWidth="1"/>
    <col min="10" max="12" width="16.6640625" customWidth="1"/>
    <col min="13" max="13" width="16.33203125" customWidth="1"/>
    <col min="14" max="17" width="14.6640625" customWidth="1"/>
    <col min="18" max="19" width="11.44140625" customWidth="1"/>
    <col min="20" max="21" width="0" hidden="1" customWidth="1"/>
    <col min="22" max="16384" width="11.44140625" hidden="1"/>
  </cols>
  <sheetData>
    <row r="1" spans="2:15" s="2" customFormat="1" ht="26.25" customHeight="1">
      <c r="B1" s="682" t="s">
        <v>0</v>
      </c>
      <c r="C1" s="682"/>
      <c r="D1" s="682"/>
      <c r="E1" s="682"/>
      <c r="F1" s="682"/>
      <c r="G1" s="682"/>
      <c r="H1" s="682"/>
      <c r="I1" s="682"/>
      <c r="J1" s="682"/>
      <c r="K1" s="682"/>
      <c r="L1" s="682"/>
      <c r="M1" s="682"/>
    </row>
    <row r="2" spans="2:15" s="2" customFormat="1" ht="39.75" customHeight="1">
      <c r="B2" s="682" t="s">
        <v>1</v>
      </c>
      <c r="C2" s="682"/>
      <c r="D2" s="682"/>
      <c r="E2" s="682"/>
      <c r="F2" s="682"/>
      <c r="G2" s="682"/>
      <c r="H2" s="682"/>
      <c r="I2" s="682"/>
      <c r="J2" s="682"/>
      <c r="K2" s="682"/>
      <c r="L2" s="682"/>
      <c r="M2" s="682"/>
    </row>
    <row r="3" spans="2:15" s="2" customFormat="1" ht="18" customHeight="1">
      <c r="B3" s="683" t="s">
        <v>355</v>
      </c>
      <c r="C3" s="683"/>
      <c r="D3" s="683"/>
      <c r="E3" s="683"/>
      <c r="F3" s="683"/>
      <c r="G3" s="683"/>
      <c r="H3" s="683"/>
      <c r="I3" s="683"/>
      <c r="J3" s="683"/>
      <c r="K3" s="683"/>
      <c r="L3" s="683"/>
      <c r="M3" s="683"/>
    </row>
    <row r="4" spans="2:15" s="4" customFormat="1" ht="18" customHeight="1">
      <c r="B4" s="684" t="s">
        <v>346</v>
      </c>
      <c r="C4" s="684"/>
      <c r="D4" s="684"/>
      <c r="E4" s="684"/>
      <c r="F4" s="684"/>
      <c r="G4" s="684"/>
      <c r="H4" s="684"/>
      <c r="I4" s="684"/>
      <c r="J4" s="684"/>
      <c r="K4" s="684"/>
      <c r="L4" s="684"/>
      <c r="M4" s="684"/>
    </row>
    <row r="5" spans="2:15" s="2" customFormat="1" ht="10.5" customHeight="1">
      <c r="B5" s="3"/>
      <c r="C5" s="3"/>
      <c r="D5" s="3"/>
      <c r="E5" s="3"/>
      <c r="F5" s="3"/>
      <c r="G5" s="3"/>
      <c r="H5" s="3"/>
      <c r="I5" s="3"/>
      <c r="J5" s="3"/>
      <c r="K5" s="3"/>
      <c r="L5" s="3"/>
      <c r="M5" s="1"/>
    </row>
    <row r="6" spans="2:15" s="2" customFormat="1" ht="14.25" customHeight="1">
      <c r="B6" s="683" t="s">
        <v>179</v>
      </c>
      <c r="C6" s="683"/>
      <c r="D6" s="683"/>
      <c r="E6" s="683"/>
      <c r="F6" s="683"/>
      <c r="G6" s="683"/>
      <c r="H6" s="683"/>
      <c r="I6" s="683"/>
      <c r="J6" s="683"/>
      <c r="K6" s="683"/>
      <c r="L6" s="683"/>
      <c r="M6" s="683"/>
    </row>
    <row r="7" spans="2:15" s="2" customFormat="1" ht="11.25" customHeight="1">
      <c r="B7" s="683" t="s">
        <v>385</v>
      </c>
      <c r="C7" s="683"/>
      <c r="D7" s="683"/>
      <c r="E7" s="683"/>
      <c r="F7" s="683"/>
      <c r="G7" s="683"/>
      <c r="H7" s="683"/>
      <c r="I7" s="683"/>
      <c r="J7" s="683"/>
      <c r="K7" s="683"/>
      <c r="L7" s="683"/>
      <c r="M7" s="683"/>
    </row>
    <row r="8" spans="2:15" s="2" customFormat="1" ht="12.75" customHeight="1">
      <c r="B8" s="3"/>
      <c r="C8" s="3"/>
      <c r="D8" s="3"/>
      <c r="E8" s="3"/>
      <c r="F8" s="3"/>
      <c r="G8" s="3"/>
      <c r="H8" s="3"/>
      <c r="I8" s="3"/>
      <c r="J8" s="3"/>
      <c r="K8" s="3"/>
      <c r="L8" s="3"/>
      <c r="M8" s="1"/>
    </row>
    <row r="9" spans="2:15" s="2" customFormat="1" ht="99.75" customHeight="1" thickBot="1">
      <c r="B9" s="683" t="s">
        <v>1046</v>
      </c>
      <c r="C9" s="683"/>
      <c r="D9" s="683"/>
      <c r="E9" s="683"/>
      <c r="F9" s="683"/>
      <c r="G9" s="683"/>
      <c r="H9" s="683"/>
      <c r="I9" s="683"/>
      <c r="J9" s="683"/>
      <c r="K9" s="683"/>
      <c r="L9" s="683"/>
      <c r="M9" s="398"/>
    </row>
    <row r="10" spans="2:15" s="2" customFormat="1" ht="13.8" hidden="1" thickBot="1">
      <c r="B10" s="3"/>
      <c r="C10" s="3"/>
      <c r="D10" s="3"/>
      <c r="E10" s="3"/>
      <c r="F10" s="3"/>
      <c r="G10" s="3"/>
      <c r="H10" s="3"/>
      <c r="I10" s="3"/>
      <c r="J10" s="3"/>
      <c r="K10" s="3"/>
      <c r="L10" s="3"/>
      <c r="M10" s="1"/>
    </row>
    <row r="11" spans="2:15" s="2" customFormat="1" ht="21.6" hidden="1" thickBot="1">
      <c r="B11" s="685" t="s">
        <v>98</v>
      </c>
      <c r="C11" s="685"/>
      <c r="D11" s="685"/>
      <c r="E11" s="685"/>
      <c r="F11" s="685"/>
      <c r="G11" s="685"/>
      <c r="H11" s="685"/>
      <c r="I11" s="685"/>
      <c r="J11" s="685"/>
      <c r="K11" s="685"/>
      <c r="L11" s="685"/>
      <c r="M11" s="685"/>
    </row>
    <row r="12" spans="2:15" ht="15.75" hidden="1" customHeight="1" thickBot="1"/>
    <row r="13" spans="2:15" s="21" customFormat="1" ht="36.75" customHeight="1">
      <c r="B13" s="660" t="s">
        <v>66</v>
      </c>
      <c r="C13" s="666" t="s">
        <v>67</v>
      </c>
      <c r="D13" s="688"/>
      <c r="E13" s="688"/>
      <c r="F13" s="688"/>
      <c r="G13" s="688"/>
      <c r="H13" s="689"/>
      <c r="I13" s="666" t="s">
        <v>40</v>
      </c>
      <c r="J13" s="667"/>
      <c r="K13" s="693"/>
      <c r="L13" s="337"/>
      <c r="M13" s="686" t="s">
        <v>224</v>
      </c>
      <c r="N13" s="641" t="s">
        <v>295</v>
      </c>
      <c r="O13" s="641" t="s">
        <v>230</v>
      </c>
    </row>
    <row r="14" spans="2:15" s="21" customFormat="1" ht="40.5" customHeight="1" thickBot="1">
      <c r="B14" s="661"/>
      <c r="C14" s="690"/>
      <c r="D14" s="691"/>
      <c r="E14" s="691"/>
      <c r="F14" s="691"/>
      <c r="G14" s="691"/>
      <c r="H14" s="692"/>
      <c r="I14" s="529" t="s">
        <v>75</v>
      </c>
      <c r="J14" s="530" t="s">
        <v>76</v>
      </c>
      <c r="K14" s="693"/>
      <c r="L14" s="337"/>
      <c r="M14" s="687"/>
      <c r="N14" s="642"/>
      <c r="O14" s="642"/>
    </row>
    <row r="15" spans="2:15" s="5" customFormat="1" ht="2.25" customHeight="1">
      <c r="B15" s="16"/>
      <c r="C15" s="14"/>
      <c r="D15" s="14"/>
      <c r="E15" s="14"/>
      <c r="F15" s="14"/>
      <c r="G15" s="14"/>
      <c r="H15" s="14"/>
      <c r="I15" s="14"/>
      <c r="J15" s="389"/>
      <c r="K15" s="338"/>
      <c r="L15" s="338"/>
      <c r="M15" s="181"/>
      <c r="N15" s="181"/>
      <c r="O15" s="181"/>
    </row>
    <row r="16" spans="2:15" s="21" customFormat="1" ht="120" customHeight="1" thickBot="1">
      <c r="B16" s="536">
        <v>2</v>
      </c>
      <c r="C16" s="668" t="s">
        <v>1047</v>
      </c>
      <c r="D16" s="669"/>
      <c r="E16" s="669"/>
      <c r="F16" s="669"/>
      <c r="G16" s="669"/>
      <c r="H16" s="670"/>
      <c r="I16" s="537">
        <v>3985036419</v>
      </c>
      <c r="J16" s="531">
        <v>3065.4126299999998</v>
      </c>
      <c r="K16" s="456"/>
      <c r="L16" s="388"/>
      <c r="M16" s="340">
        <v>68</v>
      </c>
      <c r="N16" s="326">
        <v>3916.39</v>
      </c>
      <c r="O16" s="339">
        <v>38.999999999987267</v>
      </c>
    </row>
    <row r="17" spans="2:15" s="2" customFormat="1" ht="15.75" customHeight="1" thickBot="1">
      <c r="B17" s="335"/>
      <c r="C17" s="335"/>
      <c r="D17" s="335"/>
      <c r="E17" s="336"/>
      <c r="F17" s="680"/>
      <c r="G17" s="680"/>
      <c r="H17" s="680"/>
      <c r="I17" s="680"/>
      <c r="J17"/>
      <c r="K17"/>
      <c r="L17"/>
      <c r="M17" s="574" t="s">
        <v>316</v>
      </c>
      <c r="N17" s="679">
        <v>45313</v>
      </c>
      <c r="O17" s="679"/>
    </row>
    <row r="18" spans="2:15" s="2" customFormat="1" ht="33.75" customHeight="1">
      <c r="B18"/>
      <c r="C18"/>
      <c r="D18"/>
      <c r="E18"/>
      <c r="F18"/>
      <c r="G18"/>
      <c r="H18"/>
      <c r="I18"/>
      <c r="J18"/>
      <c r="K18"/>
      <c r="L18"/>
    </row>
    <row r="19" spans="2:15" s="274" customFormat="1" ht="27.75" customHeight="1" thickBot="1">
      <c r="B19" s="658" t="s">
        <v>41</v>
      </c>
      <c r="C19" s="658"/>
      <c r="D19" s="658"/>
      <c r="E19" s="658"/>
      <c r="F19" s="658"/>
      <c r="G19" s="658"/>
      <c r="H19" s="658"/>
      <c r="I19" s="658"/>
      <c r="J19" s="658"/>
      <c r="K19" s="658"/>
      <c r="L19" s="658"/>
      <c r="M19" s="659"/>
    </row>
    <row r="20" spans="2:15" s="2" customFormat="1" ht="15.6" customHeight="1" thickTop="1" thickBot="1">
      <c r="B20" s="676" t="s">
        <v>50</v>
      </c>
      <c r="C20" s="677"/>
      <c r="D20" s="677"/>
      <c r="E20" s="677"/>
      <c r="F20" s="677"/>
      <c r="G20" s="677"/>
      <c r="H20" s="677"/>
      <c r="I20" s="677"/>
      <c r="J20" s="677"/>
      <c r="K20" s="678"/>
      <c r="L20" s="49">
        <v>29221</v>
      </c>
      <c r="M20" s="145"/>
    </row>
    <row r="21" spans="2:15" s="2" customFormat="1" ht="15.6" customHeight="1" thickTop="1" thickBot="1">
      <c r="B21" s="676" t="s">
        <v>39</v>
      </c>
      <c r="C21" s="677"/>
      <c r="D21" s="677"/>
      <c r="E21" s="677"/>
      <c r="F21" s="677"/>
      <c r="G21" s="677"/>
      <c r="H21" s="677"/>
      <c r="I21" s="677"/>
      <c r="J21" s="677"/>
      <c r="K21" s="678"/>
      <c r="L21" s="225">
        <v>45309</v>
      </c>
    </row>
    <row r="22" spans="2:15" s="2" customFormat="1" ht="15.6" customHeight="1" thickTop="1" thickBot="1">
      <c r="B22" s="681"/>
      <c r="C22" s="681"/>
      <c r="D22" s="681"/>
      <c r="E22" s="681"/>
      <c r="F22" s="681"/>
      <c r="G22" s="681"/>
      <c r="H22" s="681"/>
      <c r="I22" s="681"/>
      <c r="J22" s="681"/>
      <c r="K22" s="681"/>
      <c r="L22" s="15"/>
    </row>
    <row r="23" spans="2:15" s="2" customFormat="1" ht="17.25" customHeight="1" thickBot="1">
      <c r="B23" s="643">
        <v>1</v>
      </c>
      <c r="C23" s="644"/>
      <c r="D23" s="644"/>
      <c r="E23" s="644"/>
      <c r="F23" s="644"/>
      <c r="G23" s="645"/>
      <c r="H23" s="655" t="s">
        <v>376</v>
      </c>
      <c r="I23" s="656"/>
      <c r="J23" s="656"/>
      <c r="K23" s="656"/>
      <c r="L23" s="532"/>
    </row>
    <row r="24" spans="2:15" ht="15.75" customHeight="1" thickBot="1"/>
    <row r="25" spans="2:15" s="2" customFormat="1" ht="42.75" customHeight="1" thickBot="1">
      <c r="B25" s="671" t="s">
        <v>26</v>
      </c>
      <c r="C25" s="672"/>
      <c r="D25" s="672"/>
      <c r="E25" s="672"/>
      <c r="F25" s="672"/>
      <c r="G25" s="663"/>
      <c r="H25" s="662" t="s">
        <v>45</v>
      </c>
      <c r="I25" s="663"/>
      <c r="J25" s="533" t="s">
        <v>220</v>
      </c>
      <c r="K25" s="534" t="s">
        <v>87</v>
      </c>
      <c r="L25" s="535" t="s">
        <v>51</v>
      </c>
    </row>
    <row r="26" spans="2:15" s="2" customFormat="1" ht="70.5" customHeight="1" thickBot="1">
      <c r="B26" s="673">
        <v>2</v>
      </c>
      <c r="C26" s="674"/>
      <c r="D26" s="674"/>
      <c r="E26" s="674"/>
      <c r="F26" s="674"/>
      <c r="G26" s="675"/>
      <c r="H26" s="664" t="s">
        <v>1047</v>
      </c>
      <c r="I26" s="665"/>
      <c r="J26" s="86">
        <v>67.5</v>
      </c>
      <c r="K26" s="86">
        <v>1</v>
      </c>
      <c r="L26" s="455">
        <v>7</v>
      </c>
      <c r="M26" s="100"/>
    </row>
    <row r="27" spans="2:15" s="2" customFormat="1" ht="15" customHeight="1" thickBot="1">
      <c r="B27"/>
      <c r="C27"/>
      <c r="D27"/>
      <c r="E27"/>
      <c r="F27"/>
      <c r="G27"/>
      <c r="H27"/>
      <c r="I27"/>
      <c r="K27"/>
      <c r="L27"/>
      <c r="M27"/>
    </row>
    <row r="28" spans="2:15" s="2" customFormat="1" ht="20.25" customHeight="1" thickBot="1">
      <c r="B28" s="643">
        <v>2</v>
      </c>
      <c r="C28" s="644"/>
      <c r="D28" s="644"/>
      <c r="E28" s="644"/>
      <c r="F28" s="644"/>
      <c r="G28" s="645"/>
      <c r="H28" s="655" t="s">
        <v>46</v>
      </c>
      <c r="I28" s="656"/>
      <c r="J28" s="656"/>
      <c r="K28" s="656"/>
      <c r="L28" s="657"/>
    </row>
    <row r="29" spans="2:15" s="2" customFormat="1" ht="24.75" customHeight="1" thickBot="1">
      <c r="B29"/>
      <c r="C29"/>
      <c r="D29"/>
      <c r="E29"/>
      <c r="F29"/>
      <c r="G29"/>
      <c r="I29"/>
      <c r="J29"/>
      <c r="K29"/>
      <c r="L29"/>
    </row>
    <row r="30" spans="2:15" s="2" customFormat="1" ht="15" customHeight="1" thickBot="1">
      <c r="B30" s="646" t="s">
        <v>47</v>
      </c>
      <c r="C30" s="647"/>
      <c r="D30" s="647"/>
      <c r="E30" s="647"/>
      <c r="F30" s="647"/>
      <c r="G30" s="648"/>
      <c r="H30" s="651" t="s">
        <v>46</v>
      </c>
      <c r="I30" s="652"/>
      <c r="J30" s="652"/>
      <c r="K30" s="653"/>
      <c r="L30" s="595" t="s">
        <v>22</v>
      </c>
    </row>
    <row r="31" spans="2:15" s="2" customFormat="1" ht="15" customHeight="1">
      <c r="B31" s="649">
        <v>1</v>
      </c>
      <c r="C31" s="650"/>
      <c r="D31" s="650"/>
      <c r="E31" s="650"/>
      <c r="F31" s="650"/>
      <c r="G31" s="650"/>
      <c r="H31" s="654" t="s">
        <v>121</v>
      </c>
      <c r="I31" s="654"/>
      <c r="J31" s="654"/>
      <c r="K31" s="654"/>
      <c r="L31" s="226" t="s">
        <v>294</v>
      </c>
    </row>
    <row r="32" spans="2:15" s="2" customFormat="1" ht="15" customHeight="1">
      <c r="B32" s="636">
        <v>2</v>
      </c>
      <c r="C32" s="637"/>
      <c r="D32" s="637"/>
      <c r="E32" s="637"/>
      <c r="F32" s="637"/>
      <c r="G32" s="637"/>
      <c r="H32" s="635" t="s">
        <v>287</v>
      </c>
      <c r="I32" s="635"/>
      <c r="J32" s="635"/>
      <c r="K32" s="635"/>
      <c r="L32" s="596" t="s">
        <v>293</v>
      </c>
    </row>
    <row r="33" spans="2:13" s="2" customFormat="1" ht="15" customHeight="1">
      <c r="B33" s="636">
        <v>3</v>
      </c>
      <c r="C33" s="637"/>
      <c r="D33" s="637"/>
      <c r="E33" s="637"/>
      <c r="F33" s="637"/>
      <c r="G33" s="637"/>
      <c r="H33" s="635" t="s">
        <v>361</v>
      </c>
      <c r="I33" s="635"/>
      <c r="J33" s="635"/>
      <c r="K33" s="635"/>
      <c r="L33" s="596" t="s">
        <v>377</v>
      </c>
    </row>
    <row r="34" spans="2:13" s="2" customFormat="1" ht="15" customHeight="1">
      <c r="B34" s="636">
        <v>4</v>
      </c>
      <c r="C34" s="637"/>
      <c r="D34" s="637"/>
      <c r="E34" s="637"/>
      <c r="F34" s="637"/>
      <c r="G34" s="637"/>
      <c r="H34" s="635" t="s">
        <v>226</v>
      </c>
      <c r="I34" s="635"/>
      <c r="J34" s="635"/>
      <c r="K34" s="635"/>
      <c r="L34" s="596" t="s">
        <v>377</v>
      </c>
    </row>
    <row r="35" spans="2:13" s="2" customFormat="1" ht="15" customHeight="1">
      <c r="B35" s="636">
        <v>5</v>
      </c>
      <c r="C35" s="637"/>
      <c r="D35" s="637"/>
      <c r="E35" s="637"/>
      <c r="F35" s="637"/>
      <c r="G35" s="637"/>
      <c r="H35" s="635" t="s">
        <v>370</v>
      </c>
      <c r="I35" s="635"/>
      <c r="J35" s="635"/>
      <c r="K35" s="635"/>
      <c r="L35" s="596" t="s">
        <v>371</v>
      </c>
    </row>
    <row r="36" spans="2:13" s="2" customFormat="1" ht="15" customHeight="1" thickBot="1">
      <c r="B36" s="639">
        <v>6</v>
      </c>
      <c r="C36" s="640"/>
      <c r="D36" s="640"/>
      <c r="E36" s="640"/>
      <c r="F36" s="640"/>
      <c r="G36" s="640"/>
      <c r="H36" s="638" t="s">
        <v>373</v>
      </c>
      <c r="I36" s="638"/>
      <c r="J36" s="638"/>
      <c r="K36" s="638"/>
      <c r="L36" s="597" t="s">
        <v>371</v>
      </c>
    </row>
    <row r="37" spans="2:13" s="2" customFormat="1" ht="24.75" customHeight="1">
      <c r="B37"/>
      <c r="C37"/>
      <c r="D37"/>
      <c r="E37"/>
      <c r="F37"/>
      <c r="G37"/>
      <c r="H37"/>
      <c r="I37"/>
      <c r="J37" s="17"/>
      <c r="K37"/>
      <c r="L37"/>
      <c r="M37"/>
    </row>
    <row r="38" spans="2:13" s="2" customFormat="1" ht="22.5" customHeight="1">
      <c r="B38"/>
      <c r="C38"/>
      <c r="D38"/>
      <c r="E38"/>
      <c r="F38"/>
      <c r="G38"/>
      <c r="H38"/>
      <c r="I38"/>
      <c r="J38"/>
      <c r="K38"/>
      <c r="L38"/>
      <c r="M38"/>
    </row>
    <row r="39" spans="2:13" s="2" customFormat="1" ht="21" customHeight="1">
      <c r="B39"/>
      <c r="C39"/>
      <c r="D39"/>
      <c r="E39"/>
      <c r="F39"/>
      <c r="G39"/>
      <c r="H39"/>
      <c r="I39"/>
      <c r="J39"/>
      <c r="K39"/>
      <c r="L39"/>
      <c r="M39"/>
    </row>
    <row r="40" spans="2:13" s="2" customFormat="1" ht="16.5" customHeight="1">
      <c r="B40"/>
      <c r="C40"/>
      <c r="D40"/>
      <c r="E40"/>
      <c r="F40"/>
      <c r="G40"/>
      <c r="H40"/>
      <c r="I40"/>
      <c r="J40"/>
      <c r="K40"/>
      <c r="L40"/>
      <c r="M40"/>
    </row>
    <row r="41" spans="2:13" s="2" customFormat="1" ht="14.25" customHeight="1">
      <c r="B41"/>
      <c r="C41"/>
      <c r="D41"/>
      <c r="E41"/>
      <c r="F41"/>
      <c r="G41"/>
      <c r="H41"/>
      <c r="I41"/>
      <c r="J41"/>
      <c r="K41"/>
      <c r="L41"/>
      <c r="M41"/>
    </row>
    <row r="42" spans="2:13" s="2" customFormat="1" ht="15.75" customHeight="1">
      <c r="B42"/>
      <c r="C42"/>
      <c r="D42"/>
      <c r="E42"/>
      <c r="F42"/>
      <c r="G42"/>
      <c r="H42"/>
      <c r="I42"/>
      <c r="J42"/>
      <c r="K42"/>
      <c r="L42"/>
      <c r="M42"/>
    </row>
    <row r="43" spans="2:13" s="2" customFormat="1" ht="34.5" customHeight="1">
      <c r="B43"/>
      <c r="C43"/>
      <c r="D43"/>
      <c r="E43"/>
      <c r="F43"/>
      <c r="G43"/>
      <c r="H43"/>
      <c r="I43"/>
      <c r="J43"/>
      <c r="K43"/>
      <c r="L43"/>
      <c r="M43"/>
    </row>
    <row r="44" spans="2:13" ht="30" customHeight="1"/>
    <row r="45" spans="2:13" ht="16.5" customHeight="1"/>
    <row r="46" spans="2:13" ht="34.5" customHeight="1"/>
    <row r="47" spans="2:13"/>
    <row r="48" spans="2:13"/>
    <row r="49"/>
    <row r="50"/>
    <row r="51"/>
    <row r="52"/>
  </sheetData>
  <dataConsolidate link="1"/>
  <customSheetViews>
    <customSheetView guid="{DE67EBC3-31FE-423B-B030-1FFACB67D900}" showGridLines="0" fitToPage="1" topLeftCell="A4">
      <selection activeCell="H19" sqref="H19"/>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howGridLines="0" fitToPage="1">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2"/>
      <headerFooter alignWithMargins="0">
        <oddFooter>&amp;L&amp;"Arial,Normal"&amp;9&amp;F
&amp;A&amp;C&amp;"Arial,Normal"&amp;10&amp;P de &amp;N&amp;R&amp;"Arial,Normal"&amp;9INSTITUTO NACIONAL DE VIAS
&amp;D</oddFooter>
      </headerFooter>
    </customSheetView>
  </customSheetViews>
  <mergeCells count="44">
    <mergeCell ref="B11:M11"/>
    <mergeCell ref="M13:M14"/>
    <mergeCell ref="C13:H14"/>
    <mergeCell ref="K13:K14"/>
    <mergeCell ref="B9:L9"/>
    <mergeCell ref="B1:M1"/>
    <mergeCell ref="B2:M2"/>
    <mergeCell ref="B3:M3"/>
    <mergeCell ref="B6:M6"/>
    <mergeCell ref="B7:M7"/>
    <mergeCell ref="B4:M4"/>
    <mergeCell ref="O13:O14"/>
    <mergeCell ref="B19:M19"/>
    <mergeCell ref="B13:B14"/>
    <mergeCell ref="H25:I25"/>
    <mergeCell ref="H26:I26"/>
    <mergeCell ref="I13:J13"/>
    <mergeCell ref="C16:H16"/>
    <mergeCell ref="B23:G23"/>
    <mergeCell ref="B25:G25"/>
    <mergeCell ref="B26:G26"/>
    <mergeCell ref="B20:K20"/>
    <mergeCell ref="B21:K21"/>
    <mergeCell ref="N17:O17"/>
    <mergeCell ref="F17:I17"/>
    <mergeCell ref="B22:K22"/>
    <mergeCell ref="H23:K23"/>
    <mergeCell ref="N13:N14"/>
    <mergeCell ref="B28:G28"/>
    <mergeCell ref="B30:G30"/>
    <mergeCell ref="B31:G31"/>
    <mergeCell ref="B32:G32"/>
    <mergeCell ref="H30:K30"/>
    <mergeCell ref="H31:K31"/>
    <mergeCell ref="H32:K32"/>
    <mergeCell ref="H28:L28"/>
    <mergeCell ref="H35:K35"/>
    <mergeCell ref="B33:G33"/>
    <mergeCell ref="H33:K33"/>
    <mergeCell ref="H36:K36"/>
    <mergeCell ref="B36:G36"/>
    <mergeCell ref="B34:G34"/>
    <mergeCell ref="H34:K34"/>
    <mergeCell ref="B35:G35"/>
  </mergeCells>
  <phoneticPr fontId="19" type="noConversion"/>
  <dataValidations count="3">
    <dataValidation type="list" allowBlank="1" showInputMessage="1" showErrorMessage="1" sqref="B3:M4" xr:uid="{00000000-0002-0000-0000-000000000000}">
      <formula1>DEPENDENCIAS</formula1>
    </dataValidation>
    <dataValidation type="decimal" allowBlank="1" showInputMessage="1" showErrorMessage="1" sqref="B17:D17" xr:uid="{00000000-0002-0000-0000-000001000000}">
      <formula1>-0.0000007</formula1>
      <formula2>-0.0000007</formula2>
    </dataValidation>
    <dataValidation type="decimal" allowBlank="1" showInputMessage="1" showErrorMessage="1" sqref="O16" xr:uid="{00000000-0002-0000-0000-00000200000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38" fitToHeight="0" orientation="portrait" r:id="rId3"/>
  <headerFooter alignWithMargins="0">
    <oddFooter>&amp;L&amp;"Arial,Normal"&amp;9&amp;F
&amp;A&amp;C&amp;"Arial,Normal"&amp;10&amp;P de &amp;N&amp;R&amp;"Arial,Normal"&amp;9INSTITUTO NACIONAL DE VIAS
&amp;D</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25" r:id="rId6" name="PUBLICA">
              <controlPr locked="0" defaultSize="0" print="0" autoFill="0" autoPict="0" macro="[0]!MATRIZ_A_PUBLICAR">
                <anchor>
                  <from>
                    <xdr:col>10</xdr:col>
                    <xdr:colOff>45720</xdr:colOff>
                    <xdr:row>12</xdr:row>
                    <xdr:rowOff>45720</xdr:rowOff>
                  </from>
                  <to>
                    <xdr:col>10</xdr:col>
                    <xdr:colOff>1097280</xdr:colOff>
                    <xdr:row>13</xdr:row>
                    <xdr:rowOff>480060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A1:T83"/>
  <sheetViews>
    <sheetView showGridLines="0" topLeftCell="A21" zoomScaleNormal="100" workbookViewId="0">
      <selection activeCell="D33" sqref="D33"/>
    </sheetView>
  </sheetViews>
  <sheetFormatPr baseColWidth="10" defaultColWidth="0" defaultRowHeight="14.4"/>
  <cols>
    <col min="1" max="1" width="1.88671875" customWidth="1"/>
    <col min="2" max="2" width="7.109375" customWidth="1"/>
    <col min="3" max="3" width="12.88671875" bestFit="1" customWidth="1"/>
    <col min="4" max="4" width="60.33203125" customWidth="1"/>
    <col min="5" max="5" width="11.44140625" bestFit="1" customWidth="1"/>
    <col min="6" max="6" width="2.33203125" customWidth="1"/>
    <col min="7" max="7" width="17.5546875" customWidth="1"/>
    <col min="8" max="8" width="17.5546875" hidden="1" customWidth="1"/>
    <col min="9" max="9" width="5.6640625" customWidth="1"/>
    <col min="10" max="19" width="2.6640625" style="62" customWidth="1"/>
    <col min="20" max="20" width="11.44140625" customWidth="1"/>
    <col min="21" max="16384" width="11.44140625" hidden="1"/>
  </cols>
  <sheetData>
    <row r="1" spans="2:19" s="4" customFormat="1" ht="15" customHeight="1">
      <c r="B1" s="697" t="s">
        <v>0</v>
      </c>
      <c r="C1" s="697"/>
      <c r="D1" s="697"/>
      <c r="E1" s="697"/>
      <c r="J1" s="250"/>
      <c r="K1" s="250"/>
      <c r="L1" s="250"/>
      <c r="M1" s="250"/>
      <c r="N1" s="250"/>
      <c r="O1" s="250"/>
      <c r="P1" s="250"/>
      <c r="Q1" s="250"/>
      <c r="R1" s="250"/>
      <c r="S1" s="250"/>
    </row>
    <row r="2" spans="2:19" s="2" customFormat="1" ht="15" customHeight="1">
      <c r="B2" s="697" t="s">
        <v>1</v>
      </c>
      <c r="C2" s="697"/>
      <c r="D2" s="697"/>
      <c r="E2" s="697"/>
      <c r="J2" s="251"/>
      <c r="K2" s="251"/>
      <c r="L2" s="251"/>
      <c r="M2" s="251"/>
      <c r="N2" s="251"/>
      <c r="O2" s="251"/>
      <c r="P2" s="251"/>
      <c r="Q2" s="251"/>
      <c r="R2" s="251"/>
      <c r="S2" s="251"/>
    </row>
    <row r="3" spans="2:19" s="2" customFormat="1" ht="15" customHeight="1">
      <c r="B3" s="697" t="s">
        <v>355</v>
      </c>
      <c r="C3" s="697"/>
      <c r="D3" s="697"/>
      <c r="E3" s="697"/>
      <c r="J3" s="251"/>
      <c r="K3" s="251"/>
      <c r="L3" s="251"/>
      <c r="M3" s="251"/>
      <c r="N3" s="251"/>
      <c r="O3" s="251"/>
      <c r="P3" s="251"/>
      <c r="Q3" s="251"/>
      <c r="R3" s="251"/>
      <c r="S3" s="251"/>
    </row>
    <row r="4" spans="2:19" s="2" customFormat="1" ht="12.75" customHeight="1">
      <c r="B4" s="697" t="s">
        <v>346</v>
      </c>
      <c r="C4" s="697"/>
      <c r="D4" s="697"/>
      <c r="E4" s="697"/>
      <c r="J4" s="251"/>
      <c r="K4" s="251"/>
      <c r="L4" s="251"/>
      <c r="M4" s="251"/>
      <c r="N4" s="251"/>
      <c r="O4" s="251"/>
      <c r="P4" s="251"/>
      <c r="Q4" s="251"/>
      <c r="R4" s="251"/>
      <c r="S4" s="251"/>
    </row>
    <row r="5" spans="2:19" s="2" customFormat="1" ht="13.8">
      <c r="B5" s="26"/>
      <c r="C5" s="26"/>
      <c r="D5" s="26"/>
      <c r="E5" s="26"/>
      <c r="J5" s="251"/>
      <c r="K5" s="251"/>
      <c r="L5" s="251"/>
      <c r="M5" s="251"/>
      <c r="N5" s="251"/>
      <c r="O5" s="251"/>
      <c r="P5" s="251"/>
      <c r="Q5" s="251"/>
      <c r="R5" s="251"/>
      <c r="S5" s="251"/>
    </row>
    <row r="6" spans="2:19" s="2" customFormat="1" ht="13.8">
      <c r="B6" s="697" t="s">
        <v>179</v>
      </c>
      <c r="C6" s="697"/>
      <c r="D6" s="697"/>
      <c r="E6" s="697"/>
      <c r="J6" s="251"/>
      <c r="K6" s="251"/>
      <c r="L6" s="251"/>
      <c r="M6" s="251"/>
      <c r="N6" s="251"/>
      <c r="O6" s="251"/>
      <c r="P6" s="251"/>
      <c r="Q6" s="251"/>
      <c r="R6" s="251"/>
      <c r="S6" s="251"/>
    </row>
    <row r="7" spans="2:19" s="2" customFormat="1" ht="12.75" customHeight="1">
      <c r="B7" s="697" t="s">
        <v>385</v>
      </c>
      <c r="C7" s="697"/>
      <c r="D7" s="697"/>
      <c r="E7" s="697"/>
      <c r="J7" s="251"/>
      <c r="K7" s="251"/>
      <c r="L7" s="251"/>
      <c r="M7" s="251"/>
      <c r="N7" s="251"/>
      <c r="O7" s="251"/>
      <c r="P7" s="251"/>
      <c r="Q7" s="251"/>
      <c r="R7" s="251"/>
      <c r="S7" s="251"/>
    </row>
    <row r="8" spans="2:19" s="2" customFormat="1" ht="12.75" customHeight="1">
      <c r="B8" s="26"/>
      <c r="C8" s="26"/>
      <c r="D8" s="26"/>
      <c r="E8" s="26"/>
      <c r="J8" s="251"/>
      <c r="K8" s="251"/>
      <c r="L8" s="251"/>
      <c r="M8" s="251"/>
      <c r="N8" s="251"/>
      <c r="O8" s="251"/>
      <c r="P8" s="251"/>
      <c r="Q8" s="251"/>
      <c r="R8" s="251"/>
      <c r="S8" s="251"/>
    </row>
    <row r="9" spans="2:19" s="2" customFormat="1" ht="33" customHeight="1">
      <c r="B9" s="697" t="s">
        <v>1046</v>
      </c>
      <c r="C9" s="697"/>
      <c r="D9" s="697"/>
      <c r="E9" s="697"/>
      <c r="J9" s="251"/>
      <c r="K9" s="251"/>
      <c r="L9" s="251"/>
      <c r="M9" s="251"/>
      <c r="N9" s="251"/>
      <c r="O9" s="251"/>
      <c r="P9" s="251"/>
      <c r="Q9" s="251"/>
      <c r="R9" s="251"/>
      <c r="S9" s="251"/>
    </row>
    <row r="10" spans="2:19" s="2" customFormat="1" ht="12.75" customHeight="1">
      <c r="B10" s="26"/>
      <c r="C10" s="26"/>
      <c r="D10" s="26"/>
      <c r="E10" s="26"/>
      <c r="J10" s="251"/>
      <c r="K10" s="251"/>
      <c r="L10" s="251"/>
      <c r="M10" s="251"/>
      <c r="N10" s="251"/>
      <c r="O10" s="251"/>
      <c r="P10" s="251"/>
      <c r="Q10" s="251"/>
      <c r="R10" s="251"/>
      <c r="S10" s="251"/>
    </row>
    <row r="11" spans="2:19" s="2" customFormat="1" ht="12.75" customHeight="1">
      <c r="B11" s="697"/>
      <c r="C11" s="697"/>
      <c r="D11" s="697"/>
      <c r="E11" s="697"/>
      <c r="J11" s="251"/>
      <c r="K11" s="251"/>
      <c r="L11" s="251"/>
      <c r="M11" s="251"/>
      <c r="N11" s="251"/>
      <c r="O11" s="251"/>
      <c r="P11" s="251"/>
      <c r="Q11" s="251"/>
      <c r="R11" s="251"/>
      <c r="S11" s="251"/>
    </row>
    <row r="12" spans="2:19" s="2" customFormat="1" ht="13.8">
      <c r="B12" s="26"/>
      <c r="C12" s="26"/>
      <c r="D12" s="26"/>
      <c r="E12" s="26"/>
      <c r="J12" s="251"/>
      <c r="K12" s="251"/>
      <c r="L12" s="251"/>
      <c r="M12" s="251"/>
      <c r="N12" s="251"/>
      <c r="O12" s="251"/>
      <c r="P12" s="251"/>
      <c r="Q12" s="251"/>
      <c r="R12" s="251"/>
      <c r="S12" s="251"/>
    </row>
    <row r="13" spans="2:19" s="2" customFormat="1" ht="12.75" customHeight="1">
      <c r="B13" s="697" t="s">
        <v>27</v>
      </c>
      <c r="C13" s="697"/>
      <c r="D13" s="697"/>
      <c r="E13" s="697"/>
      <c r="J13" s="251"/>
      <c r="K13" s="251"/>
      <c r="L13" s="251"/>
      <c r="M13" s="251"/>
      <c r="N13" s="251"/>
      <c r="O13" s="251"/>
      <c r="P13" s="251"/>
      <c r="Q13" s="251"/>
      <c r="R13" s="251"/>
      <c r="S13" s="251"/>
    </row>
    <row r="14" spans="2:19" s="2" customFormat="1" ht="12.75" customHeight="1">
      <c r="B14" s="697" t="s">
        <v>77</v>
      </c>
      <c r="C14" s="697"/>
      <c r="D14" s="697"/>
      <c r="E14" s="697"/>
      <c r="J14" s="251"/>
      <c r="K14" s="251"/>
      <c r="L14" s="251"/>
      <c r="M14" s="251"/>
      <c r="N14" s="251"/>
      <c r="O14" s="251"/>
      <c r="P14" s="251"/>
      <c r="Q14" s="251"/>
      <c r="R14" s="251"/>
      <c r="S14" s="251"/>
    </row>
    <row r="15" spans="2:19" s="2" customFormat="1" ht="14.25" customHeight="1" thickBot="1">
      <c r="B15" s="3"/>
      <c r="C15" s="3"/>
      <c r="D15" s="3"/>
      <c r="E15" s="3"/>
      <c r="J15" s="251"/>
      <c r="K15" s="251"/>
      <c r="L15" s="251"/>
      <c r="M15" s="251"/>
      <c r="N15" s="251"/>
      <c r="O15" s="251"/>
      <c r="P15" s="251"/>
      <c r="Q15" s="251"/>
      <c r="R15" s="251"/>
      <c r="S15" s="251"/>
    </row>
    <row r="16" spans="2:19" s="2" customFormat="1" ht="18.75" customHeight="1" thickTop="1">
      <c r="B16" s="699" t="s">
        <v>38</v>
      </c>
      <c r="C16" s="538" t="s">
        <v>78</v>
      </c>
      <c r="D16" s="701" t="s">
        <v>79</v>
      </c>
      <c r="E16" s="702"/>
      <c r="F16" s="145"/>
      <c r="G16" s="698"/>
      <c r="H16" s="698"/>
      <c r="J16" s="694" t="s">
        <v>245</v>
      </c>
      <c r="K16" s="695"/>
      <c r="L16" s="695"/>
      <c r="M16" s="695"/>
      <c r="N16" s="695"/>
      <c r="O16" s="695"/>
      <c r="P16" s="695"/>
      <c r="Q16" s="695"/>
      <c r="R16" s="695"/>
      <c r="S16" s="696"/>
    </row>
    <row r="17" spans="2:19" s="2" customFormat="1" ht="21" thickBot="1">
      <c r="B17" s="700"/>
      <c r="C17" s="539" t="s">
        <v>3</v>
      </c>
      <c r="D17" s="540" t="s">
        <v>80</v>
      </c>
      <c r="E17" s="541" t="s">
        <v>52</v>
      </c>
      <c r="F17" s="145"/>
      <c r="G17" s="698"/>
      <c r="H17" s="698"/>
      <c r="J17" s="542">
        <v>1</v>
      </c>
      <c r="K17" s="543">
        <v>2</v>
      </c>
      <c r="L17" s="543">
        <v>3</v>
      </c>
      <c r="M17" s="543">
        <v>4</v>
      </c>
      <c r="N17" s="543">
        <v>5</v>
      </c>
      <c r="O17" s="543">
        <v>6</v>
      </c>
      <c r="P17" s="543">
        <v>7</v>
      </c>
      <c r="Q17" s="543">
        <v>8</v>
      </c>
      <c r="R17" s="543">
        <v>9</v>
      </c>
      <c r="S17" s="544">
        <v>10</v>
      </c>
    </row>
    <row r="18" spans="2:19" s="5" customFormat="1" ht="2.25" customHeight="1">
      <c r="B18" s="380"/>
      <c r="C18" s="18"/>
      <c r="D18" s="14"/>
      <c r="E18" s="14"/>
      <c r="F18" s="146"/>
      <c r="J18" s="252"/>
      <c r="K18" s="253"/>
      <c r="L18" s="253"/>
      <c r="M18" s="253"/>
      <c r="N18" s="253"/>
      <c r="O18" s="253"/>
      <c r="P18" s="253"/>
      <c r="Q18" s="253"/>
      <c r="R18" s="253"/>
      <c r="S18" s="254"/>
    </row>
    <row r="19" spans="2:19" s="2" customFormat="1" ht="15" customHeight="1">
      <c r="B19" s="381">
        <v>1</v>
      </c>
      <c r="C19" s="88">
        <v>1</v>
      </c>
      <c r="D19" s="147" t="s">
        <v>386</v>
      </c>
      <c r="E19" s="87">
        <v>2</v>
      </c>
      <c r="F19" s="145"/>
      <c r="H19" s="237" t="s">
        <v>2099</v>
      </c>
      <c r="J19" s="255" t="s">
        <v>389</v>
      </c>
      <c r="K19" s="256" t="s">
        <v>389</v>
      </c>
      <c r="L19" s="256" t="s">
        <v>389</v>
      </c>
      <c r="M19" s="256" t="s">
        <v>389</v>
      </c>
      <c r="N19" s="256"/>
      <c r="O19" s="256"/>
      <c r="P19" s="256"/>
      <c r="Q19" s="256"/>
      <c r="R19" s="256"/>
      <c r="S19" s="257"/>
    </row>
    <row r="20" spans="2:19" s="2" customFormat="1" ht="15" customHeight="1">
      <c r="B20" s="381">
        <v>2</v>
      </c>
      <c r="C20" s="88">
        <v>2</v>
      </c>
      <c r="D20" s="147" t="s">
        <v>390</v>
      </c>
      <c r="E20" s="87">
        <v>2</v>
      </c>
      <c r="F20" s="145"/>
      <c r="H20" s="237" t="s">
        <v>2099</v>
      </c>
      <c r="J20" s="255" t="s">
        <v>389</v>
      </c>
      <c r="K20" s="256" t="s">
        <v>389</v>
      </c>
      <c r="L20" s="256" t="s">
        <v>389</v>
      </c>
      <c r="M20" s="256" t="s">
        <v>389</v>
      </c>
      <c r="N20" s="256"/>
      <c r="O20" s="256"/>
      <c r="P20" s="256"/>
      <c r="Q20" s="256"/>
      <c r="R20" s="256"/>
      <c r="S20" s="257"/>
    </row>
    <row r="21" spans="2:19" s="2" customFormat="1" ht="15" customHeight="1">
      <c r="B21" s="381">
        <v>3</v>
      </c>
      <c r="C21" s="88">
        <v>3</v>
      </c>
      <c r="D21" s="147" t="s">
        <v>393</v>
      </c>
      <c r="E21" s="87">
        <v>2</v>
      </c>
      <c r="F21" s="145"/>
      <c r="H21" s="237" t="s">
        <v>2099</v>
      </c>
      <c r="J21" s="255" t="s">
        <v>389</v>
      </c>
      <c r="K21" s="256" t="s">
        <v>389</v>
      </c>
      <c r="L21" s="256" t="s">
        <v>389</v>
      </c>
      <c r="M21" s="256" t="s">
        <v>389</v>
      </c>
      <c r="N21" s="256"/>
      <c r="O21" s="256"/>
      <c r="P21" s="256"/>
      <c r="Q21" s="256"/>
      <c r="R21" s="256"/>
      <c r="S21" s="257"/>
    </row>
    <row r="22" spans="2:19" s="2" customFormat="1" ht="13.2">
      <c r="B22" s="381">
        <v>4</v>
      </c>
      <c r="C22" s="88">
        <v>4</v>
      </c>
      <c r="D22" s="147" t="s">
        <v>396</v>
      </c>
      <c r="E22" s="87">
        <v>2</v>
      </c>
      <c r="F22" s="145"/>
      <c r="H22" s="237" t="s">
        <v>2099</v>
      </c>
      <c r="J22" s="255" t="s">
        <v>397</v>
      </c>
      <c r="K22" s="256" t="s">
        <v>397</v>
      </c>
      <c r="L22" s="256" t="s">
        <v>397</v>
      </c>
      <c r="M22" s="256" t="s">
        <v>397</v>
      </c>
      <c r="N22" s="256"/>
      <c r="O22" s="256"/>
      <c r="P22" s="256"/>
      <c r="Q22" s="256"/>
      <c r="R22" s="256"/>
      <c r="S22" s="257"/>
    </row>
    <row r="23" spans="2:19" s="2" customFormat="1" ht="13.2">
      <c r="B23" s="381">
        <v>5</v>
      </c>
      <c r="C23" s="88">
        <v>5</v>
      </c>
      <c r="D23" s="147" t="s">
        <v>1032</v>
      </c>
      <c r="E23" s="87">
        <v>3</v>
      </c>
      <c r="F23" s="145"/>
      <c r="H23" s="237" t="s">
        <v>2099</v>
      </c>
      <c r="J23" s="255" t="s">
        <v>389</v>
      </c>
      <c r="K23" s="256" t="s">
        <v>389</v>
      </c>
      <c r="L23" s="256" t="s">
        <v>389</v>
      </c>
      <c r="M23" s="256" t="s">
        <v>389</v>
      </c>
      <c r="N23" s="256"/>
      <c r="O23" s="256"/>
      <c r="P23" s="256"/>
      <c r="Q23" s="256"/>
      <c r="R23" s="256"/>
      <c r="S23" s="257"/>
    </row>
    <row r="24" spans="2:19" s="2" customFormat="1" ht="13.2">
      <c r="B24" s="381">
        <v>6</v>
      </c>
      <c r="C24" s="88">
        <v>6</v>
      </c>
      <c r="D24" s="147" t="s">
        <v>403</v>
      </c>
      <c r="E24" s="87">
        <v>3</v>
      </c>
      <c r="F24" s="145"/>
      <c r="H24" s="237" t="s">
        <v>2099</v>
      </c>
      <c r="J24" s="255" t="s">
        <v>389</v>
      </c>
      <c r="K24" s="256" t="s">
        <v>389</v>
      </c>
      <c r="L24" s="256" t="s">
        <v>389</v>
      </c>
      <c r="M24" s="256" t="s">
        <v>389</v>
      </c>
      <c r="N24" s="256"/>
      <c r="O24" s="256"/>
      <c r="P24" s="256"/>
      <c r="Q24" s="256"/>
      <c r="R24" s="256"/>
      <c r="S24" s="257"/>
    </row>
    <row r="25" spans="2:19" s="2" customFormat="1" ht="13.2">
      <c r="B25" s="381">
        <v>7</v>
      </c>
      <c r="C25" s="88">
        <v>7</v>
      </c>
      <c r="D25" s="147" t="s">
        <v>407</v>
      </c>
      <c r="E25" s="87">
        <v>4</v>
      </c>
      <c r="F25" s="145"/>
      <c r="H25" s="237" t="s">
        <v>2099</v>
      </c>
      <c r="J25" s="255" t="s">
        <v>397</v>
      </c>
      <c r="K25" s="256" t="s">
        <v>397</v>
      </c>
      <c r="L25" s="256" t="s">
        <v>397</v>
      </c>
      <c r="M25" s="256" t="s">
        <v>397</v>
      </c>
      <c r="N25" s="256"/>
      <c r="O25" s="256"/>
      <c r="P25" s="256"/>
      <c r="Q25" s="256"/>
      <c r="R25" s="256"/>
      <c r="S25" s="257"/>
    </row>
    <row r="26" spans="2:19" s="2" customFormat="1" ht="13.2">
      <c r="B26" s="381">
        <v>8</v>
      </c>
      <c r="C26" s="88">
        <v>8</v>
      </c>
      <c r="D26" s="147" t="s">
        <v>412</v>
      </c>
      <c r="E26" s="87">
        <v>1</v>
      </c>
      <c r="F26" s="145"/>
      <c r="H26" s="237" t="s">
        <v>2099</v>
      </c>
      <c r="J26" s="255" t="s">
        <v>397</v>
      </c>
      <c r="K26" s="256" t="s">
        <v>397</v>
      </c>
      <c r="L26" s="256" t="s">
        <v>397</v>
      </c>
      <c r="M26" s="256" t="s">
        <v>397</v>
      </c>
      <c r="N26" s="256"/>
      <c r="O26" s="256"/>
      <c r="P26" s="256"/>
      <c r="Q26" s="256"/>
      <c r="R26" s="256"/>
      <c r="S26" s="257"/>
    </row>
    <row r="27" spans="2:19" s="2" customFormat="1" ht="13.2">
      <c r="B27" s="381">
        <v>9</v>
      </c>
      <c r="C27" s="88">
        <v>9</v>
      </c>
      <c r="D27" s="147" t="s">
        <v>413</v>
      </c>
      <c r="E27" s="87">
        <v>3</v>
      </c>
      <c r="F27" s="145"/>
      <c r="H27" s="237" t="s">
        <v>2099</v>
      </c>
      <c r="J27" s="255" t="s">
        <v>397</v>
      </c>
      <c r="K27" s="256" t="s">
        <v>397</v>
      </c>
      <c r="L27" s="256" t="s">
        <v>397</v>
      </c>
      <c r="M27" s="256" t="s">
        <v>397</v>
      </c>
      <c r="N27" s="256"/>
      <c r="O27" s="256"/>
      <c r="P27" s="256"/>
      <c r="Q27" s="256"/>
      <c r="R27" s="256"/>
      <c r="S27" s="257"/>
    </row>
    <row r="28" spans="2:19" s="2" customFormat="1" ht="13.2">
      <c r="B28" s="381">
        <v>10</v>
      </c>
      <c r="C28" s="88">
        <v>10</v>
      </c>
      <c r="D28" s="147" t="s">
        <v>417</v>
      </c>
      <c r="E28" s="87">
        <v>3</v>
      </c>
      <c r="F28" s="145"/>
      <c r="H28" s="237" t="s">
        <v>2099</v>
      </c>
      <c r="J28" s="255" t="s">
        <v>389</v>
      </c>
      <c r="K28" s="256" t="s">
        <v>389</v>
      </c>
      <c r="L28" s="256" t="s">
        <v>389</v>
      </c>
      <c r="M28" s="256" t="s">
        <v>389</v>
      </c>
      <c r="N28" s="256"/>
      <c r="O28" s="256"/>
      <c r="P28" s="256"/>
      <c r="Q28" s="256"/>
      <c r="R28" s="256"/>
      <c r="S28" s="257"/>
    </row>
    <row r="29" spans="2:19" s="2" customFormat="1" ht="13.2">
      <c r="B29" s="381">
        <v>11</v>
      </c>
      <c r="C29" s="88">
        <v>11</v>
      </c>
      <c r="D29" s="147" t="s">
        <v>421</v>
      </c>
      <c r="E29" s="87">
        <v>1</v>
      </c>
      <c r="F29" s="145"/>
      <c r="H29" s="237" t="s">
        <v>2099</v>
      </c>
      <c r="J29" s="255" t="s">
        <v>389</v>
      </c>
      <c r="K29" s="256" t="s">
        <v>389</v>
      </c>
      <c r="L29" s="256" t="s">
        <v>389</v>
      </c>
      <c r="M29" s="256" t="s">
        <v>389</v>
      </c>
      <c r="N29" s="256"/>
      <c r="O29" s="256"/>
      <c r="P29" s="256"/>
      <c r="Q29" s="256"/>
      <c r="R29" s="256"/>
      <c r="S29" s="257"/>
    </row>
    <row r="30" spans="2:19" s="2" customFormat="1" ht="13.2">
      <c r="B30" s="381">
        <v>12</v>
      </c>
      <c r="C30" s="88">
        <v>12</v>
      </c>
      <c r="D30" s="147" t="s">
        <v>422</v>
      </c>
      <c r="E30" s="87">
        <v>2</v>
      </c>
      <c r="F30" s="145"/>
      <c r="H30" s="237" t="s">
        <v>2099</v>
      </c>
      <c r="J30" s="255" t="s">
        <v>389</v>
      </c>
      <c r="K30" s="256" t="s">
        <v>389</v>
      </c>
      <c r="L30" s="256" t="s">
        <v>389</v>
      </c>
      <c r="M30" s="256" t="s">
        <v>389</v>
      </c>
      <c r="N30" s="256"/>
      <c r="O30" s="256"/>
      <c r="P30" s="256"/>
      <c r="Q30" s="256"/>
      <c r="R30" s="256"/>
      <c r="S30" s="257"/>
    </row>
    <row r="31" spans="2:19" s="2" customFormat="1" ht="13.2">
      <c r="B31" s="381">
        <v>13</v>
      </c>
      <c r="C31" s="88">
        <v>13</v>
      </c>
      <c r="D31" s="147" t="s">
        <v>425</v>
      </c>
      <c r="E31" s="87">
        <v>3</v>
      </c>
      <c r="F31" s="145"/>
      <c r="H31" s="237" t="s">
        <v>2099</v>
      </c>
      <c r="J31" s="255" t="s">
        <v>389</v>
      </c>
      <c r="K31" s="256" t="s">
        <v>389</v>
      </c>
      <c r="L31" s="256" t="s">
        <v>389</v>
      </c>
      <c r="M31" s="256" t="s">
        <v>389</v>
      </c>
      <c r="N31" s="256"/>
      <c r="O31" s="256"/>
      <c r="P31" s="256"/>
      <c r="Q31" s="256"/>
      <c r="R31" s="256"/>
      <c r="S31" s="257"/>
    </row>
    <row r="32" spans="2:19" s="2" customFormat="1" ht="13.2">
      <c r="B32" s="381">
        <v>14</v>
      </c>
      <c r="C32" s="88">
        <v>14</v>
      </c>
      <c r="D32" s="147" t="s">
        <v>429</v>
      </c>
      <c r="E32" s="87">
        <v>3</v>
      </c>
      <c r="F32" s="145"/>
      <c r="H32" s="237" t="s">
        <v>2099</v>
      </c>
      <c r="J32" s="255" t="s">
        <v>389</v>
      </c>
      <c r="K32" s="256" t="s">
        <v>389</v>
      </c>
      <c r="L32" s="256" t="s">
        <v>389</v>
      </c>
      <c r="M32" s="256" t="s">
        <v>389</v>
      </c>
      <c r="N32" s="256"/>
      <c r="O32" s="256"/>
      <c r="P32" s="256"/>
      <c r="Q32" s="256"/>
      <c r="R32" s="256"/>
      <c r="S32" s="257"/>
    </row>
    <row r="33" spans="2:19" s="2" customFormat="1" ht="13.2">
      <c r="B33" s="381">
        <v>15</v>
      </c>
      <c r="C33" s="88">
        <v>15</v>
      </c>
      <c r="D33" s="147" t="s">
        <v>433</v>
      </c>
      <c r="E33" s="87">
        <v>4</v>
      </c>
      <c r="F33" s="145"/>
      <c r="H33" s="237" t="s">
        <v>2099</v>
      </c>
      <c r="J33" s="255" t="s">
        <v>389</v>
      </c>
      <c r="K33" s="256" t="s">
        <v>389</v>
      </c>
      <c r="L33" s="256" t="s">
        <v>389</v>
      </c>
      <c r="M33" s="256" t="s">
        <v>389</v>
      </c>
      <c r="N33" s="256"/>
      <c r="O33" s="256"/>
      <c r="P33" s="256"/>
      <c r="Q33" s="256"/>
      <c r="R33" s="256"/>
      <c r="S33" s="257"/>
    </row>
    <row r="34" spans="2:19" s="2" customFormat="1" ht="13.2">
      <c r="B34" s="381">
        <v>16</v>
      </c>
      <c r="C34" s="88">
        <v>16</v>
      </c>
      <c r="D34" s="147" t="s">
        <v>438</v>
      </c>
      <c r="E34" s="87">
        <v>3</v>
      </c>
      <c r="F34" s="145"/>
      <c r="H34" s="237" t="s">
        <v>2100</v>
      </c>
      <c r="J34" s="255" t="s">
        <v>389</v>
      </c>
      <c r="K34" s="256" t="s">
        <v>389</v>
      </c>
      <c r="L34" s="256" t="s">
        <v>389</v>
      </c>
      <c r="M34" s="256" t="s">
        <v>389</v>
      </c>
      <c r="N34" s="256"/>
      <c r="O34" s="256"/>
      <c r="P34" s="256"/>
      <c r="Q34" s="256"/>
      <c r="R34" s="256"/>
      <c r="S34" s="257"/>
    </row>
    <row r="35" spans="2:19" s="2" customFormat="1" ht="13.2">
      <c r="B35" s="381">
        <v>17</v>
      </c>
      <c r="C35" s="88">
        <v>17</v>
      </c>
      <c r="D35" s="147" t="s">
        <v>442</v>
      </c>
      <c r="E35" s="87">
        <v>2</v>
      </c>
      <c r="F35" s="145"/>
      <c r="H35" s="237" t="s">
        <v>2099</v>
      </c>
      <c r="J35" s="255" t="s">
        <v>389</v>
      </c>
      <c r="K35" s="256" t="s">
        <v>389</v>
      </c>
      <c r="L35" s="256" t="s">
        <v>389</v>
      </c>
      <c r="M35" s="256" t="s">
        <v>389</v>
      </c>
      <c r="N35" s="256"/>
      <c r="O35" s="256"/>
      <c r="P35" s="256"/>
      <c r="Q35" s="256"/>
      <c r="R35" s="256"/>
      <c r="S35" s="257"/>
    </row>
    <row r="36" spans="2:19" s="2" customFormat="1" ht="13.2">
      <c r="B36" s="381">
        <v>18</v>
      </c>
      <c r="C36" s="88">
        <v>18</v>
      </c>
      <c r="D36" s="147" t="s">
        <v>445</v>
      </c>
      <c r="E36" s="87">
        <v>1</v>
      </c>
      <c r="F36" s="145"/>
      <c r="H36" s="237" t="s">
        <v>2099</v>
      </c>
      <c r="J36" s="255" t="s">
        <v>389</v>
      </c>
      <c r="K36" s="256" t="s">
        <v>389</v>
      </c>
      <c r="L36" s="256" t="s">
        <v>389</v>
      </c>
      <c r="M36" s="256" t="s">
        <v>389</v>
      </c>
      <c r="N36" s="256"/>
      <c r="O36" s="256"/>
      <c r="P36" s="256"/>
      <c r="Q36" s="256"/>
      <c r="R36" s="256"/>
      <c r="S36" s="257"/>
    </row>
    <row r="37" spans="2:19" s="2" customFormat="1" ht="13.2">
      <c r="B37" s="381">
        <v>19</v>
      </c>
      <c r="C37" s="88">
        <v>19</v>
      </c>
      <c r="D37" s="147" t="s">
        <v>446</v>
      </c>
      <c r="E37" s="87">
        <v>3</v>
      </c>
      <c r="F37" s="145"/>
      <c r="H37" s="237" t="s">
        <v>2099</v>
      </c>
      <c r="J37" s="255" t="s">
        <v>389</v>
      </c>
      <c r="K37" s="256" t="s">
        <v>389</v>
      </c>
      <c r="L37" s="256" t="s">
        <v>389</v>
      </c>
      <c r="M37" s="256" t="s">
        <v>389</v>
      </c>
      <c r="N37" s="256"/>
      <c r="O37" s="256"/>
      <c r="P37" s="256"/>
      <c r="Q37" s="256"/>
      <c r="R37" s="256"/>
      <c r="S37" s="257"/>
    </row>
    <row r="38" spans="2:19" s="2" customFormat="1" ht="13.2">
      <c r="B38" s="381">
        <v>20</v>
      </c>
      <c r="C38" s="88">
        <v>20</v>
      </c>
      <c r="D38" s="147" t="s">
        <v>450</v>
      </c>
      <c r="E38" s="87">
        <v>2</v>
      </c>
      <c r="F38" s="145"/>
      <c r="H38" s="237" t="s">
        <v>2099</v>
      </c>
      <c r="J38" s="255" t="s">
        <v>389</v>
      </c>
      <c r="K38" s="256" t="s">
        <v>389</v>
      </c>
      <c r="L38" s="256" t="s">
        <v>389</v>
      </c>
      <c r="M38" s="256" t="s">
        <v>389</v>
      </c>
      <c r="N38" s="256"/>
      <c r="O38" s="256"/>
      <c r="P38" s="256"/>
      <c r="Q38" s="256"/>
      <c r="R38" s="256"/>
      <c r="S38" s="257"/>
    </row>
    <row r="39" spans="2:19" s="2" customFormat="1" ht="13.2">
      <c r="B39" s="381">
        <v>21</v>
      </c>
      <c r="C39" s="88">
        <v>21</v>
      </c>
      <c r="D39" s="147" t="s">
        <v>1033</v>
      </c>
      <c r="E39" s="87">
        <v>3</v>
      </c>
      <c r="F39" s="145"/>
      <c r="H39" s="237" t="s">
        <v>2099</v>
      </c>
      <c r="J39" s="255" t="s">
        <v>389</v>
      </c>
      <c r="K39" s="256" t="s">
        <v>389</v>
      </c>
      <c r="L39" s="256"/>
      <c r="M39" s="256"/>
      <c r="N39" s="256"/>
      <c r="O39" s="256"/>
      <c r="P39" s="256"/>
      <c r="Q39" s="256"/>
      <c r="R39" s="256"/>
      <c r="S39" s="257"/>
    </row>
    <row r="40" spans="2:19" s="2" customFormat="1" ht="13.2">
      <c r="B40" s="381">
        <v>22</v>
      </c>
      <c r="C40" s="88">
        <v>22</v>
      </c>
      <c r="D40" s="147" t="s">
        <v>456</v>
      </c>
      <c r="E40" s="87">
        <v>2</v>
      </c>
      <c r="F40" s="145"/>
      <c r="H40" s="237" t="s">
        <v>2099</v>
      </c>
      <c r="J40" s="255" t="s">
        <v>397</v>
      </c>
      <c r="K40" s="256" t="s">
        <v>397</v>
      </c>
      <c r="L40" s="256" t="s">
        <v>397</v>
      </c>
      <c r="M40" s="256" t="s">
        <v>397</v>
      </c>
      <c r="N40" s="256"/>
      <c r="O40" s="256"/>
      <c r="P40" s="256"/>
      <c r="Q40" s="256"/>
      <c r="R40" s="256"/>
      <c r="S40" s="257"/>
    </row>
    <row r="41" spans="2:19" s="2" customFormat="1" ht="13.2">
      <c r="B41" s="381">
        <v>23</v>
      </c>
      <c r="C41" s="88">
        <v>23</v>
      </c>
      <c r="D41" s="147" t="s">
        <v>1034</v>
      </c>
      <c r="E41" s="87">
        <v>4</v>
      </c>
      <c r="F41" s="145"/>
      <c r="H41" s="237" t="s">
        <v>2099</v>
      </c>
      <c r="J41" s="255"/>
      <c r="K41" s="256" t="s">
        <v>397</v>
      </c>
      <c r="L41" s="256" t="s">
        <v>397</v>
      </c>
      <c r="M41" s="256" t="s">
        <v>397</v>
      </c>
      <c r="N41" s="256"/>
      <c r="O41" s="256"/>
      <c r="P41" s="256"/>
      <c r="Q41" s="256"/>
      <c r="R41" s="256"/>
      <c r="S41" s="257"/>
    </row>
    <row r="42" spans="2:19" s="2" customFormat="1" ht="13.2">
      <c r="B42" s="381">
        <v>24</v>
      </c>
      <c r="C42" s="88">
        <v>24</v>
      </c>
      <c r="D42" s="147" t="s">
        <v>463</v>
      </c>
      <c r="E42" s="87">
        <v>2</v>
      </c>
      <c r="F42" s="145"/>
      <c r="H42" s="237" t="s">
        <v>2099</v>
      </c>
      <c r="J42" s="255" t="s">
        <v>397</v>
      </c>
      <c r="K42" s="256" t="s">
        <v>397</v>
      </c>
      <c r="L42" s="256" t="s">
        <v>397</v>
      </c>
      <c r="M42" s="256" t="s">
        <v>397</v>
      </c>
      <c r="N42" s="256"/>
      <c r="O42" s="256"/>
      <c r="P42" s="256"/>
      <c r="Q42" s="256"/>
      <c r="R42" s="256"/>
      <c r="S42" s="257"/>
    </row>
    <row r="43" spans="2:19" s="2" customFormat="1" ht="13.2">
      <c r="B43" s="381">
        <v>25</v>
      </c>
      <c r="C43" s="88">
        <v>25</v>
      </c>
      <c r="D43" s="147" t="s">
        <v>466</v>
      </c>
      <c r="E43" s="87">
        <v>2</v>
      </c>
      <c r="F43" s="145"/>
      <c r="H43" s="237" t="s">
        <v>2099</v>
      </c>
      <c r="J43" s="255" t="s">
        <v>397</v>
      </c>
      <c r="K43" s="256" t="s">
        <v>397</v>
      </c>
      <c r="L43" s="256" t="s">
        <v>397</v>
      </c>
      <c r="M43" s="256" t="s">
        <v>397</v>
      </c>
      <c r="N43" s="256"/>
      <c r="O43" s="256"/>
      <c r="P43" s="256"/>
      <c r="Q43" s="256"/>
      <c r="R43" s="256"/>
      <c r="S43" s="257"/>
    </row>
    <row r="44" spans="2:19" s="2" customFormat="1" ht="13.2">
      <c r="B44" s="381">
        <v>26</v>
      </c>
      <c r="C44" s="88">
        <v>26</v>
      </c>
      <c r="D44" s="147" t="s">
        <v>469</v>
      </c>
      <c r="E44" s="87">
        <v>2</v>
      </c>
      <c r="F44" s="145"/>
      <c r="H44" s="237" t="s">
        <v>2099</v>
      </c>
      <c r="J44" s="255" t="s">
        <v>397</v>
      </c>
      <c r="K44" s="256" t="s">
        <v>397</v>
      </c>
      <c r="L44" s="256" t="s">
        <v>397</v>
      </c>
      <c r="M44" s="256" t="s">
        <v>397</v>
      </c>
      <c r="N44" s="256"/>
      <c r="O44" s="256"/>
      <c r="P44" s="256"/>
      <c r="Q44" s="256"/>
      <c r="R44" s="256"/>
      <c r="S44" s="257"/>
    </row>
    <row r="45" spans="2:19" s="2" customFormat="1" ht="13.2">
      <c r="B45" s="381">
        <v>27</v>
      </c>
      <c r="C45" s="88">
        <v>27</v>
      </c>
      <c r="D45" s="147" t="s">
        <v>1035</v>
      </c>
      <c r="E45" s="87">
        <v>2</v>
      </c>
      <c r="F45" s="145"/>
      <c r="H45" s="237" t="s">
        <v>2099</v>
      </c>
      <c r="J45" s="255" t="s">
        <v>397</v>
      </c>
      <c r="K45" s="256" t="s">
        <v>397</v>
      </c>
      <c r="L45" s="256" t="s">
        <v>397</v>
      </c>
      <c r="M45" s="256" t="s">
        <v>397</v>
      </c>
      <c r="N45" s="256"/>
      <c r="O45" s="256"/>
      <c r="P45" s="256"/>
      <c r="Q45" s="256"/>
      <c r="R45" s="256"/>
      <c r="S45" s="257"/>
    </row>
    <row r="46" spans="2:19" s="2" customFormat="1" ht="13.2">
      <c r="B46" s="381">
        <v>28</v>
      </c>
      <c r="C46" s="88">
        <v>28</v>
      </c>
      <c r="D46" s="147" t="s">
        <v>1036</v>
      </c>
      <c r="E46" s="87">
        <v>2</v>
      </c>
      <c r="F46" s="145"/>
      <c r="H46" s="237" t="s">
        <v>2099</v>
      </c>
      <c r="J46" s="255" t="s">
        <v>397</v>
      </c>
      <c r="K46" s="256" t="s">
        <v>397</v>
      </c>
      <c r="L46" s="256" t="s">
        <v>397</v>
      </c>
      <c r="M46" s="256" t="s">
        <v>397</v>
      </c>
      <c r="N46" s="256"/>
      <c r="O46" s="256"/>
      <c r="P46" s="256"/>
      <c r="Q46" s="256"/>
      <c r="R46" s="256"/>
      <c r="S46" s="257"/>
    </row>
    <row r="47" spans="2:19" s="2" customFormat="1" ht="13.2">
      <c r="B47" s="381">
        <v>29</v>
      </c>
      <c r="C47" s="88">
        <v>29</v>
      </c>
      <c r="D47" s="147" t="s">
        <v>438</v>
      </c>
      <c r="E47" s="87">
        <v>3</v>
      </c>
      <c r="F47" s="145"/>
      <c r="H47" s="237" t="s">
        <v>2100</v>
      </c>
      <c r="J47" s="255" t="s">
        <v>397</v>
      </c>
      <c r="K47" s="256" t="s">
        <v>397</v>
      </c>
      <c r="L47" s="256" t="s">
        <v>397</v>
      </c>
      <c r="M47" s="256"/>
      <c r="N47" s="256"/>
      <c r="O47" s="256"/>
      <c r="P47" s="256"/>
      <c r="Q47" s="256"/>
      <c r="R47" s="256"/>
      <c r="S47" s="257"/>
    </row>
    <row r="48" spans="2:19" s="2" customFormat="1" ht="13.2">
      <c r="B48" s="381">
        <v>30</v>
      </c>
      <c r="C48" s="88">
        <v>30</v>
      </c>
      <c r="D48" s="147" t="s">
        <v>1037</v>
      </c>
      <c r="E48" s="87">
        <v>1</v>
      </c>
      <c r="F48" s="145"/>
      <c r="H48" s="237" t="s">
        <v>2099</v>
      </c>
      <c r="J48" s="255" t="s">
        <v>397</v>
      </c>
      <c r="K48" s="256" t="s">
        <v>397</v>
      </c>
      <c r="L48" s="256" t="s">
        <v>397</v>
      </c>
      <c r="M48" s="256" t="s">
        <v>397</v>
      </c>
      <c r="N48" s="256"/>
      <c r="O48" s="256"/>
      <c r="P48" s="256"/>
      <c r="Q48" s="256"/>
      <c r="R48" s="256"/>
      <c r="S48" s="257"/>
    </row>
    <row r="49" spans="2:19" s="2" customFormat="1" ht="13.2">
      <c r="B49" s="381">
        <v>31</v>
      </c>
      <c r="C49" s="88">
        <v>31</v>
      </c>
      <c r="D49" s="147" t="s">
        <v>479</v>
      </c>
      <c r="E49" s="87">
        <v>3</v>
      </c>
      <c r="F49" s="145"/>
      <c r="H49" s="237" t="s">
        <v>2099</v>
      </c>
      <c r="J49" s="255" t="s">
        <v>397</v>
      </c>
      <c r="K49" s="256" t="s">
        <v>397</v>
      </c>
      <c r="L49" s="256" t="s">
        <v>397</v>
      </c>
      <c r="M49" s="256" t="s">
        <v>397</v>
      </c>
      <c r="N49" s="256"/>
      <c r="O49" s="256"/>
      <c r="P49" s="256"/>
      <c r="Q49" s="256"/>
      <c r="R49" s="256"/>
      <c r="S49" s="257"/>
    </row>
    <row r="50" spans="2:19" s="2" customFormat="1" ht="13.2">
      <c r="B50" s="381">
        <v>32</v>
      </c>
      <c r="C50" s="88">
        <v>32</v>
      </c>
      <c r="D50" s="147" t="s">
        <v>483</v>
      </c>
      <c r="E50" s="87">
        <v>2</v>
      </c>
      <c r="F50" s="145"/>
      <c r="H50" s="237" t="s">
        <v>2099</v>
      </c>
      <c r="J50" s="255" t="s">
        <v>397</v>
      </c>
      <c r="K50" s="256" t="s">
        <v>397</v>
      </c>
      <c r="L50" s="256" t="s">
        <v>397</v>
      </c>
      <c r="M50" s="256" t="s">
        <v>397</v>
      </c>
      <c r="N50" s="256"/>
      <c r="O50" s="256"/>
      <c r="P50" s="256"/>
      <c r="Q50" s="256"/>
      <c r="R50" s="256"/>
      <c r="S50" s="257"/>
    </row>
    <row r="51" spans="2:19" s="2" customFormat="1" ht="13.2">
      <c r="B51" s="381">
        <v>33</v>
      </c>
      <c r="C51" s="88">
        <v>33</v>
      </c>
      <c r="D51" s="147" t="s">
        <v>486</v>
      </c>
      <c r="E51" s="87">
        <v>4</v>
      </c>
      <c r="F51" s="145"/>
      <c r="H51" s="237" t="s">
        <v>2099</v>
      </c>
      <c r="J51" s="255" t="s">
        <v>397</v>
      </c>
      <c r="K51" s="256" t="s">
        <v>397</v>
      </c>
      <c r="L51" s="256" t="s">
        <v>397</v>
      </c>
      <c r="M51" s="256" t="s">
        <v>397</v>
      </c>
      <c r="N51" s="256"/>
      <c r="O51" s="256"/>
      <c r="P51" s="256"/>
      <c r="Q51" s="256"/>
      <c r="R51" s="256"/>
      <c r="S51" s="257"/>
    </row>
    <row r="52" spans="2:19" s="2" customFormat="1" ht="15" customHeight="1">
      <c r="B52" s="381">
        <v>34</v>
      </c>
      <c r="C52" s="88">
        <v>34</v>
      </c>
      <c r="D52" s="147" t="s">
        <v>491</v>
      </c>
      <c r="E52" s="87">
        <v>2</v>
      </c>
      <c r="F52" s="145"/>
      <c r="H52" s="237" t="s">
        <v>2099</v>
      </c>
      <c r="J52" s="255" t="s">
        <v>397</v>
      </c>
      <c r="K52" s="256" t="s">
        <v>397</v>
      </c>
      <c r="L52" s="256" t="s">
        <v>397</v>
      </c>
      <c r="M52" s="256" t="s">
        <v>397</v>
      </c>
      <c r="N52" s="256"/>
      <c r="O52" s="256"/>
      <c r="P52" s="256"/>
      <c r="Q52" s="256"/>
      <c r="R52" s="256"/>
      <c r="S52" s="257"/>
    </row>
    <row r="53" spans="2:19" s="2" customFormat="1" ht="15" customHeight="1">
      <c r="B53" s="381">
        <v>35</v>
      </c>
      <c r="C53" s="88">
        <v>35</v>
      </c>
      <c r="D53" s="147" t="s">
        <v>494</v>
      </c>
      <c r="E53" s="87">
        <v>2</v>
      </c>
      <c r="F53" s="145"/>
      <c r="H53" s="237" t="s">
        <v>2099</v>
      </c>
      <c r="J53" s="255" t="s">
        <v>397</v>
      </c>
      <c r="K53" s="256" t="s">
        <v>397</v>
      </c>
      <c r="L53" s="256" t="s">
        <v>397</v>
      </c>
      <c r="M53" s="256" t="s">
        <v>397</v>
      </c>
      <c r="N53" s="256"/>
      <c r="O53" s="256"/>
      <c r="P53" s="256"/>
      <c r="Q53" s="256"/>
      <c r="R53" s="256"/>
      <c r="S53" s="257"/>
    </row>
    <row r="54" spans="2:19" s="2" customFormat="1" ht="13.2">
      <c r="B54" s="381">
        <v>36</v>
      </c>
      <c r="C54" s="88">
        <v>36</v>
      </c>
      <c r="D54" s="147" t="s">
        <v>497</v>
      </c>
      <c r="E54" s="87">
        <v>3</v>
      </c>
      <c r="F54" s="145"/>
      <c r="H54" s="237" t="s">
        <v>2099</v>
      </c>
      <c r="J54" s="255" t="s">
        <v>397</v>
      </c>
      <c r="K54" s="256" t="s">
        <v>397</v>
      </c>
      <c r="L54" s="256" t="s">
        <v>397</v>
      </c>
      <c r="M54" s="256" t="s">
        <v>397</v>
      </c>
      <c r="N54" s="256"/>
      <c r="O54" s="256"/>
      <c r="P54" s="256"/>
      <c r="Q54" s="256"/>
      <c r="R54" s="256"/>
      <c r="S54" s="257"/>
    </row>
    <row r="55" spans="2:19" s="2" customFormat="1" ht="13.2">
      <c r="B55" s="381">
        <v>37</v>
      </c>
      <c r="C55" s="88">
        <v>37</v>
      </c>
      <c r="D55" s="147" t="s">
        <v>501</v>
      </c>
      <c r="E55" s="87">
        <v>2</v>
      </c>
      <c r="F55" s="145"/>
      <c r="H55" s="237" t="s">
        <v>2099</v>
      </c>
      <c r="J55" s="255" t="s">
        <v>397</v>
      </c>
      <c r="K55" s="256" t="s">
        <v>397</v>
      </c>
      <c r="L55" s="256" t="s">
        <v>397</v>
      </c>
      <c r="M55" s="256" t="s">
        <v>397</v>
      </c>
      <c r="N55" s="256"/>
      <c r="O55" s="256"/>
      <c r="P55" s="256"/>
      <c r="Q55" s="256"/>
      <c r="R55" s="256"/>
      <c r="S55" s="257"/>
    </row>
    <row r="56" spans="2:19" s="2" customFormat="1" ht="13.2">
      <c r="B56" s="381">
        <v>38</v>
      </c>
      <c r="C56" s="88">
        <v>38</v>
      </c>
      <c r="D56" s="147" t="s">
        <v>1038</v>
      </c>
      <c r="E56" s="87">
        <v>2</v>
      </c>
      <c r="F56" s="145"/>
      <c r="H56" s="237" t="s">
        <v>2099</v>
      </c>
      <c r="J56" s="255" t="s">
        <v>397</v>
      </c>
      <c r="K56" s="256" t="s">
        <v>397</v>
      </c>
      <c r="L56" s="256" t="s">
        <v>397</v>
      </c>
      <c r="M56" s="256" t="s">
        <v>397</v>
      </c>
      <c r="N56" s="256"/>
      <c r="O56" s="256"/>
      <c r="P56" s="256"/>
      <c r="Q56" s="256"/>
      <c r="R56" s="256"/>
      <c r="S56" s="257"/>
    </row>
    <row r="57" spans="2:19" s="2" customFormat="1" ht="13.2">
      <c r="B57" s="381">
        <v>39</v>
      </c>
      <c r="C57" s="88">
        <v>39</v>
      </c>
      <c r="D57" s="147" t="s">
        <v>506</v>
      </c>
      <c r="E57" s="87">
        <v>1</v>
      </c>
      <c r="F57" s="145"/>
      <c r="H57" s="237" t="s">
        <v>2099</v>
      </c>
      <c r="J57" s="255" t="s">
        <v>397</v>
      </c>
      <c r="K57" s="256" t="s">
        <v>397</v>
      </c>
      <c r="L57" s="256" t="s">
        <v>397</v>
      </c>
      <c r="M57" s="256" t="s">
        <v>397</v>
      </c>
      <c r="N57" s="256"/>
      <c r="O57" s="256"/>
      <c r="P57" s="256"/>
      <c r="Q57" s="256"/>
      <c r="R57" s="256"/>
      <c r="S57" s="257"/>
    </row>
    <row r="58" spans="2:19" s="2" customFormat="1" ht="13.2">
      <c r="B58" s="381">
        <v>40</v>
      </c>
      <c r="C58" s="88">
        <v>40</v>
      </c>
      <c r="D58" s="147" t="s">
        <v>507</v>
      </c>
      <c r="E58" s="87">
        <v>4</v>
      </c>
      <c r="F58" s="145"/>
      <c r="H58" s="237" t="s">
        <v>2099</v>
      </c>
      <c r="J58" s="255" t="s">
        <v>397</v>
      </c>
      <c r="K58" s="256" t="s">
        <v>397</v>
      </c>
      <c r="L58" s="256" t="s">
        <v>397</v>
      </c>
      <c r="M58" s="256" t="s">
        <v>397</v>
      </c>
      <c r="N58" s="256"/>
      <c r="O58" s="256"/>
      <c r="P58" s="256"/>
      <c r="Q58" s="256"/>
      <c r="R58" s="256"/>
      <c r="S58" s="257"/>
    </row>
    <row r="59" spans="2:19" s="2" customFormat="1" ht="13.2">
      <c r="B59" s="381">
        <v>41</v>
      </c>
      <c r="C59" s="88">
        <v>43</v>
      </c>
      <c r="D59" s="147" t="s">
        <v>512</v>
      </c>
      <c r="E59" s="87">
        <v>2</v>
      </c>
      <c r="F59" s="145"/>
      <c r="H59" s="237" t="s">
        <v>2099</v>
      </c>
      <c r="J59" s="255" t="s">
        <v>397</v>
      </c>
      <c r="K59" s="256" t="s">
        <v>397</v>
      </c>
      <c r="L59" s="256" t="s">
        <v>397</v>
      </c>
      <c r="M59" s="256" t="s">
        <v>397</v>
      </c>
      <c r="N59" s="256"/>
      <c r="O59" s="256"/>
      <c r="P59" s="256"/>
      <c r="Q59" s="256"/>
      <c r="R59" s="256"/>
      <c r="S59" s="257"/>
    </row>
    <row r="60" spans="2:19" s="2" customFormat="1" ht="13.2">
      <c r="B60" s="381">
        <v>42</v>
      </c>
      <c r="C60" s="88">
        <v>44</v>
      </c>
      <c r="D60" s="147" t="s">
        <v>1039</v>
      </c>
      <c r="E60" s="87">
        <v>2</v>
      </c>
      <c r="F60" s="145"/>
      <c r="H60" s="237" t="s">
        <v>2099</v>
      </c>
      <c r="J60" s="255" t="s">
        <v>397</v>
      </c>
      <c r="K60" s="256" t="s">
        <v>397</v>
      </c>
      <c r="L60" s="256" t="s">
        <v>397</v>
      </c>
      <c r="M60" s="256" t="s">
        <v>397</v>
      </c>
      <c r="N60" s="256"/>
      <c r="O60" s="256"/>
      <c r="P60" s="256"/>
      <c r="Q60" s="256"/>
      <c r="R60" s="256"/>
      <c r="S60" s="257"/>
    </row>
    <row r="61" spans="2:19" s="2" customFormat="1" ht="13.2">
      <c r="B61" s="381">
        <v>43</v>
      </c>
      <c r="C61" s="88">
        <v>46</v>
      </c>
      <c r="D61" s="147" t="s">
        <v>517</v>
      </c>
      <c r="E61" s="87">
        <v>2</v>
      </c>
      <c r="F61" s="145"/>
      <c r="H61" s="237" t="s">
        <v>2099</v>
      </c>
      <c r="J61" s="255"/>
      <c r="K61" s="256" t="s">
        <v>397</v>
      </c>
      <c r="L61" s="256" t="s">
        <v>397</v>
      </c>
      <c r="M61" s="256" t="s">
        <v>397</v>
      </c>
      <c r="N61" s="256"/>
      <c r="O61" s="256"/>
      <c r="P61" s="256"/>
      <c r="Q61" s="256"/>
      <c r="R61" s="256"/>
      <c r="S61" s="257"/>
    </row>
    <row r="62" spans="2:19" s="2" customFormat="1" ht="13.2">
      <c r="B62" s="381">
        <v>44</v>
      </c>
      <c r="C62" s="88">
        <v>47</v>
      </c>
      <c r="D62" s="147" t="s">
        <v>520</v>
      </c>
      <c r="E62" s="87">
        <v>2</v>
      </c>
      <c r="F62" s="145"/>
      <c r="H62" s="237" t="s">
        <v>2099</v>
      </c>
      <c r="J62" s="255" t="s">
        <v>397</v>
      </c>
      <c r="K62" s="256" t="s">
        <v>397</v>
      </c>
      <c r="L62" s="256" t="s">
        <v>397</v>
      </c>
      <c r="M62" s="256" t="s">
        <v>397</v>
      </c>
      <c r="N62" s="256"/>
      <c r="O62" s="256"/>
      <c r="P62" s="256"/>
      <c r="Q62" s="256"/>
      <c r="R62" s="256"/>
      <c r="S62" s="257"/>
    </row>
    <row r="63" spans="2:19" s="2" customFormat="1" ht="13.2">
      <c r="B63" s="381">
        <v>45</v>
      </c>
      <c r="C63" s="88">
        <v>48</v>
      </c>
      <c r="D63" s="147" t="s">
        <v>523</v>
      </c>
      <c r="E63" s="87">
        <v>2</v>
      </c>
      <c r="F63" s="145"/>
      <c r="H63" s="237" t="s">
        <v>2099</v>
      </c>
      <c r="J63" s="255" t="s">
        <v>397</v>
      </c>
      <c r="K63" s="256" t="s">
        <v>397</v>
      </c>
      <c r="L63" s="256" t="s">
        <v>397</v>
      </c>
      <c r="M63" s="256" t="s">
        <v>397</v>
      </c>
      <c r="N63" s="256"/>
      <c r="O63" s="256"/>
      <c r="P63" s="256"/>
      <c r="Q63" s="256"/>
      <c r="R63" s="256"/>
      <c r="S63" s="257"/>
    </row>
    <row r="64" spans="2:19" s="2" customFormat="1" ht="13.2">
      <c r="B64" s="381">
        <v>46</v>
      </c>
      <c r="C64" s="88">
        <v>49</v>
      </c>
      <c r="D64" s="147" t="s">
        <v>526</v>
      </c>
      <c r="E64" s="87">
        <v>2</v>
      </c>
      <c r="F64" s="145"/>
      <c r="H64" s="237" t="s">
        <v>2099</v>
      </c>
      <c r="J64" s="255" t="s">
        <v>397</v>
      </c>
      <c r="K64" s="256" t="s">
        <v>397</v>
      </c>
      <c r="L64" s="256" t="s">
        <v>397</v>
      </c>
      <c r="M64" s="256" t="s">
        <v>397</v>
      </c>
      <c r="N64" s="256"/>
      <c r="O64" s="256"/>
      <c r="P64" s="256"/>
      <c r="Q64" s="256"/>
      <c r="R64" s="256"/>
      <c r="S64" s="257"/>
    </row>
    <row r="65" spans="2:19" s="2" customFormat="1" ht="13.2">
      <c r="B65" s="381">
        <v>47</v>
      </c>
      <c r="C65" s="88">
        <v>50</v>
      </c>
      <c r="D65" s="147" t="s">
        <v>1040</v>
      </c>
      <c r="E65" s="87">
        <v>2</v>
      </c>
      <c r="F65" s="145"/>
      <c r="H65" s="237" t="s">
        <v>2099</v>
      </c>
      <c r="J65" s="255" t="s">
        <v>397</v>
      </c>
      <c r="K65" s="256" t="s">
        <v>397</v>
      </c>
      <c r="L65" s="256" t="s">
        <v>397</v>
      </c>
      <c r="M65" s="256" t="s">
        <v>397</v>
      </c>
      <c r="N65" s="256"/>
      <c r="O65" s="256"/>
      <c r="P65" s="256"/>
      <c r="Q65" s="256"/>
      <c r="R65" s="256"/>
      <c r="S65" s="257"/>
    </row>
    <row r="66" spans="2:19" s="2" customFormat="1" ht="13.2">
      <c r="B66" s="381">
        <v>48</v>
      </c>
      <c r="C66" s="88">
        <v>51</v>
      </c>
      <c r="D66" s="147" t="s">
        <v>531</v>
      </c>
      <c r="E66" s="87">
        <v>3</v>
      </c>
      <c r="F66" s="145"/>
      <c r="H66" s="237" t="s">
        <v>2099</v>
      </c>
      <c r="J66" s="255" t="s">
        <v>397</v>
      </c>
      <c r="K66" s="256" t="s">
        <v>397</v>
      </c>
      <c r="L66" s="256" t="s">
        <v>397</v>
      </c>
      <c r="M66" s="256" t="s">
        <v>397</v>
      </c>
      <c r="N66" s="256"/>
      <c r="O66" s="256"/>
      <c r="P66" s="256"/>
      <c r="Q66" s="256"/>
      <c r="R66" s="256"/>
      <c r="S66" s="257"/>
    </row>
    <row r="67" spans="2:19" s="2" customFormat="1" ht="13.2">
      <c r="B67" s="381">
        <v>49</v>
      </c>
      <c r="C67" s="88">
        <v>52</v>
      </c>
      <c r="D67" s="147" t="s">
        <v>535</v>
      </c>
      <c r="E67" s="87">
        <v>3</v>
      </c>
      <c r="F67" s="145"/>
      <c r="H67" s="237" t="s">
        <v>2099</v>
      </c>
      <c r="J67" s="255" t="s">
        <v>397</v>
      </c>
      <c r="K67" s="256" t="s">
        <v>397</v>
      </c>
      <c r="L67" s="256" t="s">
        <v>397</v>
      </c>
      <c r="M67" s="256" t="s">
        <v>397</v>
      </c>
      <c r="N67" s="256"/>
      <c r="O67" s="256"/>
      <c r="P67" s="256"/>
      <c r="Q67" s="256"/>
      <c r="R67" s="256"/>
      <c r="S67" s="257"/>
    </row>
    <row r="68" spans="2:19" s="2" customFormat="1" ht="13.2">
      <c r="B68" s="381">
        <v>50</v>
      </c>
      <c r="C68" s="88">
        <v>53</v>
      </c>
      <c r="D68" s="147" t="s">
        <v>539</v>
      </c>
      <c r="E68" s="87">
        <v>2</v>
      </c>
      <c r="F68" s="145"/>
      <c r="H68" s="237" t="s">
        <v>2099</v>
      </c>
      <c r="J68" s="255" t="s">
        <v>397</v>
      </c>
      <c r="K68" s="256" t="s">
        <v>397</v>
      </c>
      <c r="L68" s="256" t="s">
        <v>397</v>
      </c>
      <c r="M68" s="256" t="s">
        <v>397</v>
      </c>
      <c r="N68" s="256"/>
      <c r="O68" s="256"/>
      <c r="P68" s="256"/>
      <c r="Q68" s="256"/>
      <c r="R68" s="256"/>
      <c r="S68" s="257"/>
    </row>
    <row r="69" spans="2:19" s="2" customFormat="1" ht="13.2">
      <c r="B69" s="381">
        <v>51</v>
      </c>
      <c r="C69" s="88">
        <v>55</v>
      </c>
      <c r="D69" s="147" t="s">
        <v>1041</v>
      </c>
      <c r="E69" s="87">
        <v>2</v>
      </c>
      <c r="F69" s="145"/>
      <c r="H69" s="237" t="s">
        <v>2099</v>
      </c>
      <c r="J69" s="255" t="s">
        <v>397</v>
      </c>
      <c r="K69" s="256" t="s">
        <v>397</v>
      </c>
      <c r="L69" s="256" t="s">
        <v>397</v>
      </c>
      <c r="M69" s="256" t="s">
        <v>397</v>
      </c>
      <c r="N69" s="256"/>
      <c r="O69" s="256"/>
      <c r="P69" s="256"/>
      <c r="Q69" s="256"/>
      <c r="R69" s="256"/>
      <c r="S69" s="257"/>
    </row>
    <row r="70" spans="2:19" s="2" customFormat="1" ht="13.2">
      <c r="B70" s="381">
        <v>52</v>
      </c>
      <c r="C70" s="88">
        <v>56</v>
      </c>
      <c r="D70" s="147" t="s">
        <v>544</v>
      </c>
      <c r="E70" s="87">
        <v>3</v>
      </c>
      <c r="F70" s="145"/>
      <c r="H70" s="237" t="s">
        <v>2099</v>
      </c>
      <c r="J70" s="255" t="s">
        <v>397</v>
      </c>
      <c r="K70" s="256" t="s">
        <v>397</v>
      </c>
      <c r="L70" s="256" t="s">
        <v>397</v>
      </c>
      <c r="M70" s="256" t="s">
        <v>397</v>
      </c>
      <c r="N70" s="256"/>
      <c r="O70" s="256"/>
      <c r="P70" s="256"/>
      <c r="Q70" s="256"/>
      <c r="R70" s="256"/>
      <c r="S70" s="257"/>
    </row>
    <row r="71" spans="2:19" s="2" customFormat="1" ht="13.2">
      <c r="B71" s="381">
        <v>53</v>
      </c>
      <c r="C71" s="88">
        <v>57</v>
      </c>
      <c r="D71" s="147" t="s">
        <v>548</v>
      </c>
      <c r="E71" s="87">
        <v>2</v>
      </c>
      <c r="F71" s="145"/>
      <c r="H71" s="237" t="s">
        <v>2099</v>
      </c>
      <c r="J71" s="255" t="s">
        <v>397</v>
      </c>
      <c r="K71" s="256" t="s">
        <v>397</v>
      </c>
      <c r="L71" s="256" t="s">
        <v>397</v>
      </c>
      <c r="M71" s="256" t="s">
        <v>397</v>
      </c>
      <c r="N71" s="256"/>
      <c r="O71" s="256"/>
      <c r="P71" s="256"/>
      <c r="Q71" s="256"/>
      <c r="R71" s="256"/>
      <c r="S71" s="257"/>
    </row>
    <row r="72" spans="2:19" s="2" customFormat="1" ht="13.2">
      <c r="B72" s="381">
        <v>54</v>
      </c>
      <c r="C72" s="88">
        <v>58</v>
      </c>
      <c r="D72" s="147" t="s">
        <v>1042</v>
      </c>
      <c r="E72" s="87">
        <v>3</v>
      </c>
      <c r="F72" s="145"/>
      <c r="H72" s="237" t="s">
        <v>2099</v>
      </c>
      <c r="J72" s="255" t="s">
        <v>397</v>
      </c>
      <c r="K72" s="256" t="s">
        <v>397</v>
      </c>
      <c r="L72" s="256" t="s">
        <v>397</v>
      </c>
      <c r="M72" s="256" t="s">
        <v>397</v>
      </c>
      <c r="N72" s="256"/>
      <c r="O72" s="256"/>
      <c r="P72" s="256"/>
      <c r="Q72" s="256"/>
      <c r="R72" s="256"/>
      <c r="S72" s="257"/>
    </row>
    <row r="73" spans="2:19" s="2" customFormat="1" ht="13.2">
      <c r="B73" s="381">
        <v>55</v>
      </c>
      <c r="C73" s="88">
        <v>59</v>
      </c>
      <c r="D73" s="147" t="s">
        <v>554</v>
      </c>
      <c r="E73" s="87">
        <v>4</v>
      </c>
      <c r="F73" s="145"/>
      <c r="H73" s="237" t="s">
        <v>2099</v>
      </c>
      <c r="J73" s="255" t="s">
        <v>397</v>
      </c>
      <c r="K73" s="256" t="s">
        <v>397</v>
      </c>
      <c r="L73" s="256" t="s">
        <v>397</v>
      </c>
      <c r="M73" s="256" t="s">
        <v>397</v>
      </c>
      <c r="N73" s="256"/>
      <c r="O73" s="256"/>
      <c r="P73" s="256"/>
      <c r="Q73" s="256"/>
      <c r="R73" s="256"/>
      <c r="S73" s="257"/>
    </row>
    <row r="74" spans="2:19" s="2" customFormat="1" ht="13.2">
      <c r="B74" s="381">
        <v>56</v>
      </c>
      <c r="C74" s="88">
        <v>60</v>
      </c>
      <c r="D74" s="147" t="s">
        <v>559</v>
      </c>
      <c r="E74" s="87">
        <v>3</v>
      </c>
      <c r="F74" s="145"/>
      <c r="H74" s="237" t="s">
        <v>2099</v>
      </c>
      <c r="J74" s="255" t="s">
        <v>397</v>
      </c>
      <c r="K74" s="256" t="s">
        <v>397</v>
      </c>
      <c r="L74" s="256" t="s">
        <v>397</v>
      </c>
      <c r="M74" s="256" t="s">
        <v>397</v>
      </c>
      <c r="N74" s="256"/>
      <c r="O74" s="256"/>
      <c r="P74" s="256"/>
      <c r="Q74" s="256"/>
      <c r="R74" s="256"/>
      <c r="S74" s="257"/>
    </row>
    <row r="75" spans="2:19" s="2" customFormat="1" ht="13.2">
      <c r="B75" s="381">
        <v>57</v>
      </c>
      <c r="C75" s="88">
        <v>61</v>
      </c>
      <c r="D75" s="147" t="s">
        <v>563</v>
      </c>
      <c r="E75" s="87">
        <v>3</v>
      </c>
      <c r="F75" s="145"/>
      <c r="H75" s="237" t="s">
        <v>2099</v>
      </c>
      <c r="J75" s="255" t="s">
        <v>397</v>
      </c>
      <c r="K75" s="256" t="s">
        <v>397</v>
      </c>
      <c r="L75" s="256" t="s">
        <v>397</v>
      </c>
      <c r="M75" s="256" t="s">
        <v>397</v>
      </c>
      <c r="N75" s="256"/>
      <c r="O75" s="256"/>
      <c r="P75" s="256"/>
      <c r="Q75" s="256"/>
      <c r="R75" s="256"/>
      <c r="S75" s="257"/>
    </row>
    <row r="76" spans="2:19" s="2" customFormat="1" ht="13.2">
      <c r="B76" s="381">
        <v>58</v>
      </c>
      <c r="C76" s="88">
        <v>63</v>
      </c>
      <c r="D76" s="147" t="s">
        <v>567</v>
      </c>
      <c r="E76" s="87">
        <v>1</v>
      </c>
      <c r="F76" s="145"/>
      <c r="H76" s="237" t="s">
        <v>2099</v>
      </c>
      <c r="J76" s="255" t="s">
        <v>389</v>
      </c>
      <c r="K76" s="256" t="s">
        <v>389</v>
      </c>
      <c r="L76" s="256" t="s">
        <v>389</v>
      </c>
      <c r="M76" s="256" t="s">
        <v>389</v>
      </c>
      <c r="N76" s="256"/>
      <c r="O76" s="256"/>
      <c r="P76" s="256"/>
      <c r="Q76" s="256"/>
      <c r="R76" s="256"/>
      <c r="S76" s="257"/>
    </row>
    <row r="77" spans="2:19" s="2" customFormat="1" ht="13.2">
      <c r="B77" s="381">
        <v>59</v>
      </c>
      <c r="C77" s="88">
        <v>64</v>
      </c>
      <c r="D77" s="147" t="s">
        <v>568</v>
      </c>
      <c r="E77" s="87">
        <v>2</v>
      </c>
      <c r="F77" s="145"/>
      <c r="H77" s="237" t="s">
        <v>2099</v>
      </c>
      <c r="J77" s="255" t="s">
        <v>389</v>
      </c>
      <c r="K77" s="256" t="s">
        <v>389</v>
      </c>
      <c r="L77" s="256" t="s">
        <v>389</v>
      </c>
      <c r="M77" s="256" t="s">
        <v>389</v>
      </c>
      <c r="N77" s="256"/>
      <c r="O77" s="256"/>
      <c r="P77" s="256"/>
      <c r="Q77" s="256"/>
      <c r="R77" s="256"/>
      <c r="S77" s="257"/>
    </row>
    <row r="78" spans="2:19" s="2" customFormat="1" ht="13.2">
      <c r="B78" s="381">
        <v>60</v>
      </c>
      <c r="C78" s="88">
        <v>65</v>
      </c>
      <c r="D78" s="147" t="s">
        <v>1043</v>
      </c>
      <c r="E78" s="87">
        <v>2</v>
      </c>
      <c r="F78" s="145"/>
      <c r="H78" s="237" t="s">
        <v>2099</v>
      </c>
      <c r="J78" s="255"/>
      <c r="K78" s="256" t="s">
        <v>389</v>
      </c>
      <c r="L78" s="256" t="s">
        <v>389</v>
      </c>
      <c r="M78" s="256"/>
      <c r="N78" s="256"/>
      <c r="O78" s="256"/>
      <c r="P78" s="256"/>
      <c r="Q78" s="256"/>
      <c r="R78" s="256"/>
      <c r="S78" s="257"/>
    </row>
    <row r="79" spans="2:19" s="2" customFormat="1" ht="15" customHeight="1">
      <c r="B79" s="381">
        <v>61</v>
      </c>
      <c r="C79" s="88">
        <v>66</v>
      </c>
      <c r="D79" s="147" t="s">
        <v>573</v>
      </c>
      <c r="E79" s="87">
        <v>3</v>
      </c>
      <c r="F79" s="145"/>
      <c r="H79" s="237" t="s">
        <v>2099</v>
      </c>
      <c r="J79" s="255" t="s">
        <v>389</v>
      </c>
      <c r="K79" s="256" t="s">
        <v>389</v>
      </c>
      <c r="L79" s="256" t="s">
        <v>389</v>
      </c>
      <c r="M79" s="256" t="s">
        <v>389</v>
      </c>
      <c r="N79" s="256"/>
      <c r="O79" s="256"/>
      <c r="P79" s="256"/>
      <c r="Q79" s="256"/>
      <c r="R79" s="256"/>
      <c r="S79" s="257"/>
    </row>
    <row r="80" spans="2:19" s="2" customFormat="1" ht="15" customHeight="1">
      <c r="B80" s="381">
        <v>62</v>
      </c>
      <c r="C80" s="88">
        <v>67</v>
      </c>
      <c r="D80" s="147" t="s">
        <v>577</v>
      </c>
      <c r="E80" s="87">
        <v>3</v>
      </c>
      <c r="F80" s="145"/>
      <c r="H80" s="237" t="s">
        <v>2099</v>
      </c>
      <c r="J80" s="255" t="s">
        <v>389</v>
      </c>
      <c r="K80" s="256" t="s">
        <v>389</v>
      </c>
      <c r="L80" s="256" t="s">
        <v>389</v>
      </c>
      <c r="M80" s="256" t="s">
        <v>389</v>
      </c>
      <c r="N80" s="256"/>
      <c r="O80" s="256"/>
      <c r="P80" s="256"/>
      <c r="Q80" s="256"/>
      <c r="R80" s="256"/>
      <c r="S80" s="257"/>
    </row>
    <row r="81" spans="2:19" s="2" customFormat="1" ht="13.2">
      <c r="B81" s="381">
        <v>63</v>
      </c>
      <c r="C81" s="88">
        <v>68</v>
      </c>
      <c r="D81" s="147" t="s">
        <v>1044</v>
      </c>
      <c r="E81" s="87">
        <v>3</v>
      </c>
      <c r="F81" s="145"/>
      <c r="H81" s="237" t="s">
        <v>2099</v>
      </c>
      <c r="J81" s="255" t="s">
        <v>389</v>
      </c>
      <c r="K81" s="256" t="s">
        <v>389</v>
      </c>
      <c r="L81" s="256" t="s">
        <v>389</v>
      </c>
      <c r="M81" s="256" t="s">
        <v>389</v>
      </c>
      <c r="N81" s="256"/>
      <c r="O81" s="256"/>
      <c r="P81" s="256"/>
      <c r="Q81" s="256"/>
      <c r="R81" s="256"/>
      <c r="S81" s="257"/>
    </row>
    <row r="82" spans="2:19" s="2" customFormat="1" ht="3" customHeight="1" thickBot="1">
      <c r="B82" s="384" t="s">
        <v>231</v>
      </c>
      <c r="C82" s="231" t="s">
        <v>231</v>
      </c>
      <c r="D82" s="382"/>
      <c r="E82" s="238"/>
      <c r="J82" s="258"/>
      <c r="K82" s="259"/>
      <c r="L82" s="259"/>
      <c r="M82" s="259"/>
      <c r="N82" s="259"/>
      <c r="O82" s="259"/>
      <c r="P82" s="259"/>
      <c r="Q82" s="259"/>
      <c r="R82" s="259"/>
      <c r="S82" s="260"/>
    </row>
    <row r="83" spans="2:19" ht="15" thickTop="1"/>
  </sheetData>
  <dataConsolidate link="1"/>
  <customSheetViews>
    <customSheetView guid="{DE67EBC3-31FE-423B-B030-1FFACB67D900}" scale="110" showGridLines="0" fitToPage="1" topLeftCell="A10">
      <selection activeCell="E22" sqref="E22"/>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cale="110" showGridLines="0" fitToPage="1" hiddenRows="1">
      <selection activeCell="A32" sqref="A32:IV111"/>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2"/>
      <headerFooter alignWithMargins="0">
        <oddFooter>&amp;L&amp;"Arial,Normal"&amp;9&amp;F
&amp;A&amp;C&amp;"Arial,Normal"&amp;10&amp;P de &amp;N&amp;R&amp;"Arial,Normal"&amp;9INSTITUTO NACIONAL DE VIAS
&amp;D</oddFooter>
      </headerFooter>
    </customSheetView>
  </customSheetViews>
  <mergeCells count="15">
    <mergeCell ref="J16:S16"/>
    <mergeCell ref="B9:E9"/>
    <mergeCell ref="B1:E1"/>
    <mergeCell ref="B2:E2"/>
    <mergeCell ref="B3:E3"/>
    <mergeCell ref="B4:E4"/>
    <mergeCell ref="B6:E6"/>
    <mergeCell ref="B7:E7"/>
    <mergeCell ref="G16:G17"/>
    <mergeCell ref="H16:H17"/>
    <mergeCell ref="B11:E11"/>
    <mergeCell ref="B13:E13"/>
    <mergeCell ref="B14:E14"/>
    <mergeCell ref="B16:B17"/>
    <mergeCell ref="D16:E16"/>
  </mergeCells>
  <phoneticPr fontId="19" type="noConversion"/>
  <conditionalFormatting sqref="B19:E25 B26:C26 E26 J19:S81 B27:E81">
    <cfRule type="expression" dxfId="4221" priority="41" stopIfTrue="1">
      <formula>ROW()=CELL("ROW")</formula>
    </cfRule>
    <cfRule type="expression" dxfId="4220" priority="88">
      <formula>MOD(ROW(),2)</formula>
    </cfRule>
  </conditionalFormatting>
  <conditionalFormatting sqref="G19:H19">
    <cfRule type="expression" dxfId="4219" priority="40">
      <formula>AND(ROW()=CELL("ROW"),COLUMN()=CELL("COL"))</formula>
    </cfRule>
  </conditionalFormatting>
  <conditionalFormatting sqref="D26">
    <cfRule type="expression" dxfId="4218" priority="1" stopIfTrue="1">
      <formula>ROW()=CELL("ROW")</formula>
    </cfRule>
    <cfRule type="expression" dxfId="4217" priority="2">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25 D27:D81" xr:uid="{00000000-0002-0000-0100-000000000000}">
      <formula1>COUNTIF($D$19:$D$81,D19)=1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M869"/>
  <sheetViews>
    <sheetView showGridLines="0" zoomScale="85" zoomScaleNormal="85" workbookViewId="0">
      <selection activeCell="F23" sqref="F23"/>
    </sheetView>
  </sheetViews>
  <sheetFormatPr baseColWidth="10" defaultColWidth="0" defaultRowHeight="15.6" zeroHeight="1"/>
  <cols>
    <col min="1" max="1" width="0.88671875" style="63" customWidth="1"/>
    <col min="2" max="2" width="1.6640625" style="63" customWidth="1"/>
    <col min="3" max="3" width="6.6640625" style="48" customWidth="1"/>
    <col min="4" max="4" width="14.33203125" style="64" customWidth="1"/>
    <col min="5" max="5" width="62.109375" style="64" customWidth="1"/>
    <col min="6" max="6" width="27.6640625" style="71" customWidth="1"/>
    <col min="7" max="7" width="23.109375" style="64" customWidth="1"/>
    <col min="8" max="8" width="2.6640625" style="64" customWidth="1"/>
    <col min="9" max="9" width="17.5546875" hidden="1" customWidth="1"/>
    <col min="10" max="10" width="17.5546875" customWidth="1"/>
    <col min="11" max="11" width="11.44140625" customWidth="1"/>
    <col min="12" max="13" width="10.109375" style="64" customWidth="1"/>
    <col min="14" max="16384" width="10.109375" style="64" hidden="1"/>
  </cols>
  <sheetData>
    <row r="1" spans="1:11" s="65" customFormat="1" ht="18" customHeight="1">
      <c r="A1" s="63" t="s">
        <v>228</v>
      </c>
      <c r="B1" s="64"/>
      <c r="C1" s="78"/>
      <c r="D1" s="707" t="s">
        <v>0</v>
      </c>
      <c r="E1" s="707"/>
      <c r="F1" s="707"/>
      <c r="G1" s="72"/>
      <c r="H1" s="64"/>
      <c r="I1" s="4"/>
      <c r="J1" s="4"/>
      <c r="K1" s="4"/>
    </row>
    <row r="2" spans="1:11" s="65" customFormat="1" ht="18" customHeight="1">
      <c r="A2" s="63"/>
      <c r="B2" s="64"/>
      <c r="D2" s="708" t="s">
        <v>1</v>
      </c>
      <c r="E2" s="708"/>
      <c r="F2" s="708"/>
      <c r="G2" s="72"/>
      <c r="H2" s="64"/>
      <c r="I2" s="2"/>
      <c r="J2" s="2"/>
      <c r="K2" s="2"/>
    </row>
    <row r="3" spans="1:11" s="65" customFormat="1" ht="18" customHeight="1">
      <c r="A3" s="63"/>
      <c r="B3" s="64"/>
      <c r="C3" s="78"/>
      <c r="D3" s="709" t="s">
        <v>355</v>
      </c>
      <c r="E3" s="709"/>
      <c r="F3" s="709"/>
      <c r="G3" s="72"/>
      <c r="H3" s="64"/>
      <c r="I3" s="2"/>
      <c r="J3" s="2"/>
      <c r="K3" s="2"/>
    </row>
    <row r="4" spans="1:11" s="65" customFormat="1" ht="15.75" customHeight="1">
      <c r="A4" s="63"/>
      <c r="B4" s="64"/>
      <c r="C4" s="78"/>
      <c r="D4" s="709" t="s">
        <v>346</v>
      </c>
      <c r="E4" s="709"/>
      <c r="F4" s="709"/>
      <c r="G4" s="72"/>
      <c r="H4" s="64"/>
      <c r="I4" s="2"/>
      <c r="J4" s="2"/>
      <c r="K4" s="2"/>
    </row>
    <row r="5" spans="1:11" s="67" customFormat="1" ht="6" customHeight="1">
      <c r="A5" s="63"/>
      <c r="B5" s="66"/>
      <c r="C5" s="78"/>
      <c r="D5" s="72"/>
      <c r="E5" s="72"/>
      <c r="F5" s="72"/>
      <c r="G5" s="72"/>
      <c r="H5" s="66"/>
      <c r="I5" s="2"/>
      <c r="J5" s="2"/>
      <c r="K5" s="2"/>
    </row>
    <row r="6" spans="1:11" s="67" customFormat="1" ht="18">
      <c r="A6" s="63"/>
      <c r="B6" s="66"/>
      <c r="C6" s="78"/>
      <c r="D6" s="709" t="s">
        <v>179</v>
      </c>
      <c r="E6" s="709"/>
      <c r="F6" s="709"/>
      <c r="G6" s="72"/>
      <c r="H6" s="66"/>
      <c r="I6" s="2"/>
      <c r="J6" s="2"/>
      <c r="K6" s="2"/>
    </row>
    <row r="7" spans="1:11" s="65" customFormat="1" ht="18">
      <c r="A7" s="63"/>
      <c r="B7" s="64"/>
      <c r="C7" s="78"/>
      <c r="D7" s="709" t="s">
        <v>385</v>
      </c>
      <c r="E7" s="709"/>
      <c r="F7" s="709"/>
      <c r="G7" s="72"/>
      <c r="H7" s="64"/>
      <c r="I7" s="2"/>
      <c r="J7" s="2"/>
      <c r="K7" s="2"/>
    </row>
    <row r="8" spans="1:11" s="65" customFormat="1" ht="9.75" customHeight="1">
      <c r="A8" s="63"/>
      <c r="B8" s="64"/>
      <c r="C8" s="78"/>
      <c r="D8" s="74"/>
      <c r="E8" s="74"/>
      <c r="F8" s="74"/>
      <c r="G8" s="72"/>
      <c r="H8" s="64"/>
      <c r="I8" s="2"/>
      <c r="J8" s="2"/>
      <c r="K8" s="2"/>
    </row>
    <row r="9" spans="1:11" s="65" customFormat="1" ht="41.25" customHeight="1">
      <c r="A9" s="63"/>
      <c r="B9" s="64"/>
      <c r="C9" s="78"/>
      <c r="D9" s="705" t="s">
        <v>1046</v>
      </c>
      <c r="E9" s="705"/>
      <c r="F9" s="705"/>
      <c r="G9" s="72"/>
      <c r="H9" s="64"/>
      <c r="I9" s="2"/>
      <c r="J9" s="2"/>
      <c r="K9" s="2"/>
    </row>
    <row r="10" spans="1:11" s="65" customFormat="1" ht="9.75" customHeight="1">
      <c r="A10" s="63"/>
      <c r="B10" s="64"/>
      <c r="C10" s="78"/>
      <c r="D10" s="74"/>
      <c r="E10" s="74"/>
      <c r="F10" s="74"/>
      <c r="G10" s="72"/>
      <c r="H10" s="64"/>
      <c r="I10" s="2"/>
      <c r="J10" s="2"/>
      <c r="K10" s="2"/>
    </row>
    <row r="11" spans="1:11" s="65" customFormat="1" ht="15" customHeight="1">
      <c r="A11" s="63"/>
      <c r="B11" s="64"/>
      <c r="C11" s="78"/>
      <c r="D11" s="706"/>
      <c r="E11" s="706"/>
      <c r="F11" s="706"/>
      <c r="G11" s="64"/>
      <c r="H11" s="64"/>
      <c r="I11" s="2"/>
      <c r="J11" s="2"/>
      <c r="K11" s="2"/>
    </row>
    <row r="12" spans="1:11" s="65" customFormat="1" ht="8.25" customHeight="1">
      <c r="A12" s="63"/>
      <c r="B12" s="64"/>
      <c r="C12" s="76"/>
      <c r="D12" s="98"/>
      <c r="E12" s="73"/>
      <c r="F12" s="73"/>
      <c r="G12" s="64"/>
      <c r="H12" s="64"/>
      <c r="I12" s="2"/>
      <c r="J12" s="2"/>
      <c r="K12" s="2"/>
    </row>
    <row r="13" spans="1:11" s="65" customFormat="1" ht="18" customHeight="1">
      <c r="A13" s="63"/>
      <c r="B13" s="63"/>
      <c r="C13" s="77"/>
      <c r="D13" s="706" t="s">
        <v>48</v>
      </c>
      <c r="E13" s="706"/>
      <c r="F13" s="706"/>
      <c r="G13" s="64"/>
      <c r="H13" s="64"/>
      <c r="I13" s="2"/>
      <c r="J13" s="2"/>
      <c r="K13" s="2"/>
    </row>
    <row r="14" spans="1:11" s="65" customFormat="1" ht="18" customHeight="1">
      <c r="A14" s="63"/>
      <c r="B14" s="63"/>
      <c r="C14" s="77"/>
      <c r="D14" s="706" t="s">
        <v>81</v>
      </c>
      <c r="E14" s="706"/>
      <c r="F14" s="706"/>
      <c r="G14" s="64"/>
      <c r="H14" s="64"/>
      <c r="I14" s="2"/>
      <c r="J14" s="2"/>
      <c r="K14" s="2"/>
    </row>
    <row r="15" spans="1:11" s="65" customFormat="1" ht="4.5" customHeight="1" thickBot="1">
      <c r="A15" s="63"/>
      <c r="B15" s="63"/>
      <c r="C15" s="48"/>
      <c r="D15" s="68"/>
      <c r="E15" s="69"/>
      <c r="F15" s="70"/>
      <c r="G15" s="64"/>
      <c r="H15" s="64"/>
      <c r="I15" s="2"/>
      <c r="J15" s="2"/>
      <c r="K15" s="2"/>
    </row>
    <row r="16" spans="1:11" s="65" customFormat="1" ht="15.75" customHeight="1" thickTop="1">
      <c r="A16" s="63"/>
      <c r="B16" s="63"/>
      <c r="C16" s="703" t="s">
        <v>38</v>
      </c>
      <c r="D16" s="712" t="s">
        <v>37</v>
      </c>
      <c r="E16" s="714" t="s">
        <v>15</v>
      </c>
      <c r="F16" s="716" t="s">
        <v>70</v>
      </c>
      <c r="G16" s="710" t="s">
        <v>209</v>
      </c>
      <c r="H16" s="64"/>
      <c r="I16" s="698"/>
      <c r="J16" s="698"/>
      <c r="K16" s="2"/>
    </row>
    <row r="17" spans="1:11" s="65" customFormat="1" ht="34.5" customHeight="1" thickBot="1">
      <c r="A17" s="63"/>
      <c r="B17" s="63"/>
      <c r="C17" s="704"/>
      <c r="D17" s="713" t="s">
        <v>71</v>
      </c>
      <c r="E17" s="715"/>
      <c r="F17" s="717"/>
      <c r="G17" s="711"/>
      <c r="H17" s="64"/>
      <c r="I17" s="698"/>
      <c r="J17" s="698"/>
      <c r="K17" s="2"/>
    </row>
    <row r="18" spans="1:11" s="65" customFormat="1" ht="4.5" customHeight="1">
      <c r="A18" s="63"/>
      <c r="B18" s="63"/>
      <c r="C18" s="92"/>
      <c r="D18" s="95"/>
      <c r="E18" s="96"/>
      <c r="F18" s="210"/>
      <c r="G18" s="97"/>
      <c r="H18" s="64"/>
      <c r="I18" s="5"/>
      <c r="J18" s="5"/>
      <c r="K18" s="5"/>
    </row>
    <row r="19" spans="1:11" s="65" customFormat="1" ht="15.75" customHeight="1">
      <c r="A19" s="63"/>
      <c r="B19" s="63"/>
      <c r="C19" s="93">
        <v>1</v>
      </c>
      <c r="D19" s="170">
        <v>1</v>
      </c>
      <c r="E19" s="89" t="s">
        <v>386</v>
      </c>
      <c r="F19" s="211">
        <v>1</v>
      </c>
      <c r="G19" s="90"/>
      <c r="H19" s="64"/>
      <c r="I19" s="2"/>
      <c r="J19" s="237" t="s">
        <v>1071</v>
      </c>
      <c r="K19" s="2"/>
    </row>
    <row r="20" spans="1:11" s="65" customFormat="1" ht="15.75" customHeight="1">
      <c r="A20" s="63"/>
      <c r="B20" s="63"/>
      <c r="C20" s="93"/>
      <c r="D20" s="170">
        <v>1.1000000000000001</v>
      </c>
      <c r="E20" t="s">
        <v>387</v>
      </c>
      <c r="F20" s="211">
        <v>0.5</v>
      </c>
      <c r="G20" s="90"/>
      <c r="H20" s="64"/>
      <c r="I20" s="2"/>
      <c r="J20" s="237" t="s">
        <v>2099</v>
      </c>
      <c r="K20" s="2"/>
    </row>
    <row r="21" spans="1:11" s="65" customFormat="1" ht="15.75" customHeight="1">
      <c r="A21" s="63"/>
      <c r="B21" s="63"/>
      <c r="C21" s="93"/>
      <c r="D21" s="170">
        <v>1.2</v>
      </c>
      <c r="E21" t="s">
        <v>388</v>
      </c>
      <c r="F21" s="211">
        <v>0.5</v>
      </c>
      <c r="G21" s="90"/>
      <c r="H21" s="64"/>
      <c r="I21" s="2"/>
      <c r="J21" s="237" t="s">
        <v>2099</v>
      </c>
      <c r="K21" s="2"/>
    </row>
    <row r="22" spans="1:11" s="65" customFormat="1" ht="17.25" customHeight="1">
      <c r="A22" s="63"/>
      <c r="B22" s="63"/>
      <c r="C22" s="93">
        <v>2</v>
      </c>
      <c r="D22" s="170">
        <v>2</v>
      </c>
      <c r="E22" s="89" t="s">
        <v>390</v>
      </c>
      <c r="F22" s="211">
        <v>1</v>
      </c>
      <c r="G22" s="90"/>
      <c r="H22" s="64"/>
      <c r="I22" s="2"/>
      <c r="J22" s="237" t="s">
        <v>1071</v>
      </c>
      <c r="K22" s="2"/>
    </row>
    <row r="23" spans="1:11" s="65" customFormat="1" ht="17.25" customHeight="1">
      <c r="A23" s="63"/>
      <c r="B23" s="63"/>
      <c r="C23" s="93"/>
      <c r="D23" s="170">
        <v>2.1</v>
      </c>
      <c r="E23" t="s">
        <v>391</v>
      </c>
      <c r="F23" s="211">
        <v>0.1</v>
      </c>
      <c r="G23" s="90"/>
      <c r="H23" s="64"/>
      <c r="I23" s="2"/>
      <c r="J23" s="237" t="s">
        <v>2099</v>
      </c>
      <c r="K23" s="2"/>
    </row>
    <row r="24" spans="1:11" s="65" customFormat="1" ht="17.25" customHeight="1">
      <c r="A24" s="63"/>
      <c r="B24" s="63"/>
      <c r="C24" s="93"/>
      <c r="D24" s="170">
        <v>2.2000000000000002</v>
      </c>
      <c r="E24" t="s">
        <v>392</v>
      </c>
      <c r="F24" s="211">
        <v>0.9</v>
      </c>
      <c r="G24" s="90"/>
      <c r="H24" s="64"/>
      <c r="I24" s="2"/>
      <c r="J24" s="237" t="s">
        <v>2099</v>
      </c>
      <c r="K24" s="2"/>
    </row>
    <row r="25" spans="1:11" s="65" customFormat="1" ht="15.75" customHeight="1">
      <c r="A25" s="63"/>
      <c r="B25" s="63"/>
      <c r="C25" s="93">
        <v>3</v>
      </c>
      <c r="D25" s="170">
        <v>3</v>
      </c>
      <c r="E25" s="89" t="s">
        <v>393</v>
      </c>
      <c r="F25" s="211">
        <v>1</v>
      </c>
      <c r="G25" s="90"/>
      <c r="H25" s="64"/>
      <c r="I25" s="2"/>
      <c r="J25" s="237" t="s">
        <v>1071</v>
      </c>
      <c r="K25" s="2"/>
    </row>
    <row r="26" spans="1:11" s="65" customFormat="1" ht="15.75" customHeight="1">
      <c r="A26" s="63"/>
      <c r="B26" s="63"/>
      <c r="C26" s="93"/>
      <c r="D26" s="170">
        <v>3.1</v>
      </c>
      <c r="E26" t="s">
        <v>394</v>
      </c>
      <c r="F26" s="211">
        <v>0.9</v>
      </c>
      <c r="G26" s="90"/>
      <c r="H26" s="64"/>
      <c r="I26" s="2"/>
      <c r="J26" s="237" t="s">
        <v>2099</v>
      </c>
      <c r="K26" s="2"/>
    </row>
    <row r="27" spans="1:11" s="65" customFormat="1" ht="15.75" customHeight="1">
      <c r="A27" s="63"/>
      <c r="B27" s="63"/>
      <c r="C27" s="93"/>
      <c r="D27" s="170">
        <v>3.2</v>
      </c>
      <c r="E27" t="s">
        <v>395</v>
      </c>
      <c r="F27" s="211">
        <v>0.1</v>
      </c>
      <c r="G27" s="90"/>
      <c r="H27" s="64"/>
      <c r="I27" s="2"/>
      <c r="J27" s="237" t="s">
        <v>2099</v>
      </c>
      <c r="K27" s="2"/>
    </row>
    <row r="28" spans="1:11" s="65" customFormat="1" ht="15.75" customHeight="1">
      <c r="A28" s="63"/>
      <c r="B28" s="63"/>
      <c r="C28" s="93">
        <v>4</v>
      </c>
      <c r="D28" s="170">
        <v>4</v>
      </c>
      <c r="E28" s="89" t="s">
        <v>396</v>
      </c>
      <c r="F28" s="211">
        <v>1</v>
      </c>
      <c r="G28" s="90"/>
      <c r="H28" s="64"/>
      <c r="I28" s="2"/>
      <c r="J28" s="237" t="s">
        <v>1071</v>
      </c>
      <c r="K28" s="2"/>
    </row>
    <row r="29" spans="1:11" s="65" customFormat="1" ht="15.75" customHeight="1">
      <c r="A29" s="63"/>
      <c r="B29" s="63"/>
      <c r="C29" s="93"/>
      <c r="D29" s="170">
        <v>4.0999999999999996</v>
      </c>
      <c r="E29" t="s">
        <v>398</v>
      </c>
      <c r="F29" s="211">
        <v>0.7</v>
      </c>
      <c r="G29" s="90"/>
      <c r="H29" s="64"/>
      <c r="I29" s="2"/>
      <c r="J29" s="237" t="s">
        <v>2099</v>
      </c>
      <c r="K29" s="2"/>
    </row>
    <row r="30" spans="1:11" s="65" customFormat="1" ht="15.75" customHeight="1">
      <c r="A30" s="63"/>
      <c r="B30" s="63"/>
      <c r="C30" s="93"/>
      <c r="D30" s="170">
        <v>4.2</v>
      </c>
      <c r="E30" t="s">
        <v>399</v>
      </c>
      <c r="F30" s="211">
        <v>0.3</v>
      </c>
      <c r="G30" s="90"/>
      <c r="H30" s="64"/>
      <c r="I30" s="2"/>
      <c r="J30" s="237" t="s">
        <v>2099</v>
      </c>
      <c r="K30" s="2"/>
    </row>
    <row r="31" spans="1:11" s="65" customFormat="1" ht="15.75" customHeight="1">
      <c r="A31" s="63"/>
      <c r="B31" s="63"/>
      <c r="C31" s="93">
        <v>5</v>
      </c>
      <c r="D31" s="170">
        <v>5</v>
      </c>
      <c r="E31" s="89" t="s">
        <v>1032</v>
      </c>
      <c r="F31" s="211">
        <v>0.99999999999999989</v>
      </c>
      <c r="G31" s="90"/>
      <c r="H31" s="64"/>
      <c r="I31" s="2"/>
      <c r="J31" s="237" t="s">
        <v>1071</v>
      </c>
      <c r="K31" s="2"/>
    </row>
    <row r="32" spans="1:11" s="65" customFormat="1" ht="15.75" customHeight="1">
      <c r="A32" s="63"/>
      <c r="B32" s="63"/>
      <c r="C32" s="93"/>
      <c r="D32" s="170">
        <v>5.0999999999999996</v>
      </c>
      <c r="E32" t="s">
        <v>400</v>
      </c>
      <c r="F32" s="211">
        <v>0.6</v>
      </c>
      <c r="G32" s="90"/>
      <c r="H32" s="64"/>
      <c r="I32" s="2"/>
      <c r="J32" s="237" t="s">
        <v>2099</v>
      </c>
      <c r="K32" s="2"/>
    </row>
    <row r="33" spans="1:11" s="65" customFormat="1" ht="15.75" customHeight="1">
      <c r="A33" s="63"/>
      <c r="B33" s="63"/>
      <c r="C33" s="93"/>
      <c r="D33" s="170">
        <v>5.2</v>
      </c>
      <c r="E33" t="s">
        <v>401</v>
      </c>
      <c r="F33" s="211">
        <v>0.3</v>
      </c>
      <c r="G33" s="90"/>
      <c r="H33" s="64"/>
      <c r="I33" s="2"/>
      <c r="J33" s="237" t="s">
        <v>2099</v>
      </c>
      <c r="K33" s="2"/>
    </row>
    <row r="34" spans="1:11" s="65" customFormat="1" ht="15.75" customHeight="1">
      <c r="A34" s="63"/>
      <c r="B34" s="63"/>
      <c r="C34" s="93"/>
      <c r="D34" s="170">
        <v>5.3</v>
      </c>
      <c r="E34" t="s">
        <v>402</v>
      </c>
      <c r="F34" s="211">
        <v>0.1</v>
      </c>
      <c r="G34" s="90"/>
      <c r="H34" s="64"/>
      <c r="I34" s="2"/>
      <c r="J34" s="237" t="s">
        <v>2099</v>
      </c>
      <c r="K34" s="2"/>
    </row>
    <row r="35" spans="1:11" s="65" customFormat="1" ht="15.75" customHeight="1">
      <c r="A35" s="63"/>
      <c r="B35" s="63"/>
      <c r="C35" s="93">
        <v>6</v>
      </c>
      <c r="D35" s="170">
        <v>6</v>
      </c>
      <c r="E35" s="89" t="s">
        <v>403</v>
      </c>
      <c r="F35" s="211">
        <v>1</v>
      </c>
      <c r="G35" s="90"/>
      <c r="H35" s="64"/>
      <c r="I35" s="2"/>
      <c r="J35" s="237" t="s">
        <v>1071</v>
      </c>
      <c r="K35" s="2"/>
    </row>
    <row r="36" spans="1:11" s="65" customFormat="1" ht="15.75" customHeight="1">
      <c r="A36" s="63"/>
      <c r="B36" s="63"/>
      <c r="C36" s="93"/>
      <c r="D36" s="170">
        <v>6.1</v>
      </c>
      <c r="E36" t="s">
        <v>404</v>
      </c>
      <c r="F36" s="211">
        <v>0.45</v>
      </c>
      <c r="G36" s="90"/>
      <c r="H36" s="64"/>
      <c r="I36" s="2"/>
      <c r="J36" s="237" t="s">
        <v>2099</v>
      </c>
      <c r="K36" s="2"/>
    </row>
    <row r="37" spans="1:11" s="65" customFormat="1" ht="15.75" customHeight="1">
      <c r="A37" s="63"/>
      <c r="B37" s="63"/>
      <c r="C37" s="93"/>
      <c r="D37" s="170">
        <v>6.2</v>
      </c>
      <c r="E37" t="s">
        <v>405</v>
      </c>
      <c r="F37" s="211">
        <v>0.45</v>
      </c>
      <c r="G37" s="90"/>
      <c r="H37" s="64"/>
      <c r="I37" s="2"/>
      <c r="J37" s="237" t="s">
        <v>2099</v>
      </c>
      <c r="K37" s="2"/>
    </row>
    <row r="38" spans="1:11" s="65" customFormat="1" ht="15.75" customHeight="1">
      <c r="A38" s="63"/>
      <c r="B38" s="63"/>
      <c r="C38" s="93"/>
      <c r="D38" s="170">
        <v>6.3</v>
      </c>
      <c r="E38" t="s">
        <v>406</v>
      </c>
      <c r="F38" s="211">
        <v>0.1</v>
      </c>
      <c r="G38" s="90"/>
      <c r="H38" s="64"/>
      <c r="I38" s="2"/>
      <c r="J38" s="237" t="s">
        <v>2099</v>
      </c>
      <c r="K38" s="2"/>
    </row>
    <row r="39" spans="1:11" s="65" customFormat="1" ht="15.75" customHeight="1">
      <c r="A39" s="63"/>
      <c r="B39" s="63"/>
      <c r="C39" s="93">
        <v>7</v>
      </c>
      <c r="D39" s="170">
        <v>7</v>
      </c>
      <c r="E39" s="89" t="s">
        <v>407</v>
      </c>
      <c r="F39" s="211">
        <v>1</v>
      </c>
      <c r="G39" s="90"/>
      <c r="H39" s="64"/>
      <c r="I39" s="2"/>
      <c r="J39" s="237" t="s">
        <v>1071</v>
      </c>
      <c r="K39" s="2"/>
    </row>
    <row r="40" spans="1:11" s="65" customFormat="1" ht="15.75" customHeight="1">
      <c r="A40" s="63"/>
      <c r="B40" s="63"/>
      <c r="C40" s="93"/>
      <c r="D40" s="170">
        <v>7.1</v>
      </c>
      <c r="E40" t="s">
        <v>408</v>
      </c>
      <c r="F40" s="211">
        <v>0.4</v>
      </c>
      <c r="G40" s="90"/>
      <c r="H40" s="64"/>
      <c r="I40" s="2"/>
      <c r="J40" s="237" t="s">
        <v>2099</v>
      </c>
      <c r="K40" s="2"/>
    </row>
    <row r="41" spans="1:11" s="65" customFormat="1" ht="15.75" customHeight="1">
      <c r="A41" s="63"/>
      <c r="B41" s="63"/>
      <c r="C41" s="93"/>
      <c r="D41" s="170">
        <v>7.2</v>
      </c>
      <c r="E41" t="s">
        <v>409</v>
      </c>
      <c r="F41" s="211">
        <v>0.375</v>
      </c>
      <c r="G41" s="90"/>
      <c r="H41" s="64"/>
      <c r="I41" s="2"/>
      <c r="J41" s="237" t="s">
        <v>2099</v>
      </c>
      <c r="K41" s="2"/>
    </row>
    <row r="42" spans="1:11" s="65" customFormat="1" ht="15.75" customHeight="1">
      <c r="A42" s="63"/>
      <c r="B42" s="63"/>
      <c r="C42" s="93"/>
      <c r="D42" s="170">
        <v>7.3</v>
      </c>
      <c r="E42" t="s">
        <v>410</v>
      </c>
      <c r="F42" s="211">
        <v>0.125</v>
      </c>
      <c r="G42" s="90"/>
      <c r="H42" s="64"/>
      <c r="I42" s="2"/>
      <c r="J42" s="237" t="s">
        <v>2099</v>
      </c>
      <c r="K42" s="2"/>
    </row>
    <row r="43" spans="1:11" s="65" customFormat="1" ht="15.75" customHeight="1">
      <c r="A43" s="63"/>
      <c r="B43" s="63"/>
      <c r="C43" s="93"/>
      <c r="D43" s="170">
        <v>7.4</v>
      </c>
      <c r="E43" t="s">
        <v>411</v>
      </c>
      <c r="F43" s="211">
        <v>0.1</v>
      </c>
      <c r="G43" s="90"/>
      <c r="H43" s="64"/>
      <c r="I43" s="2"/>
      <c r="J43" s="237" t="s">
        <v>2099</v>
      </c>
      <c r="K43" s="2"/>
    </row>
    <row r="44" spans="1:11" s="65" customFormat="1" ht="15.75" customHeight="1">
      <c r="A44" s="63"/>
      <c r="B44" s="63"/>
      <c r="C44" s="93">
        <v>8</v>
      </c>
      <c r="D44" s="170">
        <v>8</v>
      </c>
      <c r="E44" s="89" t="s">
        <v>412</v>
      </c>
      <c r="F44" s="211">
        <v>1</v>
      </c>
      <c r="G44" s="90"/>
      <c r="H44" s="64"/>
      <c r="I44" s="2"/>
      <c r="J44" s="237" t="s">
        <v>1071</v>
      </c>
      <c r="K44" s="2"/>
    </row>
    <row r="45" spans="1:11" s="65" customFormat="1" ht="15.75" customHeight="1">
      <c r="A45" s="63"/>
      <c r="B45" s="63"/>
      <c r="C45" s="93">
        <v>9</v>
      </c>
      <c r="D45" s="170">
        <v>9</v>
      </c>
      <c r="E45" s="89" t="s">
        <v>413</v>
      </c>
      <c r="F45" s="211">
        <v>1</v>
      </c>
      <c r="G45" s="90"/>
      <c r="H45" s="64"/>
      <c r="I45" s="2"/>
      <c r="J45" s="237" t="s">
        <v>1071</v>
      </c>
      <c r="K45" s="2"/>
    </row>
    <row r="46" spans="1:11" s="65" customFormat="1" ht="15.75" customHeight="1">
      <c r="A46" s="63"/>
      <c r="B46" s="63"/>
      <c r="C46" s="93"/>
      <c r="D46" s="170">
        <v>9.1</v>
      </c>
      <c r="E46" t="s">
        <v>414</v>
      </c>
      <c r="F46" s="211">
        <v>0.25</v>
      </c>
      <c r="G46" s="90"/>
      <c r="H46" s="64"/>
      <c r="I46" s="2"/>
      <c r="J46" s="237" t="s">
        <v>2099</v>
      </c>
      <c r="K46" s="2"/>
    </row>
    <row r="47" spans="1:11" s="65" customFormat="1" ht="15.75" customHeight="1">
      <c r="A47" s="63"/>
      <c r="B47" s="63"/>
      <c r="C47" s="93"/>
      <c r="D47" s="170">
        <v>9.1999999999999993</v>
      </c>
      <c r="E47" t="s">
        <v>415</v>
      </c>
      <c r="F47" s="211">
        <v>0.25</v>
      </c>
      <c r="G47" s="90"/>
      <c r="H47" s="64"/>
      <c r="I47" s="2"/>
      <c r="J47" s="237" t="s">
        <v>2099</v>
      </c>
      <c r="K47" s="2"/>
    </row>
    <row r="48" spans="1:11" s="65" customFormat="1" ht="15.75" customHeight="1">
      <c r="A48" s="63"/>
      <c r="B48" s="63"/>
      <c r="C48" s="93"/>
      <c r="D48" s="170">
        <v>9.3000000000000007</v>
      </c>
      <c r="E48" t="s">
        <v>416</v>
      </c>
      <c r="F48" s="211">
        <v>0.5</v>
      </c>
      <c r="G48" s="90"/>
      <c r="H48" s="64"/>
      <c r="I48" s="2"/>
      <c r="J48" s="237" t="s">
        <v>2099</v>
      </c>
      <c r="K48" s="2"/>
    </row>
    <row r="49" spans="1:11" s="65" customFormat="1" ht="15.75" customHeight="1">
      <c r="A49" s="63"/>
      <c r="B49" s="63"/>
      <c r="C49" s="93">
        <v>10</v>
      </c>
      <c r="D49" s="170">
        <v>10</v>
      </c>
      <c r="E49" s="89" t="s">
        <v>417</v>
      </c>
      <c r="F49" s="211">
        <v>1</v>
      </c>
      <c r="G49" s="90"/>
      <c r="H49" s="64"/>
      <c r="I49" s="2"/>
      <c r="J49" s="237" t="s">
        <v>1071</v>
      </c>
      <c r="K49" s="2"/>
    </row>
    <row r="50" spans="1:11" s="65" customFormat="1" ht="15.75" customHeight="1">
      <c r="A50" s="63"/>
      <c r="B50" s="63"/>
      <c r="C50" s="93"/>
      <c r="D50" s="170">
        <v>10.1</v>
      </c>
      <c r="E50" t="s">
        <v>418</v>
      </c>
      <c r="F50" s="211">
        <v>0.5</v>
      </c>
      <c r="G50" s="90"/>
      <c r="H50" s="64"/>
      <c r="I50" s="2"/>
      <c r="J50" s="237" t="s">
        <v>2099</v>
      </c>
      <c r="K50" s="2"/>
    </row>
    <row r="51" spans="1:11" s="65" customFormat="1" ht="15.75" customHeight="1">
      <c r="A51" s="63"/>
      <c r="B51" s="63"/>
      <c r="C51" s="93"/>
      <c r="D51" s="170">
        <v>10.199999999999999</v>
      </c>
      <c r="E51" t="s">
        <v>419</v>
      </c>
      <c r="F51" s="211">
        <v>0.1</v>
      </c>
      <c r="G51" s="90"/>
      <c r="H51" s="64"/>
      <c r="I51" s="2"/>
      <c r="J51" s="237" t="s">
        <v>2099</v>
      </c>
      <c r="K51" s="2"/>
    </row>
    <row r="52" spans="1:11" s="65" customFormat="1" ht="15.75" customHeight="1">
      <c r="A52" s="63"/>
      <c r="B52" s="63"/>
      <c r="C52" s="93"/>
      <c r="D52" s="170">
        <v>10.3</v>
      </c>
      <c r="E52" t="s">
        <v>420</v>
      </c>
      <c r="F52" s="211">
        <v>0.4</v>
      </c>
      <c r="G52" s="90"/>
      <c r="H52" s="64"/>
      <c r="I52" s="2"/>
      <c r="J52" s="237" t="s">
        <v>2099</v>
      </c>
      <c r="K52" s="2"/>
    </row>
    <row r="53" spans="1:11" s="65" customFormat="1" ht="15.75" customHeight="1">
      <c r="A53" s="63"/>
      <c r="B53" s="63"/>
      <c r="C53" s="93">
        <v>11</v>
      </c>
      <c r="D53" s="170">
        <v>11</v>
      </c>
      <c r="E53" s="89" t="s">
        <v>421</v>
      </c>
      <c r="F53" s="211">
        <v>1</v>
      </c>
      <c r="G53" s="90"/>
      <c r="H53" s="64"/>
      <c r="I53" s="2"/>
      <c r="J53" s="237" t="s">
        <v>1071</v>
      </c>
      <c r="K53" s="2"/>
    </row>
    <row r="54" spans="1:11" s="65" customFormat="1" ht="15.75" customHeight="1">
      <c r="A54" s="63"/>
      <c r="B54" s="63"/>
      <c r="C54" s="93">
        <v>12</v>
      </c>
      <c r="D54" s="170">
        <v>12</v>
      </c>
      <c r="E54" s="89" t="s">
        <v>422</v>
      </c>
      <c r="F54" s="211">
        <v>0.91</v>
      </c>
      <c r="G54" s="90"/>
      <c r="H54" s="64"/>
      <c r="I54" s="2"/>
      <c r="J54" s="237" t="s">
        <v>1071</v>
      </c>
      <c r="K54" s="2"/>
    </row>
    <row r="55" spans="1:11" s="65" customFormat="1" ht="15.75" customHeight="1">
      <c r="A55" s="63"/>
      <c r="B55" s="63"/>
      <c r="C55" s="93"/>
      <c r="D55" s="170">
        <v>12.1</v>
      </c>
      <c r="E55" t="s">
        <v>423</v>
      </c>
      <c r="F55" s="211">
        <v>0.9</v>
      </c>
      <c r="G55" s="90"/>
      <c r="H55" s="64"/>
      <c r="I55" s="2"/>
      <c r="J55" s="237" t="s">
        <v>2099</v>
      </c>
      <c r="K55" s="2"/>
    </row>
    <row r="56" spans="1:11" s="65" customFormat="1" ht="15.75" customHeight="1">
      <c r="A56" s="63"/>
      <c r="B56" s="63"/>
      <c r="C56" s="93"/>
      <c r="D56" s="170">
        <v>12.2</v>
      </c>
      <c r="E56" t="s">
        <v>424</v>
      </c>
      <c r="F56" s="211">
        <v>0.01</v>
      </c>
      <c r="G56" s="90"/>
      <c r="H56" s="64"/>
      <c r="I56" s="2"/>
      <c r="J56" s="237" t="s">
        <v>2099</v>
      </c>
      <c r="K56" s="2"/>
    </row>
    <row r="57" spans="1:11" s="65" customFormat="1" ht="15.75" customHeight="1">
      <c r="A57" s="63"/>
      <c r="B57" s="63"/>
      <c r="C57" s="93">
        <v>13</v>
      </c>
      <c r="D57" s="170">
        <v>13</v>
      </c>
      <c r="E57" s="89" t="s">
        <v>425</v>
      </c>
      <c r="F57" s="211">
        <v>1</v>
      </c>
      <c r="G57" s="90"/>
      <c r="H57" s="64"/>
      <c r="I57" s="2"/>
      <c r="J57" s="237" t="s">
        <v>1071</v>
      </c>
      <c r="K57" s="2"/>
    </row>
    <row r="58" spans="1:11" s="65" customFormat="1" ht="15.75" customHeight="1">
      <c r="A58" s="63"/>
      <c r="B58" s="63"/>
      <c r="C58" s="93"/>
      <c r="D58" s="170">
        <v>13.1</v>
      </c>
      <c r="E58" t="s">
        <v>426</v>
      </c>
      <c r="F58" s="211">
        <v>0.4</v>
      </c>
      <c r="G58" s="90"/>
      <c r="H58" s="64"/>
      <c r="I58" s="2"/>
      <c r="J58" s="237" t="s">
        <v>2099</v>
      </c>
      <c r="K58" s="2"/>
    </row>
    <row r="59" spans="1:11" s="65" customFormat="1" ht="15.75" customHeight="1">
      <c r="A59" s="63"/>
      <c r="B59" s="63"/>
      <c r="C59" s="93"/>
      <c r="D59" s="170">
        <v>13.2</v>
      </c>
      <c r="E59" t="s">
        <v>427</v>
      </c>
      <c r="F59" s="211">
        <v>0.5</v>
      </c>
      <c r="G59" s="90"/>
      <c r="H59" s="64"/>
      <c r="I59" s="2"/>
      <c r="J59" s="237" t="s">
        <v>2099</v>
      </c>
      <c r="K59" s="2"/>
    </row>
    <row r="60" spans="1:11" s="65" customFormat="1" ht="15.75" customHeight="1">
      <c r="A60" s="63"/>
      <c r="B60" s="63"/>
      <c r="C60" s="93"/>
      <c r="D60" s="170">
        <v>13.3</v>
      </c>
      <c r="E60" t="s">
        <v>428</v>
      </c>
      <c r="F60" s="211">
        <v>0.1</v>
      </c>
      <c r="G60" s="90"/>
      <c r="H60" s="64"/>
      <c r="I60" s="2"/>
      <c r="J60" s="237" t="s">
        <v>2099</v>
      </c>
      <c r="K60" s="2"/>
    </row>
    <row r="61" spans="1:11" s="65" customFormat="1" ht="15.75" customHeight="1">
      <c r="A61" s="63"/>
      <c r="B61" s="63"/>
      <c r="C61" s="93">
        <v>14</v>
      </c>
      <c r="D61" s="170">
        <v>14</v>
      </c>
      <c r="E61" s="89" t="s">
        <v>429</v>
      </c>
      <c r="F61" s="211">
        <v>1</v>
      </c>
      <c r="G61" s="90"/>
      <c r="H61" s="64"/>
      <c r="I61" s="2"/>
      <c r="J61" s="237" t="s">
        <v>1071</v>
      </c>
      <c r="K61" s="2"/>
    </row>
    <row r="62" spans="1:11" s="65" customFormat="1" ht="15.75" customHeight="1">
      <c r="A62" s="63"/>
      <c r="B62" s="63"/>
      <c r="C62" s="93"/>
      <c r="D62" s="170">
        <v>14.1</v>
      </c>
      <c r="E62" t="s">
        <v>430</v>
      </c>
      <c r="F62" s="211">
        <v>0.3</v>
      </c>
      <c r="G62" s="90"/>
      <c r="H62" s="64"/>
      <c r="I62" s="2"/>
      <c r="J62" s="237" t="s">
        <v>2099</v>
      </c>
      <c r="K62" s="2"/>
    </row>
    <row r="63" spans="1:11" s="65" customFormat="1" ht="15.75" customHeight="1">
      <c r="A63" s="63"/>
      <c r="B63" s="63"/>
      <c r="C63" s="93"/>
      <c r="D63" s="170">
        <v>14.2</v>
      </c>
      <c r="E63" t="s">
        <v>431</v>
      </c>
      <c r="F63" s="211">
        <v>0.4</v>
      </c>
      <c r="G63" s="90"/>
      <c r="H63" s="64"/>
      <c r="I63" s="2"/>
      <c r="J63" s="237" t="s">
        <v>2099</v>
      </c>
      <c r="K63" s="2"/>
    </row>
    <row r="64" spans="1:11" s="65" customFormat="1" ht="15.75" customHeight="1">
      <c r="A64" s="63"/>
      <c r="B64" s="63"/>
      <c r="C64" s="93"/>
      <c r="D64" s="170">
        <v>14.3</v>
      </c>
      <c r="E64" t="s">
        <v>432</v>
      </c>
      <c r="F64" s="211">
        <v>0.3</v>
      </c>
      <c r="G64" s="90"/>
      <c r="H64" s="64"/>
      <c r="I64" s="2"/>
      <c r="J64" s="237" t="s">
        <v>2099</v>
      </c>
      <c r="K64" s="2"/>
    </row>
    <row r="65" spans="1:11" s="65" customFormat="1" ht="15.75" customHeight="1">
      <c r="A65" s="63"/>
      <c r="B65" s="63"/>
      <c r="C65" s="93">
        <v>15</v>
      </c>
      <c r="D65" s="170">
        <v>15</v>
      </c>
      <c r="E65" s="89" t="s">
        <v>433</v>
      </c>
      <c r="F65" s="211">
        <v>0.99999999999999989</v>
      </c>
      <c r="G65" s="90"/>
      <c r="H65" s="64"/>
      <c r="I65" s="2"/>
      <c r="J65" s="237" t="s">
        <v>1071</v>
      </c>
      <c r="K65" s="2"/>
    </row>
    <row r="66" spans="1:11" s="65" customFormat="1" ht="15.75" customHeight="1">
      <c r="A66" s="63"/>
      <c r="B66" s="63"/>
      <c r="C66" s="93"/>
      <c r="D66" s="170">
        <v>15.1</v>
      </c>
      <c r="E66" t="s">
        <v>434</v>
      </c>
      <c r="F66" s="211">
        <v>0.6</v>
      </c>
      <c r="G66" s="90"/>
      <c r="H66" s="64"/>
      <c r="I66" s="2"/>
      <c r="J66" s="237" t="s">
        <v>2099</v>
      </c>
      <c r="K66" s="2"/>
    </row>
    <row r="67" spans="1:11" s="65" customFormat="1" ht="15.75" customHeight="1">
      <c r="A67" s="63"/>
      <c r="B67" s="63"/>
      <c r="C67" s="93"/>
      <c r="D67" s="170">
        <v>15.2</v>
      </c>
      <c r="E67" t="s">
        <v>435</v>
      </c>
      <c r="F67" s="211">
        <v>0.1</v>
      </c>
      <c r="G67" s="90"/>
      <c r="H67" s="64"/>
      <c r="I67" s="2"/>
      <c r="J67" s="237" t="s">
        <v>2099</v>
      </c>
      <c r="K67" s="2"/>
    </row>
    <row r="68" spans="1:11" s="65" customFormat="1" ht="15.75" customHeight="1">
      <c r="A68" s="63"/>
      <c r="B68" s="63"/>
      <c r="C68" s="93"/>
      <c r="D68" s="170">
        <v>15.3</v>
      </c>
      <c r="E68" t="s">
        <v>436</v>
      </c>
      <c r="F68" s="211">
        <v>0.2</v>
      </c>
      <c r="G68" s="90"/>
      <c r="H68" s="64"/>
      <c r="I68" s="2"/>
      <c r="J68" s="237" t="s">
        <v>2099</v>
      </c>
      <c r="K68" s="2"/>
    </row>
    <row r="69" spans="1:11" s="65" customFormat="1" ht="15.75" customHeight="1">
      <c r="A69" s="63"/>
      <c r="B69" s="63"/>
      <c r="C69" s="93"/>
      <c r="D69" s="170">
        <v>15.4</v>
      </c>
      <c r="E69" t="s">
        <v>437</v>
      </c>
      <c r="F69" s="211">
        <v>0.1</v>
      </c>
      <c r="G69" s="90"/>
      <c r="H69" s="64"/>
      <c r="I69" s="2"/>
      <c r="J69" s="237" t="s">
        <v>2099</v>
      </c>
      <c r="K69" s="2"/>
    </row>
    <row r="70" spans="1:11" s="65" customFormat="1" ht="15.75" customHeight="1">
      <c r="A70" s="63"/>
      <c r="B70" s="63"/>
      <c r="C70" s="93">
        <v>16</v>
      </c>
      <c r="D70" s="170">
        <v>16</v>
      </c>
      <c r="E70" s="89" t="s">
        <v>438</v>
      </c>
      <c r="F70" s="211">
        <v>1</v>
      </c>
      <c r="G70" s="90"/>
      <c r="H70" s="64"/>
      <c r="I70" s="2"/>
      <c r="J70" s="237" t="s">
        <v>1071</v>
      </c>
      <c r="K70" s="2"/>
    </row>
    <row r="71" spans="1:11" s="65" customFormat="1" ht="15.75" customHeight="1">
      <c r="A71" s="63"/>
      <c r="B71" s="63"/>
      <c r="C71" s="93"/>
      <c r="D71" s="170">
        <v>16.100000000000001</v>
      </c>
      <c r="E71" t="s">
        <v>439</v>
      </c>
      <c r="F71" s="211">
        <v>0.34</v>
      </c>
      <c r="G71" s="90"/>
      <c r="H71" s="64"/>
      <c r="I71" s="2"/>
      <c r="J71" s="237" t="s">
        <v>2099</v>
      </c>
      <c r="K71" s="2"/>
    </row>
    <row r="72" spans="1:11" s="65" customFormat="1" ht="15.75" customHeight="1">
      <c r="A72" s="63"/>
      <c r="B72" s="63"/>
      <c r="C72" s="93"/>
      <c r="D72" s="170">
        <v>16.2</v>
      </c>
      <c r="E72" t="s">
        <v>440</v>
      </c>
      <c r="F72" s="211">
        <v>0.33</v>
      </c>
      <c r="G72" s="90"/>
      <c r="H72" s="64"/>
      <c r="I72" s="2"/>
      <c r="J72" s="237" t="s">
        <v>2099</v>
      </c>
      <c r="K72" s="2"/>
    </row>
    <row r="73" spans="1:11" s="65" customFormat="1" ht="15.75" customHeight="1">
      <c r="A73" s="63"/>
      <c r="B73" s="63"/>
      <c r="C73" s="93"/>
      <c r="D73" s="170">
        <v>16.3</v>
      </c>
      <c r="E73" t="s">
        <v>441</v>
      </c>
      <c r="F73" s="211">
        <v>0.33</v>
      </c>
      <c r="G73" s="90"/>
      <c r="H73" s="64"/>
      <c r="I73" s="2"/>
      <c r="J73" s="237" t="s">
        <v>2099</v>
      </c>
      <c r="K73" s="2"/>
    </row>
    <row r="74" spans="1:11" s="65" customFormat="1" ht="15.75" customHeight="1">
      <c r="A74" s="63"/>
      <c r="B74" s="63"/>
      <c r="C74" s="93">
        <v>17</v>
      </c>
      <c r="D74" s="170">
        <v>17</v>
      </c>
      <c r="E74" s="89" t="s">
        <v>442</v>
      </c>
      <c r="F74" s="211">
        <v>1</v>
      </c>
      <c r="G74" s="90"/>
      <c r="H74" s="64"/>
      <c r="I74" s="2"/>
      <c r="J74" s="237" t="s">
        <v>1071</v>
      </c>
      <c r="K74" s="2"/>
    </row>
    <row r="75" spans="1:11" s="65" customFormat="1" ht="15.75" customHeight="1">
      <c r="A75" s="63"/>
      <c r="B75" s="63"/>
      <c r="C75" s="93"/>
      <c r="D75" s="170">
        <v>17.100000000000001</v>
      </c>
      <c r="E75" t="s">
        <v>443</v>
      </c>
      <c r="F75" s="211">
        <v>0.5</v>
      </c>
      <c r="G75" s="90"/>
      <c r="H75" s="64"/>
      <c r="I75" s="2"/>
      <c r="J75" s="237" t="s">
        <v>2099</v>
      </c>
      <c r="K75" s="2"/>
    </row>
    <row r="76" spans="1:11" s="65" customFormat="1" ht="15.75" customHeight="1">
      <c r="A76" s="63"/>
      <c r="B76" s="63"/>
      <c r="C76" s="93"/>
      <c r="D76" s="170">
        <v>17.2</v>
      </c>
      <c r="E76" t="s">
        <v>444</v>
      </c>
      <c r="F76" s="211">
        <v>0.5</v>
      </c>
      <c r="G76" s="90"/>
      <c r="H76" s="64"/>
      <c r="I76" s="2"/>
      <c r="J76" s="237" t="s">
        <v>2099</v>
      </c>
      <c r="K76" s="2"/>
    </row>
    <row r="77" spans="1:11" s="65" customFormat="1" ht="15.75" customHeight="1">
      <c r="A77" s="63"/>
      <c r="B77" s="63"/>
      <c r="C77" s="93">
        <v>18</v>
      </c>
      <c r="D77" s="170">
        <v>18</v>
      </c>
      <c r="E77" s="89" t="s">
        <v>445</v>
      </c>
      <c r="F77" s="211">
        <v>1</v>
      </c>
      <c r="G77" s="90"/>
      <c r="H77" s="64"/>
      <c r="I77" s="2"/>
      <c r="J77" s="237" t="s">
        <v>1071</v>
      </c>
      <c r="K77" s="2"/>
    </row>
    <row r="78" spans="1:11" s="65" customFormat="1" ht="15.75" customHeight="1">
      <c r="A78" s="63"/>
      <c r="B78" s="63"/>
      <c r="C78" s="93">
        <v>19</v>
      </c>
      <c r="D78" s="170">
        <v>19</v>
      </c>
      <c r="E78" s="89" t="s">
        <v>446</v>
      </c>
      <c r="F78" s="211">
        <v>0.99999999999999989</v>
      </c>
      <c r="G78" s="90"/>
      <c r="H78" s="64"/>
      <c r="I78" s="2"/>
      <c r="J78" s="237" t="s">
        <v>1071</v>
      </c>
      <c r="K78" s="2"/>
    </row>
    <row r="79" spans="1:11" s="65" customFormat="1" ht="15.75" customHeight="1">
      <c r="A79" s="63"/>
      <c r="B79" s="63"/>
      <c r="C79" s="93"/>
      <c r="D79" s="170">
        <v>19.100000000000001</v>
      </c>
      <c r="E79" t="s">
        <v>447</v>
      </c>
      <c r="F79" s="211">
        <v>0.3</v>
      </c>
      <c r="G79" s="90"/>
      <c r="H79" s="64"/>
      <c r="I79" s="2"/>
      <c r="J79" s="237" t="s">
        <v>2099</v>
      </c>
      <c r="K79" s="2"/>
    </row>
    <row r="80" spans="1:11" s="65" customFormat="1" ht="15.75" customHeight="1">
      <c r="A80" s="63"/>
      <c r="B80" s="63"/>
      <c r="C80" s="93"/>
      <c r="D80" s="170">
        <v>19.2</v>
      </c>
      <c r="E80" t="s">
        <v>448</v>
      </c>
      <c r="F80" s="211">
        <v>0.35</v>
      </c>
      <c r="G80" s="90"/>
      <c r="H80" s="64"/>
      <c r="I80" s="2"/>
      <c r="J80" s="237" t="s">
        <v>2099</v>
      </c>
      <c r="K80" s="2"/>
    </row>
    <row r="81" spans="1:11" s="65" customFormat="1" ht="15.75" customHeight="1">
      <c r="A81" s="63"/>
      <c r="B81" s="63"/>
      <c r="C81" s="93"/>
      <c r="D81" s="170">
        <v>19.3</v>
      </c>
      <c r="E81" t="s">
        <v>449</v>
      </c>
      <c r="F81" s="211">
        <v>0.35</v>
      </c>
      <c r="G81" s="90"/>
      <c r="H81" s="64"/>
      <c r="I81" s="2"/>
      <c r="J81" s="237" t="s">
        <v>2099</v>
      </c>
      <c r="K81" s="2"/>
    </row>
    <row r="82" spans="1:11" s="65" customFormat="1" ht="15.75" customHeight="1">
      <c r="A82" s="63"/>
      <c r="B82" s="63"/>
      <c r="C82" s="93">
        <v>20</v>
      </c>
      <c r="D82" s="170">
        <v>20</v>
      </c>
      <c r="E82" s="89" t="s">
        <v>450</v>
      </c>
      <c r="F82" s="211">
        <v>1</v>
      </c>
      <c r="G82" s="90"/>
      <c r="H82" s="64"/>
      <c r="I82" s="2"/>
      <c r="J82" s="237" t="s">
        <v>1071</v>
      </c>
      <c r="K82" s="2"/>
    </row>
    <row r="83" spans="1:11" s="65" customFormat="1" ht="15.75" customHeight="1">
      <c r="A83" s="63"/>
      <c r="B83" s="63"/>
      <c r="C83" s="93"/>
      <c r="D83" s="170">
        <v>20.100000000000001</v>
      </c>
      <c r="E83" t="s">
        <v>451</v>
      </c>
      <c r="F83" s="211">
        <v>0.5</v>
      </c>
      <c r="G83" s="90"/>
      <c r="H83" s="64"/>
      <c r="I83" s="2"/>
      <c r="J83" s="237" t="s">
        <v>2099</v>
      </c>
      <c r="K83" s="2"/>
    </row>
    <row r="84" spans="1:11" s="65" customFormat="1" ht="15.75" customHeight="1">
      <c r="A84" s="63"/>
      <c r="B84" s="63"/>
      <c r="C84" s="93"/>
      <c r="D84" s="170">
        <v>20.2</v>
      </c>
      <c r="E84" t="s">
        <v>452</v>
      </c>
      <c r="F84" s="211">
        <v>0.5</v>
      </c>
      <c r="G84" s="90"/>
      <c r="H84" s="64"/>
      <c r="I84" s="2"/>
      <c r="J84" s="237" t="s">
        <v>2099</v>
      </c>
      <c r="K84" s="2"/>
    </row>
    <row r="85" spans="1:11" s="65" customFormat="1" ht="15.75" customHeight="1">
      <c r="A85" s="63"/>
      <c r="B85" s="63"/>
      <c r="C85" s="93">
        <v>21</v>
      </c>
      <c r="D85" s="170">
        <v>21</v>
      </c>
      <c r="E85" s="89" t="s">
        <v>1033</v>
      </c>
      <c r="F85" s="211">
        <v>1</v>
      </c>
      <c r="G85" s="90"/>
      <c r="H85" s="64"/>
      <c r="I85" s="2"/>
      <c r="J85" s="237" t="s">
        <v>1071</v>
      </c>
      <c r="K85" s="2"/>
    </row>
    <row r="86" spans="1:11" s="65" customFormat="1" ht="15.75" customHeight="1">
      <c r="A86" s="63"/>
      <c r="B86" s="63"/>
      <c r="C86" s="93"/>
      <c r="D86" s="170">
        <v>21.1</v>
      </c>
      <c r="E86" t="s">
        <v>453</v>
      </c>
      <c r="F86" s="211">
        <v>0.4</v>
      </c>
      <c r="G86" s="90"/>
      <c r="H86" s="64"/>
      <c r="I86" s="2"/>
      <c r="J86" s="237" t="s">
        <v>2099</v>
      </c>
      <c r="K86" s="2"/>
    </row>
    <row r="87" spans="1:11" s="65" customFormat="1" ht="15.75" customHeight="1">
      <c r="A87" s="63"/>
      <c r="B87" s="63"/>
      <c r="C87" s="93"/>
      <c r="D87" s="170">
        <v>21.2</v>
      </c>
      <c r="E87" t="s">
        <v>454</v>
      </c>
      <c r="F87" s="211">
        <v>0.4</v>
      </c>
      <c r="G87" s="90"/>
      <c r="H87" s="64"/>
      <c r="I87" s="2"/>
      <c r="J87" s="237" t="s">
        <v>2099</v>
      </c>
      <c r="K87" s="2"/>
    </row>
    <row r="88" spans="1:11" s="65" customFormat="1" ht="15.75" customHeight="1">
      <c r="A88" s="63"/>
      <c r="B88" s="63"/>
      <c r="C88" s="93"/>
      <c r="D88" s="170">
        <v>21.3</v>
      </c>
      <c r="E88" t="s">
        <v>455</v>
      </c>
      <c r="F88" s="211">
        <v>0.2</v>
      </c>
      <c r="G88" s="90"/>
      <c r="H88" s="64"/>
      <c r="I88" s="2"/>
      <c r="J88" s="237" t="s">
        <v>2099</v>
      </c>
      <c r="K88" s="2"/>
    </row>
    <row r="89" spans="1:11" s="65" customFormat="1" ht="15.75" customHeight="1">
      <c r="A89" s="63"/>
      <c r="B89" s="63"/>
      <c r="C89" s="93">
        <v>22</v>
      </c>
      <c r="D89" s="170">
        <v>22</v>
      </c>
      <c r="E89" s="89" t="s">
        <v>456</v>
      </c>
      <c r="F89" s="211">
        <v>1</v>
      </c>
      <c r="G89" s="90"/>
      <c r="H89" s="64"/>
      <c r="I89" s="2"/>
      <c r="J89" s="237" t="s">
        <v>1071</v>
      </c>
      <c r="K89" s="2"/>
    </row>
    <row r="90" spans="1:11" s="65" customFormat="1" ht="15.75" customHeight="1">
      <c r="A90" s="63"/>
      <c r="B90" s="63"/>
      <c r="C90" s="93"/>
      <c r="D90" s="170">
        <v>22.1</v>
      </c>
      <c r="E90" t="s">
        <v>457</v>
      </c>
      <c r="F90" s="211">
        <v>0.5</v>
      </c>
      <c r="G90" s="90"/>
      <c r="H90" s="64"/>
      <c r="I90" s="2"/>
      <c r="J90" s="237" t="s">
        <v>2099</v>
      </c>
      <c r="K90" s="2"/>
    </row>
    <row r="91" spans="1:11" s="65" customFormat="1" ht="15.75" customHeight="1">
      <c r="A91" s="63"/>
      <c r="B91" s="63"/>
      <c r="C91" s="93"/>
      <c r="D91" s="170">
        <v>22.2</v>
      </c>
      <c r="E91" t="s">
        <v>458</v>
      </c>
      <c r="F91" s="211">
        <v>0.5</v>
      </c>
      <c r="G91" s="90"/>
      <c r="H91" s="64"/>
      <c r="I91" s="2"/>
      <c r="J91" s="237" t="s">
        <v>2099</v>
      </c>
      <c r="K91" s="2"/>
    </row>
    <row r="92" spans="1:11" s="65" customFormat="1" ht="15.75" customHeight="1">
      <c r="A92" s="63"/>
      <c r="B92" s="63"/>
      <c r="C92" s="93">
        <v>23</v>
      </c>
      <c r="D92" s="170">
        <v>23</v>
      </c>
      <c r="E92" s="89" t="s">
        <v>1034</v>
      </c>
      <c r="F92" s="211">
        <v>1</v>
      </c>
      <c r="G92" s="90"/>
      <c r="H92" s="64"/>
      <c r="I92" s="2"/>
      <c r="J92" s="237" t="s">
        <v>1071</v>
      </c>
      <c r="K92" s="2"/>
    </row>
    <row r="93" spans="1:11" s="65" customFormat="1" ht="15.75" customHeight="1">
      <c r="A93" s="63"/>
      <c r="B93" s="63"/>
      <c r="C93" s="93"/>
      <c r="D93" s="170">
        <v>23.1</v>
      </c>
      <c r="E93" t="s">
        <v>459</v>
      </c>
      <c r="F93" s="211">
        <v>0.2</v>
      </c>
      <c r="G93" s="90"/>
      <c r="H93" s="64"/>
      <c r="I93" s="2"/>
      <c r="J93" s="237" t="s">
        <v>2099</v>
      </c>
      <c r="K93" s="2"/>
    </row>
    <row r="94" spans="1:11" s="65" customFormat="1" ht="15.75" customHeight="1">
      <c r="A94" s="63"/>
      <c r="B94" s="63"/>
      <c r="C94" s="93"/>
      <c r="D94" s="170">
        <v>23.2</v>
      </c>
      <c r="E94" t="s">
        <v>460</v>
      </c>
      <c r="F94" s="211">
        <v>0.2</v>
      </c>
      <c r="G94" s="90"/>
      <c r="H94" s="64"/>
      <c r="I94" s="2"/>
      <c r="J94" s="237" t="s">
        <v>2099</v>
      </c>
      <c r="K94" s="2"/>
    </row>
    <row r="95" spans="1:11" s="65" customFormat="1" ht="15.75" customHeight="1">
      <c r="A95" s="63"/>
      <c r="B95" s="63"/>
      <c r="C95" s="93"/>
      <c r="D95" s="170">
        <v>23.3</v>
      </c>
      <c r="E95" t="s">
        <v>461</v>
      </c>
      <c r="F95" s="211">
        <v>0.35</v>
      </c>
      <c r="G95" s="90"/>
      <c r="H95" s="64"/>
      <c r="I95" s="2"/>
      <c r="J95" s="237" t="s">
        <v>2099</v>
      </c>
      <c r="K95" s="2"/>
    </row>
    <row r="96" spans="1:11" s="65" customFormat="1" ht="15.75" customHeight="1">
      <c r="A96" s="63"/>
      <c r="B96" s="63"/>
      <c r="C96" s="93"/>
      <c r="D96" s="170">
        <v>23.4</v>
      </c>
      <c r="E96" t="s">
        <v>462</v>
      </c>
      <c r="F96" s="211">
        <v>0.25</v>
      </c>
      <c r="G96" s="90"/>
      <c r="H96" s="64"/>
      <c r="I96" s="2"/>
      <c r="J96" s="237" t="s">
        <v>2099</v>
      </c>
      <c r="K96" s="2"/>
    </row>
    <row r="97" spans="1:11" s="65" customFormat="1" ht="15.75" customHeight="1">
      <c r="A97" s="63"/>
      <c r="B97" s="63"/>
      <c r="C97" s="93">
        <v>24</v>
      </c>
      <c r="D97" s="170">
        <v>24</v>
      </c>
      <c r="E97" s="89" t="s">
        <v>463</v>
      </c>
      <c r="F97" s="211">
        <v>1</v>
      </c>
      <c r="G97" s="90"/>
      <c r="H97" s="64"/>
      <c r="I97" s="2"/>
      <c r="J97" s="237" t="s">
        <v>1071</v>
      </c>
      <c r="K97" s="2"/>
    </row>
    <row r="98" spans="1:11" s="65" customFormat="1" ht="15.75" customHeight="1">
      <c r="A98" s="63"/>
      <c r="B98" s="63"/>
      <c r="C98" s="93"/>
      <c r="D98" s="170">
        <v>24.1</v>
      </c>
      <c r="E98" t="s">
        <v>464</v>
      </c>
      <c r="F98" s="211">
        <v>0.5</v>
      </c>
      <c r="G98" s="90"/>
      <c r="H98" s="64"/>
      <c r="I98" s="2"/>
      <c r="J98" s="237" t="s">
        <v>2099</v>
      </c>
      <c r="K98" s="2"/>
    </row>
    <row r="99" spans="1:11" s="65" customFormat="1" ht="15.75" customHeight="1">
      <c r="A99" s="63"/>
      <c r="B99" s="63"/>
      <c r="C99" s="93"/>
      <c r="D99" s="170">
        <v>24.2</v>
      </c>
      <c r="E99" t="s">
        <v>465</v>
      </c>
      <c r="F99" s="211">
        <v>0.5</v>
      </c>
      <c r="G99" s="90"/>
      <c r="H99" s="64"/>
      <c r="I99" s="2"/>
      <c r="J99" s="237" t="s">
        <v>2099</v>
      </c>
      <c r="K99" s="2"/>
    </row>
    <row r="100" spans="1:11" s="65" customFormat="1" ht="15.75" customHeight="1">
      <c r="A100" s="63"/>
      <c r="B100" s="63"/>
      <c r="C100" s="93">
        <v>25</v>
      </c>
      <c r="D100" s="170">
        <v>25</v>
      </c>
      <c r="E100" s="89" t="s">
        <v>466</v>
      </c>
      <c r="F100" s="211">
        <v>1</v>
      </c>
      <c r="G100" s="90"/>
      <c r="H100" s="64"/>
      <c r="I100" s="2"/>
      <c r="J100" s="237" t="s">
        <v>1071</v>
      </c>
      <c r="K100" s="2"/>
    </row>
    <row r="101" spans="1:11" s="65" customFormat="1" ht="15.75" customHeight="1">
      <c r="A101" s="63"/>
      <c r="B101" s="63"/>
      <c r="C101" s="93"/>
      <c r="D101" s="170">
        <v>25.1</v>
      </c>
      <c r="E101" t="s">
        <v>467</v>
      </c>
      <c r="F101" s="211">
        <v>0.5</v>
      </c>
      <c r="G101" s="90"/>
      <c r="H101" s="64"/>
      <c r="I101" s="2"/>
      <c r="J101" s="237" t="s">
        <v>2099</v>
      </c>
      <c r="K101" s="2"/>
    </row>
    <row r="102" spans="1:11" s="65" customFormat="1" ht="15.75" customHeight="1">
      <c r="A102" s="63"/>
      <c r="B102" s="63"/>
      <c r="C102" s="93"/>
      <c r="D102" s="170">
        <v>25.2</v>
      </c>
      <c r="E102" t="s">
        <v>468</v>
      </c>
      <c r="F102" s="211">
        <v>0.5</v>
      </c>
      <c r="G102" s="90"/>
      <c r="H102" s="64"/>
      <c r="I102" s="2"/>
      <c r="J102" s="237" t="s">
        <v>2099</v>
      </c>
      <c r="K102" s="2"/>
    </row>
    <row r="103" spans="1:11" s="65" customFormat="1" ht="15.75" customHeight="1">
      <c r="A103" s="63"/>
      <c r="B103" s="63"/>
      <c r="C103" s="93">
        <v>26</v>
      </c>
      <c r="D103" s="170">
        <v>26</v>
      </c>
      <c r="E103" s="89" t="s">
        <v>469</v>
      </c>
      <c r="F103" s="211">
        <v>1</v>
      </c>
      <c r="G103" s="90"/>
      <c r="H103" s="64"/>
      <c r="I103" s="2"/>
      <c r="J103" s="237" t="s">
        <v>1071</v>
      </c>
      <c r="K103" s="2"/>
    </row>
    <row r="104" spans="1:11" s="65" customFormat="1" ht="15.75" customHeight="1">
      <c r="A104" s="63"/>
      <c r="B104" s="63"/>
      <c r="C104" s="93"/>
      <c r="D104" s="170">
        <v>26.1</v>
      </c>
      <c r="E104" t="s">
        <v>470</v>
      </c>
      <c r="F104" s="211">
        <v>0.8</v>
      </c>
      <c r="G104" s="90"/>
      <c r="H104" s="64"/>
      <c r="I104" s="2"/>
      <c r="J104" s="237" t="s">
        <v>2099</v>
      </c>
      <c r="K104" s="2"/>
    </row>
    <row r="105" spans="1:11" s="65" customFormat="1" ht="15.75" customHeight="1">
      <c r="A105" s="63"/>
      <c r="B105" s="63"/>
      <c r="C105" s="93"/>
      <c r="D105" s="170">
        <v>26.2</v>
      </c>
      <c r="E105" t="s">
        <v>471</v>
      </c>
      <c r="F105" s="211">
        <v>0.2</v>
      </c>
      <c r="G105" s="90"/>
      <c r="H105" s="64"/>
      <c r="I105" s="2"/>
      <c r="J105" s="237" t="s">
        <v>2099</v>
      </c>
      <c r="K105" s="2"/>
    </row>
    <row r="106" spans="1:11" s="65" customFormat="1" ht="15.75" customHeight="1">
      <c r="A106" s="63"/>
      <c r="B106" s="63"/>
      <c r="C106" s="93">
        <v>27</v>
      </c>
      <c r="D106" s="170">
        <v>27</v>
      </c>
      <c r="E106" s="89" t="s">
        <v>1035</v>
      </c>
      <c r="F106" s="211">
        <v>1</v>
      </c>
      <c r="G106" s="90"/>
      <c r="H106" s="64"/>
      <c r="I106" s="2"/>
      <c r="J106" s="237" t="s">
        <v>1071</v>
      </c>
      <c r="K106" s="2"/>
    </row>
    <row r="107" spans="1:11" s="65" customFormat="1" ht="15.75" customHeight="1">
      <c r="A107" s="63"/>
      <c r="B107" s="63"/>
      <c r="C107" s="93"/>
      <c r="D107" s="170">
        <v>27.1</v>
      </c>
      <c r="E107" t="s">
        <v>472</v>
      </c>
      <c r="F107" s="211">
        <v>0.5</v>
      </c>
      <c r="G107" s="90"/>
      <c r="H107" s="64"/>
      <c r="I107" s="2"/>
      <c r="J107" s="237" t="s">
        <v>2099</v>
      </c>
      <c r="K107" s="2"/>
    </row>
    <row r="108" spans="1:11" s="65" customFormat="1" ht="15.75" customHeight="1">
      <c r="A108" s="63"/>
      <c r="B108" s="63"/>
      <c r="C108" s="93"/>
      <c r="D108" s="170">
        <v>27.2</v>
      </c>
      <c r="E108" t="s">
        <v>473</v>
      </c>
      <c r="F108" s="211">
        <v>0.5</v>
      </c>
      <c r="G108" s="90"/>
      <c r="H108" s="64"/>
      <c r="I108" s="2"/>
      <c r="J108" s="237" t="s">
        <v>2099</v>
      </c>
      <c r="K108" s="2"/>
    </row>
    <row r="109" spans="1:11" s="65" customFormat="1" ht="15.75" customHeight="1">
      <c r="A109" s="63"/>
      <c r="B109" s="63"/>
      <c r="C109" s="93">
        <v>28</v>
      </c>
      <c r="D109" s="170">
        <v>28</v>
      </c>
      <c r="E109" s="89" t="s">
        <v>1036</v>
      </c>
      <c r="F109" s="211">
        <v>1</v>
      </c>
      <c r="G109" s="90"/>
      <c r="H109" s="64"/>
      <c r="I109" s="2"/>
      <c r="J109" s="237" t="s">
        <v>1071</v>
      </c>
      <c r="K109" s="2"/>
    </row>
    <row r="110" spans="1:11" s="65" customFormat="1" ht="15.75" customHeight="1">
      <c r="A110" s="63"/>
      <c r="B110" s="63"/>
      <c r="C110" s="93"/>
      <c r="D110" s="170">
        <v>28.1</v>
      </c>
      <c r="E110" t="s">
        <v>474</v>
      </c>
      <c r="F110" s="211">
        <v>0.9</v>
      </c>
      <c r="G110" s="90"/>
      <c r="H110" s="64"/>
      <c r="I110" s="2"/>
      <c r="J110" s="237" t="s">
        <v>2099</v>
      </c>
      <c r="K110" s="2"/>
    </row>
    <row r="111" spans="1:11" s="65" customFormat="1" ht="15.75" customHeight="1">
      <c r="A111" s="63"/>
      <c r="B111" s="63"/>
      <c r="C111" s="93"/>
      <c r="D111" s="170">
        <v>28.2</v>
      </c>
      <c r="E111" t="s">
        <v>475</v>
      </c>
      <c r="F111" s="211">
        <v>0.1</v>
      </c>
      <c r="G111" s="90"/>
      <c r="H111" s="64"/>
      <c r="I111" s="2"/>
      <c r="J111" s="237" t="s">
        <v>2099</v>
      </c>
      <c r="K111" s="2"/>
    </row>
    <row r="112" spans="1:11" s="65" customFormat="1" ht="15.75" customHeight="1">
      <c r="A112" s="63"/>
      <c r="B112" s="63"/>
      <c r="C112" s="93">
        <v>29</v>
      </c>
      <c r="D112" s="170">
        <v>29</v>
      </c>
      <c r="E112" s="89" t="s">
        <v>438</v>
      </c>
      <c r="F112" s="211">
        <v>1</v>
      </c>
      <c r="G112" s="90"/>
      <c r="H112" s="64"/>
      <c r="I112" s="2"/>
      <c r="J112" s="237" t="s">
        <v>1071</v>
      </c>
      <c r="K112" s="2"/>
    </row>
    <row r="113" spans="1:11" s="65" customFormat="1" ht="15.75" customHeight="1">
      <c r="A113" s="63"/>
      <c r="B113" s="63"/>
      <c r="C113" s="93"/>
      <c r="D113" s="170">
        <v>29.1</v>
      </c>
      <c r="E113" t="s">
        <v>476</v>
      </c>
      <c r="F113" s="211">
        <v>0.45</v>
      </c>
      <c r="G113" s="90"/>
      <c r="H113" s="64"/>
      <c r="I113" s="2"/>
      <c r="J113" s="237" t="s">
        <v>2099</v>
      </c>
      <c r="K113" s="2"/>
    </row>
    <row r="114" spans="1:11" s="65" customFormat="1" ht="15.75" customHeight="1">
      <c r="A114" s="63"/>
      <c r="B114" s="63"/>
      <c r="C114" s="93"/>
      <c r="D114" s="170">
        <v>29.2</v>
      </c>
      <c r="E114" t="s">
        <v>477</v>
      </c>
      <c r="F114" s="211">
        <v>0.45</v>
      </c>
      <c r="G114" s="90"/>
      <c r="H114" s="64"/>
      <c r="I114" s="2"/>
      <c r="J114" s="237" t="s">
        <v>2099</v>
      </c>
      <c r="K114" s="2"/>
    </row>
    <row r="115" spans="1:11" s="65" customFormat="1" ht="15.75" customHeight="1">
      <c r="A115" s="63"/>
      <c r="B115" s="63"/>
      <c r="C115" s="93"/>
      <c r="D115" s="170">
        <v>29.3</v>
      </c>
      <c r="E115" t="s">
        <v>478</v>
      </c>
      <c r="F115" s="211">
        <v>0.1</v>
      </c>
      <c r="G115" s="90"/>
      <c r="H115" s="64"/>
      <c r="I115" s="2"/>
      <c r="J115" s="237" t="s">
        <v>2099</v>
      </c>
      <c r="K115" s="2"/>
    </row>
    <row r="116" spans="1:11" s="65" customFormat="1" ht="15.75" customHeight="1">
      <c r="A116" s="63"/>
      <c r="B116" s="63"/>
      <c r="C116" s="93">
        <v>30</v>
      </c>
      <c r="D116" s="170">
        <v>30</v>
      </c>
      <c r="E116" s="89" t="s">
        <v>1037</v>
      </c>
      <c r="F116" s="211">
        <v>1</v>
      </c>
      <c r="G116" s="90"/>
      <c r="H116" s="64"/>
      <c r="I116" s="2"/>
      <c r="J116" s="237" t="s">
        <v>1071</v>
      </c>
      <c r="K116" s="2"/>
    </row>
    <row r="117" spans="1:11" s="65" customFormat="1" ht="15.75" customHeight="1">
      <c r="A117" s="63"/>
      <c r="B117" s="63"/>
      <c r="C117" s="93">
        <v>31</v>
      </c>
      <c r="D117" s="170">
        <v>31</v>
      </c>
      <c r="E117" s="89" t="s">
        <v>479</v>
      </c>
      <c r="F117" s="211">
        <v>1</v>
      </c>
      <c r="G117" s="90"/>
      <c r="H117" s="64"/>
      <c r="I117" s="2"/>
      <c r="J117" s="237" t="s">
        <v>1071</v>
      </c>
      <c r="K117" s="2"/>
    </row>
    <row r="118" spans="1:11" s="65" customFormat="1" ht="15.75" customHeight="1">
      <c r="A118" s="63"/>
      <c r="B118" s="63"/>
      <c r="C118" s="93"/>
      <c r="D118" s="170">
        <v>31.1</v>
      </c>
      <c r="E118" t="s">
        <v>480</v>
      </c>
      <c r="F118" s="211">
        <v>0.34</v>
      </c>
      <c r="G118" s="90"/>
      <c r="H118" s="64"/>
      <c r="I118" s="2"/>
      <c r="J118" s="237" t="s">
        <v>2099</v>
      </c>
      <c r="K118" s="2"/>
    </row>
    <row r="119" spans="1:11" s="65" customFormat="1" ht="15.75" customHeight="1">
      <c r="A119" s="63"/>
      <c r="B119" s="63"/>
      <c r="C119" s="93"/>
      <c r="D119" s="170">
        <v>31.2</v>
      </c>
      <c r="E119" t="s">
        <v>481</v>
      </c>
      <c r="F119" s="211">
        <v>0.33</v>
      </c>
      <c r="G119" s="90"/>
      <c r="H119" s="64"/>
      <c r="I119" s="2"/>
      <c r="J119" s="237" t="s">
        <v>2099</v>
      </c>
      <c r="K119" s="2"/>
    </row>
    <row r="120" spans="1:11" s="65" customFormat="1" ht="15.75" customHeight="1">
      <c r="A120" s="63"/>
      <c r="B120" s="63"/>
      <c r="C120" s="93"/>
      <c r="D120" s="170">
        <v>31.3</v>
      </c>
      <c r="E120" t="s">
        <v>482</v>
      </c>
      <c r="F120" s="211">
        <v>0.33</v>
      </c>
      <c r="G120" s="90"/>
      <c r="H120" s="64"/>
      <c r="I120" s="2"/>
      <c r="J120" s="237" t="s">
        <v>2099</v>
      </c>
      <c r="K120" s="2"/>
    </row>
    <row r="121" spans="1:11" s="65" customFormat="1" ht="15.75" customHeight="1">
      <c r="A121" s="63"/>
      <c r="B121" s="63"/>
      <c r="C121" s="93">
        <v>32</v>
      </c>
      <c r="D121" s="170">
        <v>32</v>
      </c>
      <c r="E121" s="89" t="s">
        <v>483</v>
      </c>
      <c r="F121" s="211">
        <v>1</v>
      </c>
      <c r="G121" s="90"/>
      <c r="H121" s="64"/>
      <c r="I121" s="2"/>
      <c r="J121" s="237" t="s">
        <v>1071</v>
      </c>
      <c r="K121" s="2"/>
    </row>
    <row r="122" spans="1:11" s="65" customFormat="1" ht="15.75" customHeight="1">
      <c r="A122" s="63"/>
      <c r="B122" s="63"/>
      <c r="C122" s="93"/>
      <c r="D122" s="170">
        <v>32.1</v>
      </c>
      <c r="E122" t="s">
        <v>484</v>
      </c>
      <c r="F122" s="211">
        <v>0.9</v>
      </c>
      <c r="G122" s="90"/>
      <c r="H122" s="64"/>
      <c r="I122" s="2"/>
      <c r="J122" s="237" t="s">
        <v>2099</v>
      </c>
      <c r="K122" s="2"/>
    </row>
    <row r="123" spans="1:11" s="65" customFormat="1" ht="15.75" customHeight="1">
      <c r="A123" s="63"/>
      <c r="B123" s="63"/>
      <c r="C123" s="93"/>
      <c r="D123" s="170">
        <v>32.200000000000003</v>
      </c>
      <c r="E123" t="s">
        <v>485</v>
      </c>
      <c r="F123" s="211">
        <v>0.1</v>
      </c>
      <c r="G123" s="90"/>
      <c r="H123" s="64"/>
      <c r="I123" s="2"/>
      <c r="J123" s="237" t="s">
        <v>2099</v>
      </c>
      <c r="K123" s="2"/>
    </row>
    <row r="124" spans="1:11" s="65" customFormat="1" ht="15.75" customHeight="1">
      <c r="A124" s="63"/>
      <c r="B124" s="63"/>
      <c r="C124" s="93">
        <v>33</v>
      </c>
      <c r="D124" s="170">
        <v>33</v>
      </c>
      <c r="E124" s="89" t="s">
        <v>486</v>
      </c>
      <c r="F124" s="211">
        <v>1</v>
      </c>
      <c r="G124" s="90"/>
      <c r="H124" s="64"/>
      <c r="I124" s="2"/>
      <c r="J124" s="237" t="s">
        <v>1071</v>
      </c>
      <c r="K124" s="2"/>
    </row>
    <row r="125" spans="1:11" s="65" customFormat="1" ht="15.75" customHeight="1">
      <c r="A125" s="63"/>
      <c r="B125" s="63"/>
      <c r="C125" s="93"/>
      <c r="D125" s="170">
        <v>33.1</v>
      </c>
      <c r="E125" t="s">
        <v>487</v>
      </c>
      <c r="F125" s="211">
        <v>0.35</v>
      </c>
      <c r="G125" s="90"/>
      <c r="H125" s="64"/>
      <c r="I125" s="2"/>
      <c r="J125" s="237" t="s">
        <v>2099</v>
      </c>
      <c r="K125" s="2"/>
    </row>
    <row r="126" spans="1:11" s="65" customFormat="1" ht="15.75" customHeight="1">
      <c r="A126" s="63"/>
      <c r="B126" s="63"/>
      <c r="C126" s="93"/>
      <c r="D126" s="170">
        <v>33.200000000000003</v>
      </c>
      <c r="E126" t="s">
        <v>488</v>
      </c>
      <c r="F126" s="211">
        <v>0.45</v>
      </c>
      <c r="G126" s="90"/>
      <c r="H126" s="64"/>
      <c r="I126" s="2"/>
      <c r="J126" s="237" t="s">
        <v>2099</v>
      </c>
      <c r="K126" s="2"/>
    </row>
    <row r="127" spans="1:11" s="65" customFormat="1" ht="15.75" customHeight="1">
      <c r="A127" s="63"/>
      <c r="B127" s="63"/>
      <c r="C127" s="93"/>
      <c r="D127" s="170">
        <v>33.299999999999997</v>
      </c>
      <c r="E127" t="s">
        <v>489</v>
      </c>
      <c r="F127" s="211">
        <v>0.1</v>
      </c>
      <c r="G127" s="90"/>
      <c r="H127" s="64"/>
      <c r="I127" s="2"/>
      <c r="J127" s="237" t="s">
        <v>2099</v>
      </c>
      <c r="K127" s="2"/>
    </row>
    <row r="128" spans="1:11" s="65" customFormat="1" ht="15.75" customHeight="1">
      <c r="A128" s="63"/>
      <c r="B128" s="63"/>
      <c r="C128" s="93"/>
      <c r="D128" s="170">
        <v>33.4</v>
      </c>
      <c r="E128" t="s">
        <v>490</v>
      </c>
      <c r="F128" s="211">
        <v>0.1</v>
      </c>
      <c r="G128" s="90"/>
      <c r="H128" s="64"/>
      <c r="I128" s="2"/>
      <c r="J128" s="237" t="s">
        <v>2099</v>
      </c>
      <c r="K128" s="2"/>
    </row>
    <row r="129" spans="1:11" s="65" customFormat="1" ht="17.25" customHeight="1">
      <c r="A129" s="63"/>
      <c r="B129" s="63"/>
      <c r="C129" s="93">
        <v>34</v>
      </c>
      <c r="D129" s="170">
        <v>34</v>
      </c>
      <c r="E129" s="89" t="s">
        <v>491</v>
      </c>
      <c r="F129" s="211">
        <v>1</v>
      </c>
      <c r="G129" s="90"/>
      <c r="H129" s="64"/>
      <c r="I129" s="2"/>
      <c r="J129" s="237" t="s">
        <v>1071</v>
      </c>
      <c r="K129" s="2"/>
    </row>
    <row r="130" spans="1:11" s="65" customFormat="1" ht="17.25" customHeight="1">
      <c r="A130" s="63"/>
      <c r="B130" s="63"/>
      <c r="C130" s="93"/>
      <c r="D130" s="170">
        <v>34.1</v>
      </c>
      <c r="E130" t="s">
        <v>492</v>
      </c>
      <c r="F130" s="211">
        <v>0.9</v>
      </c>
      <c r="G130" s="90"/>
      <c r="H130" s="64"/>
      <c r="I130" s="2"/>
      <c r="J130" s="237" t="s">
        <v>2099</v>
      </c>
      <c r="K130" s="2"/>
    </row>
    <row r="131" spans="1:11" s="65" customFormat="1" ht="17.25" customHeight="1">
      <c r="A131" s="63"/>
      <c r="B131" s="63"/>
      <c r="C131" s="93"/>
      <c r="D131" s="170">
        <v>34.200000000000003</v>
      </c>
      <c r="E131" t="s">
        <v>493</v>
      </c>
      <c r="F131" s="211">
        <v>0.1</v>
      </c>
      <c r="G131" s="90"/>
      <c r="H131" s="64"/>
      <c r="I131" s="2"/>
      <c r="J131" s="237" t="s">
        <v>2099</v>
      </c>
      <c r="K131" s="2"/>
    </row>
    <row r="132" spans="1:11" s="65" customFormat="1" ht="15.75" customHeight="1">
      <c r="A132" s="63"/>
      <c r="B132" s="63"/>
      <c r="C132" s="93">
        <v>35</v>
      </c>
      <c r="D132" s="170">
        <v>35</v>
      </c>
      <c r="E132" s="89" t="s">
        <v>494</v>
      </c>
      <c r="F132" s="211">
        <v>1</v>
      </c>
      <c r="G132" s="90"/>
      <c r="H132" s="64"/>
      <c r="I132" s="2"/>
      <c r="J132" s="237" t="s">
        <v>1071</v>
      </c>
      <c r="K132" s="2"/>
    </row>
    <row r="133" spans="1:11" s="65" customFormat="1" ht="15.75" customHeight="1">
      <c r="A133" s="63"/>
      <c r="B133" s="63"/>
      <c r="C133" s="93"/>
      <c r="D133" s="170">
        <v>35.1</v>
      </c>
      <c r="E133" t="s">
        <v>495</v>
      </c>
      <c r="F133" s="211">
        <v>0.5</v>
      </c>
      <c r="G133" s="90"/>
      <c r="H133" s="64"/>
      <c r="I133" s="2"/>
      <c r="J133" s="237" t="s">
        <v>2099</v>
      </c>
      <c r="K133" s="2"/>
    </row>
    <row r="134" spans="1:11" s="65" customFormat="1" ht="15.75" customHeight="1">
      <c r="A134" s="63"/>
      <c r="B134" s="63"/>
      <c r="C134" s="93"/>
      <c r="D134" s="170">
        <v>35.200000000000003</v>
      </c>
      <c r="E134" t="s">
        <v>496</v>
      </c>
      <c r="F134" s="211">
        <v>0.5</v>
      </c>
      <c r="G134" s="90"/>
      <c r="H134" s="64"/>
      <c r="I134" s="2"/>
      <c r="J134" s="237" t="s">
        <v>2099</v>
      </c>
      <c r="K134" s="2"/>
    </row>
    <row r="135" spans="1:11" s="65" customFormat="1" ht="15.75" customHeight="1">
      <c r="A135" s="63"/>
      <c r="B135" s="63"/>
      <c r="C135" s="93">
        <v>36</v>
      </c>
      <c r="D135" s="170">
        <v>36</v>
      </c>
      <c r="E135" s="89" t="s">
        <v>497</v>
      </c>
      <c r="F135" s="211">
        <v>1</v>
      </c>
      <c r="G135" s="90"/>
      <c r="H135" s="64"/>
      <c r="I135" s="2"/>
      <c r="J135" s="237" t="s">
        <v>1071</v>
      </c>
      <c r="K135" s="2"/>
    </row>
    <row r="136" spans="1:11" s="65" customFormat="1" ht="15.75" customHeight="1">
      <c r="A136" s="63"/>
      <c r="B136" s="63"/>
      <c r="C136" s="93"/>
      <c r="D136" s="170">
        <v>36.1</v>
      </c>
      <c r="E136" t="s">
        <v>498</v>
      </c>
      <c r="F136" s="211">
        <v>0.6</v>
      </c>
      <c r="G136" s="90"/>
      <c r="H136" s="64"/>
      <c r="I136" s="2"/>
      <c r="J136" s="237" t="s">
        <v>2099</v>
      </c>
      <c r="K136" s="2"/>
    </row>
    <row r="137" spans="1:11" s="65" customFormat="1" ht="15.75" customHeight="1">
      <c r="A137" s="63"/>
      <c r="B137" s="63"/>
      <c r="C137" s="93"/>
      <c r="D137" s="170">
        <v>36.200000000000003</v>
      </c>
      <c r="E137" t="s">
        <v>499</v>
      </c>
      <c r="F137" s="211">
        <v>0.2</v>
      </c>
      <c r="G137" s="90"/>
      <c r="H137" s="64"/>
      <c r="I137" s="2"/>
      <c r="J137" s="237" t="s">
        <v>2099</v>
      </c>
      <c r="K137" s="2"/>
    </row>
    <row r="138" spans="1:11" s="65" customFormat="1" ht="15.75" customHeight="1">
      <c r="A138" s="63"/>
      <c r="B138" s="63"/>
      <c r="C138" s="93"/>
      <c r="D138" s="170">
        <v>36.299999999999997</v>
      </c>
      <c r="E138" t="s">
        <v>500</v>
      </c>
      <c r="F138" s="211">
        <v>0.2</v>
      </c>
      <c r="G138" s="90"/>
      <c r="H138" s="64"/>
      <c r="I138" s="2"/>
      <c r="J138" s="237" t="s">
        <v>2099</v>
      </c>
      <c r="K138" s="2"/>
    </row>
    <row r="139" spans="1:11" s="65" customFormat="1" ht="15.75" customHeight="1">
      <c r="A139" s="63"/>
      <c r="B139" s="63"/>
      <c r="C139" s="93">
        <v>37</v>
      </c>
      <c r="D139" s="170">
        <v>37</v>
      </c>
      <c r="E139" s="89" t="s">
        <v>501</v>
      </c>
      <c r="F139" s="211">
        <v>1</v>
      </c>
      <c r="G139" s="90"/>
      <c r="H139" s="64"/>
      <c r="I139" s="2"/>
      <c r="J139" s="237" t="s">
        <v>1071</v>
      </c>
      <c r="K139" s="2"/>
    </row>
    <row r="140" spans="1:11" s="65" customFormat="1" ht="15.75" customHeight="1">
      <c r="A140" s="63"/>
      <c r="B140" s="63"/>
      <c r="C140" s="93"/>
      <c r="D140" s="170">
        <v>37.1</v>
      </c>
      <c r="E140" t="s">
        <v>502</v>
      </c>
      <c r="F140" s="211">
        <v>0.9</v>
      </c>
      <c r="G140" s="90"/>
      <c r="H140" s="64"/>
      <c r="I140" s="2"/>
      <c r="J140" s="237" t="s">
        <v>2099</v>
      </c>
      <c r="K140" s="2"/>
    </row>
    <row r="141" spans="1:11" s="65" customFormat="1" ht="15.75" customHeight="1">
      <c r="A141" s="63"/>
      <c r="B141" s="63"/>
      <c r="C141" s="93"/>
      <c r="D141" s="170">
        <v>37.200000000000003</v>
      </c>
      <c r="E141" t="s">
        <v>503</v>
      </c>
      <c r="F141" s="211">
        <v>0.1</v>
      </c>
      <c r="G141" s="90"/>
      <c r="H141" s="64"/>
      <c r="I141" s="2"/>
      <c r="J141" s="237" t="s">
        <v>2099</v>
      </c>
      <c r="K141" s="2"/>
    </row>
    <row r="142" spans="1:11" s="65" customFormat="1" ht="15.75" customHeight="1">
      <c r="A142" s="63"/>
      <c r="B142" s="63"/>
      <c r="C142" s="93">
        <v>38</v>
      </c>
      <c r="D142" s="170">
        <v>38</v>
      </c>
      <c r="E142" s="89" t="s">
        <v>1038</v>
      </c>
      <c r="F142" s="211">
        <v>1</v>
      </c>
      <c r="G142" s="90"/>
      <c r="H142" s="64"/>
      <c r="I142" s="2"/>
      <c r="J142" s="237" t="s">
        <v>1071</v>
      </c>
      <c r="K142" s="2"/>
    </row>
    <row r="143" spans="1:11" s="65" customFormat="1" ht="15.75" customHeight="1">
      <c r="A143" s="63"/>
      <c r="B143" s="63"/>
      <c r="C143" s="93"/>
      <c r="D143" s="170">
        <v>38.1</v>
      </c>
      <c r="E143" t="s">
        <v>504</v>
      </c>
      <c r="F143" s="211">
        <v>0.5</v>
      </c>
      <c r="G143" s="90"/>
      <c r="H143" s="64"/>
      <c r="I143" s="2"/>
      <c r="J143" s="237" t="s">
        <v>2099</v>
      </c>
      <c r="K143" s="2"/>
    </row>
    <row r="144" spans="1:11" s="65" customFormat="1" ht="15.75" customHeight="1">
      <c r="A144" s="63"/>
      <c r="B144" s="63"/>
      <c r="C144" s="93"/>
      <c r="D144" s="170">
        <v>38.200000000000003</v>
      </c>
      <c r="E144" t="s">
        <v>505</v>
      </c>
      <c r="F144" s="211">
        <v>0.5</v>
      </c>
      <c r="G144" s="90"/>
      <c r="H144" s="64"/>
      <c r="I144" s="2"/>
      <c r="J144" s="237" t="s">
        <v>2099</v>
      </c>
      <c r="K144" s="2"/>
    </row>
    <row r="145" spans="1:11" s="65" customFormat="1" ht="15.75" customHeight="1">
      <c r="A145" s="63"/>
      <c r="B145" s="63"/>
      <c r="C145" s="93">
        <v>39</v>
      </c>
      <c r="D145" s="170">
        <v>39</v>
      </c>
      <c r="E145" s="89" t="s">
        <v>506</v>
      </c>
      <c r="F145" s="211">
        <v>1</v>
      </c>
      <c r="G145" s="90"/>
      <c r="H145" s="64"/>
      <c r="I145" s="2"/>
      <c r="J145" s="237" t="s">
        <v>1071</v>
      </c>
      <c r="K145" s="2"/>
    </row>
    <row r="146" spans="1:11" s="65" customFormat="1" ht="15.75" customHeight="1">
      <c r="A146" s="63"/>
      <c r="B146" s="63"/>
      <c r="C146" s="93">
        <v>40</v>
      </c>
      <c r="D146" s="170">
        <v>40</v>
      </c>
      <c r="E146" s="89" t="s">
        <v>507</v>
      </c>
      <c r="F146" s="211">
        <v>1</v>
      </c>
      <c r="G146" s="90"/>
      <c r="H146" s="64"/>
      <c r="I146" s="2"/>
      <c r="J146" s="237" t="s">
        <v>1071</v>
      </c>
      <c r="K146" s="2"/>
    </row>
    <row r="147" spans="1:11" s="65" customFormat="1" ht="15.75" customHeight="1">
      <c r="A147" s="63"/>
      <c r="B147" s="63"/>
      <c r="C147" s="93"/>
      <c r="D147" s="170">
        <v>40.1</v>
      </c>
      <c r="E147" t="s">
        <v>508</v>
      </c>
      <c r="F147" s="211">
        <v>0.25</v>
      </c>
      <c r="G147" s="90"/>
      <c r="H147" s="64"/>
      <c r="I147" s="2"/>
      <c r="J147" s="237" t="s">
        <v>2099</v>
      </c>
      <c r="K147" s="2"/>
    </row>
    <row r="148" spans="1:11" s="65" customFormat="1" ht="15.75" customHeight="1">
      <c r="A148" s="63"/>
      <c r="B148" s="63"/>
      <c r="C148" s="93"/>
      <c r="D148" s="170">
        <v>40.200000000000003</v>
      </c>
      <c r="E148" t="s">
        <v>509</v>
      </c>
      <c r="F148" s="211">
        <v>0.25</v>
      </c>
      <c r="G148" s="90"/>
      <c r="H148" s="64"/>
      <c r="I148" s="2"/>
      <c r="J148" s="237" t="s">
        <v>2099</v>
      </c>
      <c r="K148" s="2"/>
    </row>
    <row r="149" spans="1:11" s="65" customFormat="1" ht="15.75" customHeight="1">
      <c r="A149" s="63"/>
      <c r="B149" s="63"/>
      <c r="C149" s="93"/>
      <c r="D149" s="170">
        <v>40.299999999999997</v>
      </c>
      <c r="E149" t="s">
        <v>510</v>
      </c>
      <c r="F149" s="211">
        <v>0.1</v>
      </c>
      <c r="G149" s="90"/>
      <c r="H149" s="64"/>
      <c r="I149" s="2"/>
      <c r="J149" s="237" t="s">
        <v>2099</v>
      </c>
      <c r="K149" s="2"/>
    </row>
    <row r="150" spans="1:11" s="65" customFormat="1" ht="15.75" customHeight="1">
      <c r="A150" s="63"/>
      <c r="B150" s="63"/>
      <c r="C150" s="93"/>
      <c r="D150" s="170">
        <v>40.4</v>
      </c>
      <c r="E150" t="s">
        <v>511</v>
      </c>
      <c r="F150" s="211">
        <v>0.4</v>
      </c>
      <c r="G150" s="90"/>
      <c r="H150" s="64"/>
      <c r="I150" s="2"/>
      <c r="J150" s="237" t="s">
        <v>2099</v>
      </c>
      <c r="K150" s="2"/>
    </row>
    <row r="151" spans="1:11" s="65" customFormat="1" ht="15.75" customHeight="1">
      <c r="A151" s="63"/>
      <c r="B151" s="63"/>
      <c r="C151" s="93">
        <v>41</v>
      </c>
      <c r="D151" s="170">
        <v>43</v>
      </c>
      <c r="E151" s="89" t="s">
        <v>512</v>
      </c>
      <c r="F151" s="211">
        <v>1</v>
      </c>
      <c r="G151" s="90"/>
      <c r="H151" s="64"/>
      <c r="I151" s="2"/>
      <c r="J151" s="237" t="s">
        <v>1071</v>
      </c>
      <c r="K151" s="2"/>
    </row>
    <row r="152" spans="1:11" s="65" customFormat="1" ht="15.75" customHeight="1">
      <c r="A152" s="63"/>
      <c r="B152" s="63"/>
      <c r="C152" s="93"/>
      <c r="D152" s="170">
        <v>43.1</v>
      </c>
      <c r="E152" t="s">
        <v>514</v>
      </c>
      <c r="F152" s="211">
        <v>0.5</v>
      </c>
      <c r="G152" s="90"/>
      <c r="H152" s="64"/>
      <c r="I152" s="2"/>
      <c r="J152" s="237" t="s">
        <v>2099</v>
      </c>
      <c r="K152" s="2"/>
    </row>
    <row r="153" spans="1:11" s="65" customFormat="1" ht="15.75" customHeight="1">
      <c r="A153" s="63"/>
      <c r="B153" s="63"/>
      <c r="C153" s="93"/>
      <c r="D153" s="170">
        <v>43.2</v>
      </c>
      <c r="E153" t="s">
        <v>513</v>
      </c>
      <c r="F153" s="211">
        <v>0.5</v>
      </c>
      <c r="G153" s="90"/>
      <c r="H153" s="64"/>
      <c r="I153" s="2"/>
      <c r="J153" s="237" t="s">
        <v>2099</v>
      </c>
      <c r="K153" s="2"/>
    </row>
    <row r="154" spans="1:11" s="65" customFormat="1" ht="15.75" customHeight="1">
      <c r="A154" s="63"/>
      <c r="B154" s="63"/>
      <c r="C154" s="93">
        <v>42</v>
      </c>
      <c r="D154" s="170">
        <v>44</v>
      </c>
      <c r="E154" s="89" t="s">
        <v>1039</v>
      </c>
      <c r="F154" s="211">
        <v>1</v>
      </c>
      <c r="G154" s="90"/>
      <c r="H154" s="64"/>
      <c r="I154" s="2"/>
      <c r="J154" s="237" t="s">
        <v>1071</v>
      </c>
      <c r="K154" s="2"/>
    </row>
    <row r="155" spans="1:11" s="65" customFormat="1" ht="15.75" customHeight="1">
      <c r="A155" s="63"/>
      <c r="B155" s="63"/>
      <c r="C155" s="93"/>
      <c r="D155" s="170">
        <v>44.1</v>
      </c>
      <c r="E155" t="s">
        <v>515</v>
      </c>
      <c r="F155" s="211">
        <v>0.15</v>
      </c>
      <c r="G155" s="90"/>
      <c r="H155" s="64"/>
      <c r="I155" s="2"/>
      <c r="J155" s="237" t="s">
        <v>2099</v>
      </c>
      <c r="K155" s="2"/>
    </row>
    <row r="156" spans="1:11" s="65" customFormat="1" ht="15.75" customHeight="1">
      <c r="A156" s="63"/>
      <c r="B156" s="63"/>
      <c r="C156" s="93"/>
      <c r="D156" s="170">
        <v>44.2</v>
      </c>
      <c r="E156" t="s">
        <v>516</v>
      </c>
      <c r="F156" s="211">
        <v>0.85</v>
      </c>
      <c r="G156" s="90"/>
      <c r="H156" s="64"/>
      <c r="I156" s="2"/>
      <c r="J156" s="237" t="s">
        <v>2099</v>
      </c>
      <c r="K156" s="2"/>
    </row>
    <row r="157" spans="1:11" s="65" customFormat="1" ht="15.75" customHeight="1">
      <c r="A157" s="63"/>
      <c r="B157" s="63"/>
      <c r="C157" s="93">
        <v>43</v>
      </c>
      <c r="D157" s="170">
        <v>46</v>
      </c>
      <c r="E157" s="89" t="s">
        <v>517</v>
      </c>
      <c r="F157" s="211">
        <v>1</v>
      </c>
      <c r="G157" s="90"/>
      <c r="H157" s="64"/>
      <c r="I157" s="2"/>
      <c r="J157" s="237" t="s">
        <v>1071</v>
      </c>
      <c r="K157" s="2"/>
    </row>
    <row r="158" spans="1:11" s="65" customFormat="1" ht="15.75" customHeight="1">
      <c r="A158" s="63"/>
      <c r="B158" s="63"/>
      <c r="C158" s="93"/>
      <c r="D158" s="170">
        <v>46.1</v>
      </c>
      <c r="E158" t="s">
        <v>518</v>
      </c>
      <c r="F158" s="211">
        <v>0.6</v>
      </c>
      <c r="G158" s="90"/>
      <c r="H158" s="64"/>
      <c r="I158" s="2"/>
      <c r="J158" s="237" t="s">
        <v>2099</v>
      </c>
      <c r="K158" s="2"/>
    </row>
    <row r="159" spans="1:11" s="65" customFormat="1" ht="15.75" customHeight="1">
      <c r="A159" s="63"/>
      <c r="B159" s="63"/>
      <c r="C159" s="93"/>
      <c r="D159" s="170">
        <v>46.2</v>
      </c>
      <c r="E159" t="s">
        <v>519</v>
      </c>
      <c r="F159" s="211">
        <v>0.4</v>
      </c>
      <c r="G159" s="90"/>
      <c r="H159" s="64"/>
      <c r="I159" s="2"/>
      <c r="J159" s="237" t="s">
        <v>2099</v>
      </c>
      <c r="K159" s="2"/>
    </row>
    <row r="160" spans="1:11" s="65" customFormat="1" ht="15.75" customHeight="1">
      <c r="A160" s="63"/>
      <c r="B160" s="63"/>
      <c r="C160" s="93">
        <v>44</v>
      </c>
      <c r="D160" s="170">
        <v>47</v>
      </c>
      <c r="E160" s="89" t="s">
        <v>520</v>
      </c>
      <c r="F160" s="211">
        <v>1</v>
      </c>
      <c r="G160" s="90"/>
      <c r="H160" s="64"/>
      <c r="I160" s="2"/>
      <c r="J160" s="237" t="s">
        <v>1071</v>
      </c>
      <c r="K160" s="2"/>
    </row>
    <row r="161" spans="1:11" s="65" customFormat="1" ht="15.75" customHeight="1">
      <c r="A161" s="63"/>
      <c r="B161" s="63"/>
      <c r="C161" s="93"/>
      <c r="D161" s="170">
        <v>47.1</v>
      </c>
      <c r="E161" t="s">
        <v>521</v>
      </c>
      <c r="F161" s="211">
        <v>0.5</v>
      </c>
      <c r="G161" s="90"/>
      <c r="H161" s="64"/>
      <c r="I161" s="2"/>
      <c r="J161" s="237" t="s">
        <v>2099</v>
      </c>
      <c r="K161" s="2"/>
    </row>
    <row r="162" spans="1:11" s="65" customFormat="1" ht="15.75" customHeight="1">
      <c r="A162" s="63"/>
      <c r="B162" s="63"/>
      <c r="C162" s="93"/>
      <c r="D162" s="170">
        <v>47.2</v>
      </c>
      <c r="E162" t="s">
        <v>522</v>
      </c>
      <c r="F162" s="211">
        <v>0.5</v>
      </c>
      <c r="G162" s="90"/>
      <c r="H162" s="64"/>
      <c r="I162" s="2"/>
      <c r="J162" s="237" t="s">
        <v>2099</v>
      </c>
      <c r="K162" s="2"/>
    </row>
    <row r="163" spans="1:11" s="65" customFormat="1" ht="15.75" customHeight="1">
      <c r="A163" s="63"/>
      <c r="B163" s="63"/>
      <c r="C163" s="93">
        <v>45</v>
      </c>
      <c r="D163" s="170">
        <v>48</v>
      </c>
      <c r="E163" s="89" t="s">
        <v>523</v>
      </c>
      <c r="F163" s="211">
        <v>1</v>
      </c>
      <c r="G163" s="90"/>
      <c r="H163" s="64"/>
      <c r="I163" s="2"/>
      <c r="J163" s="237" t="s">
        <v>1071</v>
      </c>
      <c r="K163" s="2"/>
    </row>
    <row r="164" spans="1:11" s="65" customFormat="1" ht="15.75" customHeight="1">
      <c r="A164" s="63"/>
      <c r="B164" s="63"/>
      <c r="C164" s="93"/>
      <c r="D164" s="170">
        <v>48.1</v>
      </c>
      <c r="E164" t="s">
        <v>524</v>
      </c>
      <c r="F164" s="211">
        <v>0.9</v>
      </c>
      <c r="G164" s="90"/>
      <c r="H164" s="64"/>
      <c r="I164" s="2"/>
      <c r="J164" s="237" t="s">
        <v>2099</v>
      </c>
      <c r="K164" s="2"/>
    </row>
    <row r="165" spans="1:11" s="65" customFormat="1" ht="15.75" customHeight="1">
      <c r="A165" s="63"/>
      <c r="B165" s="63"/>
      <c r="C165" s="93"/>
      <c r="D165" s="170">
        <v>48.2</v>
      </c>
      <c r="E165" t="s">
        <v>525</v>
      </c>
      <c r="F165" s="211">
        <v>0.1</v>
      </c>
      <c r="G165" s="90"/>
      <c r="H165" s="64"/>
      <c r="I165" s="2"/>
      <c r="J165" s="237" t="s">
        <v>2099</v>
      </c>
      <c r="K165" s="2"/>
    </row>
    <row r="166" spans="1:11" s="65" customFormat="1" ht="15.75" customHeight="1">
      <c r="A166" s="63"/>
      <c r="B166" s="63"/>
      <c r="C166" s="93">
        <v>46</v>
      </c>
      <c r="D166" s="170">
        <v>49</v>
      </c>
      <c r="E166" s="89" t="s">
        <v>526</v>
      </c>
      <c r="F166" s="211">
        <v>1</v>
      </c>
      <c r="G166" s="90"/>
      <c r="H166" s="64"/>
      <c r="I166" s="2"/>
      <c r="J166" s="237" t="s">
        <v>1071</v>
      </c>
      <c r="K166" s="2"/>
    </row>
    <row r="167" spans="1:11" s="65" customFormat="1" ht="15.75" customHeight="1">
      <c r="A167" s="63"/>
      <c r="B167" s="63"/>
      <c r="C167" s="93"/>
      <c r="D167" s="170">
        <v>49.1</v>
      </c>
      <c r="E167" t="s">
        <v>527</v>
      </c>
      <c r="F167" s="211">
        <v>0.5</v>
      </c>
      <c r="G167" s="90"/>
      <c r="H167" s="64"/>
      <c r="I167" s="2"/>
      <c r="J167" s="237" t="s">
        <v>2099</v>
      </c>
      <c r="K167" s="2"/>
    </row>
    <row r="168" spans="1:11" s="65" customFormat="1" ht="15.75" customHeight="1">
      <c r="A168" s="63"/>
      <c r="B168" s="63"/>
      <c r="C168" s="93"/>
      <c r="D168" s="170">
        <v>49.2</v>
      </c>
      <c r="E168" t="s">
        <v>528</v>
      </c>
      <c r="F168" s="211">
        <v>0.5</v>
      </c>
      <c r="G168" s="90"/>
      <c r="H168" s="64"/>
      <c r="I168" s="2"/>
      <c r="J168" s="237" t="s">
        <v>2099</v>
      </c>
      <c r="K168" s="2"/>
    </row>
    <row r="169" spans="1:11" s="65" customFormat="1" ht="15.75" customHeight="1">
      <c r="A169" s="63"/>
      <c r="B169" s="63"/>
      <c r="C169" s="93">
        <v>47</v>
      </c>
      <c r="D169" s="170">
        <v>50</v>
      </c>
      <c r="E169" s="89" t="s">
        <v>1040</v>
      </c>
      <c r="F169" s="211">
        <v>1</v>
      </c>
      <c r="G169" s="90"/>
      <c r="H169" s="64"/>
      <c r="I169" s="2"/>
      <c r="J169" s="237" t="s">
        <v>1071</v>
      </c>
      <c r="K169" s="2"/>
    </row>
    <row r="170" spans="1:11" s="65" customFormat="1" ht="15.75" customHeight="1">
      <c r="A170" s="63"/>
      <c r="B170" s="63"/>
      <c r="C170" s="93"/>
      <c r="D170" s="170">
        <v>50.1</v>
      </c>
      <c r="E170" t="s">
        <v>529</v>
      </c>
      <c r="F170" s="211">
        <v>0.5</v>
      </c>
      <c r="G170" s="90"/>
      <c r="H170" s="64"/>
      <c r="I170" s="2"/>
      <c r="J170" s="237" t="s">
        <v>2099</v>
      </c>
      <c r="K170" s="2"/>
    </row>
    <row r="171" spans="1:11" s="65" customFormat="1" ht="15.75" customHeight="1">
      <c r="A171" s="63"/>
      <c r="B171" s="63"/>
      <c r="C171" s="93"/>
      <c r="D171" s="170">
        <v>50.2</v>
      </c>
      <c r="E171" t="s">
        <v>530</v>
      </c>
      <c r="F171" s="211">
        <v>0.5</v>
      </c>
      <c r="G171" s="90"/>
      <c r="H171" s="64"/>
      <c r="I171" s="2"/>
      <c r="J171" s="237" t="s">
        <v>2099</v>
      </c>
      <c r="K171" s="2"/>
    </row>
    <row r="172" spans="1:11" s="65" customFormat="1" ht="15.75" customHeight="1">
      <c r="A172" s="63"/>
      <c r="B172" s="63"/>
      <c r="C172" s="93">
        <v>48</v>
      </c>
      <c r="D172" s="170">
        <v>51</v>
      </c>
      <c r="E172" s="89" t="s">
        <v>531</v>
      </c>
      <c r="F172" s="211">
        <v>1</v>
      </c>
      <c r="G172" s="90"/>
      <c r="H172" s="64"/>
      <c r="I172" s="2"/>
      <c r="J172" s="237" t="s">
        <v>1071</v>
      </c>
      <c r="K172" s="2"/>
    </row>
    <row r="173" spans="1:11" s="65" customFormat="1" ht="15.75" customHeight="1">
      <c r="A173" s="63"/>
      <c r="B173" s="63"/>
      <c r="C173" s="93"/>
      <c r="D173" s="170">
        <v>51.1</v>
      </c>
      <c r="E173" t="s">
        <v>532</v>
      </c>
      <c r="F173" s="211">
        <v>0.5</v>
      </c>
      <c r="G173" s="90"/>
      <c r="H173" s="64"/>
      <c r="I173" s="2"/>
      <c r="J173" s="237" t="s">
        <v>2099</v>
      </c>
      <c r="K173" s="2"/>
    </row>
    <row r="174" spans="1:11" s="65" customFormat="1" ht="15.75" customHeight="1">
      <c r="A174" s="63"/>
      <c r="B174" s="63"/>
      <c r="C174" s="93"/>
      <c r="D174" s="170">
        <v>51.2</v>
      </c>
      <c r="E174" t="s">
        <v>533</v>
      </c>
      <c r="F174" s="211">
        <v>0.25</v>
      </c>
      <c r="G174" s="90"/>
      <c r="H174" s="64"/>
      <c r="I174" s="2"/>
      <c r="J174" s="237" t="s">
        <v>2099</v>
      </c>
      <c r="K174" s="2"/>
    </row>
    <row r="175" spans="1:11" s="65" customFormat="1" ht="15.75" customHeight="1">
      <c r="A175" s="63"/>
      <c r="B175" s="63"/>
      <c r="C175" s="93"/>
      <c r="D175" s="170">
        <v>51.3</v>
      </c>
      <c r="E175" t="s">
        <v>534</v>
      </c>
      <c r="F175" s="211">
        <v>0.25</v>
      </c>
      <c r="G175" s="90"/>
      <c r="H175" s="64"/>
      <c r="I175" s="2"/>
      <c r="J175" s="237" t="s">
        <v>2099</v>
      </c>
      <c r="K175" s="2"/>
    </row>
    <row r="176" spans="1:11" s="65" customFormat="1" ht="15.75" customHeight="1">
      <c r="A176" s="63"/>
      <c r="B176" s="63"/>
      <c r="C176" s="93">
        <v>49</v>
      </c>
      <c r="D176" s="170">
        <v>52</v>
      </c>
      <c r="E176" s="89" t="s">
        <v>535</v>
      </c>
      <c r="F176" s="211">
        <v>1</v>
      </c>
      <c r="G176" s="90"/>
      <c r="H176" s="64"/>
      <c r="I176" s="2"/>
      <c r="J176" s="237" t="s">
        <v>1071</v>
      </c>
      <c r="K176" s="2"/>
    </row>
    <row r="177" spans="1:11" s="65" customFormat="1" ht="15.75" customHeight="1">
      <c r="A177" s="63"/>
      <c r="B177" s="63"/>
      <c r="C177" s="93"/>
      <c r="D177" s="170">
        <v>52.1</v>
      </c>
      <c r="E177" t="s">
        <v>536</v>
      </c>
      <c r="F177" s="211">
        <v>0.34</v>
      </c>
      <c r="G177" s="90"/>
      <c r="H177" s="64"/>
      <c r="I177" s="2"/>
      <c r="J177" s="237" t="s">
        <v>2099</v>
      </c>
      <c r="K177" s="2"/>
    </row>
    <row r="178" spans="1:11" s="65" customFormat="1" ht="15.75" customHeight="1">
      <c r="A178" s="63"/>
      <c r="B178" s="63"/>
      <c r="C178" s="93"/>
      <c r="D178" s="170">
        <v>52.2</v>
      </c>
      <c r="E178" t="s">
        <v>537</v>
      </c>
      <c r="F178" s="211">
        <v>0.33</v>
      </c>
      <c r="G178" s="90"/>
      <c r="H178" s="64"/>
      <c r="I178" s="2"/>
      <c r="J178" s="237" t="s">
        <v>2099</v>
      </c>
      <c r="K178" s="2"/>
    </row>
    <row r="179" spans="1:11" s="65" customFormat="1" ht="15.75" customHeight="1">
      <c r="A179" s="63"/>
      <c r="B179" s="63"/>
      <c r="C179" s="93"/>
      <c r="D179" s="170">
        <v>52.3</v>
      </c>
      <c r="E179" t="s">
        <v>538</v>
      </c>
      <c r="F179" s="211">
        <v>0.33</v>
      </c>
      <c r="G179" s="90"/>
      <c r="H179" s="64"/>
      <c r="I179" s="2"/>
      <c r="J179" s="237" t="s">
        <v>2099</v>
      </c>
      <c r="K179" s="2"/>
    </row>
    <row r="180" spans="1:11" s="65" customFormat="1" ht="15.75" customHeight="1">
      <c r="A180" s="63"/>
      <c r="B180" s="63"/>
      <c r="C180" s="93">
        <v>50</v>
      </c>
      <c r="D180" s="170">
        <v>53</v>
      </c>
      <c r="E180" s="89" t="s">
        <v>539</v>
      </c>
      <c r="F180" s="211">
        <v>1</v>
      </c>
      <c r="G180" s="90"/>
      <c r="H180" s="64"/>
      <c r="I180" s="2"/>
      <c r="J180" s="237" t="s">
        <v>1071</v>
      </c>
      <c r="K180" s="2"/>
    </row>
    <row r="181" spans="1:11" s="65" customFormat="1" ht="15.75" customHeight="1">
      <c r="A181" s="63"/>
      <c r="B181" s="63"/>
      <c r="C181" s="93"/>
      <c r="D181" s="170">
        <v>53.1</v>
      </c>
      <c r="E181" t="s">
        <v>540</v>
      </c>
      <c r="F181" s="211">
        <v>0.9</v>
      </c>
      <c r="G181" s="90"/>
      <c r="H181" s="64"/>
      <c r="I181" s="2"/>
      <c r="J181" s="237" t="s">
        <v>2099</v>
      </c>
      <c r="K181" s="2"/>
    </row>
    <row r="182" spans="1:11" s="65" customFormat="1" ht="15.75" customHeight="1">
      <c r="A182" s="63"/>
      <c r="B182" s="63"/>
      <c r="C182" s="93"/>
      <c r="D182" s="170">
        <v>53.2</v>
      </c>
      <c r="E182" t="s">
        <v>541</v>
      </c>
      <c r="F182" s="211">
        <v>0.1</v>
      </c>
      <c r="G182" s="90"/>
      <c r="H182" s="64"/>
      <c r="I182" s="2"/>
      <c r="J182" s="237" t="s">
        <v>2099</v>
      </c>
      <c r="K182" s="2"/>
    </row>
    <row r="183" spans="1:11" s="65" customFormat="1" ht="15.75" customHeight="1">
      <c r="A183" s="63"/>
      <c r="B183" s="63"/>
      <c r="C183" s="93">
        <v>51</v>
      </c>
      <c r="D183" s="170">
        <v>55</v>
      </c>
      <c r="E183" s="89" t="s">
        <v>1041</v>
      </c>
      <c r="F183" s="211">
        <v>1</v>
      </c>
      <c r="G183" s="90"/>
      <c r="H183" s="64"/>
      <c r="I183" s="2"/>
      <c r="J183" s="237" t="s">
        <v>1071</v>
      </c>
      <c r="K183" s="2"/>
    </row>
    <row r="184" spans="1:11" s="65" customFormat="1" ht="15.75" customHeight="1">
      <c r="A184" s="63"/>
      <c r="B184" s="63"/>
      <c r="C184" s="93"/>
      <c r="D184" s="170">
        <v>55.1</v>
      </c>
      <c r="E184" t="s">
        <v>542</v>
      </c>
      <c r="F184" s="211">
        <v>0.9</v>
      </c>
      <c r="G184" s="90"/>
      <c r="H184" s="64"/>
      <c r="I184" s="2"/>
      <c r="J184" s="237" t="s">
        <v>2099</v>
      </c>
      <c r="K184" s="2"/>
    </row>
    <row r="185" spans="1:11" s="65" customFormat="1" ht="15.75" customHeight="1">
      <c r="A185" s="63"/>
      <c r="B185" s="63"/>
      <c r="C185" s="93"/>
      <c r="D185" s="170">
        <v>55.2</v>
      </c>
      <c r="E185" t="s">
        <v>543</v>
      </c>
      <c r="F185" s="211">
        <v>0.1</v>
      </c>
      <c r="G185" s="90"/>
      <c r="H185" s="64"/>
      <c r="I185" s="2"/>
      <c r="J185" s="237" t="s">
        <v>2099</v>
      </c>
      <c r="K185" s="2"/>
    </row>
    <row r="186" spans="1:11" s="65" customFormat="1" ht="15.75" customHeight="1">
      <c r="A186" s="63"/>
      <c r="B186" s="63"/>
      <c r="C186" s="93">
        <v>52</v>
      </c>
      <c r="D186" s="170">
        <v>56</v>
      </c>
      <c r="E186" s="89" t="s">
        <v>544</v>
      </c>
      <c r="F186" s="211">
        <v>1</v>
      </c>
      <c r="G186" s="90"/>
      <c r="H186" s="64"/>
      <c r="I186" s="2"/>
      <c r="J186" s="237" t="s">
        <v>1071</v>
      </c>
      <c r="K186" s="2"/>
    </row>
    <row r="187" spans="1:11" s="65" customFormat="1" ht="15.75" customHeight="1">
      <c r="A187" s="63"/>
      <c r="B187" s="63"/>
      <c r="C187" s="93"/>
      <c r="D187" s="170">
        <v>56.1</v>
      </c>
      <c r="E187" t="s">
        <v>545</v>
      </c>
      <c r="F187" s="211">
        <v>0.33300000000000002</v>
      </c>
      <c r="G187" s="90"/>
      <c r="H187" s="64"/>
      <c r="I187" s="2"/>
      <c r="J187" s="237" t="s">
        <v>2099</v>
      </c>
      <c r="K187" s="2"/>
    </row>
    <row r="188" spans="1:11" s="65" customFormat="1" ht="15.75" customHeight="1">
      <c r="A188" s="63"/>
      <c r="B188" s="63"/>
      <c r="C188" s="93"/>
      <c r="D188" s="170">
        <v>56.2</v>
      </c>
      <c r="E188" t="s">
        <v>546</v>
      </c>
      <c r="F188" s="211">
        <v>0.33400000000000002</v>
      </c>
      <c r="G188" s="90"/>
      <c r="H188" s="64"/>
      <c r="I188" s="2"/>
      <c r="J188" s="237" t="s">
        <v>2099</v>
      </c>
      <c r="K188" s="2"/>
    </row>
    <row r="189" spans="1:11" s="65" customFormat="1" ht="15.75" customHeight="1">
      <c r="A189" s="63"/>
      <c r="B189" s="63"/>
      <c r="C189" s="93"/>
      <c r="D189" s="170">
        <v>56.3</v>
      </c>
      <c r="E189" t="s">
        <v>547</v>
      </c>
      <c r="F189" s="211">
        <v>0.33300000000000002</v>
      </c>
      <c r="G189" s="90"/>
      <c r="H189" s="64"/>
      <c r="I189" s="2"/>
      <c r="J189" s="237" t="s">
        <v>2099</v>
      </c>
      <c r="K189" s="2"/>
    </row>
    <row r="190" spans="1:11" s="65" customFormat="1" ht="15.75" customHeight="1">
      <c r="A190" s="63"/>
      <c r="B190" s="63"/>
      <c r="C190" s="93">
        <v>53</v>
      </c>
      <c r="D190" s="170">
        <v>57</v>
      </c>
      <c r="E190" s="89" t="s">
        <v>548</v>
      </c>
      <c r="F190" s="211">
        <v>1</v>
      </c>
      <c r="G190" s="90"/>
      <c r="H190" s="64"/>
      <c r="I190" s="2"/>
      <c r="J190" s="237" t="s">
        <v>1071</v>
      </c>
      <c r="K190" s="2"/>
    </row>
    <row r="191" spans="1:11" s="65" customFormat="1" ht="15.75" customHeight="1">
      <c r="A191" s="63"/>
      <c r="B191" s="63"/>
      <c r="C191" s="93"/>
      <c r="D191" s="170">
        <v>57.1</v>
      </c>
      <c r="E191" t="s">
        <v>549</v>
      </c>
      <c r="F191" s="211">
        <v>0.7</v>
      </c>
      <c r="G191" s="90"/>
      <c r="H191" s="64"/>
      <c r="I191" s="2"/>
      <c r="J191" s="237" t="s">
        <v>2099</v>
      </c>
      <c r="K191" s="2"/>
    </row>
    <row r="192" spans="1:11" s="65" customFormat="1" ht="15.75" customHeight="1">
      <c r="A192" s="63"/>
      <c r="B192" s="63"/>
      <c r="C192" s="93"/>
      <c r="D192" s="170">
        <v>57.2</v>
      </c>
      <c r="E192" t="s">
        <v>550</v>
      </c>
      <c r="F192" s="211">
        <v>0.3</v>
      </c>
      <c r="G192" s="90"/>
      <c r="H192" s="64"/>
      <c r="I192" s="2"/>
      <c r="J192" s="237" t="s">
        <v>2099</v>
      </c>
      <c r="K192" s="2"/>
    </row>
    <row r="193" spans="1:11" s="65" customFormat="1" ht="15.75" customHeight="1">
      <c r="A193" s="63"/>
      <c r="B193" s="63"/>
      <c r="C193" s="93">
        <v>54</v>
      </c>
      <c r="D193" s="170">
        <v>58</v>
      </c>
      <c r="E193" s="89" t="s">
        <v>1042</v>
      </c>
      <c r="F193" s="211">
        <v>1</v>
      </c>
      <c r="G193" s="90"/>
      <c r="H193" s="64"/>
      <c r="I193" s="2"/>
      <c r="J193" s="237" t="s">
        <v>1071</v>
      </c>
      <c r="K193" s="2"/>
    </row>
    <row r="194" spans="1:11" s="65" customFormat="1" ht="15.75" customHeight="1">
      <c r="A194" s="63"/>
      <c r="B194" s="63"/>
      <c r="C194" s="93"/>
      <c r="D194" s="170">
        <v>58.1</v>
      </c>
      <c r="E194" t="s">
        <v>551</v>
      </c>
      <c r="F194" s="211">
        <v>0.34</v>
      </c>
      <c r="G194" s="90"/>
      <c r="H194" s="64"/>
      <c r="I194" s="2"/>
      <c r="J194" s="237" t="s">
        <v>2099</v>
      </c>
      <c r="K194" s="2"/>
    </row>
    <row r="195" spans="1:11" s="65" customFormat="1" ht="15.75" customHeight="1">
      <c r="A195" s="63"/>
      <c r="B195" s="63"/>
      <c r="C195" s="93"/>
      <c r="D195" s="170">
        <v>58.2</v>
      </c>
      <c r="E195" t="s">
        <v>552</v>
      </c>
      <c r="F195" s="211">
        <v>0.33</v>
      </c>
      <c r="G195" s="90"/>
      <c r="H195" s="64"/>
      <c r="I195" s="2"/>
      <c r="J195" s="237" t="s">
        <v>2099</v>
      </c>
      <c r="K195" s="2"/>
    </row>
    <row r="196" spans="1:11" s="65" customFormat="1" ht="15.75" customHeight="1">
      <c r="A196" s="63"/>
      <c r="B196" s="63"/>
      <c r="C196" s="93"/>
      <c r="D196" s="170">
        <v>58.3</v>
      </c>
      <c r="E196" t="s">
        <v>553</v>
      </c>
      <c r="F196" s="211">
        <v>0.33</v>
      </c>
      <c r="G196" s="90"/>
      <c r="H196" s="64"/>
      <c r="I196" s="2"/>
      <c r="J196" s="237" t="s">
        <v>2099</v>
      </c>
      <c r="K196" s="2"/>
    </row>
    <row r="197" spans="1:11" s="65" customFormat="1" ht="15.75" customHeight="1">
      <c r="A197" s="63"/>
      <c r="B197" s="63"/>
      <c r="C197" s="93">
        <v>55</v>
      </c>
      <c r="D197" s="170">
        <v>59</v>
      </c>
      <c r="E197" s="89" t="s">
        <v>554</v>
      </c>
      <c r="F197" s="211">
        <v>1</v>
      </c>
      <c r="G197" s="90"/>
      <c r="H197" s="64"/>
      <c r="I197" s="2"/>
      <c r="J197" s="237" t="s">
        <v>1071</v>
      </c>
      <c r="K197" s="2"/>
    </row>
    <row r="198" spans="1:11" s="65" customFormat="1" ht="15.75" customHeight="1">
      <c r="A198" s="63"/>
      <c r="B198" s="63"/>
      <c r="C198" s="93"/>
      <c r="D198" s="170">
        <v>59.1</v>
      </c>
      <c r="E198" t="s">
        <v>555</v>
      </c>
      <c r="F198" s="211">
        <v>0.25</v>
      </c>
      <c r="G198" s="90"/>
      <c r="H198" s="64"/>
      <c r="I198" s="2"/>
      <c r="J198" s="237" t="s">
        <v>2099</v>
      </c>
      <c r="K198" s="2"/>
    </row>
    <row r="199" spans="1:11" s="65" customFormat="1" ht="15.75" customHeight="1">
      <c r="A199" s="63"/>
      <c r="B199" s="63"/>
      <c r="C199" s="93"/>
      <c r="D199" s="170">
        <v>59.2</v>
      </c>
      <c r="E199" t="s">
        <v>556</v>
      </c>
      <c r="F199" s="211">
        <v>0.25</v>
      </c>
      <c r="G199" s="90"/>
      <c r="H199" s="64"/>
      <c r="I199" s="2"/>
      <c r="J199" s="237" t="s">
        <v>2099</v>
      </c>
      <c r="K199" s="2"/>
    </row>
    <row r="200" spans="1:11" s="65" customFormat="1" ht="15.75" customHeight="1">
      <c r="A200" s="63"/>
      <c r="B200" s="63"/>
      <c r="C200" s="93"/>
      <c r="D200" s="170">
        <v>59.3</v>
      </c>
      <c r="E200" t="s">
        <v>557</v>
      </c>
      <c r="F200" s="211">
        <v>0.25</v>
      </c>
      <c r="G200" s="90"/>
      <c r="H200" s="64"/>
      <c r="I200" s="2"/>
      <c r="J200" s="237" t="s">
        <v>2099</v>
      </c>
      <c r="K200" s="2"/>
    </row>
    <row r="201" spans="1:11" s="65" customFormat="1" ht="15.75" customHeight="1">
      <c r="A201" s="63"/>
      <c r="B201" s="63"/>
      <c r="C201" s="93"/>
      <c r="D201" s="170">
        <v>59.4</v>
      </c>
      <c r="E201" t="s">
        <v>558</v>
      </c>
      <c r="F201" s="211">
        <v>0.25</v>
      </c>
      <c r="G201" s="90"/>
      <c r="H201" s="64"/>
      <c r="I201" s="2"/>
      <c r="J201" s="237" t="s">
        <v>2099</v>
      </c>
      <c r="K201" s="2"/>
    </row>
    <row r="202" spans="1:11" s="65" customFormat="1" ht="15.75" customHeight="1">
      <c r="A202" s="63"/>
      <c r="B202" s="63"/>
      <c r="C202" s="93">
        <v>56</v>
      </c>
      <c r="D202" s="170">
        <v>60</v>
      </c>
      <c r="E202" s="89" t="s">
        <v>559</v>
      </c>
      <c r="F202" s="211">
        <v>1</v>
      </c>
      <c r="G202" s="90"/>
      <c r="H202" s="64"/>
      <c r="I202" s="2"/>
      <c r="J202" s="237" t="s">
        <v>1071</v>
      </c>
      <c r="K202" s="2"/>
    </row>
    <row r="203" spans="1:11" s="65" customFormat="1" ht="15.75" customHeight="1">
      <c r="A203" s="63"/>
      <c r="B203" s="63"/>
      <c r="C203" s="93"/>
      <c r="D203" s="170">
        <v>60.1</v>
      </c>
      <c r="E203" t="s">
        <v>560</v>
      </c>
      <c r="F203" s="211">
        <v>0.33</v>
      </c>
      <c r="G203" s="90"/>
      <c r="H203" s="64"/>
      <c r="I203" s="2"/>
      <c r="J203" s="237" t="s">
        <v>2099</v>
      </c>
      <c r="K203" s="2"/>
    </row>
    <row r="204" spans="1:11" s="65" customFormat="1" ht="15.75" customHeight="1">
      <c r="A204" s="63"/>
      <c r="B204" s="63"/>
      <c r="C204" s="93"/>
      <c r="D204" s="170">
        <v>60.2</v>
      </c>
      <c r="E204" t="s">
        <v>561</v>
      </c>
      <c r="F204" s="211">
        <v>0.33</v>
      </c>
      <c r="G204" s="90"/>
      <c r="H204" s="64"/>
      <c r="I204" s="2"/>
      <c r="J204" s="237" t="s">
        <v>2099</v>
      </c>
      <c r="K204" s="2"/>
    </row>
    <row r="205" spans="1:11" s="65" customFormat="1" ht="15.75" customHeight="1">
      <c r="A205" s="63"/>
      <c r="B205" s="63"/>
      <c r="C205" s="93"/>
      <c r="D205" s="170">
        <v>60.3</v>
      </c>
      <c r="E205" t="s">
        <v>562</v>
      </c>
      <c r="F205" s="211">
        <v>0.34</v>
      </c>
      <c r="G205" s="90"/>
      <c r="H205" s="64"/>
      <c r="I205" s="2"/>
      <c r="J205" s="237" t="s">
        <v>2099</v>
      </c>
      <c r="K205" s="2"/>
    </row>
    <row r="206" spans="1:11" s="65" customFormat="1" ht="15.75" customHeight="1">
      <c r="A206" s="63"/>
      <c r="B206" s="63"/>
      <c r="C206" s="93">
        <v>57</v>
      </c>
      <c r="D206" s="170">
        <v>61</v>
      </c>
      <c r="E206" s="89" t="s">
        <v>563</v>
      </c>
      <c r="F206" s="211">
        <v>1</v>
      </c>
      <c r="G206" s="90"/>
      <c r="H206" s="64"/>
      <c r="I206" s="2"/>
      <c r="J206" s="237" t="s">
        <v>1071</v>
      </c>
      <c r="K206" s="2"/>
    </row>
    <row r="207" spans="1:11" s="65" customFormat="1" ht="15.75" customHeight="1">
      <c r="A207" s="63"/>
      <c r="B207" s="63"/>
      <c r="C207" s="93"/>
      <c r="D207" s="170">
        <v>61.1</v>
      </c>
      <c r="E207" t="s">
        <v>564</v>
      </c>
      <c r="F207" s="211">
        <v>0.51</v>
      </c>
      <c r="G207" s="90"/>
      <c r="H207" s="64"/>
      <c r="I207" s="2"/>
      <c r="J207" s="237" t="s">
        <v>2099</v>
      </c>
      <c r="K207" s="2"/>
    </row>
    <row r="208" spans="1:11" s="65" customFormat="1" ht="15.75" customHeight="1">
      <c r="A208" s="63"/>
      <c r="B208" s="63"/>
      <c r="C208" s="93"/>
      <c r="D208" s="170">
        <v>61.2</v>
      </c>
      <c r="E208" t="s">
        <v>565</v>
      </c>
      <c r="F208" s="211">
        <v>0.25</v>
      </c>
      <c r="G208" s="90"/>
      <c r="H208" s="64"/>
      <c r="I208" s="2"/>
      <c r="J208" s="237" t="s">
        <v>2099</v>
      </c>
      <c r="K208" s="2"/>
    </row>
    <row r="209" spans="1:11" s="65" customFormat="1" ht="15.75" customHeight="1">
      <c r="A209" s="63"/>
      <c r="B209" s="63"/>
      <c r="C209" s="93"/>
      <c r="D209" s="170">
        <v>61.3</v>
      </c>
      <c r="E209" t="s">
        <v>566</v>
      </c>
      <c r="F209" s="211">
        <v>0.24</v>
      </c>
      <c r="G209" s="90"/>
      <c r="H209" s="64"/>
      <c r="I209" s="2"/>
      <c r="J209" s="237" t="s">
        <v>2099</v>
      </c>
      <c r="K209" s="2"/>
    </row>
    <row r="210" spans="1:11" s="65" customFormat="1" ht="15.75" customHeight="1">
      <c r="A210" s="63"/>
      <c r="B210" s="63"/>
      <c r="C210" s="93">
        <v>58</v>
      </c>
      <c r="D210" s="170">
        <v>63</v>
      </c>
      <c r="E210" s="89" t="s">
        <v>567</v>
      </c>
      <c r="F210" s="211">
        <v>1</v>
      </c>
      <c r="G210" s="90"/>
      <c r="H210" s="64"/>
      <c r="I210" s="2"/>
      <c r="J210" s="237" t="s">
        <v>1071</v>
      </c>
      <c r="K210" s="2"/>
    </row>
    <row r="211" spans="1:11" s="65" customFormat="1" ht="15.75" customHeight="1">
      <c r="A211" s="63"/>
      <c r="B211" s="63"/>
      <c r="C211" s="93">
        <v>59</v>
      </c>
      <c r="D211" s="170">
        <v>64</v>
      </c>
      <c r="E211" s="89" t="s">
        <v>568</v>
      </c>
      <c r="F211" s="211">
        <v>1</v>
      </c>
      <c r="G211" s="90"/>
      <c r="H211" s="64"/>
      <c r="I211" s="2"/>
      <c r="J211" s="237" t="s">
        <v>1071</v>
      </c>
      <c r="K211" s="2"/>
    </row>
    <row r="212" spans="1:11" s="65" customFormat="1" ht="15.75" customHeight="1">
      <c r="A212" s="63"/>
      <c r="B212" s="63"/>
      <c r="C212" s="93"/>
      <c r="D212" s="170">
        <v>64.099999999999994</v>
      </c>
      <c r="E212" t="s">
        <v>569</v>
      </c>
      <c r="F212" s="211">
        <v>0.5</v>
      </c>
      <c r="G212" s="90"/>
      <c r="H212" s="64"/>
      <c r="I212" s="2"/>
      <c r="J212" s="237" t="s">
        <v>2099</v>
      </c>
      <c r="K212" s="2"/>
    </row>
    <row r="213" spans="1:11" s="65" customFormat="1" ht="15.75" customHeight="1">
      <c r="A213" s="63"/>
      <c r="B213" s="63"/>
      <c r="C213" s="93"/>
      <c r="D213" s="170">
        <v>64.2</v>
      </c>
      <c r="E213" t="s">
        <v>570</v>
      </c>
      <c r="F213" s="211">
        <v>0.5</v>
      </c>
      <c r="G213" s="90"/>
      <c r="H213" s="64"/>
      <c r="I213" s="2"/>
      <c r="J213" s="237" t="s">
        <v>2099</v>
      </c>
      <c r="K213" s="2"/>
    </row>
    <row r="214" spans="1:11" s="65" customFormat="1" ht="15.75" customHeight="1">
      <c r="A214" s="63"/>
      <c r="B214" s="63"/>
      <c r="C214" s="93">
        <v>60</v>
      </c>
      <c r="D214" s="170">
        <v>65</v>
      </c>
      <c r="E214" s="89" t="s">
        <v>1043</v>
      </c>
      <c r="F214" s="211">
        <v>1</v>
      </c>
      <c r="G214" s="90"/>
      <c r="H214" s="64"/>
      <c r="I214" s="2"/>
      <c r="J214" s="237" t="s">
        <v>1071</v>
      </c>
      <c r="K214" s="2"/>
    </row>
    <row r="215" spans="1:11" s="65" customFormat="1" ht="15.75" customHeight="1">
      <c r="A215" s="63"/>
      <c r="B215" s="63"/>
      <c r="C215" s="93"/>
      <c r="D215" s="170">
        <v>65.099999999999994</v>
      </c>
      <c r="E215" t="s">
        <v>571</v>
      </c>
      <c r="F215" s="211">
        <v>0.5</v>
      </c>
      <c r="G215" s="90"/>
      <c r="H215" s="64"/>
      <c r="I215" s="2"/>
      <c r="J215" s="237" t="s">
        <v>2099</v>
      </c>
      <c r="K215" s="2"/>
    </row>
    <row r="216" spans="1:11" s="65" customFormat="1" ht="15.75" customHeight="1">
      <c r="A216" s="63"/>
      <c r="B216" s="63"/>
      <c r="C216" s="93"/>
      <c r="D216" s="170">
        <v>65.2</v>
      </c>
      <c r="E216" t="s">
        <v>572</v>
      </c>
      <c r="F216" s="211">
        <v>0.5</v>
      </c>
      <c r="G216" s="90"/>
      <c r="H216" s="64"/>
      <c r="I216" s="2"/>
      <c r="J216" s="237" t="s">
        <v>2099</v>
      </c>
      <c r="K216" s="2"/>
    </row>
    <row r="217" spans="1:11" s="65" customFormat="1" ht="17.25" customHeight="1">
      <c r="A217" s="63"/>
      <c r="B217" s="63"/>
      <c r="C217" s="93">
        <v>61</v>
      </c>
      <c r="D217" s="170">
        <v>66</v>
      </c>
      <c r="E217" s="89" t="s">
        <v>573</v>
      </c>
      <c r="F217" s="211">
        <v>1</v>
      </c>
      <c r="G217" s="90"/>
      <c r="H217" s="64"/>
      <c r="I217" s="2"/>
      <c r="J217" s="237" t="s">
        <v>1071</v>
      </c>
      <c r="K217" s="2"/>
    </row>
    <row r="218" spans="1:11" s="65" customFormat="1" ht="17.25" customHeight="1">
      <c r="A218" s="63"/>
      <c r="B218" s="63"/>
      <c r="C218" s="93"/>
      <c r="D218" s="170">
        <v>66.099999999999994</v>
      </c>
      <c r="E218" t="s">
        <v>574</v>
      </c>
      <c r="F218" s="211">
        <v>0.5</v>
      </c>
      <c r="G218" s="90"/>
      <c r="H218" s="64"/>
      <c r="I218" s="2"/>
      <c r="J218" s="237" t="s">
        <v>2099</v>
      </c>
      <c r="K218" s="2"/>
    </row>
    <row r="219" spans="1:11" s="65" customFormat="1" ht="17.25" customHeight="1">
      <c r="A219" s="63"/>
      <c r="B219" s="63"/>
      <c r="C219" s="93"/>
      <c r="D219" s="170">
        <v>66.2</v>
      </c>
      <c r="E219" t="s">
        <v>575</v>
      </c>
      <c r="F219" s="211">
        <v>0.3</v>
      </c>
      <c r="G219" s="90"/>
      <c r="H219" s="64"/>
      <c r="I219" s="2"/>
      <c r="J219" s="237" t="s">
        <v>2099</v>
      </c>
      <c r="K219" s="2"/>
    </row>
    <row r="220" spans="1:11" s="65" customFormat="1" ht="17.25" customHeight="1">
      <c r="A220" s="63"/>
      <c r="B220" s="63"/>
      <c r="C220" s="93"/>
      <c r="D220" s="170">
        <v>66.3</v>
      </c>
      <c r="E220" t="s">
        <v>576</v>
      </c>
      <c r="F220" s="211">
        <v>0.2</v>
      </c>
      <c r="G220" s="90"/>
      <c r="H220" s="64"/>
      <c r="I220" s="2"/>
      <c r="J220" s="237" t="s">
        <v>2099</v>
      </c>
      <c r="K220" s="2"/>
    </row>
    <row r="221" spans="1:11" s="65" customFormat="1" ht="15.75" customHeight="1">
      <c r="A221" s="63"/>
      <c r="B221" s="63"/>
      <c r="C221" s="93">
        <v>62</v>
      </c>
      <c r="D221" s="170">
        <v>67</v>
      </c>
      <c r="E221" s="89" t="s">
        <v>577</v>
      </c>
      <c r="F221" s="211">
        <v>1</v>
      </c>
      <c r="G221" s="90"/>
      <c r="H221" s="64"/>
      <c r="I221" s="2"/>
      <c r="J221" s="237" t="s">
        <v>1071</v>
      </c>
      <c r="K221" s="2"/>
    </row>
    <row r="222" spans="1:11" s="65" customFormat="1" ht="15.75" customHeight="1">
      <c r="A222" s="63"/>
      <c r="B222" s="63"/>
      <c r="C222" s="93"/>
      <c r="D222" s="170">
        <v>67.099999999999994</v>
      </c>
      <c r="E222" t="s">
        <v>578</v>
      </c>
      <c r="F222" s="211">
        <v>0.4</v>
      </c>
      <c r="G222" s="90"/>
      <c r="H222" s="64"/>
      <c r="I222" s="2"/>
      <c r="J222" s="237" t="s">
        <v>2099</v>
      </c>
      <c r="K222" s="2"/>
    </row>
    <row r="223" spans="1:11" s="65" customFormat="1" ht="15.75" customHeight="1">
      <c r="A223" s="63"/>
      <c r="B223" s="63"/>
      <c r="C223" s="93"/>
      <c r="D223" s="170">
        <v>67.2</v>
      </c>
      <c r="E223" t="s">
        <v>579</v>
      </c>
      <c r="F223" s="211">
        <v>0.2</v>
      </c>
      <c r="G223" s="90"/>
      <c r="H223" s="64"/>
      <c r="I223" s="2"/>
      <c r="J223" s="237" t="s">
        <v>2099</v>
      </c>
      <c r="K223" s="2"/>
    </row>
    <row r="224" spans="1:11" s="65" customFormat="1" ht="15.75" customHeight="1">
      <c r="A224" s="63"/>
      <c r="B224" s="63"/>
      <c r="C224" s="93"/>
      <c r="D224" s="170">
        <v>67.3</v>
      </c>
      <c r="E224" t="s">
        <v>580</v>
      </c>
      <c r="F224" s="211">
        <v>0.4</v>
      </c>
      <c r="G224" s="90"/>
      <c r="H224" s="64"/>
      <c r="I224" s="2"/>
      <c r="J224" s="237" t="s">
        <v>2099</v>
      </c>
      <c r="K224" s="2"/>
    </row>
    <row r="225" spans="1:11" s="65" customFormat="1" ht="15.75" customHeight="1">
      <c r="A225" s="63"/>
      <c r="B225" s="63"/>
      <c r="C225" s="93">
        <v>63</v>
      </c>
      <c r="D225" s="170">
        <v>68</v>
      </c>
      <c r="E225" s="89" t="s">
        <v>1044</v>
      </c>
      <c r="F225" s="211">
        <v>1</v>
      </c>
      <c r="G225" s="90"/>
      <c r="H225" s="64"/>
      <c r="I225" s="2"/>
      <c r="J225" s="237" t="s">
        <v>1071</v>
      </c>
      <c r="K225" s="2"/>
    </row>
    <row r="226" spans="1:11" s="65" customFormat="1" ht="15.75" customHeight="1">
      <c r="A226" s="63"/>
      <c r="B226" s="63"/>
      <c r="C226" s="598"/>
      <c r="D226" s="599">
        <v>68.099999999999994</v>
      </c>
      <c r="E226" t="s">
        <v>581</v>
      </c>
      <c r="F226" s="600">
        <v>0.6</v>
      </c>
      <c r="G226" s="601"/>
      <c r="H226" s="64"/>
      <c r="I226" s="2"/>
      <c r="J226" s="237" t="s">
        <v>2099</v>
      </c>
      <c r="K226" s="2"/>
    </row>
    <row r="227" spans="1:11" s="65" customFormat="1" ht="15.75" customHeight="1">
      <c r="A227" s="63"/>
      <c r="B227" s="63"/>
      <c r="C227" s="598"/>
      <c r="D227" s="599">
        <v>68.2</v>
      </c>
      <c r="E227" t="s">
        <v>582</v>
      </c>
      <c r="F227" s="600">
        <v>0.1</v>
      </c>
      <c r="G227" s="601"/>
      <c r="H227" s="64"/>
      <c r="I227" s="2"/>
      <c r="J227" s="237" t="s">
        <v>2099</v>
      </c>
      <c r="K227" s="2"/>
    </row>
    <row r="228" spans="1:11" s="65" customFormat="1" ht="15.75" customHeight="1">
      <c r="A228" s="63"/>
      <c r="B228" s="63"/>
      <c r="C228" s="598"/>
      <c r="D228" s="599">
        <v>68.3</v>
      </c>
      <c r="E228" t="s">
        <v>583</v>
      </c>
      <c r="F228" s="600">
        <v>0.3</v>
      </c>
      <c r="G228" s="601"/>
      <c r="H228" s="64"/>
      <c r="I228" s="2"/>
      <c r="J228" s="237" t="s">
        <v>2099</v>
      </c>
      <c r="K228" s="2"/>
    </row>
    <row r="229" spans="1:11" s="65" customFormat="1" ht="3" customHeight="1" thickBot="1">
      <c r="A229" s="63"/>
      <c r="B229" s="63"/>
      <c r="C229" s="385"/>
      <c r="D229" s="387" t="s">
        <v>231</v>
      </c>
      <c r="E229" s="91"/>
      <c r="F229" s="91"/>
      <c r="G229" s="212"/>
      <c r="H229" s="64"/>
      <c r="I229" s="2"/>
      <c r="J229" s="237"/>
      <c r="K229" s="2"/>
    </row>
    <row r="230" spans="1:11" s="65" customFormat="1" ht="15.75" customHeight="1" thickTop="1">
      <c r="A230" s="63"/>
      <c r="B230" s="63"/>
      <c r="C230" s="48"/>
      <c r="D230" s="64"/>
      <c r="E230" s="64"/>
      <c r="F230" s="71"/>
      <c r="G230" s="64"/>
      <c r="H230" s="64"/>
      <c r="I230" s="2"/>
      <c r="J230" s="237"/>
      <c r="K230" s="2"/>
    </row>
    <row r="231" spans="1:11" ht="3.9" customHeight="1">
      <c r="I231" s="2"/>
      <c r="J231" s="2"/>
      <c r="K231" s="2"/>
    </row>
    <row r="232" spans="1:11"/>
    <row r="233" spans="1:11"/>
    <row r="234" spans="1:11"/>
    <row r="235" spans="1:11"/>
    <row r="236" spans="1:11"/>
    <row r="237" spans="1:11"/>
    <row r="238" spans="1:11"/>
    <row r="239" spans="1:11"/>
    <row r="240" spans="1:11"/>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sheetData>
  <mergeCells count="17">
    <mergeCell ref="D7:F7"/>
    <mergeCell ref="G16:G17"/>
    <mergeCell ref="D14:F14"/>
    <mergeCell ref="D16:D17"/>
    <mergeCell ref="E16:E17"/>
    <mergeCell ref="F16:F17"/>
    <mergeCell ref="D1:F1"/>
    <mergeCell ref="D2:F2"/>
    <mergeCell ref="D3:F3"/>
    <mergeCell ref="D4:F4"/>
    <mergeCell ref="D6:F6"/>
    <mergeCell ref="I16:I17"/>
    <mergeCell ref="J16:J17"/>
    <mergeCell ref="C16:C17"/>
    <mergeCell ref="D9:F9"/>
    <mergeCell ref="D11:F11"/>
    <mergeCell ref="D13:F13"/>
  </mergeCells>
  <conditionalFormatting sqref="J19:J228">
    <cfRule type="expression" dxfId="4216" priority="49">
      <formula>AND(ROW()=CELL("ROW"),COLUMN()=CELL("COL"))</formula>
    </cfRule>
    <cfRule type="cellIs" dxfId="4215" priority="51" operator="notEqual">
      <formula>"CORRECTO"</formula>
    </cfRule>
    <cfRule type="cellIs" dxfId="4214" priority="52" operator="equal">
      <formula>"CORRECTO"</formula>
    </cfRule>
  </conditionalFormatting>
  <conditionalFormatting sqref="D19:G228">
    <cfRule type="expression" dxfId="4213" priority="57">
      <formula>IF($D19-INT($D19)=0,TRUE,FALSE)</formula>
    </cfRule>
    <cfRule type="expression" dxfId="4212" priority="77" stopIfTrue="1">
      <formula>IF($D19-INT($D19)&gt;0,TRUE,FALSE)</formula>
    </cfRule>
  </conditionalFormatting>
  <hyperlinks>
    <hyperlink ref="E222" r:id="rId1" display="javascript:void(0);" xr:uid="{3929987F-B421-4BD8-B401-2B3509141DC4}"/>
    <hyperlink ref="E223" r:id="rId2" display="javascript:void(0);" xr:uid="{4D962492-CC01-4FD2-AEAF-6884B16BEA44}"/>
    <hyperlink ref="E224" r:id="rId3" display="javascript:void(0);" xr:uid="{F324FC53-5403-4888-A325-974CCD7902B4}"/>
  </hyperlinks>
  <pageMargins left="0.7" right="0.7" top="0.75" bottom="0.75" header="0.3" footer="0.3"/>
  <pageSetup orientation="portrait" r:id="rId4"/>
  <drawing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V45842"/>
  <sheetViews>
    <sheetView showGridLines="0" topLeftCell="M16" zoomScale="69" zoomScaleNormal="25" zoomScaleSheetLayoutView="77" workbookViewId="0">
      <selection activeCell="AU9" sqref="AU9"/>
    </sheetView>
  </sheetViews>
  <sheetFormatPr baseColWidth="10" defaultColWidth="13.109375" defaultRowHeight="15.6" zeroHeight="1"/>
  <cols>
    <col min="1" max="1" width="3.5546875" style="45" bestFit="1" customWidth="1"/>
    <col min="2" max="2" width="6" style="25" customWidth="1"/>
    <col min="3" max="3" width="15.44140625" style="25" customWidth="1"/>
    <col min="4" max="4" width="26.88671875" style="25" customWidth="1"/>
    <col min="5" max="5" width="37.109375" style="25" customWidth="1"/>
    <col min="6" max="6" width="19.33203125" style="25" customWidth="1"/>
    <col min="7" max="7" width="14.6640625" style="25" customWidth="1"/>
    <col min="8" max="8" width="17" style="25" customWidth="1"/>
    <col min="9" max="9" width="4.6640625" style="25" customWidth="1"/>
    <col min="10" max="10" width="32.88671875" style="25" customWidth="1"/>
    <col min="11" max="12" width="19.5546875" style="25" customWidth="1"/>
    <col min="13" max="13" width="18.88671875" style="25" customWidth="1"/>
    <col min="14" max="14" width="19.88671875" style="25" customWidth="1"/>
    <col min="15" max="15" width="28.33203125" style="25" customWidth="1"/>
    <col min="16" max="16" width="22.88671875" style="25" customWidth="1"/>
    <col min="17" max="17" width="25.33203125" style="25" customWidth="1"/>
    <col min="18" max="18" width="15.88671875" style="25" customWidth="1"/>
    <col min="19" max="19" width="18.44140625" style="25" customWidth="1"/>
    <col min="20" max="20" width="20.6640625" style="25" customWidth="1"/>
    <col min="21" max="21" width="24.5546875" style="25" customWidth="1"/>
    <col min="22" max="22" width="23" style="25" customWidth="1"/>
    <col min="23" max="16384" width="13.109375" style="25"/>
  </cols>
  <sheetData>
    <row r="1" spans="1:22" s="84" customFormat="1" ht="18">
      <c r="A1" s="79"/>
      <c r="B1" s="812" t="s">
        <v>0</v>
      </c>
      <c r="C1" s="812"/>
      <c r="D1" s="812"/>
      <c r="E1" s="812"/>
      <c r="F1" s="812"/>
      <c r="G1" s="812"/>
      <c r="H1" s="812"/>
      <c r="I1" s="812"/>
      <c r="J1" s="812"/>
      <c r="K1" s="812"/>
      <c r="L1" s="812"/>
      <c r="M1" s="812"/>
      <c r="N1" s="812"/>
      <c r="O1" s="812"/>
      <c r="P1" s="812"/>
      <c r="Q1" s="812"/>
      <c r="R1" s="812"/>
      <c r="S1" s="812"/>
      <c r="T1" s="812"/>
      <c r="U1" s="812"/>
      <c r="V1" s="812"/>
    </row>
    <row r="2" spans="1:22" s="84" customFormat="1" ht="18">
      <c r="A2" s="79"/>
      <c r="B2" s="812" t="s">
        <v>1</v>
      </c>
      <c r="C2" s="812"/>
      <c r="D2" s="812"/>
      <c r="E2" s="812"/>
      <c r="F2" s="812"/>
      <c r="G2" s="812"/>
      <c r="H2" s="812"/>
      <c r="I2" s="812"/>
      <c r="J2" s="812"/>
      <c r="K2" s="812"/>
      <c r="L2" s="812"/>
      <c r="M2" s="812"/>
      <c r="N2" s="812"/>
      <c r="O2" s="812"/>
      <c r="P2" s="812"/>
      <c r="Q2" s="812"/>
      <c r="R2" s="812"/>
      <c r="S2" s="812"/>
      <c r="T2" s="812"/>
      <c r="U2" s="812"/>
      <c r="V2" s="812"/>
    </row>
    <row r="3" spans="1:22" s="84" customFormat="1" ht="18">
      <c r="A3" s="79"/>
      <c r="B3" s="812" t="s">
        <v>355</v>
      </c>
      <c r="C3" s="812"/>
      <c r="D3" s="812"/>
      <c r="E3" s="812"/>
      <c r="F3" s="812"/>
      <c r="G3" s="812"/>
      <c r="H3" s="812"/>
      <c r="I3" s="812"/>
      <c r="J3" s="812"/>
      <c r="K3" s="812"/>
      <c r="L3" s="812"/>
      <c r="M3" s="812"/>
      <c r="N3" s="812"/>
      <c r="O3" s="812"/>
      <c r="P3" s="812"/>
      <c r="Q3" s="812"/>
      <c r="R3" s="812"/>
      <c r="S3" s="812"/>
      <c r="T3" s="812"/>
      <c r="U3" s="812"/>
      <c r="V3" s="812"/>
    </row>
    <row r="4" spans="1:22" s="84" customFormat="1" ht="18">
      <c r="A4" s="79"/>
      <c r="B4" s="812" t="s">
        <v>346</v>
      </c>
      <c r="C4" s="812"/>
      <c r="D4" s="812"/>
      <c r="E4" s="812"/>
      <c r="F4" s="812"/>
      <c r="G4" s="812"/>
      <c r="H4" s="812"/>
      <c r="I4" s="812"/>
      <c r="J4" s="812"/>
      <c r="K4" s="812"/>
      <c r="L4" s="812"/>
      <c r="M4" s="812"/>
      <c r="N4" s="812"/>
      <c r="O4" s="812"/>
      <c r="P4" s="812"/>
      <c r="Q4" s="812"/>
      <c r="R4" s="812"/>
      <c r="S4" s="812"/>
      <c r="T4" s="812"/>
      <c r="U4" s="812"/>
      <c r="V4" s="812"/>
    </row>
    <row r="5" spans="1:22" s="84" customFormat="1" ht="18">
      <c r="A5" s="79"/>
      <c r="B5" s="80"/>
      <c r="C5" s="23"/>
      <c r="D5" s="23"/>
      <c r="E5" s="81"/>
      <c r="F5" s="81"/>
      <c r="G5" s="81"/>
      <c r="H5" s="81"/>
      <c r="I5" s="81"/>
      <c r="J5" s="81"/>
      <c r="K5" s="81"/>
      <c r="L5" s="81"/>
      <c r="M5" s="82"/>
      <c r="N5" s="82"/>
      <c r="O5" s="82"/>
      <c r="P5" s="83"/>
      <c r="Q5" s="83"/>
      <c r="R5" s="83"/>
      <c r="S5" s="83"/>
      <c r="T5" s="83"/>
      <c r="U5" s="82"/>
    </row>
    <row r="6" spans="1:22" s="84" customFormat="1" ht="18">
      <c r="A6" s="79"/>
      <c r="B6" s="812" t="s">
        <v>179</v>
      </c>
      <c r="C6" s="812"/>
      <c r="D6" s="812"/>
      <c r="E6" s="812"/>
      <c r="F6" s="812"/>
      <c r="G6" s="812"/>
      <c r="H6" s="812"/>
      <c r="I6" s="812"/>
      <c r="J6" s="812"/>
      <c r="K6" s="812"/>
      <c r="L6" s="812"/>
      <c r="M6" s="812"/>
      <c r="N6" s="812"/>
      <c r="O6" s="812"/>
      <c r="P6" s="812"/>
      <c r="Q6" s="812"/>
      <c r="R6" s="812"/>
      <c r="S6" s="812"/>
      <c r="T6" s="812"/>
      <c r="U6" s="812"/>
      <c r="V6" s="812"/>
    </row>
    <row r="7" spans="1:22" s="84" customFormat="1" ht="18">
      <c r="A7" s="79"/>
      <c r="B7" s="812" t="s">
        <v>385</v>
      </c>
      <c r="C7" s="812"/>
      <c r="D7" s="812"/>
      <c r="E7" s="812"/>
      <c r="F7" s="812"/>
      <c r="G7" s="812"/>
      <c r="H7" s="812"/>
      <c r="I7" s="812"/>
      <c r="J7" s="812"/>
      <c r="K7" s="812"/>
      <c r="L7" s="812"/>
      <c r="M7" s="812"/>
      <c r="N7" s="812"/>
      <c r="O7" s="812"/>
      <c r="P7" s="812"/>
      <c r="Q7" s="812"/>
      <c r="R7" s="812"/>
      <c r="S7" s="812"/>
      <c r="T7" s="812"/>
      <c r="U7" s="812"/>
      <c r="V7" s="812"/>
    </row>
    <row r="8" spans="1:22" s="84" customFormat="1" ht="18">
      <c r="A8" s="79"/>
      <c r="B8" s="80"/>
      <c r="C8" s="23"/>
      <c r="D8" s="23"/>
      <c r="E8" s="81"/>
      <c r="F8" s="81"/>
      <c r="G8" s="81"/>
      <c r="H8" s="81"/>
      <c r="I8" s="81"/>
      <c r="J8" s="81"/>
      <c r="K8" s="81"/>
      <c r="L8" s="81"/>
      <c r="M8" s="82"/>
      <c r="N8" s="82"/>
      <c r="O8" s="82"/>
      <c r="P8" s="83"/>
      <c r="Q8" s="83"/>
      <c r="R8" s="83"/>
      <c r="S8" s="83"/>
      <c r="T8" s="83"/>
      <c r="U8" s="82"/>
    </row>
    <row r="9" spans="1:22" s="84" customFormat="1" ht="18">
      <c r="A9" s="79"/>
      <c r="B9" s="812" t="s">
        <v>1046</v>
      </c>
      <c r="C9" s="812"/>
      <c r="D9" s="812"/>
      <c r="E9" s="812"/>
      <c r="F9" s="812"/>
      <c r="G9" s="812"/>
      <c r="H9" s="812"/>
      <c r="I9" s="812"/>
      <c r="J9" s="812"/>
      <c r="K9" s="812"/>
      <c r="L9" s="812"/>
      <c r="M9" s="812"/>
      <c r="N9" s="812"/>
      <c r="O9" s="812"/>
      <c r="P9" s="812"/>
      <c r="Q9" s="812"/>
      <c r="R9" s="812"/>
      <c r="S9" s="812"/>
      <c r="T9" s="812"/>
      <c r="U9" s="812"/>
      <c r="V9" s="812"/>
    </row>
    <row r="10" spans="1:22" s="84" customFormat="1" ht="18">
      <c r="A10" s="79"/>
      <c r="B10" s="80"/>
      <c r="C10" s="85"/>
      <c r="D10" s="85"/>
      <c r="E10" s="81"/>
      <c r="F10" s="81"/>
      <c r="G10" s="81"/>
      <c r="H10" s="81"/>
      <c r="I10" s="81"/>
      <c r="J10" s="81"/>
      <c r="K10" s="81"/>
      <c r="L10" s="81"/>
      <c r="M10" s="82"/>
      <c r="N10" s="82"/>
      <c r="O10" s="82"/>
      <c r="P10" s="81"/>
      <c r="Q10" s="81"/>
      <c r="R10" s="81"/>
      <c r="S10" s="81"/>
      <c r="T10" s="81"/>
      <c r="U10" s="82"/>
    </row>
    <row r="11" spans="1:22" s="84" customFormat="1" ht="24.75" customHeight="1">
      <c r="A11" s="79"/>
      <c r="B11" s="813"/>
      <c r="C11" s="813"/>
      <c r="D11" s="813"/>
      <c r="E11" s="813"/>
      <c r="F11" s="813"/>
      <c r="G11" s="813"/>
      <c r="H11" s="813"/>
      <c r="I11" s="813"/>
      <c r="J11" s="813"/>
      <c r="K11" s="813"/>
      <c r="L11" s="813"/>
      <c r="M11" s="813"/>
      <c r="N11" s="813"/>
      <c r="O11" s="813"/>
      <c r="P11" s="813"/>
      <c r="Q11" s="813"/>
      <c r="R11" s="813"/>
      <c r="S11" s="813"/>
      <c r="T11" s="813"/>
      <c r="U11" s="813"/>
      <c r="V11" s="813"/>
    </row>
    <row r="12" spans="1:22" s="84" customFormat="1" ht="18">
      <c r="A12" s="79"/>
      <c r="B12" s="80"/>
      <c r="C12" s="85"/>
      <c r="D12" s="85"/>
      <c r="E12" s="81"/>
      <c r="F12" s="81"/>
      <c r="G12" s="81"/>
      <c r="H12" s="81"/>
      <c r="I12" s="81"/>
      <c r="J12" s="81"/>
      <c r="K12" s="81"/>
      <c r="L12" s="81"/>
      <c r="M12" s="82"/>
      <c r="N12" s="82"/>
      <c r="O12" s="82"/>
      <c r="P12" s="81"/>
      <c r="Q12" s="81"/>
      <c r="R12" s="81"/>
      <c r="S12" s="81"/>
      <c r="T12" s="81"/>
      <c r="U12" s="82"/>
    </row>
    <row r="13" spans="1:22" s="84" customFormat="1" ht="26.25" customHeight="1">
      <c r="A13" s="79"/>
      <c r="B13" s="809" t="s">
        <v>72</v>
      </c>
      <c r="C13" s="809"/>
      <c r="D13" s="809"/>
      <c r="E13" s="809"/>
      <c r="F13" s="809"/>
      <c r="G13" s="809"/>
      <c r="H13" s="809"/>
      <c r="I13" s="809"/>
      <c r="J13" s="809"/>
      <c r="K13" s="809"/>
      <c r="L13" s="809"/>
      <c r="M13" s="809"/>
      <c r="N13" s="809"/>
      <c r="O13" s="809"/>
      <c r="P13" s="809"/>
      <c r="Q13" s="809"/>
      <c r="R13" s="809"/>
      <c r="S13" s="809"/>
      <c r="T13" s="809"/>
      <c r="U13" s="809"/>
      <c r="V13" s="809"/>
    </row>
    <row r="14" spans="1:22" s="84" customFormat="1" ht="18">
      <c r="A14" s="79"/>
      <c r="B14" s="809" t="s">
        <v>53</v>
      </c>
      <c r="C14" s="809"/>
      <c r="D14" s="809"/>
      <c r="E14" s="809"/>
      <c r="F14" s="809"/>
      <c r="G14" s="809"/>
      <c r="H14" s="809"/>
      <c r="I14" s="809"/>
      <c r="J14" s="809"/>
      <c r="K14" s="809"/>
      <c r="L14" s="809"/>
      <c r="M14" s="809"/>
      <c r="N14" s="809"/>
      <c r="O14" s="809"/>
      <c r="P14" s="809"/>
      <c r="Q14" s="809"/>
      <c r="R14" s="809"/>
      <c r="S14" s="809"/>
      <c r="T14" s="809"/>
      <c r="U14" s="809"/>
      <c r="V14" s="809"/>
    </row>
    <row r="15" spans="1:22" s="493" customFormat="1" ht="14.4" thickBot="1">
      <c r="A15" s="488"/>
      <c r="B15" s="489"/>
      <c r="C15" s="489"/>
      <c r="D15" s="489"/>
      <c r="E15" s="490"/>
      <c r="F15" s="490"/>
      <c r="G15" s="490"/>
      <c r="H15" s="490"/>
      <c r="I15" s="490"/>
      <c r="J15" s="490"/>
      <c r="K15" s="490"/>
      <c r="L15" s="490"/>
      <c r="M15" s="491"/>
      <c r="N15" s="491"/>
      <c r="O15" s="491"/>
      <c r="P15" s="492"/>
      <c r="Q15" s="492"/>
      <c r="R15" s="492"/>
      <c r="S15" s="492"/>
      <c r="T15" s="492"/>
    </row>
    <row r="16" spans="1:22" s="24" customFormat="1" ht="26.25" customHeight="1">
      <c r="A16" s="22"/>
      <c r="C16" s="27"/>
      <c r="H16" s="28"/>
      <c r="P16" s="496" t="s">
        <v>296</v>
      </c>
      <c r="Q16" s="496" t="s">
        <v>64</v>
      </c>
      <c r="R16" s="497" t="s">
        <v>63</v>
      </c>
    </row>
    <row r="17" spans="1:22" s="24" customFormat="1" ht="26.25" customHeight="1" thickBot="1">
      <c r="A17" s="22"/>
      <c r="B17" s="29"/>
      <c r="C17" s="30"/>
      <c r="D17" s="29"/>
      <c r="E17" s="29"/>
      <c r="F17" s="29"/>
      <c r="G17" s="28"/>
      <c r="H17" s="28"/>
      <c r="P17" s="498">
        <v>0.5</v>
      </c>
      <c r="Q17" s="499">
        <v>29221</v>
      </c>
      <c r="R17" s="500">
        <v>45309</v>
      </c>
    </row>
    <row r="18" spans="1:22" s="24" customFormat="1" ht="13.8">
      <c r="A18" s="22"/>
      <c r="C18" s="27"/>
      <c r="G18" s="28"/>
      <c r="H18" s="28"/>
    </row>
    <row r="19" spans="1:22" s="493" customFormat="1" ht="13.8">
      <c r="A19" s="494"/>
      <c r="B19" s="495">
        <v>2</v>
      </c>
      <c r="C19" s="495">
        <v>3</v>
      </c>
      <c r="D19" s="495">
        <v>4</v>
      </c>
      <c r="E19" s="495">
        <v>5</v>
      </c>
      <c r="F19" s="495">
        <v>6</v>
      </c>
      <c r="G19" s="495">
        <v>7</v>
      </c>
      <c r="H19" s="495">
        <v>8</v>
      </c>
      <c r="I19" s="495">
        <v>9</v>
      </c>
      <c r="J19" s="495">
        <v>10</v>
      </c>
      <c r="K19" s="495">
        <v>11</v>
      </c>
      <c r="L19" s="495">
        <v>12</v>
      </c>
      <c r="M19" s="495">
        <v>13</v>
      </c>
      <c r="N19" s="495">
        <v>14</v>
      </c>
      <c r="O19" s="495">
        <v>15</v>
      </c>
      <c r="P19" s="495">
        <v>16</v>
      </c>
      <c r="Q19" s="495">
        <v>17</v>
      </c>
      <c r="R19" s="495">
        <v>18</v>
      </c>
      <c r="S19" s="495">
        <v>19</v>
      </c>
      <c r="T19" s="495">
        <v>20</v>
      </c>
      <c r="U19" s="495">
        <v>21</v>
      </c>
      <c r="V19" s="495">
        <v>22</v>
      </c>
    </row>
    <row r="20" spans="1:22" s="38" customFormat="1" ht="24" thickBot="1">
      <c r="A20" s="31">
        <v>1</v>
      </c>
      <c r="B20" s="746" t="s">
        <v>49</v>
      </c>
      <c r="C20" s="746"/>
      <c r="D20" s="746"/>
      <c r="E20" s="32">
        <v>1</v>
      </c>
      <c r="F20" s="33" t="s">
        <v>386</v>
      </c>
      <c r="G20" s="34"/>
      <c r="H20" s="34"/>
      <c r="I20" s="33"/>
      <c r="J20" s="33"/>
      <c r="K20" s="33"/>
      <c r="L20" s="33"/>
      <c r="M20" s="35"/>
      <c r="N20" s="35"/>
      <c r="O20" s="34"/>
      <c r="P20" s="34"/>
      <c r="Q20" s="36"/>
      <c r="R20" s="36"/>
      <c r="S20" s="36"/>
      <c r="T20" s="36"/>
      <c r="U20" s="37"/>
    </row>
    <row r="21" spans="1:22" s="24" customFormat="1" ht="24.75" customHeight="1">
      <c r="A21" s="22"/>
      <c r="B21" s="768" t="s">
        <v>54</v>
      </c>
      <c r="C21" s="501" t="s">
        <v>55</v>
      </c>
      <c r="D21" s="502" t="s">
        <v>16</v>
      </c>
      <c r="E21" s="502"/>
      <c r="F21" s="502" t="s">
        <v>56</v>
      </c>
      <c r="G21" s="503"/>
      <c r="H21" s="749" t="s">
        <v>57</v>
      </c>
      <c r="I21" s="747" t="s">
        <v>345</v>
      </c>
      <c r="J21" s="749" t="s">
        <v>17</v>
      </c>
      <c r="K21" s="749" t="s">
        <v>298</v>
      </c>
      <c r="L21" s="749" t="s">
        <v>58</v>
      </c>
      <c r="M21" s="749" t="s">
        <v>193</v>
      </c>
      <c r="N21" s="766" t="s">
        <v>313</v>
      </c>
      <c r="O21" s="767"/>
      <c r="P21" s="733" t="s">
        <v>21</v>
      </c>
      <c r="Q21" s="734"/>
      <c r="R21" s="757" t="s">
        <v>205</v>
      </c>
      <c r="S21" s="758"/>
      <c r="T21" s="761" t="s">
        <v>180</v>
      </c>
      <c r="U21" s="762"/>
      <c r="V21" s="763"/>
    </row>
    <row r="22" spans="1:22" s="24" customFormat="1" ht="92.25" customHeight="1">
      <c r="A22" s="22"/>
      <c r="B22" s="769"/>
      <c r="C22" s="504" t="s">
        <v>59</v>
      </c>
      <c r="D22" s="505" t="s">
        <v>3</v>
      </c>
      <c r="E22" s="505" t="s">
        <v>18</v>
      </c>
      <c r="F22" s="505" t="s">
        <v>60</v>
      </c>
      <c r="G22" s="506" t="s">
        <v>61</v>
      </c>
      <c r="H22" s="750"/>
      <c r="I22" s="748"/>
      <c r="J22" s="750"/>
      <c r="K22" s="750"/>
      <c r="L22" s="750"/>
      <c r="M22" s="750"/>
      <c r="N22" s="504" t="s">
        <v>191</v>
      </c>
      <c r="O22" s="505" t="s">
        <v>73</v>
      </c>
      <c r="P22" s="764"/>
      <c r="Q22" s="765"/>
      <c r="R22" s="759"/>
      <c r="S22" s="760"/>
      <c r="T22" s="507" t="s">
        <v>181</v>
      </c>
      <c r="U22" s="508" t="s">
        <v>190</v>
      </c>
      <c r="V22" s="509" t="s">
        <v>225</v>
      </c>
    </row>
    <row r="23" spans="1:22" s="24" customFormat="1" ht="26.25" customHeight="1">
      <c r="A23" s="22"/>
      <c r="B23" s="433"/>
      <c r="C23" s="434">
        <v>3</v>
      </c>
      <c r="D23" s="434">
        <v>4</v>
      </c>
      <c r="E23" s="434">
        <v>5</v>
      </c>
      <c r="F23" s="434">
        <v>6</v>
      </c>
      <c r="G23" s="434">
        <v>7</v>
      </c>
      <c r="H23" s="434">
        <v>8</v>
      </c>
      <c r="I23" s="434">
        <v>9</v>
      </c>
      <c r="J23" s="434">
        <v>10</v>
      </c>
      <c r="K23" s="434">
        <v>11</v>
      </c>
      <c r="L23" s="434">
        <v>12</v>
      </c>
      <c r="M23" s="434">
        <v>13</v>
      </c>
      <c r="N23" s="434">
        <v>14</v>
      </c>
      <c r="O23" s="434">
        <v>15</v>
      </c>
      <c r="P23" s="435">
        <v>16</v>
      </c>
      <c r="Q23" s="436">
        <v>17</v>
      </c>
      <c r="R23" s="435">
        <v>18</v>
      </c>
      <c r="S23" s="436">
        <v>19</v>
      </c>
      <c r="T23" s="437">
        <v>20</v>
      </c>
      <c r="U23" s="224">
        <v>21</v>
      </c>
      <c r="V23" s="438">
        <v>22</v>
      </c>
    </row>
    <row r="24" spans="1:22" s="40" customFormat="1" ht="24.9" customHeight="1">
      <c r="A24" s="39" t="s">
        <v>62</v>
      </c>
      <c r="B24" s="602">
        <v>1</v>
      </c>
      <c r="C24" s="604" t="s">
        <v>584</v>
      </c>
      <c r="D24" s="603" t="s">
        <v>586</v>
      </c>
      <c r="E24" s="427" t="s">
        <v>589</v>
      </c>
      <c r="F24" s="427" t="s">
        <v>591</v>
      </c>
      <c r="G24" s="419">
        <v>1</v>
      </c>
      <c r="H24" s="419" t="s">
        <v>24</v>
      </c>
      <c r="I24" s="425">
        <v>1</v>
      </c>
      <c r="J24" s="426" t="s">
        <v>387</v>
      </c>
      <c r="K24" s="461">
        <v>37082</v>
      </c>
      <c r="L24" s="461">
        <v>38199</v>
      </c>
      <c r="M24" s="420">
        <v>1680.47</v>
      </c>
      <c r="N24" s="458">
        <v>1680.47</v>
      </c>
      <c r="O24" s="228">
        <v>1680.47</v>
      </c>
      <c r="P24" s="720"/>
      <c r="Q24" s="721"/>
      <c r="R24" s="807" t="s">
        <v>610</v>
      </c>
      <c r="S24" s="808"/>
      <c r="T24" s="422" t="s">
        <v>24</v>
      </c>
      <c r="U24" s="423">
        <v>23</v>
      </c>
      <c r="V24" s="424" t="s">
        <v>24</v>
      </c>
    </row>
    <row r="25" spans="1:22" s="40" customFormat="1" ht="24.9" customHeight="1">
      <c r="A25" s="39" t="s">
        <v>1088</v>
      </c>
      <c r="B25" s="602">
        <v>2</v>
      </c>
      <c r="C25" s="427" t="s">
        <v>584</v>
      </c>
      <c r="D25" s="427" t="s">
        <v>587</v>
      </c>
      <c r="E25" s="427" t="s">
        <v>589</v>
      </c>
      <c r="F25" s="427" t="s">
        <v>591</v>
      </c>
      <c r="G25" s="419">
        <v>1</v>
      </c>
      <c r="H25" s="419" t="s">
        <v>24</v>
      </c>
      <c r="I25" s="425">
        <v>2</v>
      </c>
      <c r="J25" s="426" t="s">
        <v>388</v>
      </c>
      <c r="K25" s="461">
        <v>38890</v>
      </c>
      <c r="L25" s="461">
        <v>39812</v>
      </c>
      <c r="M25" s="420">
        <v>1390.38</v>
      </c>
      <c r="N25" s="458">
        <v>1390.38</v>
      </c>
      <c r="O25" s="228">
        <v>1390.38</v>
      </c>
      <c r="P25" s="720"/>
      <c r="Q25" s="721"/>
      <c r="R25" s="807" t="s">
        <v>610</v>
      </c>
      <c r="S25" s="808"/>
      <c r="T25" s="422" t="s">
        <v>24</v>
      </c>
      <c r="U25" s="423">
        <v>28</v>
      </c>
      <c r="V25" s="424" t="s">
        <v>24</v>
      </c>
    </row>
    <row r="26" spans="1:22" s="40" customFormat="1" ht="24.9" customHeight="1">
      <c r="A26" s="39" t="s">
        <v>595</v>
      </c>
      <c r="B26" s="602">
        <v>3</v>
      </c>
      <c r="C26" s="427" t="s">
        <v>585</v>
      </c>
      <c r="D26" s="427" t="s">
        <v>588</v>
      </c>
      <c r="E26" s="427" t="s">
        <v>590</v>
      </c>
      <c r="F26" s="427" t="s">
        <v>591</v>
      </c>
      <c r="G26" s="419">
        <v>1</v>
      </c>
      <c r="H26" s="419" t="s">
        <v>24</v>
      </c>
      <c r="I26" s="425">
        <v>2</v>
      </c>
      <c r="J26" s="426" t="s">
        <v>388</v>
      </c>
      <c r="K26" s="461">
        <v>39846</v>
      </c>
      <c r="L26" s="461">
        <v>40760</v>
      </c>
      <c r="M26" s="420">
        <v>1528.27</v>
      </c>
      <c r="N26" s="458">
        <v>1528.27</v>
      </c>
      <c r="O26" s="228">
        <v>1528.27</v>
      </c>
      <c r="P26" s="720"/>
      <c r="Q26" s="721"/>
      <c r="R26" s="807" t="s">
        <v>610</v>
      </c>
      <c r="S26" s="808"/>
      <c r="T26" s="422" t="s">
        <v>24</v>
      </c>
      <c r="U26" s="423">
        <v>20</v>
      </c>
      <c r="V26" s="424" t="s">
        <v>24</v>
      </c>
    </row>
    <row r="27" spans="1:22" s="40" customFormat="1" ht="13.8">
      <c r="A27" s="39" t="s">
        <v>1089</v>
      </c>
      <c r="B27" s="602" t="s">
        <v>1071</v>
      </c>
      <c r="C27" s="427"/>
      <c r="D27" s="427"/>
      <c r="E27" s="427"/>
      <c r="F27" s="427"/>
      <c r="G27" s="419"/>
      <c r="H27" s="419"/>
      <c r="I27" s="425"/>
      <c r="J27" s="426" t="s">
        <v>1071</v>
      </c>
      <c r="K27" s="594"/>
      <c r="L27" s="461"/>
      <c r="M27" s="420"/>
      <c r="N27" s="458" t="s">
        <v>1071</v>
      </c>
      <c r="O27" s="228" t="s">
        <v>1071</v>
      </c>
      <c r="P27" s="720"/>
      <c r="Q27" s="721"/>
      <c r="R27" s="722"/>
      <c r="S27" s="723"/>
      <c r="T27" s="422"/>
      <c r="U27" s="423"/>
      <c r="V27" s="424"/>
    </row>
    <row r="28" spans="1:22" s="40" customFormat="1" ht="13.8">
      <c r="A28" s="39" t="s">
        <v>1090</v>
      </c>
      <c r="B28" s="602" t="s">
        <v>1071</v>
      </c>
      <c r="C28" s="427"/>
      <c r="D28" s="427"/>
      <c r="E28" s="427"/>
      <c r="F28" s="427"/>
      <c r="G28" s="419"/>
      <c r="H28" s="419"/>
      <c r="I28" s="425"/>
      <c r="J28" s="426" t="s">
        <v>1071</v>
      </c>
      <c r="K28" s="461"/>
      <c r="L28" s="461"/>
      <c r="M28" s="420"/>
      <c r="N28" s="458" t="s">
        <v>1071</v>
      </c>
      <c r="O28" s="228" t="s">
        <v>1071</v>
      </c>
      <c r="P28" s="720"/>
      <c r="Q28" s="721"/>
      <c r="R28" s="722"/>
      <c r="S28" s="723"/>
      <c r="T28" s="422"/>
      <c r="U28" s="423"/>
      <c r="V28" s="424"/>
    </row>
    <row r="29" spans="1:22" s="40" customFormat="1" ht="13.8">
      <c r="A29" s="39" t="s">
        <v>1091</v>
      </c>
      <c r="B29" s="602" t="s">
        <v>1071</v>
      </c>
      <c r="C29" s="427"/>
      <c r="D29" s="427"/>
      <c r="E29" s="427"/>
      <c r="F29" s="427"/>
      <c r="G29" s="419"/>
      <c r="H29" s="419"/>
      <c r="I29" s="425"/>
      <c r="J29" s="426" t="s">
        <v>1071</v>
      </c>
      <c r="K29" s="461"/>
      <c r="L29" s="461"/>
      <c r="M29" s="420"/>
      <c r="N29" s="458" t="s">
        <v>1071</v>
      </c>
      <c r="O29" s="228" t="s">
        <v>1071</v>
      </c>
      <c r="P29" s="720"/>
      <c r="Q29" s="721"/>
      <c r="R29" s="722"/>
      <c r="S29" s="723"/>
      <c r="T29" s="422"/>
      <c r="U29" s="423"/>
      <c r="V29" s="424"/>
    </row>
    <row r="30" spans="1:22" s="40" customFormat="1" ht="13.8">
      <c r="A30" s="39"/>
      <c r="B30" s="602" t="s">
        <v>1071</v>
      </c>
      <c r="C30" s="427"/>
      <c r="D30" s="427"/>
      <c r="E30" s="427"/>
      <c r="F30" s="427"/>
      <c r="G30" s="419"/>
      <c r="H30" s="419"/>
      <c r="I30" s="425"/>
      <c r="J30" s="426" t="s">
        <v>1071</v>
      </c>
      <c r="K30" s="461"/>
      <c r="L30" s="461"/>
      <c r="M30" s="420"/>
      <c r="N30" s="458" t="s">
        <v>1071</v>
      </c>
      <c r="O30" s="228" t="s">
        <v>1071</v>
      </c>
      <c r="P30" s="720"/>
      <c r="Q30" s="721"/>
      <c r="R30" s="722"/>
      <c r="S30" s="723"/>
      <c r="T30" s="422"/>
      <c r="U30" s="423"/>
      <c r="V30" s="424"/>
    </row>
    <row r="31" spans="1:22" s="40" customFormat="1" ht="13.8">
      <c r="A31" s="39"/>
      <c r="B31" s="602" t="s">
        <v>1071</v>
      </c>
      <c r="C31" s="427"/>
      <c r="D31" s="427"/>
      <c r="E31" s="427"/>
      <c r="F31" s="427"/>
      <c r="G31" s="419"/>
      <c r="H31" s="419"/>
      <c r="I31" s="425"/>
      <c r="J31" s="426" t="s">
        <v>1071</v>
      </c>
      <c r="K31" s="461"/>
      <c r="L31" s="461"/>
      <c r="M31" s="420"/>
      <c r="N31" s="458" t="s">
        <v>1071</v>
      </c>
      <c r="O31" s="228" t="s">
        <v>1071</v>
      </c>
      <c r="P31" s="720"/>
      <c r="Q31" s="721"/>
      <c r="R31" s="722"/>
      <c r="S31" s="723"/>
      <c r="T31" s="422"/>
      <c r="U31" s="423"/>
      <c r="V31" s="424"/>
    </row>
    <row r="32" spans="1:22" s="40" customFormat="1" ht="13.8">
      <c r="A32" s="39"/>
      <c r="B32" s="602" t="s">
        <v>1071</v>
      </c>
      <c r="C32" s="427"/>
      <c r="D32" s="427"/>
      <c r="E32" s="427"/>
      <c r="F32" s="427"/>
      <c r="G32" s="419"/>
      <c r="H32" s="419"/>
      <c r="I32" s="425"/>
      <c r="J32" s="426" t="s">
        <v>1071</v>
      </c>
      <c r="K32" s="461"/>
      <c r="L32" s="461"/>
      <c r="M32" s="420"/>
      <c r="N32" s="458" t="s">
        <v>1071</v>
      </c>
      <c r="O32" s="228" t="s">
        <v>1071</v>
      </c>
      <c r="P32" s="720"/>
      <c r="Q32" s="721"/>
      <c r="R32" s="722"/>
      <c r="S32" s="723"/>
      <c r="T32" s="422"/>
      <c r="U32" s="423"/>
      <c r="V32" s="424"/>
    </row>
    <row r="33" spans="1:22" s="40" customFormat="1" ht="13.8">
      <c r="A33" s="39"/>
      <c r="B33" s="602" t="s">
        <v>1071</v>
      </c>
      <c r="C33" s="427"/>
      <c r="D33" s="427"/>
      <c r="E33" s="427"/>
      <c r="F33" s="427"/>
      <c r="G33" s="419"/>
      <c r="H33" s="419"/>
      <c r="I33" s="425"/>
      <c r="J33" s="426" t="s">
        <v>1071</v>
      </c>
      <c r="K33" s="461"/>
      <c r="L33" s="461"/>
      <c r="M33" s="420"/>
      <c r="N33" s="458" t="s">
        <v>1071</v>
      </c>
      <c r="O33" s="228" t="s">
        <v>1071</v>
      </c>
      <c r="P33" s="720"/>
      <c r="Q33" s="721"/>
      <c r="R33" s="722"/>
      <c r="S33" s="723"/>
      <c r="T33" s="422"/>
      <c r="U33" s="423"/>
      <c r="V33" s="424"/>
    </row>
    <row r="34" spans="1:22" s="40" customFormat="1" ht="13.8">
      <c r="A34" s="39"/>
      <c r="B34" s="602" t="s">
        <v>1071</v>
      </c>
      <c r="C34" s="427"/>
      <c r="D34" s="427"/>
      <c r="E34" s="427"/>
      <c r="F34" s="427"/>
      <c r="G34" s="419"/>
      <c r="H34" s="419"/>
      <c r="I34" s="425"/>
      <c r="J34" s="426" t="s">
        <v>1071</v>
      </c>
      <c r="K34" s="461"/>
      <c r="L34" s="461"/>
      <c r="M34" s="420"/>
      <c r="N34" s="458" t="s">
        <v>1071</v>
      </c>
      <c r="O34" s="228" t="s">
        <v>1071</v>
      </c>
      <c r="P34" s="720"/>
      <c r="Q34" s="721"/>
      <c r="R34" s="722"/>
      <c r="S34" s="723"/>
      <c r="T34" s="422"/>
      <c r="U34" s="423"/>
      <c r="V34" s="424"/>
    </row>
    <row r="35" spans="1:22" s="40" customFormat="1" ht="13.8">
      <c r="A35" s="39" t="s">
        <v>1092</v>
      </c>
      <c r="B35" s="602" t="s">
        <v>1071</v>
      </c>
      <c r="C35" s="427"/>
      <c r="D35" s="427"/>
      <c r="E35" s="427"/>
      <c r="F35" s="427"/>
      <c r="G35" s="419"/>
      <c r="H35" s="419"/>
      <c r="I35" s="425"/>
      <c r="J35" s="426" t="s">
        <v>1071</v>
      </c>
      <c r="K35" s="461"/>
      <c r="L35" s="461"/>
      <c r="M35" s="420"/>
      <c r="N35" s="459" t="s">
        <v>1071</v>
      </c>
      <c r="O35" s="228"/>
      <c r="P35" s="720"/>
      <c r="Q35" s="721"/>
      <c r="R35" s="722"/>
      <c r="S35" s="723"/>
      <c r="T35" s="422"/>
      <c r="U35" s="423"/>
      <c r="V35" s="424"/>
    </row>
    <row r="36" spans="1:22" s="40" customFormat="1" ht="13.8">
      <c r="A36" s="39" t="s">
        <v>1093</v>
      </c>
      <c r="B36" s="602" t="s">
        <v>1071</v>
      </c>
      <c r="C36" s="427"/>
      <c r="D36" s="427"/>
      <c r="E36" s="427"/>
      <c r="F36" s="427"/>
      <c r="G36" s="419"/>
      <c r="H36" s="419"/>
      <c r="I36" s="425"/>
      <c r="J36" s="426" t="s">
        <v>1071</v>
      </c>
      <c r="K36" s="461"/>
      <c r="L36" s="461"/>
      <c r="M36" s="421"/>
      <c r="N36" s="459" t="s">
        <v>1071</v>
      </c>
      <c r="O36" s="228" t="s">
        <v>1071</v>
      </c>
      <c r="P36" s="720"/>
      <c r="Q36" s="721"/>
      <c r="R36" s="722"/>
      <c r="S36" s="723"/>
      <c r="T36" s="422"/>
      <c r="U36" s="423"/>
      <c r="V36" s="424"/>
    </row>
    <row r="37" spans="1:22" s="40" customFormat="1" ht="13.8">
      <c r="A37" s="39" t="s">
        <v>1094</v>
      </c>
      <c r="B37" s="602" t="s">
        <v>1071</v>
      </c>
      <c r="C37" s="427"/>
      <c r="D37" s="427"/>
      <c r="E37" s="427"/>
      <c r="F37" s="427"/>
      <c r="G37" s="419"/>
      <c r="H37" s="419"/>
      <c r="I37" s="425"/>
      <c r="J37" s="426" t="s">
        <v>1071</v>
      </c>
      <c r="K37" s="461"/>
      <c r="L37" s="461"/>
      <c r="M37" s="421"/>
      <c r="N37" s="459" t="s">
        <v>1071</v>
      </c>
      <c r="O37" s="228" t="s">
        <v>1071</v>
      </c>
      <c r="P37" s="720"/>
      <c r="Q37" s="721"/>
      <c r="R37" s="722"/>
      <c r="S37" s="723"/>
      <c r="T37" s="422"/>
      <c r="U37" s="423"/>
      <c r="V37" s="424"/>
    </row>
    <row r="38" spans="1:22" s="40" customFormat="1" ht="14.4" thickBot="1">
      <c r="A38" s="39" t="s">
        <v>1095</v>
      </c>
      <c r="B38" s="602" t="s">
        <v>1071</v>
      </c>
      <c r="C38" s="428"/>
      <c r="D38" s="428"/>
      <c r="E38" s="428"/>
      <c r="F38" s="428"/>
      <c r="G38" s="429"/>
      <c r="H38" s="429"/>
      <c r="I38" s="430"/>
      <c r="J38" s="431" t="s">
        <v>1071</v>
      </c>
      <c r="K38" s="462"/>
      <c r="L38" s="462"/>
      <c r="M38" s="432"/>
      <c r="N38" s="459" t="s">
        <v>1071</v>
      </c>
      <c r="O38" s="228" t="s">
        <v>1071</v>
      </c>
      <c r="P38" s="720"/>
      <c r="Q38" s="721"/>
      <c r="R38" s="722"/>
      <c r="S38" s="723"/>
      <c r="T38" s="422"/>
      <c r="U38" s="423"/>
      <c r="V38" s="424"/>
    </row>
    <row r="39" spans="1:22" s="24" customFormat="1" ht="12" customHeight="1">
      <c r="A39" s="39"/>
      <c r="B39" s="41"/>
      <c r="C39" s="42"/>
      <c r="D39" s="42"/>
      <c r="E39" s="42"/>
      <c r="F39" s="42"/>
      <c r="G39" s="42"/>
      <c r="H39" s="440"/>
      <c r="I39" s="42"/>
      <c r="J39" s="42"/>
      <c r="K39" s="42"/>
      <c r="L39" s="42"/>
      <c r="M39" s="42"/>
      <c r="N39" s="42"/>
      <c r="O39" s="227"/>
      <c r="P39" s="42"/>
      <c r="Q39" s="42"/>
      <c r="R39" s="227"/>
      <c r="S39" s="42"/>
      <c r="T39" s="42"/>
      <c r="U39" s="43"/>
      <c r="V39" s="44"/>
    </row>
    <row r="40" spans="1:22" s="24" customFormat="1" ht="17.25" customHeight="1" thickBot="1">
      <c r="A40" s="39" t="s">
        <v>1096</v>
      </c>
      <c r="B40" s="510"/>
      <c r="C40" s="511"/>
      <c r="D40" s="511"/>
      <c r="E40" s="511"/>
      <c r="F40" s="511"/>
      <c r="G40" s="511"/>
      <c r="H40" s="511"/>
      <c r="I40" s="511"/>
      <c r="J40" s="511"/>
      <c r="K40" s="511"/>
      <c r="L40" s="511"/>
      <c r="M40" s="511"/>
      <c r="N40" s="447" t="s">
        <v>322</v>
      </c>
      <c r="O40" s="448">
        <v>1533.0400000000002</v>
      </c>
      <c r="P40" s="576"/>
      <c r="Q40" s="576"/>
      <c r="R40" s="577"/>
      <c r="S40" s="577"/>
      <c r="T40" s="578"/>
      <c r="U40" s="579"/>
      <c r="V40" s="580"/>
    </row>
    <row r="41" spans="1:22" ht="17.25" customHeight="1">
      <c r="B41" s="46"/>
      <c r="C41" s="46"/>
      <c r="D41" s="46"/>
      <c r="E41" s="46"/>
      <c r="F41" s="46"/>
      <c r="G41" s="47"/>
      <c r="H41" s="47"/>
      <c r="I41" s="47"/>
      <c r="J41" s="47"/>
      <c r="K41" s="47"/>
      <c r="L41" s="47"/>
      <c r="M41" s="47"/>
      <c r="N41" s="47"/>
      <c r="O41" s="47"/>
      <c r="P41" s="47"/>
      <c r="Q41" s="47"/>
      <c r="R41" s="47"/>
      <c r="S41" s="47"/>
      <c r="T41" s="47"/>
      <c r="U41" s="47"/>
      <c r="V41" s="47"/>
    </row>
    <row r="42" spans="1:22" s="24" customFormat="1" ht="16.5" customHeight="1" thickBot="1">
      <c r="A42" s="22"/>
      <c r="B42" s="735" t="s">
        <v>65</v>
      </c>
      <c r="C42" s="735"/>
      <c r="D42" s="735"/>
      <c r="E42" s="735"/>
      <c r="F42" s="735"/>
      <c r="G42" s="735"/>
      <c r="H42" s="735"/>
      <c r="I42" s="735"/>
      <c r="J42" s="735"/>
      <c r="K42" s="735"/>
      <c r="L42" s="735"/>
      <c r="M42" s="735"/>
      <c r="N42" s="735"/>
      <c r="O42" s="735"/>
      <c r="P42" s="735"/>
      <c r="Q42" s="735"/>
      <c r="R42" s="735"/>
      <c r="S42" s="735"/>
      <c r="T42" s="735"/>
      <c r="U42" s="735"/>
      <c r="V42" s="735"/>
    </row>
    <row r="43" spans="1:22" s="27" customFormat="1" ht="22.5" customHeight="1">
      <c r="A43" s="106" t="s">
        <v>1097</v>
      </c>
      <c r="B43" s="774" t="s">
        <v>62</v>
      </c>
      <c r="C43" s="779" t="s">
        <v>83</v>
      </c>
      <c r="D43" s="780"/>
      <c r="E43" s="780"/>
      <c r="F43" s="780"/>
      <c r="G43" s="780"/>
      <c r="H43" s="780"/>
      <c r="I43" s="780"/>
      <c r="J43" s="780"/>
      <c r="K43" s="780"/>
      <c r="L43" s="780"/>
      <c r="M43" s="758"/>
      <c r="N43" s="512"/>
      <c r="O43" s="513"/>
      <c r="P43" s="779" t="s">
        <v>90</v>
      </c>
      <c r="Q43" s="780"/>
      <c r="R43" s="780"/>
      <c r="S43" s="758"/>
      <c r="T43" s="757" t="s">
        <v>367</v>
      </c>
      <c r="U43" s="758"/>
      <c r="V43" s="781" t="s">
        <v>6</v>
      </c>
    </row>
    <row r="44" spans="1:22" s="27" customFormat="1" ht="22.5" customHeight="1">
      <c r="A44" s="106" t="s">
        <v>1098</v>
      </c>
      <c r="B44" s="775"/>
      <c r="C44" s="787" t="s">
        <v>84</v>
      </c>
      <c r="D44" s="788"/>
      <c r="E44" s="789"/>
      <c r="F44" s="516">
        <v>2</v>
      </c>
      <c r="G44" s="791" t="s">
        <v>292</v>
      </c>
      <c r="H44" s="750" t="s">
        <v>291</v>
      </c>
      <c r="I44" s="750"/>
      <c r="J44" s="787" t="s">
        <v>290</v>
      </c>
      <c r="K44" s="790"/>
      <c r="L44" s="517"/>
      <c r="M44" s="517"/>
      <c r="N44" s="518"/>
      <c r="O44" s="519"/>
      <c r="P44" s="814"/>
      <c r="Q44" s="815"/>
      <c r="R44" s="815"/>
      <c r="S44" s="816"/>
      <c r="T44" s="759"/>
      <c r="U44" s="760"/>
      <c r="V44" s="782"/>
    </row>
    <row r="45" spans="1:22" s="27" customFormat="1" ht="51.75" customHeight="1" thickBot="1">
      <c r="A45" s="106" t="s">
        <v>1099</v>
      </c>
      <c r="B45" s="775"/>
      <c r="C45" s="788" t="s">
        <v>82</v>
      </c>
      <c r="D45" s="789"/>
      <c r="E45" s="520" t="s">
        <v>86</v>
      </c>
      <c r="F45" s="514" t="s">
        <v>311</v>
      </c>
      <c r="G45" s="791"/>
      <c r="H45" s="750"/>
      <c r="I45" s="750"/>
      <c r="J45" s="504" t="s">
        <v>289</v>
      </c>
      <c r="K45" s="515" t="s">
        <v>297</v>
      </c>
      <c r="L45" s="521" t="s">
        <v>378</v>
      </c>
      <c r="M45" s="521"/>
      <c r="N45" s="522" t="s">
        <v>339</v>
      </c>
      <c r="O45" s="523"/>
      <c r="P45" s="454" t="s">
        <v>1100</v>
      </c>
      <c r="Q45" s="333" t="s">
        <v>91</v>
      </c>
      <c r="R45" s="334"/>
      <c r="S45" s="107">
        <v>3</v>
      </c>
      <c r="T45" s="784"/>
      <c r="U45" s="785"/>
      <c r="V45" s="783"/>
    </row>
    <row r="46" spans="1:22" s="27" customFormat="1" ht="15.75" customHeight="1">
      <c r="A46" s="106" t="s">
        <v>1101</v>
      </c>
      <c r="B46" s="775"/>
      <c r="C46" s="50">
        <v>1</v>
      </c>
      <c r="D46" s="94" t="s">
        <v>387</v>
      </c>
      <c r="E46" s="101">
        <v>0.5</v>
      </c>
      <c r="F46" s="327">
        <v>1680.47</v>
      </c>
      <c r="G46" s="327">
        <v>1532.71</v>
      </c>
      <c r="H46" s="777" t="s">
        <v>6</v>
      </c>
      <c r="I46" s="778"/>
      <c r="J46" s="102" t="s">
        <v>6</v>
      </c>
      <c r="K46" s="99" t="s">
        <v>1071</v>
      </c>
      <c r="L46" s="486" t="s">
        <v>370</v>
      </c>
      <c r="M46" s="487" t="s">
        <v>1102</v>
      </c>
      <c r="N46" s="401" t="s">
        <v>24</v>
      </c>
      <c r="O46" s="801" t="s">
        <v>15</v>
      </c>
      <c r="P46" s="802"/>
      <c r="Q46" s="792">
        <v>1</v>
      </c>
      <c r="R46" s="795" t="s">
        <v>370</v>
      </c>
      <c r="S46" s="796"/>
      <c r="T46" s="757" t="s">
        <v>68</v>
      </c>
      <c r="U46" s="780"/>
      <c r="V46" s="758"/>
    </row>
    <row r="47" spans="1:22" s="27" customFormat="1" ht="15.75" customHeight="1" thickBot="1">
      <c r="A47" s="106" t="s">
        <v>1103</v>
      </c>
      <c r="B47" s="775"/>
      <c r="C47" s="50">
        <v>2</v>
      </c>
      <c r="D47" s="94" t="s">
        <v>388</v>
      </c>
      <c r="E47" s="101">
        <v>0.5</v>
      </c>
      <c r="F47" s="327">
        <v>2918.65</v>
      </c>
      <c r="G47" s="327">
        <v>1532.71</v>
      </c>
      <c r="H47" s="777" t="s">
        <v>6</v>
      </c>
      <c r="I47" s="778"/>
      <c r="J47" s="102" t="s">
        <v>6</v>
      </c>
      <c r="K47" s="99" t="s">
        <v>1071</v>
      </c>
      <c r="L47" s="486" t="s">
        <v>370</v>
      </c>
      <c r="M47" s="487" t="s">
        <v>1102</v>
      </c>
      <c r="N47" s="401" t="s">
        <v>24</v>
      </c>
      <c r="O47" s="801"/>
      <c r="P47" s="802"/>
      <c r="Q47" s="793"/>
      <c r="R47" s="797"/>
      <c r="S47" s="798"/>
      <c r="T47" s="784"/>
      <c r="U47" s="786"/>
      <c r="V47" s="785"/>
    </row>
    <row r="48" spans="1:22" s="27" customFormat="1" ht="15.75" customHeight="1">
      <c r="A48" s="106" t="s">
        <v>1104</v>
      </c>
      <c r="B48" s="775"/>
      <c r="C48" s="50">
        <v>3</v>
      </c>
      <c r="D48" s="94" t="s">
        <v>1071</v>
      </c>
      <c r="E48" s="101" t="s">
        <v>1071</v>
      </c>
      <c r="F48" s="327" t="s">
        <v>1071</v>
      </c>
      <c r="G48" s="327" t="s">
        <v>1071</v>
      </c>
      <c r="H48" s="777" t="s">
        <v>1071</v>
      </c>
      <c r="I48" s="778"/>
      <c r="J48" s="102" t="s">
        <v>1071</v>
      </c>
      <c r="K48" s="99" t="s">
        <v>1071</v>
      </c>
      <c r="L48" s="486"/>
      <c r="M48" s="487" t="s">
        <v>1071</v>
      </c>
      <c r="N48" s="401"/>
      <c r="O48" s="803"/>
      <c r="P48" s="804"/>
      <c r="Q48" s="794"/>
      <c r="R48" s="799"/>
      <c r="S48" s="800"/>
      <c r="T48" s="261"/>
      <c r="U48" s="261"/>
      <c r="V48" s="262"/>
    </row>
    <row r="49" spans="1:22" s="27" customFormat="1" ht="15.75" customHeight="1">
      <c r="A49" s="106" t="s">
        <v>1105</v>
      </c>
      <c r="B49" s="775"/>
      <c r="C49" s="50">
        <v>4</v>
      </c>
      <c r="D49" s="94" t="s">
        <v>1071</v>
      </c>
      <c r="E49" s="101" t="s">
        <v>1071</v>
      </c>
      <c r="F49" s="327" t="s">
        <v>1071</v>
      </c>
      <c r="G49" s="327" t="s">
        <v>1071</v>
      </c>
      <c r="H49" s="777" t="s">
        <v>1071</v>
      </c>
      <c r="I49" s="778"/>
      <c r="J49" s="102" t="s">
        <v>1071</v>
      </c>
      <c r="K49" s="99" t="s">
        <v>1071</v>
      </c>
      <c r="L49" s="486"/>
      <c r="M49" s="487" t="s">
        <v>1071</v>
      </c>
      <c r="N49" s="401"/>
      <c r="O49" s="810" t="s">
        <v>315</v>
      </c>
      <c r="P49" s="787" t="s">
        <v>314</v>
      </c>
      <c r="Q49" s="788"/>
      <c r="R49" s="788"/>
      <c r="S49" s="789"/>
      <c r="T49" s="242"/>
      <c r="U49" s="242"/>
      <c r="V49" s="263"/>
    </row>
    <row r="50" spans="1:22" s="27" customFormat="1" ht="17.25" customHeight="1">
      <c r="A50" s="106" t="s">
        <v>1106</v>
      </c>
      <c r="B50" s="775"/>
      <c r="C50" s="50">
        <v>5</v>
      </c>
      <c r="D50" s="94" t="s">
        <v>1071</v>
      </c>
      <c r="E50" s="101" t="s">
        <v>1071</v>
      </c>
      <c r="F50" s="327" t="s">
        <v>1071</v>
      </c>
      <c r="G50" s="327" t="s">
        <v>1071</v>
      </c>
      <c r="H50" s="777" t="s">
        <v>1071</v>
      </c>
      <c r="I50" s="778"/>
      <c r="J50" s="102" t="s">
        <v>1071</v>
      </c>
      <c r="K50" s="99" t="s">
        <v>1071</v>
      </c>
      <c r="L50" s="486"/>
      <c r="M50" s="487" t="s">
        <v>1071</v>
      </c>
      <c r="N50" s="401"/>
      <c r="O50" s="811"/>
      <c r="P50" s="504" t="s">
        <v>92</v>
      </c>
      <c r="Q50" s="504" t="s">
        <v>299</v>
      </c>
      <c r="R50" s="750" t="s">
        <v>312</v>
      </c>
      <c r="S50" s="750"/>
      <c r="T50" s="242"/>
      <c r="U50" s="242"/>
      <c r="V50" s="263"/>
    </row>
    <row r="51" spans="1:22" s="27" customFormat="1" ht="16.5" customHeight="1" thickBot="1">
      <c r="A51" s="106" t="s">
        <v>1107</v>
      </c>
      <c r="B51" s="775"/>
      <c r="C51" s="103">
        <v>6</v>
      </c>
      <c r="D51" s="104" t="s">
        <v>1071</v>
      </c>
      <c r="E51" s="105" t="s">
        <v>1071</v>
      </c>
      <c r="F51" s="327" t="s">
        <v>1071</v>
      </c>
      <c r="G51" s="327" t="s">
        <v>1071</v>
      </c>
      <c r="H51" s="777" t="s">
        <v>1071</v>
      </c>
      <c r="I51" s="778"/>
      <c r="J51" s="102" t="s">
        <v>1071</v>
      </c>
      <c r="K51" s="99" t="s">
        <v>1071</v>
      </c>
      <c r="L51" s="486"/>
      <c r="M51" s="487" t="s">
        <v>1071</v>
      </c>
      <c r="N51" s="484"/>
      <c r="O51" s="346" t="s">
        <v>6</v>
      </c>
      <c r="P51" s="265">
        <v>2</v>
      </c>
      <c r="Q51" s="266">
        <v>3065.4126299999998</v>
      </c>
      <c r="R51" s="817">
        <v>4599.1200000000008</v>
      </c>
      <c r="S51" s="817"/>
      <c r="T51" s="242"/>
      <c r="U51" s="242"/>
      <c r="V51" s="263"/>
    </row>
    <row r="52" spans="1:22" s="27" customFormat="1" ht="16.5" customHeight="1" thickBot="1">
      <c r="A52" s="106" t="s">
        <v>1108</v>
      </c>
      <c r="B52" s="776"/>
      <c r="C52" s="805" t="s">
        <v>88</v>
      </c>
      <c r="D52" s="806"/>
      <c r="E52" s="806"/>
      <c r="F52" s="545"/>
      <c r="G52" s="546"/>
      <c r="H52" s="730" t="s">
        <v>6</v>
      </c>
      <c r="I52" s="731"/>
      <c r="J52" s="449" t="s">
        <v>6</v>
      </c>
      <c r="K52" s="267" t="s">
        <v>6</v>
      </c>
      <c r="L52" s="527"/>
      <c r="M52" s="575"/>
      <c r="N52" s="528"/>
      <c r="O52" s="732" t="s">
        <v>1071</v>
      </c>
      <c r="P52" s="732"/>
      <c r="Q52" s="732"/>
      <c r="R52" s="732"/>
      <c r="S52" s="732"/>
      <c r="T52" s="524"/>
      <c r="U52" s="525"/>
      <c r="V52" s="526"/>
    </row>
    <row r="53" spans="1:22" s="376" customFormat="1" ht="24.9" customHeight="1">
      <c r="A53" s="375">
        <v>1</v>
      </c>
      <c r="B53" s="375">
        <v>2</v>
      </c>
      <c r="C53" s="375">
        <v>3</v>
      </c>
      <c r="D53" s="375">
        <v>4</v>
      </c>
      <c r="E53" s="375">
        <v>5</v>
      </c>
      <c r="F53" s="375">
        <v>6</v>
      </c>
      <c r="G53" s="375">
        <v>7</v>
      </c>
      <c r="H53" s="375">
        <v>8</v>
      </c>
      <c r="I53" s="375">
        <v>9</v>
      </c>
      <c r="J53" s="375">
        <v>9</v>
      </c>
      <c r="K53" s="375">
        <v>10</v>
      </c>
      <c r="L53" s="375">
        <v>11</v>
      </c>
      <c r="M53" s="375">
        <v>12</v>
      </c>
      <c r="N53" s="375">
        <v>13</v>
      </c>
      <c r="O53" s="375">
        <v>14</v>
      </c>
      <c r="P53" s="375">
        <v>15</v>
      </c>
      <c r="Q53" s="375">
        <v>16</v>
      </c>
      <c r="R53" s="375">
        <v>17</v>
      </c>
      <c r="S53" s="375">
        <v>18</v>
      </c>
      <c r="T53" s="375">
        <v>19</v>
      </c>
      <c r="U53" s="375">
        <v>20</v>
      </c>
      <c r="V53" s="375">
        <v>21</v>
      </c>
    </row>
    <row r="54" spans="1:22" ht="24.9" customHeight="1">
      <c r="B54" s="264"/>
      <c r="C54" s="264"/>
      <c r="D54" s="264"/>
      <c r="E54" s="264"/>
      <c r="F54" s="264"/>
      <c r="G54" s="264"/>
      <c r="H54" s="264"/>
      <c r="I54" s="264"/>
      <c r="J54" s="264"/>
      <c r="K54" s="264"/>
      <c r="L54" s="264"/>
      <c r="M54" s="264"/>
      <c r="N54" s="264"/>
      <c r="O54" s="264"/>
      <c r="P54" s="264"/>
      <c r="Q54" s="264"/>
      <c r="R54" s="264"/>
      <c r="S54" s="264"/>
      <c r="T54" s="264"/>
      <c r="U54" s="264"/>
      <c r="V54" s="264"/>
    </row>
    <row r="55" spans="1:22" s="38" customFormat="1" ht="24" thickBot="1">
      <c r="A55" s="31">
        <v>2</v>
      </c>
      <c r="B55" s="746" t="s">
        <v>49</v>
      </c>
      <c r="C55" s="746"/>
      <c r="D55" s="746"/>
      <c r="E55" s="32">
        <v>2</v>
      </c>
      <c r="F55" s="33" t="s">
        <v>390</v>
      </c>
      <c r="G55" s="34"/>
      <c r="H55" s="34"/>
      <c r="I55" s="33"/>
      <c r="J55" s="33"/>
      <c r="K55" s="33"/>
      <c r="L55" s="33"/>
      <c r="M55" s="35"/>
      <c r="N55" s="35"/>
      <c r="O55" s="34"/>
      <c r="P55" s="34"/>
      <c r="Q55" s="36"/>
      <c r="R55" s="36"/>
      <c r="S55" s="36"/>
      <c r="T55" s="36"/>
      <c r="U55" s="37"/>
    </row>
    <row r="56" spans="1:22" s="24" customFormat="1" ht="24.75" customHeight="1">
      <c r="A56" s="22"/>
      <c r="B56" s="768" t="s">
        <v>54</v>
      </c>
      <c r="C56" s="501" t="s">
        <v>55</v>
      </c>
      <c r="D56" s="502" t="s">
        <v>16</v>
      </c>
      <c r="E56" s="502"/>
      <c r="F56" s="502" t="s">
        <v>56</v>
      </c>
      <c r="G56" s="503"/>
      <c r="H56" s="749" t="s">
        <v>57</v>
      </c>
      <c r="I56" s="747" t="s">
        <v>345</v>
      </c>
      <c r="J56" s="749" t="s">
        <v>17</v>
      </c>
      <c r="K56" s="749" t="s">
        <v>298</v>
      </c>
      <c r="L56" s="749" t="s">
        <v>58</v>
      </c>
      <c r="M56" s="749" t="s">
        <v>193</v>
      </c>
      <c r="N56" s="766" t="s">
        <v>313</v>
      </c>
      <c r="O56" s="767"/>
      <c r="P56" s="733" t="s">
        <v>21</v>
      </c>
      <c r="Q56" s="734"/>
      <c r="R56" s="757" t="s">
        <v>205</v>
      </c>
      <c r="S56" s="758"/>
      <c r="T56" s="761" t="s">
        <v>180</v>
      </c>
      <c r="U56" s="762"/>
      <c r="V56" s="763"/>
    </row>
    <row r="57" spans="1:22" s="24" customFormat="1" ht="92.25" customHeight="1">
      <c r="A57" s="22"/>
      <c r="B57" s="769"/>
      <c r="C57" s="504" t="s">
        <v>59</v>
      </c>
      <c r="D57" s="505" t="s">
        <v>3</v>
      </c>
      <c r="E57" s="505" t="s">
        <v>18</v>
      </c>
      <c r="F57" s="505" t="s">
        <v>60</v>
      </c>
      <c r="G57" s="506" t="s">
        <v>61</v>
      </c>
      <c r="H57" s="750"/>
      <c r="I57" s="748"/>
      <c r="J57" s="750"/>
      <c r="K57" s="750"/>
      <c r="L57" s="750"/>
      <c r="M57" s="750"/>
      <c r="N57" s="504" t="s">
        <v>191</v>
      </c>
      <c r="O57" s="505" t="s">
        <v>73</v>
      </c>
      <c r="P57" s="764"/>
      <c r="Q57" s="765"/>
      <c r="R57" s="759"/>
      <c r="S57" s="760"/>
      <c r="T57" s="507" t="s">
        <v>181</v>
      </c>
      <c r="U57" s="508" t="s">
        <v>190</v>
      </c>
      <c r="V57" s="509" t="s">
        <v>225</v>
      </c>
    </row>
    <row r="58" spans="1:22" s="24" customFormat="1" ht="26.25" customHeight="1">
      <c r="A58" s="22"/>
      <c r="B58" s="433"/>
      <c r="C58" s="434">
        <v>3</v>
      </c>
      <c r="D58" s="434">
        <v>4</v>
      </c>
      <c r="E58" s="434">
        <v>5</v>
      </c>
      <c r="F58" s="434">
        <v>6</v>
      </c>
      <c r="G58" s="434">
        <v>7</v>
      </c>
      <c r="H58" s="434">
        <v>8</v>
      </c>
      <c r="I58" s="434">
        <v>9</v>
      </c>
      <c r="J58" s="434">
        <v>10</v>
      </c>
      <c r="K58" s="434">
        <v>11</v>
      </c>
      <c r="L58" s="434">
        <v>12</v>
      </c>
      <c r="M58" s="434">
        <v>13</v>
      </c>
      <c r="N58" s="434">
        <v>14</v>
      </c>
      <c r="O58" s="434">
        <v>15</v>
      </c>
      <c r="P58" s="435">
        <v>16</v>
      </c>
      <c r="Q58" s="436">
        <v>17</v>
      </c>
      <c r="R58" s="435">
        <v>18</v>
      </c>
      <c r="S58" s="436">
        <v>19</v>
      </c>
      <c r="T58" s="437">
        <v>20</v>
      </c>
      <c r="U58" s="224">
        <v>21</v>
      </c>
      <c r="V58" s="438">
        <v>22</v>
      </c>
    </row>
    <row r="59" spans="1:22" s="40" customFormat="1" ht="24.9" customHeight="1">
      <c r="A59" s="39" t="s">
        <v>1109</v>
      </c>
      <c r="B59" s="728">
        <v>1</v>
      </c>
      <c r="C59" s="724" t="s">
        <v>592</v>
      </c>
      <c r="D59" s="724" t="s">
        <v>593</v>
      </c>
      <c r="E59" s="724" t="s">
        <v>594</v>
      </c>
      <c r="F59" s="724" t="s">
        <v>595</v>
      </c>
      <c r="G59" s="419">
        <v>0.6</v>
      </c>
      <c r="H59" s="718" t="s">
        <v>24</v>
      </c>
      <c r="I59" s="425">
        <v>2</v>
      </c>
      <c r="J59" s="426" t="s">
        <v>392</v>
      </c>
      <c r="K59" s="726">
        <v>43831</v>
      </c>
      <c r="L59" s="726">
        <v>45153</v>
      </c>
      <c r="M59" s="420">
        <v>2516.96</v>
      </c>
      <c r="N59" s="458">
        <v>1510.1759999999999</v>
      </c>
      <c r="O59" s="228">
        <v>1510.1759999999999</v>
      </c>
      <c r="P59" s="720"/>
      <c r="Q59" s="721"/>
      <c r="R59" s="807" t="s">
        <v>610</v>
      </c>
      <c r="S59" s="808"/>
      <c r="T59" s="422" t="s">
        <v>24</v>
      </c>
      <c r="U59" s="423">
        <v>55</v>
      </c>
      <c r="V59" s="424" t="s">
        <v>24</v>
      </c>
    </row>
    <row r="60" spans="1:22" s="40" customFormat="1" ht="24.9" customHeight="1">
      <c r="A60" s="39" t="s">
        <v>1088</v>
      </c>
      <c r="B60" s="729"/>
      <c r="C60" s="725"/>
      <c r="D60" s="725"/>
      <c r="E60" s="725"/>
      <c r="F60" s="725"/>
      <c r="G60" s="419">
        <v>0.4</v>
      </c>
      <c r="H60" s="719"/>
      <c r="I60" s="425">
        <v>1</v>
      </c>
      <c r="J60" s="426" t="s">
        <v>391</v>
      </c>
      <c r="K60" s="727"/>
      <c r="L60" s="727"/>
      <c r="M60" s="420">
        <v>2516.96</v>
      </c>
      <c r="N60" s="458">
        <v>1006.7840000000001</v>
      </c>
      <c r="O60" s="228">
        <v>1006.784</v>
      </c>
      <c r="P60" s="720"/>
      <c r="Q60" s="721"/>
      <c r="R60" s="722"/>
      <c r="S60" s="723"/>
      <c r="T60" s="422" t="s">
        <v>24</v>
      </c>
      <c r="U60" s="423">
        <v>55</v>
      </c>
      <c r="V60" s="424" t="s">
        <v>24</v>
      </c>
    </row>
    <row r="61" spans="1:22" s="40" customFormat="1" ht="24.9" customHeight="1">
      <c r="A61" s="39" t="s">
        <v>595</v>
      </c>
      <c r="B61" s="728">
        <v>2</v>
      </c>
      <c r="C61" s="724" t="s">
        <v>592</v>
      </c>
      <c r="D61" s="724" t="s">
        <v>1057</v>
      </c>
      <c r="E61" s="724" t="s">
        <v>1058</v>
      </c>
      <c r="F61" s="724" t="s">
        <v>595</v>
      </c>
      <c r="G61" s="419">
        <v>0.2</v>
      </c>
      <c r="H61" s="718" t="s">
        <v>24</v>
      </c>
      <c r="I61" s="425">
        <v>2</v>
      </c>
      <c r="J61" s="426" t="s">
        <v>392</v>
      </c>
      <c r="K61" s="726">
        <v>42705</v>
      </c>
      <c r="L61" s="726">
        <v>43291</v>
      </c>
      <c r="M61" s="420">
        <v>1156.31</v>
      </c>
      <c r="N61" s="458">
        <v>231.262</v>
      </c>
      <c r="O61" s="228">
        <v>231.262</v>
      </c>
      <c r="P61" s="720"/>
      <c r="Q61" s="721"/>
      <c r="R61" s="722"/>
      <c r="S61" s="723"/>
      <c r="T61" s="422" t="s">
        <v>24</v>
      </c>
      <c r="U61" s="423">
        <v>42</v>
      </c>
      <c r="V61" s="424" t="s">
        <v>24</v>
      </c>
    </row>
    <row r="62" spans="1:22" s="40" customFormat="1" ht="24.9" customHeight="1">
      <c r="A62" s="39" t="s">
        <v>1089</v>
      </c>
      <c r="B62" s="729"/>
      <c r="C62" s="725"/>
      <c r="D62" s="725"/>
      <c r="E62" s="725"/>
      <c r="F62" s="725"/>
      <c r="G62" s="419">
        <v>0.2</v>
      </c>
      <c r="H62" s="719"/>
      <c r="I62" s="425">
        <v>1</v>
      </c>
      <c r="J62" s="426" t="s">
        <v>391</v>
      </c>
      <c r="K62" s="727"/>
      <c r="L62" s="727"/>
      <c r="M62" s="420">
        <v>1156.31</v>
      </c>
      <c r="N62" s="458">
        <v>231.262</v>
      </c>
      <c r="O62" s="228">
        <v>231.262</v>
      </c>
      <c r="P62" s="720"/>
      <c r="Q62" s="721"/>
      <c r="R62" s="722"/>
      <c r="S62" s="723"/>
      <c r="T62" s="422" t="s">
        <v>24</v>
      </c>
      <c r="U62" s="423">
        <v>9</v>
      </c>
      <c r="V62" s="424" t="s">
        <v>24</v>
      </c>
    </row>
    <row r="63" spans="1:22" s="40" customFormat="1" ht="24.9" customHeight="1">
      <c r="A63" s="39" t="s">
        <v>1090</v>
      </c>
      <c r="B63" s="728">
        <v>3</v>
      </c>
      <c r="C63" s="724" t="s">
        <v>592</v>
      </c>
      <c r="D63" s="724" t="s">
        <v>1055</v>
      </c>
      <c r="E63" s="724" t="s">
        <v>1056</v>
      </c>
      <c r="F63" s="724" t="s">
        <v>595</v>
      </c>
      <c r="G63" s="419">
        <v>0.2</v>
      </c>
      <c r="H63" s="718" t="s">
        <v>24</v>
      </c>
      <c r="I63" s="425">
        <v>2</v>
      </c>
      <c r="J63" s="426" t="s">
        <v>392</v>
      </c>
      <c r="K63" s="726">
        <v>42705</v>
      </c>
      <c r="L63" s="726">
        <v>43311</v>
      </c>
      <c r="M63" s="420">
        <v>1157.5899999999999</v>
      </c>
      <c r="N63" s="458">
        <v>231.518</v>
      </c>
      <c r="O63" s="228">
        <v>231.518</v>
      </c>
      <c r="P63" s="720"/>
      <c r="Q63" s="721"/>
      <c r="R63" s="722"/>
      <c r="S63" s="723"/>
      <c r="T63" s="422" t="s">
        <v>24</v>
      </c>
      <c r="U63" s="423">
        <v>43</v>
      </c>
      <c r="V63" s="424" t="s">
        <v>24</v>
      </c>
    </row>
    <row r="64" spans="1:22" s="40" customFormat="1" ht="24.9" customHeight="1">
      <c r="A64" s="39" t="s">
        <v>1091</v>
      </c>
      <c r="B64" s="729"/>
      <c r="C64" s="725"/>
      <c r="D64" s="725"/>
      <c r="E64" s="725"/>
      <c r="F64" s="725"/>
      <c r="G64" s="419">
        <v>0.2</v>
      </c>
      <c r="H64" s="719"/>
      <c r="I64" s="425">
        <v>1</v>
      </c>
      <c r="J64" s="426" t="s">
        <v>391</v>
      </c>
      <c r="K64" s="727"/>
      <c r="L64" s="727"/>
      <c r="M64" s="420">
        <v>1157.5899999999999</v>
      </c>
      <c r="N64" s="458">
        <v>231.518</v>
      </c>
      <c r="O64" s="228">
        <v>231.518</v>
      </c>
      <c r="P64" s="720"/>
      <c r="Q64" s="721"/>
      <c r="R64" s="722"/>
      <c r="S64" s="723"/>
      <c r="T64" s="422" t="s">
        <v>24</v>
      </c>
      <c r="U64" s="423">
        <v>10</v>
      </c>
      <c r="V64" s="424" t="s">
        <v>24</v>
      </c>
    </row>
    <row r="65" spans="1:22" s="40" customFormat="1" ht="24.9" customHeight="1">
      <c r="A65" s="39"/>
      <c r="B65" s="439">
        <v>4</v>
      </c>
      <c r="C65" s="427" t="s">
        <v>1063</v>
      </c>
      <c r="D65" s="427" t="s">
        <v>1064</v>
      </c>
      <c r="E65" s="427" t="s">
        <v>1065</v>
      </c>
      <c r="F65" s="427" t="s">
        <v>595</v>
      </c>
      <c r="G65" s="419">
        <v>0.5</v>
      </c>
      <c r="H65" s="419" t="s">
        <v>24</v>
      </c>
      <c r="I65" s="425">
        <v>1</v>
      </c>
      <c r="J65" s="426" t="s">
        <v>391</v>
      </c>
      <c r="K65" s="461">
        <v>43375</v>
      </c>
      <c r="L65" s="461">
        <v>43646</v>
      </c>
      <c r="M65" s="420">
        <v>707.601</v>
      </c>
      <c r="N65" s="458">
        <v>353.8005</v>
      </c>
      <c r="O65" s="228">
        <v>353.8005</v>
      </c>
      <c r="P65" s="720"/>
      <c r="Q65" s="721"/>
      <c r="R65" s="722"/>
      <c r="S65" s="723"/>
      <c r="T65" s="422" t="s">
        <v>24</v>
      </c>
      <c r="U65" s="423">
        <v>16</v>
      </c>
      <c r="V65" s="424" t="s">
        <v>24</v>
      </c>
    </row>
    <row r="66" spans="1:22" s="40" customFormat="1" ht="24.9" customHeight="1">
      <c r="A66" s="39"/>
      <c r="B66" s="439">
        <v>5</v>
      </c>
      <c r="C66" s="427" t="s">
        <v>592</v>
      </c>
      <c r="D66" s="427" t="s">
        <v>1066</v>
      </c>
      <c r="E66" s="427" t="s">
        <v>1067</v>
      </c>
      <c r="F66" s="427" t="s">
        <v>595</v>
      </c>
      <c r="G66" s="419">
        <v>0.4</v>
      </c>
      <c r="H66" s="419" t="s">
        <v>24</v>
      </c>
      <c r="I66" s="425">
        <v>1</v>
      </c>
      <c r="J66" s="426" t="s">
        <v>391</v>
      </c>
      <c r="K66" s="461">
        <v>43644</v>
      </c>
      <c r="L66" s="461">
        <v>43826</v>
      </c>
      <c r="M66" s="420">
        <v>384.83600000000001</v>
      </c>
      <c r="N66" s="458">
        <v>153.93440000000001</v>
      </c>
      <c r="O66" s="228">
        <v>153.93440000000001</v>
      </c>
      <c r="P66" s="720"/>
      <c r="Q66" s="721"/>
      <c r="R66" s="722"/>
      <c r="S66" s="723"/>
      <c r="T66" s="422" t="s">
        <v>24</v>
      </c>
      <c r="U66" s="423">
        <v>23</v>
      </c>
      <c r="V66" s="424" t="s">
        <v>24</v>
      </c>
    </row>
    <row r="67" spans="1:22" s="40" customFormat="1" ht="24.9" customHeight="1">
      <c r="A67" s="39"/>
      <c r="B67" s="439">
        <v>6</v>
      </c>
      <c r="C67" s="427" t="s">
        <v>592</v>
      </c>
      <c r="D67" s="427" t="s">
        <v>1068</v>
      </c>
      <c r="E67" s="427" t="s">
        <v>1069</v>
      </c>
      <c r="F67" s="427" t="s">
        <v>595</v>
      </c>
      <c r="G67" s="419">
        <v>0.3</v>
      </c>
      <c r="H67" s="419" t="s">
        <v>24</v>
      </c>
      <c r="I67" s="425">
        <v>1</v>
      </c>
      <c r="J67" s="426" t="s">
        <v>391</v>
      </c>
      <c r="K67" s="461">
        <v>44048</v>
      </c>
      <c r="L67" s="461">
        <v>44100</v>
      </c>
      <c r="M67" s="420">
        <v>74.216999999999999</v>
      </c>
      <c r="N67" s="458">
        <v>22.2651</v>
      </c>
      <c r="O67" s="228">
        <v>22.2651</v>
      </c>
      <c r="P67" s="720"/>
      <c r="Q67" s="721"/>
      <c r="R67" s="722"/>
      <c r="S67" s="723"/>
      <c r="T67" s="422" t="s">
        <v>24</v>
      </c>
      <c r="U67" s="423">
        <v>30</v>
      </c>
      <c r="V67" s="424" t="s">
        <v>24</v>
      </c>
    </row>
    <row r="68" spans="1:22" s="40" customFormat="1" ht="13.8">
      <c r="A68" s="39"/>
      <c r="B68" s="439" t="s">
        <v>1071</v>
      </c>
      <c r="C68" s="427"/>
      <c r="D68" s="427"/>
      <c r="E68" s="427"/>
      <c r="F68" s="427"/>
      <c r="G68" s="419"/>
      <c r="H68" s="419"/>
      <c r="I68" s="425"/>
      <c r="J68" s="426" t="s">
        <v>1071</v>
      </c>
      <c r="K68" s="461"/>
      <c r="L68" s="461"/>
      <c r="M68" s="420"/>
      <c r="N68" s="458" t="s">
        <v>1071</v>
      </c>
      <c r="O68" s="228" t="s">
        <v>1071</v>
      </c>
      <c r="P68" s="720"/>
      <c r="Q68" s="721"/>
      <c r="R68" s="722"/>
      <c r="S68" s="723"/>
      <c r="T68" s="422"/>
      <c r="U68" s="423"/>
      <c r="V68" s="424"/>
    </row>
    <row r="69" spans="1:22" s="40" customFormat="1" ht="13.8">
      <c r="A69" s="39"/>
      <c r="B69" s="439" t="s">
        <v>1071</v>
      </c>
      <c r="C69" s="427"/>
      <c r="D69" s="427"/>
      <c r="E69" s="427"/>
      <c r="F69" s="427"/>
      <c r="G69" s="419"/>
      <c r="H69" s="419"/>
      <c r="I69" s="425"/>
      <c r="J69" s="426" t="s">
        <v>1071</v>
      </c>
      <c r="K69" s="461"/>
      <c r="L69" s="461"/>
      <c r="M69" s="420"/>
      <c r="N69" s="458" t="s">
        <v>1071</v>
      </c>
      <c r="O69" s="228" t="s">
        <v>1071</v>
      </c>
      <c r="P69" s="720"/>
      <c r="Q69" s="721"/>
      <c r="R69" s="722"/>
      <c r="S69" s="723"/>
      <c r="T69" s="422"/>
      <c r="U69" s="423"/>
      <c r="V69" s="424"/>
    </row>
    <row r="70" spans="1:22" s="40" customFormat="1" ht="13.8">
      <c r="A70" s="39" t="s">
        <v>1110</v>
      </c>
      <c r="B70" s="439" t="s">
        <v>1071</v>
      </c>
      <c r="C70" s="427"/>
      <c r="D70" s="427"/>
      <c r="E70" s="427"/>
      <c r="F70" s="427"/>
      <c r="G70" s="419"/>
      <c r="H70" s="419"/>
      <c r="I70" s="425"/>
      <c r="J70" s="426" t="s">
        <v>1071</v>
      </c>
      <c r="K70" s="461"/>
      <c r="L70" s="461"/>
      <c r="M70" s="420"/>
      <c r="N70" s="459" t="s">
        <v>1071</v>
      </c>
      <c r="O70" s="228"/>
      <c r="P70" s="720"/>
      <c r="Q70" s="721"/>
      <c r="R70" s="722"/>
      <c r="S70" s="723"/>
      <c r="T70" s="422"/>
      <c r="U70" s="423"/>
      <c r="V70" s="424"/>
    </row>
    <row r="71" spans="1:22" s="40" customFormat="1" ht="13.8">
      <c r="A71" s="39" t="s">
        <v>1111</v>
      </c>
      <c r="B71" s="439" t="s">
        <v>1071</v>
      </c>
      <c r="C71" s="427"/>
      <c r="D71" s="427"/>
      <c r="E71" s="427"/>
      <c r="F71" s="427"/>
      <c r="G71" s="419"/>
      <c r="H71" s="419"/>
      <c r="I71" s="425"/>
      <c r="J71" s="426" t="s">
        <v>1071</v>
      </c>
      <c r="K71" s="461"/>
      <c r="L71" s="461"/>
      <c r="M71" s="421"/>
      <c r="N71" s="459" t="s">
        <v>1071</v>
      </c>
      <c r="O71" s="228" t="s">
        <v>1071</v>
      </c>
      <c r="P71" s="720"/>
      <c r="Q71" s="721"/>
      <c r="R71" s="722"/>
      <c r="S71" s="723"/>
      <c r="T71" s="422"/>
      <c r="U71" s="423"/>
      <c r="V71" s="424"/>
    </row>
    <row r="72" spans="1:22" s="40" customFormat="1" ht="13.8">
      <c r="A72" s="39" t="s">
        <v>1112</v>
      </c>
      <c r="B72" s="439" t="s">
        <v>1071</v>
      </c>
      <c r="C72" s="427"/>
      <c r="D72" s="427"/>
      <c r="E72" s="427"/>
      <c r="F72" s="427"/>
      <c r="G72" s="419"/>
      <c r="H72" s="419"/>
      <c r="I72" s="425"/>
      <c r="J72" s="426" t="s">
        <v>1071</v>
      </c>
      <c r="K72" s="461"/>
      <c r="L72" s="461"/>
      <c r="M72" s="421"/>
      <c r="N72" s="459" t="s">
        <v>1071</v>
      </c>
      <c r="O72" s="228" t="s">
        <v>1071</v>
      </c>
      <c r="P72" s="720"/>
      <c r="Q72" s="721"/>
      <c r="R72" s="722"/>
      <c r="S72" s="723"/>
      <c r="T72" s="422"/>
      <c r="U72" s="423"/>
      <c r="V72" s="424"/>
    </row>
    <row r="73" spans="1:22" s="40" customFormat="1" ht="14.4" thickBot="1">
      <c r="A73" s="39" t="s">
        <v>1113</v>
      </c>
      <c r="B73" s="443" t="s">
        <v>1071</v>
      </c>
      <c r="C73" s="428"/>
      <c r="D73" s="428"/>
      <c r="E73" s="428"/>
      <c r="F73" s="428"/>
      <c r="G73" s="429"/>
      <c r="H73" s="429"/>
      <c r="I73" s="430"/>
      <c r="J73" s="431" t="s">
        <v>1071</v>
      </c>
      <c r="K73" s="462"/>
      <c r="L73" s="462"/>
      <c r="M73" s="432"/>
      <c r="N73" s="459" t="s">
        <v>1071</v>
      </c>
      <c r="O73" s="228" t="s">
        <v>1071</v>
      </c>
      <c r="P73" s="720"/>
      <c r="Q73" s="721"/>
      <c r="R73" s="722"/>
      <c r="S73" s="723"/>
      <c r="T73" s="422"/>
      <c r="U73" s="423"/>
      <c r="V73" s="424"/>
    </row>
    <row r="74" spans="1:22" s="24" customFormat="1" ht="12" customHeight="1">
      <c r="A74" s="39"/>
      <c r="B74" s="41"/>
      <c r="C74" s="42"/>
      <c r="D74" s="42"/>
      <c r="E74" s="42"/>
      <c r="F74" s="42"/>
      <c r="G74" s="42"/>
      <c r="H74" s="440"/>
      <c r="I74" s="42"/>
      <c r="J74" s="42"/>
      <c r="K74" s="42"/>
      <c r="L74" s="42"/>
      <c r="M74" s="42"/>
      <c r="N74" s="42"/>
      <c r="O74" s="227"/>
      <c r="P74" s="42"/>
      <c r="Q74" s="42"/>
      <c r="R74" s="227"/>
      <c r="S74" s="42"/>
      <c r="T74" s="42"/>
      <c r="U74" s="43"/>
      <c r="V74" s="44"/>
    </row>
    <row r="75" spans="1:22" s="24" customFormat="1" ht="17.25" customHeight="1" thickBot="1">
      <c r="A75" s="39" t="s">
        <v>1114</v>
      </c>
      <c r="B75" s="510"/>
      <c r="C75" s="511"/>
      <c r="D75" s="511"/>
      <c r="E75" s="511"/>
      <c r="F75" s="511"/>
      <c r="G75" s="511"/>
      <c r="H75" s="511"/>
      <c r="I75" s="511"/>
      <c r="J75" s="511"/>
      <c r="K75" s="511"/>
      <c r="L75" s="511"/>
      <c r="M75" s="511"/>
      <c r="N75" s="447" t="s">
        <v>322</v>
      </c>
      <c r="O75" s="448">
        <v>2516.96</v>
      </c>
      <c r="P75" s="576"/>
      <c r="Q75" s="576"/>
      <c r="R75" s="577"/>
      <c r="S75" s="577"/>
      <c r="T75" s="578"/>
      <c r="U75" s="579"/>
      <c r="V75" s="580"/>
    </row>
    <row r="76" spans="1:22" ht="17.25" customHeight="1">
      <c r="B76" s="46"/>
      <c r="C76" s="46"/>
      <c r="D76" s="46"/>
      <c r="E76" s="46"/>
      <c r="F76" s="46"/>
      <c r="G76" s="47"/>
      <c r="H76" s="47"/>
      <c r="I76" s="47"/>
      <c r="J76" s="47"/>
      <c r="K76" s="47"/>
      <c r="L76" s="47"/>
      <c r="M76" s="47"/>
      <c r="N76" s="47"/>
      <c r="O76" s="47"/>
      <c r="P76" s="47"/>
      <c r="Q76" s="47"/>
      <c r="R76" s="47"/>
      <c r="S76" s="47"/>
      <c r="T76" s="47"/>
      <c r="U76" s="47"/>
      <c r="V76" s="47"/>
    </row>
    <row r="77" spans="1:22" s="24" customFormat="1" ht="16.5" customHeight="1" thickBot="1">
      <c r="A77" s="22"/>
      <c r="B77" s="735" t="s">
        <v>65</v>
      </c>
      <c r="C77" s="735"/>
      <c r="D77" s="735"/>
      <c r="E77" s="735"/>
      <c r="F77" s="735"/>
      <c r="G77" s="735"/>
      <c r="H77" s="735"/>
      <c r="I77" s="735"/>
      <c r="J77" s="735"/>
      <c r="K77" s="735"/>
      <c r="L77" s="735"/>
      <c r="M77" s="735"/>
      <c r="N77" s="735"/>
      <c r="O77" s="735"/>
      <c r="P77" s="735"/>
      <c r="Q77" s="735"/>
      <c r="R77" s="735"/>
      <c r="S77" s="735"/>
      <c r="T77" s="735"/>
      <c r="U77" s="735"/>
      <c r="V77" s="735"/>
    </row>
    <row r="78" spans="1:22" s="27" customFormat="1" ht="22.5" customHeight="1">
      <c r="A78" s="106" t="s">
        <v>1115</v>
      </c>
      <c r="B78" s="774" t="s">
        <v>62</v>
      </c>
      <c r="C78" s="779" t="s">
        <v>83</v>
      </c>
      <c r="D78" s="780"/>
      <c r="E78" s="780"/>
      <c r="F78" s="780"/>
      <c r="G78" s="780"/>
      <c r="H78" s="780"/>
      <c r="I78" s="780"/>
      <c r="J78" s="780"/>
      <c r="K78" s="780"/>
      <c r="L78" s="780"/>
      <c r="M78" s="758"/>
      <c r="N78" s="512"/>
      <c r="O78" s="513"/>
      <c r="P78" s="779" t="s">
        <v>90</v>
      </c>
      <c r="Q78" s="780"/>
      <c r="R78" s="780"/>
      <c r="S78" s="758"/>
      <c r="T78" s="757" t="s">
        <v>367</v>
      </c>
      <c r="U78" s="758"/>
      <c r="V78" s="781" t="s">
        <v>6</v>
      </c>
    </row>
    <row r="79" spans="1:22" s="27" customFormat="1" ht="22.5" customHeight="1">
      <c r="A79" s="106" t="s">
        <v>1116</v>
      </c>
      <c r="B79" s="775"/>
      <c r="C79" s="787" t="s">
        <v>84</v>
      </c>
      <c r="D79" s="788"/>
      <c r="E79" s="789"/>
      <c r="F79" s="516">
        <v>2</v>
      </c>
      <c r="G79" s="791" t="s">
        <v>292</v>
      </c>
      <c r="H79" s="750" t="s">
        <v>291</v>
      </c>
      <c r="I79" s="750"/>
      <c r="J79" s="787" t="s">
        <v>290</v>
      </c>
      <c r="K79" s="790"/>
      <c r="L79" s="517"/>
      <c r="M79" s="517"/>
      <c r="N79" s="518"/>
      <c r="O79" s="519"/>
      <c r="P79" s="814"/>
      <c r="Q79" s="815"/>
      <c r="R79" s="815"/>
      <c r="S79" s="816"/>
      <c r="T79" s="759"/>
      <c r="U79" s="760"/>
      <c r="V79" s="782"/>
    </row>
    <row r="80" spans="1:22" s="27" customFormat="1" ht="51.75" customHeight="1" thickBot="1">
      <c r="A80" s="106" t="s">
        <v>1117</v>
      </c>
      <c r="B80" s="775"/>
      <c r="C80" s="788" t="s">
        <v>82</v>
      </c>
      <c r="D80" s="789"/>
      <c r="E80" s="520" t="s">
        <v>86</v>
      </c>
      <c r="F80" s="514" t="s">
        <v>311</v>
      </c>
      <c r="G80" s="791"/>
      <c r="H80" s="750"/>
      <c r="I80" s="750"/>
      <c r="J80" s="504" t="s">
        <v>289</v>
      </c>
      <c r="K80" s="515" t="s">
        <v>297</v>
      </c>
      <c r="L80" s="521" t="s">
        <v>378</v>
      </c>
      <c r="M80" s="521"/>
      <c r="N80" s="522" t="s">
        <v>339</v>
      </c>
      <c r="O80" s="523"/>
      <c r="P80" s="454" t="s">
        <v>1100</v>
      </c>
      <c r="Q80" s="333" t="s">
        <v>91</v>
      </c>
      <c r="R80" s="334"/>
      <c r="S80" s="107">
        <v>1</v>
      </c>
      <c r="T80" s="784"/>
      <c r="U80" s="785"/>
      <c r="V80" s="783"/>
    </row>
    <row r="81" spans="1:22" s="27" customFormat="1" ht="15.75" customHeight="1">
      <c r="A81" s="106" t="s">
        <v>1118</v>
      </c>
      <c r="B81" s="775"/>
      <c r="C81" s="50">
        <v>1</v>
      </c>
      <c r="D81" s="94" t="s">
        <v>391</v>
      </c>
      <c r="E81" s="101">
        <v>0.1</v>
      </c>
      <c r="F81" s="327">
        <v>1999.5640000000003</v>
      </c>
      <c r="G81" s="327">
        <v>1532.71</v>
      </c>
      <c r="H81" s="777" t="s">
        <v>6</v>
      </c>
      <c r="I81" s="778"/>
      <c r="J81" s="102" t="s">
        <v>6</v>
      </c>
      <c r="K81" s="99" t="s">
        <v>1071</v>
      </c>
      <c r="L81" s="486" t="s">
        <v>370</v>
      </c>
      <c r="M81" s="487" t="s">
        <v>1102</v>
      </c>
      <c r="N81" s="401" t="s">
        <v>24</v>
      </c>
      <c r="O81" s="801" t="s">
        <v>15</v>
      </c>
      <c r="P81" s="802"/>
      <c r="Q81" s="792">
        <v>2</v>
      </c>
      <c r="R81" s="795" t="s">
        <v>370</v>
      </c>
      <c r="S81" s="796"/>
      <c r="T81" s="757" t="s">
        <v>68</v>
      </c>
      <c r="U81" s="780"/>
      <c r="V81" s="758"/>
    </row>
    <row r="82" spans="1:22" s="27" customFormat="1" ht="15.75" customHeight="1" thickBot="1">
      <c r="A82" s="106" t="s">
        <v>1119</v>
      </c>
      <c r="B82" s="775"/>
      <c r="C82" s="50">
        <v>2</v>
      </c>
      <c r="D82" s="94" t="s">
        <v>392</v>
      </c>
      <c r="E82" s="101">
        <v>0.9</v>
      </c>
      <c r="F82" s="327">
        <v>1972.9559999999999</v>
      </c>
      <c r="G82" s="327">
        <v>1532.71</v>
      </c>
      <c r="H82" s="777" t="s">
        <v>6</v>
      </c>
      <c r="I82" s="778"/>
      <c r="J82" s="102" t="s">
        <v>6</v>
      </c>
      <c r="K82" s="99" t="s">
        <v>1071</v>
      </c>
      <c r="L82" s="486" t="s">
        <v>370</v>
      </c>
      <c r="M82" s="487" t="s">
        <v>1102</v>
      </c>
      <c r="N82" s="401" t="s">
        <v>24</v>
      </c>
      <c r="O82" s="801"/>
      <c r="P82" s="802"/>
      <c r="Q82" s="793"/>
      <c r="R82" s="797"/>
      <c r="S82" s="798"/>
      <c r="T82" s="784"/>
      <c r="U82" s="786"/>
      <c r="V82" s="785"/>
    </row>
    <row r="83" spans="1:22" s="27" customFormat="1" ht="15.75" customHeight="1">
      <c r="A83" s="106" t="s">
        <v>1120</v>
      </c>
      <c r="B83" s="775"/>
      <c r="C83" s="50">
        <v>3</v>
      </c>
      <c r="D83" s="94" t="s">
        <v>1071</v>
      </c>
      <c r="E83" s="101" t="s">
        <v>1071</v>
      </c>
      <c r="F83" s="327" t="s">
        <v>1071</v>
      </c>
      <c r="G83" s="327" t="s">
        <v>1071</v>
      </c>
      <c r="H83" s="777" t="s">
        <v>1071</v>
      </c>
      <c r="I83" s="778"/>
      <c r="J83" s="102" t="s">
        <v>1071</v>
      </c>
      <c r="K83" s="99" t="s">
        <v>1071</v>
      </c>
      <c r="L83" s="486"/>
      <c r="M83" s="487" t="s">
        <v>1071</v>
      </c>
      <c r="N83" s="401"/>
      <c r="O83" s="803"/>
      <c r="P83" s="804"/>
      <c r="Q83" s="794"/>
      <c r="R83" s="799"/>
      <c r="S83" s="800"/>
      <c r="T83" s="261"/>
      <c r="U83" s="261"/>
      <c r="V83" s="262"/>
    </row>
    <row r="84" spans="1:22" s="27" customFormat="1" ht="15.75" customHeight="1">
      <c r="A84" s="106" t="s">
        <v>1121</v>
      </c>
      <c r="B84" s="775"/>
      <c r="C84" s="50">
        <v>4</v>
      </c>
      <c r="D84" s="94" t="s">
        <v>1071</v>
      </c>
      <c r="E84" s="101" t="s">
        <v>1071</v>
      </c>
      <c r="F84" s="327" t="s">
        <v>1071</v>
      </c>
      <c r="G84" s="327" t="s">
        <v>1071</v>
      </c>
      <c r="H84" s="777" t="s">
        <v>1071</v>
      </c>
      <c r="I84" s="778"/>
      <c r="J84" s="102" t="s">
        <v>1071</v>
      </c>
      <c r="K84" s="99" t="s">
        <v>1071</v>
      </c>
      <c r="L84" s="486"/>
      <c r="M84" s="487" t="s">
        <v>1071</v>
      </c>
      <c r="N84" s="401"/>
      <c r="O84" s="810" t="s">
        <v>315</v>
      </c>
      <c r="P84" s="787" t="s">
        <v>314</v>
      </c>
      <c r="Q84" s="788"/>
      <c r="R84" s="788"/>
      <c r="S84" s="789"/>
      <c r="T84" s="242"/>
      <c r="U84" s="242"/>
      <c r="V84" s="263"/>
    </row>
    <row r="85" spans="1:22" s="27" customFormat="1" ht="17.25" customHeight="1">
      <c r="A85" s="106" t="s">
        <v>1122</v>
      </c>
      <c r="B85" s="775"/>
      <c r="C85" s="50">
        <v>5</v>
      </c>
      <c r="D85" s="94" t="s">
        <v>1071</v>
      </c>
      <c r="E85" s="101" t="s">
        <v>1071</v>
      </c>
      <c r="F85" s="327" t="s">
        <v>1071</v>
      </c>
      <c r="G85" s="327" t="s">
        <v>1071</v>
      </c>
      <c r="H85" s="777" t="s">
        <v>1071</v>
      </c>
      <c r="I85" s="778"/>
      <c r="J85" s="102" t="s">
        <v>1071</v>
      </c>
      <c r="K85" s="99" t="s">
        <v>1071</v>
      </c>
      <c r="L85" s="486"/>
      <c r="M85" s="487" t="s">
        <v>1071</v>
      </c>
      <c r="N85" s="401"/>
      <c r="O85" s="811"/>
      <c r="P85" s="504" t="s">
        <v>92</v>
      </c>
      <c r="Q85" s="504" t="s">
        <v>299</v>
      </c>
      <c r="R85" s="750" t="s">
        <v>312</v>
      </c>
      <c r="S85" s="750"/>
      <c r="T85" s="242"/>
      <c r="U85" s="242"/>
      <c r="V85" s="263"/>
    </row>
    <row r="86" spans="1:22" s="27" customFormat="1" ht="16.5" customHeight="1" thickBot="1">
      <c r="A86" s="106" t="s">
        <v>1123</v>
      </c>
      <c r="B86" s="775"/>
      <c r="C86" s="103">
        <v>6</v>
      </c>
      <c r="D86" s="104" t="s">
        <v>1071</v>
      </c>
      <c r="E86" s="105" t="s">
        <v>1071</v>
      </c>
      <c r="F86" s="327" t="s">
        <v>1071</v>
      </c>
      <c r="G86" s="327" t="s">
        <v>1071</v>
      </c>
      <c r="H86" s="777" t="s">
        <v>1071</v>
      </c>
      <c r="I86" s="778"/>
      <c r="J86" s="102" t="s">
        <v>1071</v>
      </c>
      <c r="K86" s="99" t="s">
        <v>1071</v>
      </c>
      <c r="L86" s="486"/>
      <c r="M86" s="487" t="s">
        <v>1071</v>
      </c>
      <c r="N86" s="484"/>
      <c r="O86" s="346" t="s">
        <v>6</v>
      </c>
      <c r="P86" s="265">
        <v>2</v>
      </c>
      <c r="Q86" s="266">
        <v>3065.4126299999998</v>
      </c>
      <c r="R86" s="817">
        <v>3972.5200000000004</v>
      </c>
      <c r="S86" s="817">
        <v>0</v>
      </c>
      <c r="T86" s="242"/>
      <c r="U86" s="242"/>
      <c r="V86" s="263"/>
    </row>
    <row r="87" spans="1:22" s="27" customFormat="1" ht="16.5" customHeight="1" thickBot="1">
      <c r="A87" s="106" t="s">
        <v>1124</v>
      </c>
      <c r="B87" s="776"/>
      <c r="C87" s="805" t="s">
        <v>88</v>
      </c>
      <c r="D87" s="806"/>
      <c r="E87" s="806"/>
      <c r="F87" s="545"/>
      <c r="G87" s="546"/>
      <c r="H87" s="730" t="s">
        <v>6</v>
      </c>
      <c r="I87" s="731"/>
      <c r="J87" s="449" t="s">
        <v>6</v>
      </c>
      <c r="K87" s="267" t="s">
        <v>6</v>
      </c>
      <c r="L87" s="527"/>
      <c r="M87" s="575"/>
      <c r="N87" s="528"/>
      <c r="O87" s="732" t="s">
        <v>1071</v>
      </c>
      <c r="P87" s="732" t="s">
        <v>1071</v>
      </c>
      <c r="Q87" s="732" t="s">
        <v>1071</v>
      </c>
      <c r="R87" s="732" t="s">
        <v>1071</v>
      </c>
      <c r="S87" s="732" t="s">
        <v>1071</v>
      </c>
      <c r="T87" s="524"/>
      <c r="U87" s="525"/>
      <c r="V87" s="526"/>
    </row>
    <row r="88" spans="1:22" ht="24.9" customHeight="1"/>
    <row r="89" spans="1:22" ht="24.9" customHeight="1"/>
    <row r="90" spans="1:22" s="38" customFormat="1" ht="24" thickBot="1">
      <c r="A90" s="31">
        <v>3</v>
      </c>
      <c r="B90" s="746" t="s">
        <v>49</v>
      </c>
      <c r="C90" s="746"/>
      <c r="D90" s="746"/>
      <c r="E90" s="32">
        <v>3</v>
      </c>
      <c r="F90" s="33" t="s">
        <v>393</v>
      </c>
      <c r="G90" s="34"/>
      <c r="H90" s="34"/>
      <c r="I90" s="33"/>
      <c r="J90" s="33"/>
      <c r="K90" s="33"/>
      <c r="L90" s="33"/>
      <c r="M90" s="35"/>
      <c r="N90" s="35"/>
      <c r="O90" s="34"/>
      <c r="P90" s="34"/>
      <c r="Q90" s="36"/>
      <c r="R90" s="36"/>
      <c r="S90" s="36"/>
      <c r="T90" s="36"/>
      <c r="U90" s="37"/>
    </row>
    <row r="91" spans="1:22" s="24" customFormat="1" ht="24.75" customHeight="1">
      <c r="A91" s="22"/>
      <c r="B91" s="768" t="s">
        <v>54</v>
      </c>
      <c r="C91" s="501" t="s">
        <v>55</v>
      </c>
      <c r="D91" s="502" t="s">
        <v>16</v>
      </c>
      <c r="E91" s="502"/>
      <c r="F91" s="502" t="s">
        <v>56</v>
      </c>
      <c r="G91" s="503"/>
      <c r="H91" s="749" t="s">
        <v>57</v>
      </c>
      <c r="I91" s="747" t="s">
        <v>345</v>
      </c>
      <c r="J91" s="749" t="s">
        <v>17</v>
      </c>
      <c r="K91" s="749" t="s">
        <v>298</v>
      </c>
      <c r="L91" s="749" t="s">
        <v>58</v>
      </c>
      <c r="M91" s="749" t="s">
        <v>193</v>
      </c>
      <c r="N91" s="766" t="s">
        <v>313</v>
      </c>
      <c r="O91" s="767"/>
      <c r="P91" s="733" t="s">
        <v>21</v>
      </c>
      <c r="Q91" s="734"/>
      <c r="R91" s="757" t="s">
        <v>205</v>
      </c>
      <c r="S91" s="758"/>
      <c r="T91" s="761" t="s">
        <v>180</v>
      </c>
      <c r="U91" s="762"/>
      <c r="V91" s="763"/>
    </row>
    <row r="92" spans="1:22" s="24" customFormat="1" ht="92.25" customHeight="1">
      <c r="A92" s="22"/>
      <c r="B92" s="769"/>
      <c r="C92" s="504" t="s">
        <v>59</v>
      </c>
      <c r="D92" s="505" t="s">
        <v>3</v>
      </c>
      <c r="E92" s="505" t="s">
        <v>18</v>
      </c>
      <c r="F92" s="505" t="s">
        <v>60</v>
      </c>
      <c r="G92" s="506" t="s">
        <v>61</v>
      </c>
      <c r="H92" s="750"/>
      <c r="I92" s="748"/>
      <c r="J92" s="750"/>
      <c r="K92" s="750"/>
      <c r="L92" s="750"/>
      <c r="M92" s="750"/>
      <c r="N92" s="504" t="s">
        <v>191</v>
      </c>
      <c r="O92" s="505" t="s">
        <v>73</v>
      </c>
      <c r="P92" s="764"/>
      <c r="Q92" s="765"/>
      <c r="R92" s="759"/>
      <c r="S92" s="760"/>
      <c r="T92" s="507" t="s">
        <v>181</v>
      </c>
      <c r="U92" s="508" t="s">
        <v>190</v>
      </c>
      <c r="V92" s="509" t="s">
        <v>225</v>
      </c>
    </row>
    <row r="93" spans="1:22" s="24" customFormat="1" ht="26.25" customHeight="1">
      <c r="A93" s="22"/>
      <c r="B93" s="433"/>
      <c r="C93" s="434">
        <v>3</v>
      </c>
      <c r="D93" s="434">
        <v>4</v>
      </c>
      <c r="E93" s="434">
        <v>5</v>
      </c>
      <c r="F93" s="434">
        <v>6</v>
      </c>
      <c r="G93" s="434">
        <v>7</v>
      </c>
      <c r="H93" s="434">
        <v>8</v>
      </c>
      <c r="I93" s="434">
        <v>9</v>
      </c>
      <c r="J93" s="434">
        <v>10</v>
      </c>
      <c r="K93" s="434">
        <v>11</v>
      </c>
      <c r="L93" s="434">
        <v>12</v>
      </c>
      <c r="M93" s="434">
        <v>13</v>
      </c>
      <c r="N93" s="434">
        <v>14</v>
      </c>
      <c r="O93" s="434">
        <v>15</v>
      </c>
      <c r="P93" s="435">
        <v>16</v>
      </c>
      <c r="Q93" s="436">
        <v>17</v>
      </c>
      <c r="R93" s="435">
        <v>18</v>
      </c>
      <c r="S93" s="436">
        <v>19</v>
      </c>
      <c r="T93" s="437">
        <v>20</v>
      </c>
      <c r="U93" s="224">
        <v>21</v>
      </c>
      <c r="V93" s="438">
        <v>22</v>
      </c>
    </row>
    <row r="94" spans="1:22" s="40" customFormat="1" ht="24.9" customHeight="1">
      <c r="A94" s="39" t="s">
        <v>1125</v>
      </c>
      <c r="B94" s="439">
        <v>1</v>
      </c>
      <c r="C94" s="427" t="s">
        <v>592</v>
      </c>
      <c r="D94" s="427" t="s">
        <v>596</v>
      </c>
      <c r="E94" s="427" t="s">
        <v>598</v>
      </c>
      <c r="F94" s="427" t="s">
        <v>591</v>
      </c>
      <c r="G94" s="419">
        <v>1</v>
      </c>
      <c r="H94" s="419" t="s">
        <v>24</v>
      </c>
      <c r="I94" s="425">
        <v>1</v>
      </c>
      <c r="J94" s="426" t="s">
        <v>394</v>
      </c>
      <c r="K94" s="461">
        <v>38883</v>
      </c>
      <c r="L94" s="461">
        <v>39813</v>
      </c>
      <c r="M94" s="420">
        <v>1355.09</v>
      </c>
      <c r="N94" s="458">
        <v>1355.09</v>
      </c>
      <c r="O94" s="228">
        <v>1355.09</v>
      </c>
      <c r="P94" s="720"/>
      <c r="Q94" s="721"/>
      <c r="R94" s="807" t="s">
        <v>610</v>
      </c>
      <c r="S94" s="808"/>
      <c r="T94" s="422" t="s">
        <v>24</v>
      </c>
      <c r="U94" s="423">
        <v>2</v>
      </c>
      <c r="V94" s="424" t="s">
        <v>24</v>
      </c>
    </row>
    <row r="95" spans="1:22" s="40" customFormat="1" ht="24.9" customHeight="1">
      <c r="A95" s="39" t="s">
        <v>1088</v>
      </c>
      <c r="B95" s="439">
        <v>2</v>
      </c>
      <c r="C95" s="427" t="s">
        <v>592</v>
      </c>
      <c r="D95" s="427" t="s">
        <v>597</v>
      </c>
      <c r="E95" s="427" t="s">
        <v>599</v>
      </c>
      <c r="F95" s="427" t="s">
        <v>591</v>
      </c>
      <c r="G95" s="419">
        <v>1</v>
      </c>
      <c r="H95" s="419" t="s">
        <v>24</v>
      </c>
      <c r="I95" s="425">
        <v>1</v>
      </c>
      <c r="J95" s="426" t="s">
        <v>394</v>
      </c>
      <c r="K95" s="461">
        <v>43830</v>
      </c>
      <c r="L95" s="461">
        <v>45153</v>
      </c>
      <c r="M95" s="420">
        <v>2401.5500000000002</v>
      </c>
      <c r="N95" s="458">
        <v>2401.5500000000002</v>
      </c>
      <c r="O95" s="228">
        <v>2401.5500000000002</v>
      </c>
      <c r="P95" s="720"/>
      <c r="Q95" s="721"/>
      <c r="R95" s="807" t="s">
        <v>610</v>
      </c>
      <c r="S95" s="808"/>
      <c r="T95" s="422" t="s">
        <v>24</v>
      </c>
      <c r="U95" s="423">
        <v>50</v>
      </c>
      <c r="V95" s="424" t="s">
        <v>24</v>
      </c>
    </row>
    <row r="96" spans="1:22" s="40" customFormat="1" ht="13.8">
      <c r="A96" s="39" t="s">
        <v>595</v>
      </c>
      <c r="B96" s="439" t="s">
        <v>1071</v>
      </c>
      <c r="C96" s="427"/>
      <c r="D96" s="427"/>
      <c r="E96" s="427"/>
      <c r="F96" s="427"/>
      <c r="G96" s="419"/>
      <c r="H96" s="419"/>
      <c r="I96" s="425"/>
      <c r="J96" s="426" t="s">
        <v>1071</v>
      </c>
      <c r="K96" s="461"/>
      <c r="L96" s="461"/>
      <c r="M96" s="420"/>
      <c r="N96" s="458" t="s">
        <v>1071</v>
      </c>
      <c r="O96" s="228" t="s">
        <v>1071</v>
      </c>
      <c r="P96" s="720"/>
      <c r="Q96" s="721"/>
      <c r="R96" s="722"/>
      <c r="S96" s="723"/>
      <c r="T96" s="422"/>
      <c r="U96" s="423"/>
      <c r="V96" s="424"/>
    </row>
    <row r="97" spans="1:22" s="40" customFormat="1" ht="13.8">
      <c r="A97" s="39" t="s">
        <v>1089</v>
      </c>
      <c r="B97" s="439" t="s">
        <v>1071</v>
      </c>
      <c r="C97" s="427"/>
      <c r="D97" s="427"/>
      <c r="E97" s="427"/>
      <c r="F97" s="427"/>
      <c r="G97" s="419"/>
      <c r="H97" s="419"/>
      <c r="I97" s="425"/>
      <c r="J97" s="426" t="s">
        <v>1071</v>
      </c>
      <c r="K97" s="594"/>
      <c r="L97" s="461"/>
      <c r="M97" s="420"/>
      <c r="N97" s="458" t="s">
        <v>1071</v>
      </c>
      <c r="O97" s="228" t="s">
        <v>1071</v>
      </c>
      <c r="P97" s="720"/>
      <c r="Q97" s="721"/>
      <c r="R97" s="722"/>
      <c r="S97" s="723"/>
      <c r="T97" s="422"/>
      <c r="U97" s="423"/>
      <c r="V97" s="424"/>
    </row>
    <row r="98" spans="1:22" s="40" customFormat="1" ht="13.8">
      <c r="A98" s="39" t="s">
        <v>1090</v>
      </c>
      <c r="B98" s="439" t="s">
        <v>1071</v>
      </c>
      <c r="C98" s="427"/>
      <c r="D98" s="427"/>
      <c r="E98" s="427"/>
      <c r="F98" s="427"/>
      <c r="G98" s="419"/>
      <c r="H98" s="419"/>
      <c r="I98" s="425"/>
      <c r="J98" s="426" t="s">
        <v>1071</v>
      </c>
      <c r="K98" s="461"/>
      <c r="L98" s="461"/>
      <c r="M98" s="420"/>
      <c r="N98" s="458" t="s">
        <v>1071</v>
      </c>
      <c r="O98" s="228" t="s">
        <v>1071</v>
      </c>
      <c r="P98" s="720"/>
      <c r="Q98" s="721"/>
      <c r="R98" s="722"/>
      <c r="S98" s="723"/>
      <c r="T98" s="422"/>
      <c r="U98" s="423"/>
      <c r="V98" s="424"/>
    </row>
    <row r="99" spans="1:22" s="40" customFormat="1" ht="13.8">
      <c r="A99" s="39" t="s">
        <v>1091</v>
      </c>
      <c r="B99" s="439" t="s">
        <v>1071</v>
      </c>
      <c r="C99" s="427"/>
      <c r="D99" s="427"/>
      <c r="E99" s="427"/>
      <c r="F99" s="427"/>
      <c r="G99" s="419"/>
      <c r="H99" s="419"/>
      <c r="I99" s="425"/>
      <c r="J99" s="426" t="s">
        <v>1071</v>
      </c>
      <c r="K99" s="461"/>
      <c r="L99" s="461"/>
      <c r="M99" s="420"/>
      <c r="N99" s="458" t="s">
        <v>1071</v>
      </c>
      <c r="O99" s="228" t="s">
        <v>1071</v>
      </c>
      <c r="P99" s="720"/>
      <c r="Q99" s="721"/>
      <c r="R99" s="722"/>
      <c r="S99" s="723"/>
      <c r="T99" s="422"/>
      <c r="U99" s="423"/>
      <c r="V99" s="424"/>
    </row>
    <row r="100" spans="1:22" s="40" customFormat="1" ht="13.8">
      <c r="A100" s="39"/>
      <c r="B100" s="439" t="s">
        <v>1071</v>
      </c>
      <c r="C100" s="427"/>
      <c r="D100" s="427"/>
      <c r="E100" s="427"/>
      <c r="F100" s="427"/>
      <c r="G100" s="419"/>
      <c r="H100" s="419"/>
      <c r="I100" s="425"/>
      <c r="J100" s="426" t="s">
        <v>1071</v>
      </c>
      <c r="K100" s="461"/>
      <c r="L100" s="461"/>
      <c r="M100" s="420"/>
      <c r="N100" s="458" t="s">
        <v>1071</v>
      </c>
      <c r="O100" s="228" t="s">
        <v>1071</v>
      </c>
      <c r="P100" s="720"/>
      <c r="Q100" s="721"/>
      <c r="R100" s="722"/>
      <c r="S100" s="723"/>
      <c r="T100" s="422"/>
      <c r="U100" s="423"/>
      <c r="V100" s="424"/>
    </row>
    <row r="101" spans="1:22" s="40" customFormat="1" ht="13.8">
      <c r="A101" s="39"/>
      <c r="B101" s="439" t="s">
        <v>1071</v>
      </c>
      <c r="C101" s="427"/>
      <c r="D101" s="427"/>
      <c r="E101" s="427"/>
      <c r="F101" s="427"/>
      <c r="G101" s="419"/>
      <c r="H101" s="419"/>
      <c r="I101" s="425"/>
      <c r="J101" s="426" t="s">
        <v>1071</v>
      </c>
      <c r="K101" s="461"/>
      <c r="L101" s="461"/>
      <c r="M101" s="420"/>
      <c r="N101" s="458" t="s">
        <v>1071</v>
      </c>
      <c r="O101" s="228" t="s">
        <v>1071</v>
      </c>
      <c r="P101" s="720"/>
      <c r="Q101" s="721"/>
      <c r="R101" s="722"/>
      <c r="S101" s="723"/>
      <c r="T101" s="422"/>
      <c r="U101" s="423"/>
      <c r="V101" s="424"/>
    </row>
    <row r="102" spans="1:22" s="40" customFormat="1" ht="13.8">
      <c r="A102" s="39"/>
      <c r="B102" s="439" t="s">
        <v>1071</v>
      </c>
      <c r="C102" s="427"/>
      <c r="D102" s="427"/>
      <c r="E102" s="427"/>
      <c r="F102" s="427"/>
      <c r="G102" s="419"/>
      <c r="H102" s="419"/>
      <c r="I102" s="425"/>
      <c r="J102" s="426" t="s">
        <v>1071</v>
      </c>
      <c r="K102" s="461"/>
      <c r="L102" s="461"/>
      <c r="M102" s="420"/>
      <c r="N102" s="458" t="s">
        <v>1071</v>
      </c>
      <c r="O102" s="228" t="s">
        <v>1071</v>
      </c>
      <c r="P102" s="720"/>
      <c r="Q102" s="721"/>
      <c r="R102" s="722"/>
      <c r="S102" s="723"/>
      <c r="T102" s="422"/>
      <c r="U102" s="423"/>
      <c r="V102" s="424"/>
    </row>
    <row r="103" spans="1:22" s="40" customFormat="1" ht="13.8">
      <c r="A103" s="39"/>
      <c r="B103" s="439" t="s">
        <v>1071</v>
      </c>
      <c r="C103" s="427"/>
      <c r="D103" s="427"/>
      <c r="E103" s="427"/>
      <c r="F103" s="427"/>
      <c r="G103" s="419"/>
      <c r="H103" s="419"/>
      <c r="I103" s="425"/>
      <c r="J103" s="426" t="s">
        <v>1071</v>
      </c>
      <c r="K103" s="461"/>
      <c r="L103" s="461"/>
      <c r="M103" s="420"/>
      <c r="N103" s="458" t="s">
        <v>1071</v>
      </c>
      <c r="O103" s="228" t="s">
        <v>1071</v>
      </c>
      <c r="P103" s="720"/>
      <c r="Q103" s="721"/>
      <c r="R103" s="722"/>
      <c r="S103" s="723"/>
      <c r="T103" s="422"/>
      <c r="U103" s="423"/>
      <c r="V103" s="424"/>
    </row>
    <row r="104" spans="1:22" s="40" customFormat="1" ht="13.8">
      <c r="A104" s="39"/>
      <c r="B104" s="439" t="s">
        <v>1071</v>
      </c>
      <c r="C104" s="427"/>
      <c r="D104" s="427"/>
      <c r="E104" s="427"/>
      <c r="F104" s="427"/>
      <c r="G104" s="419"/>
      <c r="H104" s="419"/>
      <c r="I104" s="425"/>
      <c r="J104" s="426" t="s">
        <v>1071</v>
      </c>
      <c r="K104" s="461"/>
      <c r="L104" s="461"/>
      <c r="M104" s="420"/>
      <c r="N104" s="458" t="s">
        <v>1071</v>
      </c>
      <c r="O104" s="228" t="s">
        <v>1071</v>
      </c>
      <c r="P104" s="720"/>
      <c r="Q104" s="721"/>
      <c r="R104" s="722"/>
      <c r="S104" s="723"/>
      <c r="T104" s="422"/>
      <c r="U104" s="423"/>
      <c r="V104" s="424"/>
    </row>
    <row r="105" spans="1:22" s="40" customFormat="1" ht="13.8">
      <c r="A105" s="39" t="s">
        <v>1126</v>
      </c>
      <c r="B105" s="439" t="s">
        <v>1071</v>
      </c>
      <c r="C105" s="427"/>
      <c r="D105" s="427"/>
      <c r="E105" s="427"/>
      <c r="F105" s="427"/>
      <c r="G105" s="419"/>
      <c r="H105" s="419"/>
      <c r="I105" s="425"/>
      <c r="J105" s="426" t="s">
        <v>1071</v>
      </c>
      <c r="K105" s="461"/>
      <c r="L105" s="461"/>
      <c r="M105" s="420"/>
      <c r="N105" s="459" t="s">
        <v>1071</v>
      </c>
      <c r="O105" s="228"/>
      <c r="P105" s="720"/>
      <c r="Q105" s="721"/>
      <c r="R105" s="722"/>
      <c r="S105" s="723"/>
      <c r="T105" s="422"/>
      <c r="U105" s="423"/>
      <c r="V105" s="424"/>
    </row>
    <row r="106" spans="1:22" s="40" customFormat="1" ht="13.8">
      <c r="A106" s="39" t="s">
        <v>1127</v>
      </c>
      <c r="B106" s="439" t="s">
        <v>1071</v>
      </c>
      <c r="C106" s="427"/>
      <c r="D106" s="427"/>
      <c r="E106" s="427"/>
      <c r="F106" s="427"/>
      <c r="G106" s="419"/>
      <c r="H106" s="419"/>
      <c r="I106" s="425"/>
      <c r="J106" s="426" t="s">
        <v>1071</v>
      </c>
      <c r="K106" s="461"/>
      <c r="L106" s="461"/>
      <c r="M106" s="421"/>
      <c r="N106" s="459" t="s">
        <v>1071</v>
      </c>
      <c r="O106" s="228" t="s">
        <v>1071</v>
      </c>
      <c r="P106" s="720"/>
      <c r="Q106" s="721"/>
      <c r="R106" s="722"/>
      <c r="S106" s="723"/>
      <c r="T106" s="422"/>
      <c r="U106" s="423"/>
      <c r="V106" s="424"/>
    </row>
    <row r="107" spans="1:22" s="40" customFormat="1" ht="13.8">
      <c r="A107" s="39" t="s">
        <v>1128</v>
      </c>
      <c r="B107" s="439" t="s">
        <v>1071</v>
      </c>
      <c r="C107" s="427"/>
      <c r="D107" s="427"/>
      <c r="E107" s="427"/>
      <c r="F107" s="427"/>
      <c r="G107" s="419"/>
      <c r="H107" s="419"/>
      <c r="I107" s="425"/>
      <c r="J107" s="426" t="s">
        <v>1071</v>
      </c>
      <c r="K107" s="461"/>
      <c r="L107" s="461"/>
      <c r="M107" s="421"/>
      <c r="N107" s="459" t="s">
        <v>1071</v>
      </c>
      <c r="O107" s="228" t="s">
        <v>1071</v>
      </c>
      <c r="P107" s="720"/>
      <c r="Q107" s="721"/>
      <c r="R107" s="722"/>
      <c r="S107" s="723"/>
      <c r="T107" s="422"/>
      <c r="U107" s="423"/>
      <c r="V107" s="424"/>
    </row>
    <row r="108" spans="1:22" s="40" customFormat="1" ht="14.4" thickBot="1">
      <c r="A108" s="39" t="s">
        <v>1129</v>
      </c>
      <c r="B108" s="443" t="s">
        <v>1071</v>
      </c>
      <c r="C108" s="428"/>
      <c r="D108" s="428"/>
      <c r="E108" s="428"/>
      <c r="F108" s="428"/>
      <c r="G108" s="429"/>
      <c r="H108" s="429"/>
      <c r="I108" s="430"/>
      <c r="J108" s="431" t="s">
        <v>1071</v>
      </c>
      <c r="K108" s="462"/>
      <c r="L108" s="462"/>
      <c r="M108" s="432"/>
      <c r="N108" s="459" t="s">
        <v>1071</v>
      </c>
      <c r="O108" s="228" t="s">
        <v>1071</v>
      </c>
      <c r="P108" s="720"/>
      <c r="Q108" s="721"/>
      <c r="R108" s="722"/>
      <c r="S108" s="723"/>
      <c r="T108" s="422"/>
      <c r="U108" s="423"/>
      <c r="V108" s="424"/>
    </row>
    <row r="109" spans="1:22" s="24" customFormat="1" ht="12" customHeight="1">
      <c r="A109" s="39"/>
      <c r="B109" s="41"/>
      <c r="C109" s="42"/>
      <c r="D109" s="42"/>
      <c r="E109" s="42"/>
      <c r="F109" s="42"/>
      <c r="G109" s="42"/>
      <c r="H109" s="440"/>
      <c r="I109" s="42"/>
      <c r="J109" s="42"/>
      <c r="K109" s="42"/>
      <c r="L109" s="42"/>
      <c r="M109" s="42"/>
      <c r="N109" s="42"/>
      <c r="O109" s="227"/>
      <c r="P109" s="42"/>
      <c r="Q109" s="42"/>
      <c r="R109" s="227"/>
      <c r="S109" s="42"/>
      <c r="T109" s="42"/>
      <c r="U109" s="43"/>
      <c r="V109" s="44"/>
    </row>
    <row r="110" spans="1:22" s="24" customFormat="1" ht="17.25" customHeight="1" thickBot="1">
      <c r="A110" s="39" t="s">
        <v>1130</v>
      </c>
      <c r="B110" s="510"/>
      <c r="C110" s="511"/>
      <c r="D110" s="511"/>
      <c r="E110" s="511"/>
      <c r="F110" s="511"/>
      <c r="G110" s="511"/>
      <c r="H110" s="511"/>
      <c r="I110" s="511"/>
      <c r="J110" s="511"/>
      <c r="K110" s="511"/>
      <c r="L110" s="511"/>
      <c r="M110" s="511"/>
      <c r="N110" s="447" t="s">
        <v>322</v>
      </c>
      <c r="O110" s="448">
        <v>1878.3200000000002</v>
      </c>
      <c r="P110" s="576"/>
      <c r="Q110" s="576"/>
      <c r="R110" s="577"/>
      <c r="S110" s="577"/>
      <c r="T110" s="578"/>
      <c r="U110" s="579"/>
      <c r="V110" s="580"/>
    </row>
    <row r="111" spans="1:22" ht="17.25" customHeight="1">
      <c r="B111" s="46"/>
      <c r="C111" s="46"/>
      <c r="D111" s="46"/>
      <c r="E111" s="46"/>
      <c r="F111" s="46"/>
      <c r="G111" s="47"/>
      <c r="H111" s="47"/>
      <c r="I111" s="47"/>
      <c r="J111" s="47"/>
      <c r="K111" s="47"/>
      <c r="L111" s="47"/>
      <c r="M111" s="47"/>
      <c r="N111" s="47"/>
      <c r="O111" s="47"/>
      <c r="P111" s="47"/>
      <c r="Q111" s="47"/>
      <c r="R111" s="47"/>
      <c r="S111" s="47"/>
      <c r="T111" s="47"/>
      <c r="U111" s="47"/>
      <c r="V111" s="47"/>
    </row>
    <row r="112" spans="1:22" s="24" customFormat="1" ht="16.5" customHeight="1" thickBot="1">
      <c r="A112" s="22"/>
      <c r="B112" s="735" t="s">
        <v>65</v>
      </c>
      <c r="C112" s="735"/>
      <c r="D112" s="735"/>
      <c r="E112" s="735"/>
      <c r="F112" s="735"/>
      <c r="G112" s="735"/>
      <c r="H112" s="735"/>
      <c r="I112" s="735"/>
      <c r="J112" s="735"/>
      <c r="K112" s="735"/>
      <c r="L112" s="735"/>
      <c r="M112" s="735"/>
      <c r="N112" s="735"/>
      <c r="O112" s="735"/>
      <c r="P112" s="735"/>
      <c r="Q112" s="735"/>
      <c r="R112" s="735"/>
      <c r="S112" s="735"/>
      <c r="T112" s="735"/>
      <c r="U112" s="735"/>
      <c r="V112" s="735"/>
    </row>
    <row r="113" spans="1:22" s="27" customFormat="1" ht="22.5" customHeight="1">
      <c r="A113" s="106" t="s">
        <v>1131</v>
      </c>
      <c r="B113" s="774" t="s">
        <v>62</v>
      </c>
      <c r="C113" s="779" t="s">
        <v>83</v>
      </c>
      <c r="D113" s="780"/>
      <c r="E113" s="780"/>
      <c r="F113" s="780"/>
      <c r="G113" s="780"/>
      <c r="H113" s="780"/>
      <c r="I113" s="780"/>
      <c r="J113" s="780"/>
      <c r="K113" s="780"/>
      <c r="L113" s="780"/>
      <c r="M113" s="758"/>
      <c r="N113" s="512"/>
      <c r="O113" s="513"/>
      <c r="P113" s="779" t="s">
        <v>90</v>
      </c>
      <c r="Q113" s="780"/>
      <c r="R113" s="780"/>
      <c r="S113" s="758"/>
      <c r="T113" s="757" t="s">
        <v>367</v>
      </c>
      <c r="U113" s="758"/>
      <c r="V113" s="781" t="s">
        <v>6</v>
      </c>
    </row>
    <row r="114" spans="1:22" s="27" customFormat="1" ht="22.5" customHeight="1">
      <c r="A114" s="106" t="s">
        <v>1132</v>
      </c>
      <c r="B114" s="775"/>
      <c r="C114" s="787" t="s">
        <v>84</v>
      </c>
      <c r="D114" s="788"/>
      <c r="E114" s="789"/>
      <c r="F114" s="516">
        <v>2</v>
      </c>
      <c r="G114" s="791" t="s">
        <v>292</v>
      </c>
      <c r="H114" s="750" t="s">
        <v>291</v>
      </c>
      <c r="I114" s="750"/>
      <c r="J114" s="787" t="s">
        <v>290</v>
      </c>
      <c r="K114" s="790"/>
      <c r="L114" s="517"/>
      <c r="M114" s="517"/>
      <c r="N114" s="518"/>
      <c r="O114" s="519"/>
      <c r="P114" s="814"/>
      <c r="Q114" s="815"/>
      <c r="R114" s="815"/>
      <c r="S114" s="816"/>
      <c r="T114" s="759"/>
      <c r="U114" s="760"/>
      <c r="V114" s="782"/>
    </row>
    <row r="115" spans="1:22" s="27" customFormat="1" ht="51.75" customHeight="1" thickBot="1">
      <c r="A115" s="106" t="s">
        <v>1133</v>
      </c>
      <c r="B115" s="775"/>
      <c r="C115" s="788" t="s">
        <v>82</v>
      </c>
      <c r="D115" s="789"/>
      <c r="E115" s="520" t="s">
        <v>86</v>
      </c>
      <c r="F115" s="514" t="s">
        <v>311</v>
      </c>
      <c r="G115" s="791"/>
      <c r="H115" s="750"/>
      <c r="I115" s="750"/>
      <c r="J115" s="504" t="s">
        <v>289</v>
      </c>
      <c r="K115" s="515" t="s">
        <v>297</v>
      </c>
      <c r="L115" s="521" t="s">
        <v>378</v>
      </c>
      <c r="M115" s="521"/>
      <c r="N115" s="522" t="s">
        <v>339</v>
      </c>
      <c r="O115" s="523"/>
      <c r="P115" s="454" t="s">
        <v>1100</v>
      </c>
      <c r="Q115" s="333" t="s">
        <v>91</v>
      </c>
      <c r="R115" s="334"/>
      <c r="S115" s="107">
        <v>2</v>
      </c>
      <c r="T115" s="784"/>
      <c r="U115" s="785"/>
      <c r="V115" s="783"/>
    </row>
    <row r="116" spans="1:22" s="27" customFormat="1" ht="15.75" customHeight="1">
      <c r="A116" s="106" t="s">
        <v>1134</v>
      </c>
      <c r="B116" s="775"/>
      <c r="C116" s="50">
        <v>1</v>
      </c>
      <c r="D116" s="94" t="s">
        <v>394</v>
      </c>
      <c r="E116" s="101">
        <v>0.9</v>
      </c>
      <c r="F116" s="327">
        <v>3756.6400000000003</v>
      </c>
      <c r="G116" s="327">
        <v>1532.71</v>
      </c>
      <c r="H116" s="777" t="s">
        <v>6</v>
      </c>
      <c r="I116" s="778"/>
      <c r="J116" s="102" t="s">
        <v>6</v>
      </c>
      <c r="K116" s="99" t="s">
        <v>1071</v>
      </c>
      <c r="L116" s="486" t="s">
        <v>1049</v>
      </c>
      <c r="M116" s="487" t="s">
        <v>1135</v>
      </c>
      <c r="N116" s="401" t="s">
        <v>24</v>
      </c>
      <c r="O116" s="801" t="s">
        <v>15</v>
      </c>
      <c r="P116" s="802"/>
      <c r="Q116" s="792">
        <v>3</v>
      </c>
      <c r="R116" s="795" t="s">
        <v>1049</v>
      </c>
      <c r="S116" s="796"/>
      <c r="T116" s="757" t="s">
        <v>68</v>
      </c>
      <c r="U116" s="780"/>
      <c r="V116" s="758"/>
    </row>
    <row r="117" spans="1:22" s="27" customFormat="1" ht="15.75" customHeight="1" thickBot="1">
      <c r="A117" s="106" t="s">
        <v>1136</v>
      </c>
      <c r="B117" s="775"/>
      <c r="C117" s="50">
        <v>2</v>
      </c>
      <c r="D117" s="94" t="s">
        <v>395</v>
      </c>
      <c r="E117" s="101">
        <v>0.1</v>
      </c>
      <c r="F117" s="327" t="s">
        <v>1137</v>
      </c>
      <c r="G117" s="327">
        <v>1532.71</v>
      </c>
      <c r="H117" s="777" t="s">
        <v>31</v>
      </c>
      <c r="I117" s="778"/>
      <c r="J117" s="102" t="s">
        <v>6</v>
      </c>
      <c r="K117" s="99" t="s">
        <v>1071</v>
      </c>
      <c r="L117" s="486" t="s">
        <v>1049</v>
      </c>
      <c r="M117" s="487" t="s">
        <v>1135</v>
      </c>
      <c r="N117" s="401" t="s">
        <v>24</v>
      </c>
      <c r="O117" s="801"/>
      <c r="P117" s="802"/>
      <c r="Q117" s="793"/>
      <c r="R117" s="797"/>
      <c r="S117" s="798"/>
      <c r="T117" s="784"/>
      <c r="U117" s="786"/>
      <c r="V117" s="785"/>
    </row>
    <row r="118" spans="1:22" s="27" customFormat="1" ht="15.75" customHeight="1">
      <c r="A118" s="106" t="s">
        <v>1138</v>
      </c>
      <c r="B118" s="775"/>
      <c r="C118" s="50">
        <v>3</v>
      </c>
      <c r="D118" s="94" t="s">
        <v>1071</v>
      </c>
      <c r="E118" s="101" t="s">
        <v>1071</v>
      </c>
      <c r="F118" s="327" t="s">
        <v>1071</v>
      </c>
      <c r="G118" s="327" t="s">
        <v>1071</v>
      </c>
      <c r="H118" s="777" t="s">
        <v>1071</v>
      </c>
      <c r="I118" s="778"/>
      <c r="J118" s="102" t="s">
        <v>1071</v>
      </c>
      <c r="K118" s="99" t="s">
        <v>1071</v>
      </c>
      <c r="L118" s="486"/>
      <c r="M118" s="487" t="s">
        <v>1071</v>
      </c>
      <c r="N118" s="401"/>
      <c r="O118" s="803"/>
      <c r="P118" s="804"/>
      <c r="Q118" s="794"/>
      <c r="R118" s="799"/>
      <c r="S118" s="800"/>
      <c r="T118" s="261"/>
      <c r="U118" s="261"/>
      <c r="V118" s="262"/>
    </row>
    <row r="119" spans="1:22" s="27" customFormat="1" ht="15.75" customHeight="1">
      <c r="A119" s="106" t="s">
        <v>1139</v>
      </c>
      <c r="B119" s="775"/>
      <c r="C119" s="50">
        <v>4</v>
      </c>
      <c r="D119" s="94" t="s">
        <v>1071</v>
      </c>
      <c r="E119" s="101" t="s">
        <v>1071</v>
      </c>
      <c r="F119" s="327" t="s">
        <v>1071</v>
      </c>
      <c r="G119" s="327" t="s">
        <v>1071</v>
      </c>
      <c r="H119" s="777" t="s">
        <v>1071</v>
      </c>
      <c r="I119" s="778"/>
      <c r="J119" s="102" t="s">
        <v>1071</v>
      </c>
      <c r="K119" s="99" t="s">
        <v>1071</v>
      </c>
      <c r="L119" s="486"/>
      <c r="M119" s="487" t="s">
        <v>1071</v>
      </c>
      <c r="N119" s="401"/>
      <c r="O119" s="810" t="s">
        <v>315</v>
      </c>
      <c r="P119" s="787" t="s">
        <v>314</v>
      </c>
      <c r="Q119" s="788"/>
      <c r="R119" s="788"/>
      <c r="S119" s="789"/>
      <c r="T119" s="242"/>
      <c r="U119" s="242"/>
      <c r="V119" s="263"/>
    </row>
    <row r="120" spans="1:22" s="27" customFormat="1" ht="17.25" customHeight="1">
      <c r="A120" s="106" t="s">
        <v>1140</v>
      </c>
      <c r="B120" s="775"/>
      <c r="C120" s="50">
        <v>5</v>
      </c>
      <c r="D120" s="94" t="s">
        <v>1071</v>
      </c>
      <c r="E120" s="101" t="s">
        <v>1071</v>
      </c>
      <c r="F120" s="327" t="s">
        <v>1071</v>
      </c>
      <c r="G120" s="327" t="s">
        <v>1071</v>
      </c>
      <c r="H120" s="777" t="s">
        <v>1071</v>
      </c>
      <c r="I120" s="778"/>
      <c r="J120" s="102" t="s">
        <v>1071</v>
      </c>
      <c r="K120" s="99" t="s">
        <v>1071</v>
      </c>
      <c r="L120" s="486"/>
      <c r="M120" s="487" t="s">
        <v>1071</v>
      </c>
      <c r="N120" s="401"/>
      <c r="O120" s="811"/>
      <c r="P120" s="504" t="s">
        <v>92</v>
      </c>
      <c r="Q120" s="504" t="s">
        <v>299</v>
      </c>
      <c r="R120" s="750" t="s">
        <v>312</v>
      </c>
      <c r="S120" s="750"/>
      <c r="T120" s="242"/>
      <c r="U120" s="242"/>
      <c r="V120" s="263"/>
    </row>
    <row r="121" spans="1:22" s="27" customFormat="1" ht="16.5" customHeight="1" thickBot="1">
      <c r="A121" s="106" t="s">
        <v>1141</v>
      </c>
      <c r="B121" s="775"/>
      <c r="C121" s="103">
        <v>6</v>
      </c>
      <c r="D121" s="104" t="s">
        <v>1071</v>
      </c>
      <c r="E121" s="105" t="s">
        <v>1071</v>
      </c>
      <c r="F121" s="327" t="s">
        <v>1071</v>
      </c>
      <c r="G121" s="327" t="s">
        <v>1071</v>
      </c>
      <c r="H121" s="777" t="s">
        <v>1071</v>
      </c>
      <c r="I121" s="778"/>
      <c r="J121" s="102" t="s">
        <v>1071</v>
      </c>
      <c r="K121" s="99" t="s">
        <v>1071</v>
      </c>
      <c r="L121" s="486"/>
      <c r="M121" s="487" t="s">
        <v>1071</v>
      </c>
      <c r="N121" s="484"/>
      <c r="O121" s="346" t="s">
        <v>6</v>
      </c>
      <c r="P121" s="265">
        <v>2</v>
      </c>
      <c r="Q121" s="266">
        <v>3065.4126299999998</v>
      </c>
      <c r="R121" s="817">
        <v>3756.6400000000003</v>
      </c>
      <c r="S121" s="817">
        <v>0</v>
      </c>
      <c r="T121" s="242"/>
      <c r="U121" s="242"/>
      <c r="V121" s="263"/>
    </row>
    <row r="122" spans="1:22" s="27" customFormat="1" ht="16.5" customHeight="1" thickBot="1">
      <c r="A122" s="106" t="s">
        <v>1142</v>
      </c>
      <c r="B122" s="776"/>
      <c r="C122" s="805" t="s">
        <v>88</v>
      </c>
      <c r="D122" s="806"/>
      <c r="E122" s="806"/>
      <c r="F122" s="545"/>
      <c r="G122" s="546"/>
      <c r="H122" s="730" t="s">
        <v>6</v>
      </c>
      <c r="I122" s="731"/>
      <c r="J122" s="449" t="s">
        <v>6</v>
      </c>
      <c r="K122" s="267" t="s">
        <v>6</v>
      </c>
      <c r="L122" s="527"/>
      <c r="M122" s="575"/>
      <c r="N122" s="528"/>
      <c r="O122" s="732" t="s">
        <v>1071</v>
      </c>
      <c r="P122" s="732" t="s">
        <v>1071</v>
      </c>
      <c r="Q122" s="732" t="s">
        <v>1071</v>
      </c>
      <c r="R122" s="732" t="s">
        <v>1071</v>
      </c>
      <c r="S122" s="732" t="s">
        <v>1071</v>
      </c>
      <c r="T122" s="524"/>
      <c r="U122" s="525"/>
      <c r="V122" s="526"/>
    </row>
    <row r="123" spans="1:22" ht="24.9" customHeight="1"/>
    <row r="124" spans="1:22" ht="24.9" customHeight="1"/>
    <row r="125" spans="1:22" s="38" customFormat="1" ht="24" thickBot="1">
      <c r="A125" s="31">
        <v>4</v>
      </c>
      <c r="B125" s="746" t="s">
        <v>49</v>
      </c>
      <c r="C125" s="746"/>
      <c r="D125" s="746"/>
      <c r="E125" s="32">
        <v>4</v>
      </c>
      <c r="F125" s="33" t="s">
        <v>396</v>
      </c>
      <c r="G125" s="34"/>
      <c r="H125" s="34"/>
      <c r="I125" s="33"/>
      <c r="J125" s="33"/>
      <c r="K125" s="33"/>
      <c r="L125" s="33"/>
      <c r="M125" s="35"/>
      <c r="N125" s="35"/>
      <c r="O125" s="34"/>
      <c r="P125" s="34"/>
      <c r="Q125" s="36"/>
      <c r="R125" s="36"/>
      <c r="S125" s="36"/>
      <c r="T125" s="36"/>
      <c r="U125" s="37"/>
    </row>
    <row r="126" spans="1:22" s="24" customFormat="1" ht="24.75" customHeight="1">
      <c r="A126" s="22"/>
      <c r="B126" s="768" t="s">
        <v>54</v>
      </c>
      <c r="C126" s="501" t="s">
        <v>55</v>
      </c>
      <c r="D126" s="502" t="s">
        <v>16</v>
      </c>
      <c r="E126" s="502"/>
      <c r="F126" s="502" t="s">
        <v>56</v>
      </c>
      <c r="G126" s="503"/>
      <c r="H126" s="749" t="s">
        <v>57</v>
      </c>
      <c r="I126" s="747" t="s">
        <v>345</v>
      </c>
      <c r="J126" s="749" t="s">
        <v>17</v>
      </c>
      <c r="K126" s="749" t="s">
        <v>298</v>
      </c>
      <c r="L126" s="749" t="s">
        <v>58</v>
      </c>
      <c r="M126" s="749" t="s">
        <v>193</v>
      </c>
      <c r="N126" s="766" t="s">
        <v>313</v>
      </c>
      <c r="O126" s="767"/>
      <c r="P126" s="733" t="s">
        <v>21</v>
      </c>
      <c r="Q126" s="734"/>
      <c r="R126" s="757" t="s">
        <v>205</v>
      </c>
      <c r="S126" s="758"/>
      <c r="T126" s="761" t="s">
        <v>180</v>
      </c>
      <c r="U126" s="762"/>
      <c r="V126" s="763"/>
    </row>
    <row r="127" spans="1:22" s="24" customFormat="1" ht="92.25" customHeight="1">
      <c r="A127" s="22"/>
      <c r="B127" s="769"/>
      <c r="C127" s="504" t="s">
        <v>59</v>
      </c>
      <c r="D127" s="505" t="s">
        <v>3</v>
      </c>
      <c r="E127" s="505" t="s">
        <v>18</v>
      </c>
      <c r="F127" s="505" t="s">
        <v>60</v>
      </c>
      <c r="G127" s="506" t="s">
        <v>61</v>
      </c>
      <c r="H127" s="750"/>
      <c r="I127" s="748"/>
      <c r="J127" s="750"/>
      <c r="K127" s="750"/>
      <c r="L127" s="750"/>
      <c r="M127" s="750"/>
      <c r="N127" s="504" t="s">
        <v>191</v>
      </c>
      <c r="O127" s="505" t="s">
        <v>73</v>
      </c>
      <c r="P127" s="764"/>
      <c r="Q127" s="765"/>
      <c r="R127" s="759"/>
      <c r="S127" s="760"/>
      <c r="T127" s="507" t="s">
        <v>181</v>
      </c>
      <c r="U127" s="508" t="s">
        <v>190</v>
      </c>
      <c r="V127" s="509" t="s">
        <v>225</v>
      </c>
    </row>
    <row r="128" spans="1:22" s="24" customFormat="1" ht="26.25" customHeight="1">
      <c r="A128" s="22"/>
      <c r="B128" s="433"/>
      <c r="C128" s="434">
        <v>3</v>
      </c>
      <c r="D128" s="434">
        <v>4</v>
      </c>
      <c r="E128" s="434">
        <v>5</v>
      </c>
      <c r="F128" s="434">
        <v>6</v>
      </c>
      <c r="G128" s="434">
        <v>7</v>
      </c>
      <c r="H128" s="434">
        <v>8</v>
      </c>
      <c r="I128" s="434">
        <v>9</v>
      </c>
      <c r="J128" s="434">
        <v>10</v>
      </c>
      <c r="K128" s="434">
        <v>11</v>
      </c>
      <c r="L128" s="434">
        <v>12</v>
      </c>
      <c r="M128" s="434">
        <v>13</v>
      </c>
      <c r="N128" s="434">
        <v>14</v>
      </c>
      <c r="O128" s="434">
        <v>15</v>
      </c>
      <c r="P128" s="435">
        <v>16</v>
      </c>
      <c r="Q128" s="436">
        <v>17</v>
      </c>
      <c r="R128" s="435">
        <v>18</v>
      </c>
      <c r="S128" s="436">
        <v>19</v>
      </c>
      <c r="T128" s="437">
        <v>20</v>
      </c>
      <c r="U128" s="224">
        <v>21</v>
      </c>
      <c r="V128" s="438">
        <v>22</v>
      </c>
    </row>
    <row r="129" spans="1:22" s="40" customFormat="1" ht="24.9" customHeight="1">
      <c r="A129" s="39" t="s">
        <v>1143</v>
      </c>
      <c r="B129" s="728">
        <v>1</v>
      </c>
      <c r="C129" s="724" t="s">
        <v>592</v>
      </c>
      <c r="D129" s="724" t="s">
        <v>600</v>
      </c>
      <c r="E129" s="724" t="s">
        <v>604</v>
      </c>
      <c r="F129" s="724" t="s">
        <v>595</v>
      </c>
      <c r="G129" s="419">
        <v>0.75</v>
      </c>
      <c r="H129" s="718" t="s">
        <v>24</v>
      </c>
      <c r="I129" s="425">
        <v>2</v>
      </c>
      <c r="J129" s="426" t="s">
        <v>399</v>
      </c>
      <c r="K129" s="726">
        <v>43829</v>
      </c>
      <c r="L129" s="726">
        <v>45138</v>
      </c>
      <c r="M129" s="420">
        <v>2334.2399999999998</v>
      </c>
      <c r="N129" s="458">
        <v>1750.6799999999998</v>
      </c>
      <c r="O129" s="228">
        <v>1750.68</v>
      </c>
      <c r="P129" s="720"/>
      <c r="Q129" s="721"/>
      <c r="R129" s="742" t="s">
        <v>608</v>
      </c>
      <c r="S129" s="743"/>
      <c r="T129" s="422" t="s">
        <v>24</v>
      </c>
      <c r="U129" s="423">
        <v>62</v>
      </c>
      <c r="V129" s="424" t="s">
        <v>24</v>
      </c>
    </row>
    <row r="130" spans="1:22" s="40" customFormat="1" ht="24.9" customHeight="1">
      <c r="A130" s="39" t="s">
        <v>1088</v>
      </c>
      <c r="B130" s="729"/>
      <c r="C130" s="725"/>
      <c r="D130" s="725"/>
      <c r="E130" s="725"/>
      <c r="F130" s="725"/>
      <c r="G130" s="419">
        <v>0.25</v>
      </c>
      <c r="H130" s="719"/>
      <c r="I130" s="425">
        <v>1</v>
      </c>
      <c r="J130" s="426" t="s">
        <v>398</v>
      </c>
      <c r="K130" s="727"/>
      <c r="L130" s="727"/>
      <c r="M130" s="420">
        <v>2334.2399999999998</v>
      </c>
      <c r="N130" s="458">
        <v>583.55999999999995</v>
      </c>
      <c r="O130" s="228">
        <v>583.55999999999995</v>
      </c>
      <c r="P130" s="720"/>
      <c r="Q130" s="721"/>
      <c r="R130" s="744"/>
      <c r="S130" s="745"/>
      <c r="T130" s="422" t="s">
        <v>24</v>
      </c>
      <c r="U130" s="423">
        <v>49</v>
      </c>
      <c r="V130" s="424" t="s">
        <v>24</v>
      </c>
    </row>
    <row r="131" spans="1:22" s="40" customFormat="1" ht="24.9" customHeight="1">
      <c r="A131" s="39" t="s">
        <v>595</v>
      </c>
      <c r="B131" s="439">
        <v>2</v>
      </c>
      <c r="C131" s="427" t="s">
        <v>592</v>
      </c>
      <c r="D131" s="427" t="s">
        <v>601</v>
      </c>
      <c r="E131" s="427" t="s">
        <v>605</v>
      </c>
      <c r="F131" s="427" t="s">
        <v>595</v>
      </c>
      <c r="G131" s="419">
        <v>0.9</v>
      </c>
      <c r="H131" s="419" t="s">
        <v>24</v>
      </c>
      <c r="I131" s="425">
        <v>2</v>
      </c>
      <c r="J131" s="426" t="s">
        <v>399</v>
      </c>
      <c r="K131" s="461">
        <v>40976</v>
      </c>
      <c r="L131" s="461">
        <v>41851</v>
      </c>
      <c r="M131" s="420">
        <v>4176.32</v>
      </c>
      <c r="N131" s="458">
        <v>3758.6879999999996</v>
      </c>
      <c r="O131" s="228">
        <v>3758.6880000000001</v>
      </c>
      <c r="P131" s="720"/>
      <c r="Q131" s="721"/>
      <c r="R131" s="807" t="s">
        <v>609</v>
      </c>
      <c r="S131" s="808"/>
      <c r="T131" s="422" t="s">
        <v>24</v>
      </c>
      <c r="U131" s="423">
        <v>47</v>
      </c>
      <c r="V131" s="424" t="s">
        <v>24</v>
      </c>
    </row>
    <row r="132" spans="1:22" s="40" customFormat="1" ht="24.9" customHeight="1">
      <c r="A132" s="39" t="s">
        <v>1089</v>
      </c>
      <c r="B132" s="439">
        <v>3</v>
      </c>
      <c r="C132" s="427" t="s">
        <v>592</v>
      </c>
      <c r="D132" s="427" t="s">
        <v>602</v>
      </c>
      <c r="E132" s="427" t="s">
        <v>606</v>
      </c>
      <c r="F132" s="427" t="s">
        <v>595</v>
      </c>
      <c r="G132" s="419">
        <v>0.9</v>
      </c>
      <c r="H132" s="419" t="s">
        <v>24</v>
      </c>
      <c r="I132" s="425">
        <v>2</v>
      </c>
      <c r="J132" s="426" t="s">
        <v>399</v>
      </c>
      <c r="K132" s="594">
        <v>41008</v>
      </c>
      <c r="L132" s="461">
        <v>41601</v>
      </c>
      <c r="M132" s="420">
        <v>6286.43</v>
      </c>
      <c r="N132" s="458">
        <v>5657.7870000000003</v>
      </c>
      <c r="O132" s="228">
        <v>5657.7870000000003</v>
      </c>
      <c r="P132" s="720"/>
      <c r="Q132" s="721"/>
      <c r="R132" s="807" t="s">
        <v>610</v>
      </c>
      <c r="S132" s="808"/>
      <c r="T132" s="422" t="s">
        <v>24</v>
      </c>
      <c r="U132" s="423">
        <v>34</v>
      </c>
      <c r="V132" s="424" t="s">
        <v>24</v>
      </c>
    </row>
    <row r="133" spans="1:22" s="40" customFormat="1" ht="24.9" customHeight="1">
      <c r="A133" s="39"/>
      <c r="B133" s="439">
        <v>4</v>
      </c>
      <c r="C133" s="427" t="s">
        <v>592</v>
      </c>
      <c r="D133" s="427" t="s">
        <v>603</v>
      </c>
      <c r="E133" s="427" t="s">
        <v>607</v>
      </c>
      <c r="F133" s="427" t="s">
        <v>591</v>
      </c>
      <c r="G133" s="419">
        <v>1</v>
      </c>
      <c r="H133" s="419" t="s">
        <v>24</v>
      </c>
      <c r="I133" s="425">
        <v>1</v>
      </c>
      <c r="J133" s="426" t="s">
        <v>398</v>
      </c>
      <c r="K133" s="461">
        <v>35643</v>
      </c>
      <c r="L133" s="461">
        <v>35826</v>
      </c>
      <c r="M133" s="420">
        <v>293.83</v>
      </c>
      <c r="N133" s="458">
        <v>293.83</v>
      </c>
      <c r="O133" s="228">
        <v>293.83</v>
      </c>
      <c r="P133" s="720"/>
      <c r="Q133" s="721"/>
      <c r="R133" s="818">
        <v>2</v>
      </c>
      <c r="S133" s="819"/>
      <c r="T133" s="422" t="s">
        <v>24</v>
      </c>
      <c r="U133" s="423">
        <v>45</v>
      </c>
      <c r="V133" s="424" t="s">
        <v>24</v>
      </c>
    </row>
    <row r="134" spans="1:22" s="40" customFormat="1" ht="13.8">
      <c r="A134" s="39"/>
      <c r="B134" s="439" t="s">
        <v>1071</v>
      </c>
      <c r="C134" s="427"/>
      <c r="D134" s="427"/>
      <c r="E134" s="427"/>
      <c r="F134" s="427"/>
      <c r="G134" s="419"/>
      <c r="H134" s="419"/>
      <c r="I134" s="425"/>
      <c r="J134" s="426" t="s">
        <v>1071</v>
      </c>
      <c r="K134" s="461"/>
      <c r="L134" s="461"/>
      <c r="M134" s="420"/>
      <c r="N134" s="458" t="s">
        <v>1071</v>
      </c>
      <c r="O134" s="228" t="s">
        <v>1071</v>
      </c>
      <c r="P134" s="720"/>
      <c r="Q134" s="721"/>
      <c r="R134" s="722"/>
      <c r="S134" s="723"/>
      <c r="T134" s="422"/>
      <c r="U134" s="423"/>
      <c r="V134" s="424"/>
    </row>
    <row r="135" spans="1:22" s="40" customFormat="1" ht="13.8">
      <c r="A135" s="39" t="s">
        <v>1144</v>
      </c>
      <c r="B135" s="439" t="s">
        <v>1071</v>
      </c>
      <c r="C135" s="427"/>
      <c r="D135" s="427"/>
      <c r="E135" s="427"/>
      <c r="F135" s="427"/>
      <c r="G135" s="419"/>
      <c r="H135" s="419"/>
      <c r="I135" s="425"/>
      <c r="J135" s="426" t="s">
        <v>1071</v>
      </c>
      <c r="K135" s="461"/>
      <c r="L135" s="461"/>
      <c r="M135" s="420"/>
      <c r="N135" s="459" t="s">
        <v>1071</v>
      </c>
      <c r="O135" s="228"/>
      <c r="P135" s="720"/>
      <c r="Q135" s="721"/>
      <c r="R135" s="722"/>
      <c r="S135" s="723"/>
      <c r="T135" s="422"/>
      <c r="U135" s="423"/>
      <c r="V135" s="424"/>
    </row>
    <row r="136" spans="1:22" s="40" customFormat="1" ht="13.8">
      <c r="A136" s="39" t="s">
        <v>1145</v>
      </c>
      <c r="B136" s="439" t="s">
        <v>1071</v>
      </c>
      <c r="C136" s="427"/>
      <c r="D136" s="427"/>
      <c r="E136" s="427"/>
      <c r="F136" s="427"/>
      <c r="G136" s="419"/>
      <c r="H136" s="419"/>
      <c r="I136" s="425"/>
      <c r="J136" s="426" t="s">
        <v>1071</v>
      </c>
      <c r="K136" s="461"/>
      <c r="L136" s="461"/>
      <c r="M136" s="421"/>
      <c r="N136" s="459" t="s">
        <v>1071</v>
      </c>
      <c r="O136" s="228" t="s">
        <v>1071</v>
      </c>
      <c r="P136" s="720"/>
      <c r="Q136" s="721"/>
      <c r="R136" s="722"/>
      <c r="S136" s="723"/>
      <c r="T136" s="422"/>
      <c r="U136" s="423"/>
      <c r="V136" s="424"/>
    </row>
    <row r="137" spans="1:22" s="40" customFormat="1" ht="13.8">
      <c r="A137" s="39" t="s">
        <v>1146</v>
      </c>
      <c r="B137" s="439" t="s">
        <v>1071</v>
      </c>
      <c r="C137" s="427"/>
      <c r="D137" s="427"/>
      <c r="E137" s="427"/>
      <c r="F137" s="427"/>
      <c r="G137" s="419"/>
      <c r="H137" s="419"/>
      <c r="I137" s="425"/>
      <c r="J137" s="426" t="s">
        <v>1071</v>
      </c>
      <c r="K137" s="461"/>
      <c r="L137" s="461"/>
      <c r="M137" s="421"/>
      <c r="N137" s="459" t="s">
        <v>1071</v>
      </c>
      <c r="O137" s="228" t="s">
        <v>1071</v>
      </c>
      <c r="P137" s="720"/>
      <c r="Q137" s="721"/>
      <c r="R137" s="722"/>
      <c r="S137" s="723"/>
      <c r="T137" s="422"/>
      <c r="U137" s="423"/>
      <c r="V137" s="424"/>
    </row>
    <row r="138" spans="1:22" s="40" customFormat="1" ht="14.4" thickBot="1">
      <c r="A138" s="39" t="s">
        <v>1147</v>
      </c>
      <c r="B138" s="443" t="s">
        <v>1071</v>
      </c>
      <c r="C138" s="428"/>
      <c r="D138" s="428"/>
      <c r="E138" s="428"/>
      <c r="F138" s="428"/>
      <c r="G138" s="429"/>
      <c r="H138" s="429"/>
      <c r="I138" s="430"/>
      <c r="J138" s="431" t="s">
        <v>1071</v>
      </c>
      <c r="K138" s="462"/>
      <c r="L138" s="462"/>
      <c r="M138" s="432"/>
      <c r="N138" s="459" t="s">
        <v>1071</v>
      </c>
      <c r="O138" s="228" t="s">
        <v>1071</v>
      </c>
      <c r="P138" s="720"/>
      <c r="Q138" s="721"/>
      <c r="R138" s="722"/>
      <c r="S138" s="723"/>
      <c r="T138" s="422"/>
      <c r="U138" s="423"/>
      <c r="V138" s="424"/>
    </row>
    <row r="139" spans="1:22" s="24" customFormat="1" ht="12" customHeight="1">
      <c r="A139" s="39"/>
      <c r="B139" s="41"/>
      <c r="C139" s="42"/>
      <c r="D139" s="42"/>
      <c r="E139" s="42"/>
      <c r="F139" s="42"/>
      <c r="G139" s="42"/>
      <c r="H139" s="440"/>
      <c r="I139" s="42"/>
      <c r="J139" s="42"/>
      <c r="K139" s="42"/>
      <c r="L139" s="42"/>
      <c r="M139" s="42"/>
      <c r="N139" s="42"/>
      <c r="O139" s="227"/>
      <c r="P139" s="42"/>
      <c r="Q139" s="42"/>
      <c r="R139" s="227"/>
      <c r="S139" s="42"/>
      <c r="T139" s="42"/>
      <c r="U139" s="43"/>
      <c r="V139" s="44"/>
    </row>
    <row r="140" spans="1:22" s="24" customFormat="1" ht="17.25" customHeight="1" thickBot="1">
      <c r="A140" s="39" t="s">
        <v>1148</v>
      </c>
      <c r="B140" s="510"/>
      <c r="C140" s="511"/>
      <c r="D140" s="511"/>
      <c r="E140" s="511"/>
      <c r="F140" s="511"/>
      <c r="G140" s="511"/>
      <c r="H140" s="511"/>
      <c r="I140" s="511"/>
      <c r="J140" s="511"/>
      <c r="K140" s="511"/>
      <c r="L140" s="511"/>
      <c r="M140" s="511"/>
      <c r="N140" s="447" t="s">
        <v>322</v>
      </c>
      <c r="O140" s="448">
        <v>3011.13625</v>
      </c>
      <c r="P140" s="576"/>
      <c r="Q140" s="576"/>
      <c r="R140" s="577"/>
      <c r="S140" s="577"/>
      <c r="T140" s="578"/>
      <c r="U140" s="579"/>
      <c r="V140" s="580"/>
    </row>
    <row r="141" spans="1:22" ht="17.25" customHeight="1">
      <c r="B141" s="46"/>
      <c r="C141" s="46"/>
      <c r="D141" s="46"/>
      <c r="E141" s="46"/>
      <c r="F141" s="46"/>
      <c r="G141" s="47"/>
      <c r="H141" s="47"/>
      <c r="I141" s="47"/>
      <c r="J141" s="47"/>
      <c r="K141" s="47"/>
      <c r="L141" s="47"/>
      <c r="M141" s="47"/>
      <c r="N141" s="47"/>
      <c r="O141" s="47"/>
      <c r="P141" s="47"/>
      <c r="Q141" s="47"/>
      <c r="R141" s="47"/>
      <c r="S141" s="47"/>
      <c r="T141" s="47"/>
      <c r="U141" s="47"/>
      <c r="V141" s="47"/>
    </row>
    <row r="142" spans="1:22" s="24" customFormat="1" ht="16.5" customHeight="1" thickBot="1">
      <c r="A142" s="22"/>
      <c r="B142" s="735" t="s">
        <v>65</v>
      </c>
      <c r="C142" s="735"/>
      <c r="D142" s="735"/>
      <c r="E142" s="735"/>
      <c r="F142" s="735"/>
      <c r="G142" s="735"/>
      <c r="H142" s="735"/>
      <c r="I142" s="735"/>
      <c r="J142" s="735"/>
      <c r="K142" s="735"/>
      <c r="L142" s="735"/>
      <c r="M142" s="735"/>
      <c r="N142" s="735"/>
      <c r="O142" s="735"/>
      <c r="P142" s="735"/>
      <c r="Q142" s="735"/>
      <c r="R142" s="735"/>
      <c r="S142" s="735"/>
      <c r="T142" s="735"/>
      <c r="U142" s="735"/>
      <c r="V142" s="735"/>
    </row>
    <row r="143" spans="1:22" s="27" customFormat="1" ht="22.5" customHeight="1">
      <c r="A143" s="106" t="s">
        <v>1149</v>
      </c>
      <c r="B143" s="774" t="s">
        <v>62</v>
      </c>
      <c r="C143" s="779" t="s">
        <v>83</v>
      </c>
      <c r="D143" s="780"/>
      <c r="E143" s="780"/>
      <c r="F143" s="780"/>
      <c r="G143" s="780"/>
      <c r="H143" s="780"/>
      <c r="I143" s="780"/>
      <c r="J143" s="780"/>
      <c r="K143" s="780"/>
      <c r="L143" s="780"/>
      <c r="M143" s="758"/>
      <c r="N143" s="512"/>
      <c r="O143" s="513"/>
      <c r="P143" s="779" t="s">
        <v>90</v>
      </c>
      <c r="Q143" s="780"/>
      <c r="R143" s="780"/>
      <c r="S143" s="758"/>
      <c r="T143" s="757" t="s">
        <v>367</v>
      </c>
      <c r="U143" s="758"/>
      <c r="V143" s="781" t="s">
        <v>6</v>
      </c>
    </row>
    <row r="144" spans="1:22" s="27" customFormat="1" ht="22.5" customHeight="1">
      <c r="A144" s="106" t="s">
        <v>1150</v>
      </c>
      <c r="B144" s="775"/>
      <c r="C144" s="787" t="s">
        <v>84</v>
      </c>
      <c r="D144" s="788"/>
      <c r="E144" s="789"/>
      <c r="F144" s="516">
        <v>2</v>
      </c>
      <c r="G144" s="791" t="s">
        <v>292</v>
      </c>
      <c r="H144" s="750" t="s">
        <v>291</v>
      </c>
      <c r="I144" s="750"/>
      <c r="J144" s="787" t="s">
        <v>290</v>
      </c>
      <c r="K144" s="790"/>
      <c r="L144" s="517"/>
      <c r="M144" s="517"/>
      <c r="N144" s="518"/>
      <c r="O144" s="519"/>
      <c r="P144" s="814"/>
      <c r="Q144" s="815"/>
      <c r="R144" s="815"/>
      <c r="S144" s="816"/>
      <c r="T144" s="759"/>
      <c r="U144" s="760"/>
      <c r="V144" s="782"/>
    </row>
    <row r="145" spans="1:22" s="27" customFormat="1" ht="51.75" customHeight="1" thickBot="1">
      <c r="A145" s="106" t="s">
        <v>1151</v>
      </c>
      <c r="B145" s="775"/>
      <c r="C145" s="788" t="s">
        <v>82</v>
      </c>
      <c r="D145" s="789"/>
      <c r="E145" s="520" t="s">
        <v>86</v>
      </c>
      <c r="F145" s="514" t="s">
        <v>311</v>
      </c>
      <c r="G145" s="791"/>
      <c r="H145" s="750"/>
      <c r="I145" s="750"/>
      <c r="J145" s="504" t="s">
        <v>289</v>
      </c>
      <c r="K145" s="515" t="s">
        <v>297</v>
      </c>
      <c r="L145" s="521" t="s">
        <v>378</v>
      </c>
      <c r="M145" s="521"/>
      <c r="N145" s="522" t="s">
        <v>339</v>
      </c>
      <c r="O145" s="523"/>
      <c r="P145" s="454" t="s">
        <v>1100</v>
      </c>
      <c r="Q145" s="333" t="s">
        <v>91</v>
      </c>
      <c r="R145" s="334"/>
      <c r="S145" s="107">
        <v>4</v>
      </c>
      <c r="T145" s="784"/>
      <c r="U145" s="785"/>
      <c r="V145" s="783"/>
    </row>
    <row r="146" spans="1:22" s="27" customFormat="1" ht="15.75" customHeight="1">
      <c r="A146" s="106" t="s">
        <v>1152</v>
      </c>
      <c r="B146" s="775"/>
      <c r="C146" s="50">
        <v>1</v>
      </c>
      <c r="D146" s="94" t="s">
        <v>398</v>
      </c>
      <c r="E146" s="101">
        <v>0.7</v>
      </c>
      <c r="F146" s="327">
        <v>877.38999999999987</v>
      </c>
      <c r="G146" s="327">
        <v>1532.71</v>
      </c>
      <c r="H146" s="777" t="s">
        <v>31</v>
      </c>
      <c r="I146" s="778"/>
      <c r="J146" s="102" t="s">
        <v>6</v>
      </c>
      <c r="K146" s="99" t="s">
        <v>1071</v>
      </c>
      <c r="L146" s="486" t="s">
        <v>1049</v>
      </c>
      <c r="M146" s="487" t="s">
        <v>1135</v>
      </c>
      <c r="N146" s="401" t="s">
        <v>24</v>
      </c>
      <c r="O146" s="801" t="s">
        <v>15</v>
      </c>
      <c r="P146" s="802"/>
      <c r="Q146" s="792">
        <v>4</v>
      </c>
      <c r="R146" s="795" t="s">
        <v>1049</v>
      </c>
      <c r="S146" s="796"/>
      <c r="T146" s="757" t="s">
        <v>68</v>
      </c>
      <c r="U146" s="780"/>
      <c r="V146" s="758"/>
    </row>
    <row r="147" spans="1:22" s="27" customFormat="1" ht="15.75" customHeight="1" thickBot="1">
      <c r="A147" s="106" t="s">
        <v>1153</v>
      </c>
      <c r="B147" s="775"/>
      <c r="C147" s="50">
        <v>2</v>
      </c>
      <c r="D147" s="94" t="s">
        <v>399</v>
      </c>
      <c r="E147" s="101">
        <v>0.3</v>
      </c>
      <c r="F147" s="327">
        <v>11167.155000000001</v>
      </c>
      <c r="G147" s="327">
        <v>1532.71</v>
      </c>
      <c r="H147" s="777" t="s">
        <v>6</v>
      </c>
      <c r="I147" s="778"/>
      <c r="J147" s="102" t="s">
        <v>6</v>
      </c>
      <c r="K147" s="99" t="s">
        <v>1071</v>
      </c>
      <c r="L147" s="486" t="s">
        <v>370</v>
      </c>
      <c r="M147" s="487" t="s">
        <v>1102</v>
      </c>
      <c r="N147" s="401" t="s">
        <v>24</v>
      </c>
      <c r="O147" s="801"/>
      <c r="P147" s="802"/>
      <c r="Q147" s="793"/>
      <c r="R147" s="797"/>
      <c r="S147" s="798"/>
      <c r="T147" s="784"/>
      <c r="U147" s="786"/>
      <c r="V147" s="785"/>
    </row>
    <row r="148" spans="1:22" s="27" customFormat="1" ht="15.75" customHeight="1">
      <c r="A148" s="106" t="s">
        <v>1154</v>
      </c>
      <c r="B148" s="775"/>
      <c r="C148" s="50">
        <v>3</v>
      </c>
      <c r="D148" s="94" t="s">
        <v>1071</v>
      </c>
      <c r="E148" s="101" t="s">
        <v>1071</v>
      </c>
      <c r="F148" s="327" t="s">
        <v>1071</v>
      </c>
      <c r="G148" s="327" t="s">
        <v>1071</v>
      </c>
      <c r="H148" s="777" t="s">
        <v>1071</v>
      </c>
      <c r="I148" s="778"/>
      <c r="J148" s="102" t="s">
        <v>1071</v>
      </c>
      <c r="K148" s="99" t="s">
        <v>1071</v>
      </c>
      <c r="L148" s="486"/>
      <c r="M148" s="487" t="s">
        <v>1071</v>
      </c>
      <c r="N148" s="401"/>
      <c r="O148" s="803"/>
      <c r="P148" s="804"/>
      <c r="Q148" s="794"/>
      <c r="R148" s="799"/>
      <c r="S148" s="800"/>
      <c r="T148" s="261"/>
      <c r="U148" s="261"/>
      <c r="V148" s="262"/>
    </row>
    <row r="149" spans="1:22" s="27" customFormat="1" ht="15.75" customHeight="1">
      <c r="A149" s="106" t="s">
        <v>1155</v>
      </c>
      <c r="B149" s="775"/>
      <c r="C149" s="50">
        <v>4</v>
      </c>
      <c r="D149" s="94" t="s">
        <v>1071</v>
      </c>
      <c r="E149" s="101" t="s">
        <v>1071</v>
      </c>
      <c r="F149" s="327" t="s">
        <v>1071</v>
      </c>
      <c r="G149" s="327" t="s">
        <v>1071</v>
      </c>
      <c r="H149" s="777" t="s">
        <v>1071</v>
      </c>
      <c r="I149" s="778"/>
      <c r="J149" s="102" t="s">
        <v>1071</v>
      </c>
      <c r="K149" s="99" t="s">
        <v>1071</v>
      </c>
      <c r="L149" s="486"/>
      <c r="M149" s="487" t="s">
        <v>1071</v>
      </c>
      <c r="N149" s="401"/>
      <c r="O149" s="810" t="s">
        <v>315</v>
      </c>
      <c r="P149" s="787" t="s">
        <v>314</v>
      </c>
      <c r="Q149" s="788"/>
      <c r="R149" s="788"/>
      <c r="S149" s="789"/>
      <c r="T149" s="242"/>
      <c r="U149" s="242"/>
      <c r="V149" s="263"/>
    </row>
    <row r="150" spans="1:22" s="27" customFormat="1" ht="17.25" customHeight="1">
      <c r="A150" s="106" t="s">
        <v>1156</v>
      </c>
      <c r="B150" s="775"/>
      <c r="C150" s="50">
        <v>5</v>
      </c>
      <c r="D150" s="94" t="s">
        <v>1071</v>
      </c>
      <c r="E150" s="101" t="s">
        <v>1071</v>
      </c>
      <c r="F150" s="327" t="s">
        <v>1071</v>
      </c>
      <c r="G150" s="327" t="s">
        <v>1071</v>
      </c>
      <c r="H150" s="777" t="s">
        <v>1071</v>
      </c>
      <c r="I150" s="778"/>
      <c r="J150" s="102" t="s">
        <v>1071</v>
      </c>
      <c r="K150" s="99" t="s">
        <v>1071</v>
      </c>
      <c r="L150" s="486"/>
      <c r="M150" s="487" t="s">
        <v>1071</v>
      </c>
      <c r="N150" s="401"/>
      <c r="O150" s="811"/>
      <c r="P150" s="504" t="s">
        <v>92</v>
      </c>
      <c r="Q150" s="504" t="s">
        <v>299</v>
      </c>
      <c r="R150" s="750" t="s">
        <v>312</v>
      </c>
      <c r="S150" s="750"/>
      <c r="T150" s="242"/>
      <c r="U150" s="242"/>
      <c r="V150" s="263"/>
    </row>
    <row r="151" spans="1:22" s="27" customFormat="1" ht="16.5" customHeight="1" thickBot="1">
      <c r="A151" s="106" t="s">
        <v>1157</v>
      </c>
      <c r="B151" s="775"/>
      <c r="C151" s="103">
        <v>6</v>
      </c>
      <c r="D151" s="104" t="s">
        <v>1071</v>
      </c>
      <c r="E151" s="105" t="s">
        <v>1071</v>
      </c>
      <c r="F151" s="327" t="s">
        <v>1071</v>
      </c>
      <c r="G151" s="327" t="s">
        <v>1071</v>
      </c>
      <c r="H151" s="777" t="s">
        <v>1071</v>
      </c>
      <c r="I151" s="778"/>
      <c r="J151" s="102" t="s">
        <v>1071</v>
      </c>
      <c r="K151" s="99" t="s">
        <v>1071</v>
      </c>
      <c r="L151" s="486"/>
      <c r="M151" s="487" t="s">
        <v>1071</v>
      </c>
      <c r="N151" s="484"/>
      <c r="O151" s="346" t="s">
        <v>6</v>
      </c>
      <c r="P151" s="265">
        <v>2</v>
      </c>
      <c r="Q151" s="266">
        <v>3065.4126299999998</v>
      </c>
      <c r="R151" s="817">
        <v>12044.545</v>
      </c>
      <c r="S151" s="817">
        <v>0</v>
      </c>
      <c r="T151" s="242"/>
      <c r="U151" s="242"/>
      <c r="V151" s="263"/>
    </row>
    <row r="152" spans="1:22" s="27" customFormat="1" ht="16.5" customHeight="1" thickBot="1">
      <c r="A152" s="106" t="s">
        <v>1158</v>
      </c>
      <c r="B152" s="776"/>
      <c r="C152" s="805" t="s">
        <v>88</v>
      </c>
      <c r="D152" s="806"/>
      <c r="E152" s="806"/>
      <c r="F152" s="545"/>
      <c r="G152" s="546"/>
      <c r="H152" s="730" t="s">
        <v>6</v>
      </c>
      <c r="I152" s="731"/>
      <c r="J152" s="449" t="s">
        <v>6</v>
      </c>
      <c r="K152" s="267" t="s">
        <v>6</v>
      </c>
      <c r="L152" s="527"/>
      <c r="M152" s="575"/>
      <c r="N152" s="528"/>
      <c r="O152" s="732" t="s">
        <v>1071</v>
      </c>
      <c r="P152" s="732" t="s">
        <v>1071</v>
      </c>
      <c r="Q152" s="732" t="s">
        <v>1071</v>
      </c>
      <c r="R152" s="732" t="s">
        <v>1071</v>
      </c>
      <c r="S152" s="732" t="s">
        <v>1071</v>
      </c>
      <c r="T152" s="524"/>
      <c r="U152" s="525"/>
      <c r="V152" s="526"/>
    </row>
    <row r="153" spans="1:22" ht="24.9" customHeight="1"/>
    <row r="154" spans="1:22" ht="24.9" customHeight="1"/>
    <row r="155" spans="1:22" s="38" customFormat="1" ht="24" thickBot="1">
      <c r="A155" s="31">
        <v>5</v>
      </c>
      <c r="B155" s="746" t="s">
        <v>49</v>
      </c>
      <c r="C155" s="746"/>
      <c r="D155" s="746"/>
      <c r="E155" s="32">
        <v>5</v>
      </c>
      <c r="F155" s="33" t="s">
        <v>1032</v>
      </c>
      <c r="G155" s="34"/>
      <c r="H155" s="34"/>
      <c r="I155" s="33"/>
      <c r="J155" s="33"/>
      <c r="K155" s="33"/>
      <c r="L155" s="33"/>
      <c r="M155" s="35"/>
      <c r="N155" s="35"/>
      <c r="O155" s="34"/>
      <c r="P155" s="34"/>
      <c r="Q155" s="36"/>
      <c r="R155" s="36"/>
      <c r="S155" s="36"/>
      <c r="T155" s="36"/>
      <c r="U155" s="37"/>
    </row>
    <row r="156" spans="1:22" s="24" customFormat="1" ht="24.75" customHeight="1">
      <c r="A156" s="22"/>
      <c r="B156" s="768" t="s">
        <v>54</v>
      </c>
      <c r="C156" s="501" t="s">
        <v>55</v>
      </c>
      <c r="D156" s="502" t="s">
        <v>16</v>
      </c>
      <c r="E156" s="502"/>
      <c r="F156" s="502" t="s">
        <v>56</v>
      </c>
      <c r="G156" s="503"/>
      <c r="H156" s="749" t="s">
        <v>57</v>
      </c>
      <c r="I156" s="747" t="s">
        <v>345</v>
      </c>
      <c r="J156" s="749" t="s">
        <v>17</v>
      </c>
      <c r="K156" s="749" t="s">
        <v>298</v>
      </c>
      <c r="L156" s="749" t="s">
        <v>58</v>
      </c>
      <c r="M156" s="749" t="s">
        <v>193</v>
      </c>
      <c r="N156" s="766" t="s">
        <v>313</v>
      </c>
      <c r="O156" s="767"/>
      <c r="P156" s="733" t="s">
        <v>21</v>
      </c>
      <c r="Q156" s="734"/>
      <c r="R156" s="757" t="s">
        <v>205</v>
      </c>
      <c r="S156" s="758"/>
      <c r="T156" s="761" t="s">
        <v>180</v>
      </c>
      <c r="U156" s="762"/>
      <c r="V156" s="763"/>
    </row>
    <row r="157" spans="1:22" s="24" customFormat="1" ht="92.25" customHeight="1">
      <c r="A157" s="22"/>
      <c r="B157" s="769"/>
      <c r="C157" s="504" t="s">
        <v>59</v>
      </c>
      <c r="D157" s="505" t="s">
        <v>3</v>
      </c>
      <c r="E157" s="505" t="s">
        <v>18</v>
      </c>
      <c r="F157" s="505" t="s">
        <v>60</v>
      </c>
      <c r="G157" s="506" t="s">
        <v>61</v>
      </c>
      <c r="H157" s="750"/>
      <c r="I157" s="748"/>
      <c r="J157" s="750"/>
      <c r="K157" s="750"/>
      <c r="L157" s="750"/>
      <c r="M157" s="750"/>
      <c r="N157" s="504" t="s">
        <v>191</v>
      </c>
      <c r="O157" s="505" t="s">
        <v>73</v>
      </c>
      <c r="P157" s="764"/>
      <c r="Q157" s="765"/>
      <c r="R157" s="759"/>
      <c r="S157" s="760"/>
      <c r="T157" s="507" t="s">
        <v>181</v>
      </c>
      <c r="U157" s="508" t="s">
        <v>190</v>
      </c>
      <c r="V157" s="509" t="s">
        <v>225</v>
      </c>
    </row>
    <row r="158" spans="1:22" s="24" customFormat="1" ht="26.25" customHeight="1">
      <c r="A158" s="22"/>
      <c r="B158" s="433"/>
      <c r="C158" s="434">
        <v>3</v>
      </c>
      <c r="D158" s="434">
        <v>4</v>
      </c>
      <c r="E158" s="434">
        <v>5</v>
      </c>
      <c r="F158" s="434">
        <v>6</v>
      </c>
      <c r="G158" s="434">
        <v>7</v>
      </c>
      <c r="H158" s="434">
        <v>8</v>
      </c>
      <c r="I158" s="434">
        <v>9</v>
      </c>
      <c r="J158" s="434">
        <v>10</v>
      </c>
      <c r="K158" s="434">
        <v>11</v>
      </c>
      <c r="L158" s="434">
        <v>12</v>
      </c>
      <c r="M158" s="434">
        <v>13</v>
      </c>
      <c r="N158" s="434">
        <v>14</v>
      </c>
      <c r="O158" s="434">
        <v>15</v>
      </c>
      <c r="P158" s="435">
        <v>16</v>
      </c>
      <c r="Q158" s="436">
        <v>17</v>
      </c>
      <c r="R158" s="435">
        <v>18</v>
      </c>
      <c r="S158" s="436">
        <v>19</v>
      </c>
      <c r="T158" s="437">
        <v>20</v>
      </c>
      <c r="U158" s="224">
        <v>21</v>
      </c>
      <c r="V158" s="438">
        <v>22</v>
      </c>
    </row>
    <row r="159" spans="1:22" s="40" customFormat="1" ht="24.9" customHeight="1">
      <c r="A159" s="39" t="s">
        <v>1159</v>
      </c>
      <c r="B159" s="439">
        <v>1</v>
      </c>
      <c r="C159" s="427" t="s">
        <v>592</v>
      </c>
      <c r="D159" s="427" t="s">
        <v>611</v>
      </c>
      <c r="E159" s="427" t="s">
        <v>612</v>
      </c>
      <c r="F159" s="427" t="s">
        <v>591</v>
      </c>
      <c r="G159" s="419">
        <v>1</v>
      </c>
      <c r="H159" s="419" t="s">
        <v>24</v>
      </c>
      <c r="I159" s="425">
        <v>2</v>
      </c>
      <c r="J159" s="426" t="s">
        <v>401</v>
      </c>
      <c r="K159" s="461">
        <v>37078</v>
      </c>
      <c r="L159" s="461">
        <v>38204</v>
      </c>
      <c r="M159" s="420">
        <v>1650.41</v>
      </c>
      <c r="N159" s="458">
        <v>1650.41</v>
      </c>
      <c r="O159" s="228">
        <v>1650.41</v>
      </c>
      <c r="P159" s="720"/>
      <c r="Q159" s="721"/>
      <c r="R159" s="722"/>
      <c r="S159" s="723"/>
      <c r="T159" s="422" t="s">
        <v>24</v>
      </c>
      <c r="U159" s="423">
        <v>4</v>
      </c>
      <c r="V159" s="424" t="s">
        <v>24</v>
      </c>
    </row>
    <row r="160" spans="1:22" s="40" customFormat="1" ht="24.9" customHeight="1">
      <c r="A160" s="39" t="s">
        <v>1088</v>
      </c>
      <c r="B160" s="439">
        <v>2</v>
      </c>
      <c r="C160" s="427" t="s">
        <v>592</v>
      </c>
      <c r="D160" s="427" t="s">
        <v>613</v>
      </c>
      <c r="E160" s="427" t="s">
        <v>614</v>
      </c>
      <c r="F160" s="427" t="s">
        <v>591</v>
      </c>
      <c r="G160" s="419">
        <v>1</v>
      </c>
      <c r="H160" s="419" t="s">
        <v>24</v>
      </c>
      <c r="I160" s="425">
        <v>1</v>
      </c>
      <c r="J160" s="426" t="s">
        <v>400</v>
      </c>
      <c r="K160" s="461">
        <v>38899</v>
      </c>
      <c r="L160" s="461">
        <v>39812</v>
      </c>
      <c r="M160" s="420">
        <v>1340.77</v>
      </c>
      <c r="N160" s="458">
        <v>1340.77</v>
      </c>
      <c r="O160" s="228">
        <v>1340.77</v>
      </c>
      <c r="P160" s="720"/>
      <c r="Q160" s="721"/>
      <c r="R160" s="722"/>
      <c r="S160" s="723"/>
      <c r="T160" s="422" t="s">
        <v>24</v>
      </c>
      <c r="U160" s="423">
        <v>1</v>
      </c>
      <c r="V160" s="424" t="s">
        <v>24</v>
      </c>
    </row>
    <row r="161" spans="1:22" s="40" customFormat="1" ht="24.9" customHeight="1">
      <c r="A161" s="39" t="s">
        <v>595</v>
      </c>
      <c r="B161" s="439">
        <v>3</v>
      </c>
      <c r="C161" s="427" t="s">
        <v>592</v>
      </c>
      <c r="D161" s="427" t="s">
        <v>615</v>
      </c>
      <c r="E161" s="427" t="s">
        <v>616</v>
      </c>
      <c r="F161" s="427" t="s">
        <v>595</v>
      </c>
      <c r="G161" s="419">
        <v>0.5</v>
      </c>
      <c r="H161" s="419" t="s">
        <v>24</v>
      </c>
      <c r="I161" s="425">
        <v>1</v>
      </c>
      <c r="J161" s="426" t="s">
        <v>400</v>
      </c>
      <c r="K161" s="461">
        <v>35278</v>
      </c>
      <c r="L161" s="461">
        <v>35828</v>
      </c>
      <c r="M161" s="420">
        <v>860.88</v>
      </c>
      <c r="N161" s="458">
        <v>430.44</v>
      </c>
      <c r="O161" s="228">
        <v>430.44</v>
      </c>
      <c r="P161" s="720"/>
      <c r="Q161" s="721"/>
      <c r="R161" s="722"/>
      <c r="S161" s="723"/>
      <c r="T161" s="422" t="s">
        <v>24</v>
      </c>
      <c r="U161" s="423">
        <v>2</v>
      </c>
      <c r="V161" s="424" t="s">
        <v>24</v>
      </c>
    </row>
    <row r="162" spans="1:22" s="40" customFormat="1" ht="13.8">
      <c r="A162" s="39" t="s">
        <v>1089</v>
      </c>
      <c r="B162" s="439" t="s">
        <v>1071</v>
      </c>
      <c r="C162" s="427"/>
      <c r="D162" s="427"/>
      <c r="E162" s="427"/>
      <c r="F162" s="427"/>
      <c r="G162" s="419"/>
      <c r="H162" s="419"/>
      <c r="I162" s="425"/>
      <c r="J162" s="426" t="s">
        <v>1071</v>
      </c>
      <c r="K162" s="594"/>
      <c r="L162" s="461"/>
      <c r="M162" s="420"/>
      <c r="N162" s="458" t="s">
        <v>1071</v>
      </c>
      <c r="O162" s="228" t="s">
        <v>1071</v>
      </c>
      <c r="P162" s="720"/>
      <c r="Q162" s="721"/>
      <c r="R162" s="722"/>
      <c r="S162" s="723"/>
      <c r="T162" s="422"/>
      <c r="U162" s="423"/>
      <c r="V162" s="424"/>
    </row>
    <row r="163" spans="1:22" s="40" customFormat="1" ht="13.8">
      <c r="A163" s="39" t="s">
        <v>1090</v>
      </c>
      <c r="B163" s="439" t="s">
        <v>1071</v>
      </c>
      <c r="C163" s="427"/>
      <c r="D163" s="427"/>
      <c r="E163" s="427"/>
      <c r="F163" s="427"/>
      <c r="G163" s="419"/>
      <c r="H163" s="419"/>
      <c r="I163" s="425"/>
      <c r="J163" s="426" t="s">
        <v>1071</v>
      </c>
      <c r="K163" s="461"/>
      <c r="L163" s="461"/>
      <c r="M163" s="420"/>
      <c r="N163" s="458" t="s">
        <v>1071</v>
      </c>
      <c r="O163" s="228" t="s">
        <v>1071</v>
      </c>
      <c r="P163" s="720"/>
      <c r="Q163" s="721"/>
      <c r="R163" s="722"/>
      <c r="S163" s="723"/>
      <c r="T163" s="422"/>
      <c r="U163" s="423"/>
      <c r="V163" s="424"/>
    </row>
    <row r="164" spans="1:22" s="40" customFormat="1" ht="13.8">
      <c r="A164" s="39" t="s">
        <v>1091</v>
      </c>
      <c r="B164" s="439" t="s">
        <v>1071</v>
      </c>
      <c r="C164" s="427"/>
      <c r="D164" s="427"/>
      <c r="E164" s="427"/>
      <c r="F164" s="427"/>
      <c r="G164" s="419"/>
      <c r="H164" s="419"/>
      <c r="I164" s="425"/>
      <c r="J164" s="426" t="s">
        <v>1071</v>
      </c>
      <c r="K164" s="461"/>
      <c r="L164" s="461"/>
      <c r="M164" s="420"/>
      <c r="N164" s="458" t="s">
        <v>1071</v>
      </c>
      <c r="O164" s="228" t="s">
        <v>1071</v>
      </c>
      <c r="P164" s="720"/>
      <c r="Q164" s="721"/>
      <c r="R164" s="722"/>
      <c r="S164" s="723"/>
      <c r="T164" s="422"/>
      <c r="U164" s="423"/>
      <c r="V164" s="424"/>
    </row>
    <row r="165" spans="1:22" s="40" customFormat="1" ht="13.8">
      <c r="A165" s="39"/>
      <c r="B165" s="439" t="s">
        <v>1071</v>
      </c>
      <c r="C165" s="427"/>
      <c r="D165" s="427"/>
      <c r="E165" s="427"/>
      <c r="F165" s="427"/>
      <c r="G165" s="419"/>
      <c r="H165" s="419"/>
      <c r="I165" s="425"/>
      <c r="J165" s="426" t="s">
        <v>1071</v>
      </c>
      <c r="K165" s="461"/>
      <c r="L165" s="461"/>
      <c r="M165" s="420"/>
      <c r="N165" s="458" t="s">
        <v>1071</v>
      </c>
      <c r="O165" s="228" t="s">
        <v>1071</v>
      </c>
      <c r="P165" s="720"/>
      <c r="Q165" s="721"/>
      <c r="R165" s="722"/>
      <c r="S165" s="723"/>
      <c r="T165" s="422"/>
      <c r="U165" s="423"/>
      <c r="V165" s="424"/>
    </row>
    <row r="166" spans="1:22" s="40" customFormat="1" ht="13.8">
      <c r="A166" s="39"/>
      <c r="B166" s="439" t="s">
        <v>1071</v>
      </c>
      <c r="C166" s="427"/>
      <c r="D166" s="427"/>
      <c r="E166" s="427"/>
      <c r="F166" s="427"/>
      <c r="G166" s="419"/>
      <c r="H166" s="419"/>
      <c r="I166" s="425"/>
      <c r="J166" s="426" t="s">
        <v>1071</v>
      </c>
      <c r="K166" s="461"/>
      <c r="L166" s="461"/>
      <c r="M166" s="420"/>
      <c r="N166" s="458" t="s">
        <v>1071</v>
      </c>
      <c r="O166" s="228" t="s">
        <v>1071</v>
      </c>
      <c r="P166" s="720"/>
      <c r="Q166" s="721"/>
      <c r="R166" s="722"/>
      <c r="S166" s="723"/>
      <c r="T166" s="422"/>
      <c r="U166" s="423"/>
      <c r="V166" s="424"/>
    </row>
    <row r="167" spans="1:22" s="40" customFormat="1" ht="13.8">
      <c r="A167" s="39"/>
      <c r="B167" s="439" t="s">
        <v>1071</v>
      </c>
      <c r="C167" s="427"/>
      <c r="D167" s="427"/>
      <c r="E167" s="427"/>
      <c r="F167" s="427"/>
      <c r="G167" s="419"/>
      <c r="H167" s="419"/>
      <c r="I167" s="425"/>
      <c r="J167" s="426" t="s">
        <v>1071</v>
      </c>
      <c r="K167" s="461"/>
      <c r="L167" s="461"/>
      <c r="M167" s="420"/>
      <c r="N167" s="458" t="s">
        <v>1071</v>
      </c>
      <c r="O167" s="228" t="s">
        <v>1071</v>
      </c>
      <c r="P167" s="720"/>
      <c r="Q167" s="721"/>
      <c r="R167" s="722"/>
      <c r="S167" s="723"/>
      <c r="T167" s="422"/>
      <c r="U167" s="423"/>
      <c r="V167" s="424"/>
    </row>
    <row r="168" spans="1:22" s="40" customFormat="1" ht="13.8">
      <c r="A168" s="39"/>
      <c r="B168" s="439" t="s">
        <v>1071</v>
      </c>
      <c r="C168" s="427"/>
      <c r="D168" s="427"/>
      <c r="E168" s="427"/>
      <c r="F168" s="427"/>
      <c r="G168" s="419"/>
      <c r="H168" s="419"/>
      <c r="I168" s="425"/>
      <c r="J168" s="426" t="s">
        <v>1071</v>
      </c>
      <c r="K168" s="461"/>
      <c r="L168" s="461"/>
      <c r="M168" s="420"/>
      <c r="N168" s="458" t="s">
        <v>1071</v>
      </c>
      <c r="O168" s="228" t="s">
        <v>1071</v>
      </c>
      <c r="P168" s="720"/>
      <c r="Q168" s="721"/>
      <c r="R168" s="722"/>
      <c r="S168" s="723"/>
      <c r="T168" s="422"/>
      <c r="U168" s="423"/>
      <c r="V168" s="424"/>
    </row>
    <row r="169" spans="1:22" s="40" customFormat="1" ht="13.8">
      <c r="A169" s="39"/>
      <c r="B169" s="439" t="s">
        <v>1071</v>
      </c>
      <c r="C169" s="427"/>
      <c r="D169" s="427"/>
      <c r="E169" s="427"/>
      <c r="F169" s="427"/>
      <c r="G169" s="419"/>
      <c r="H169" s="419"/>
      <c r="I169" s="425"/>
      <c r="J169" s="426" t="s">
        <v>1071</v>
      </c>
      <c r="K169" s="461"/>
      <c r="L169" s="461"/>
      <c r="M169" s="420"/>
      <c r="N169" s="458" t="s">
        <v>1071</v>
      </c>
      <c r="O169" s="228" t="s">
        <v>1071</v>
      </c>
      <c r="P169" s="720"/>
      <c r="Q169" s="721"/>
      <c r="R169" s="722"/>
      <c r="S169" s="723"/>
      <c r="T169" s="422"/>
      <c r="U169" s="423"/>
      <c r="V169" s="424"/>
    </row>
    <row r="170" spans="1:22" s="40" customFormat="1" ht="13.8">
      <c r="A170" s="39" t="s">
        <v>1160</v>
      </c>
      <c r="B170" s="439" t="s">
        <v>1071</v>
      </c>
      <c r="C170" s="427"/>
      <c r="D170" s="427"/>
      <c r="E170" s="427"/>
      <c r="F170" s="427"/>
      <c r="G170" s="419"/>
      <c r="H170" s="419"/>
      <c r="I170" s="425"/>
      <c r="J170" s="426" t="s">
        <v>1071</v>
      </c>
      <c r="K170" s="461"/>
      <c r="L170" s="461"/>
      <c r="M170" s="420"/>
      <c r="N170" s="459" t="s">
        <v>1071</v>
      </c>
      <c r="O170" s="228"/>
      <c r="P170" s="720"/>
      <c r="Q170" s="721"/>
      <c r="R170" s="722"/>
      <c r="S170" s="723"/>
      <c r="T170" s="422"/>
      <c r="U170" s="423"/>
      <c r="V170" s="424"/>
    </row>
    <row r="171" spans="1:22" s="40" customFormat="1" ht="13.8">
      <c r="A171" s="39" t="s">
        <v>1161</v>
      </c>
      <c r="B171" s="439" t="s">
        <v>1071</v>
      </c>
      <c r="C171" s="427"/>
      <c r="D171" s="427"/>
      <c r="E171" s="427"/>
      <c r="F171" s="427"/>
      <c r="G171" s="419"/>
      <c r="H171" s="419"/>
      <c r="I171" s="425"/>
      <c r="J171" s="426" t="s">
        <v>1071</v>
      </c>
      <c r="K171" s="461"/>
      <c r="L171" s="461"/>
      <c r="M171" s="421"/>
      <c r="N171" s="459" t="s">
        <v>1071</v>
      </c>
      <c r="O171" s="228" t="s">
        <v>1071</v>
      </c>
      <c r="P171" s="720"/>
      <c r="Q171" s="721"/>
      <c r="R171" s="722"/>
      <c r="S171" s="723"/>
      <c r="T171" s="422"/>
      <c r="U171" s="423"/>
      <c r="V171" s="424"/>
    </row>
    <row r="172" spans="1:22" s="40" customFormat="1" ht="13.8">
      <c r="A172" s="39" t="s">
        <v>1162</v>
      </c>
      <c r="B172" s="439" t="s">
        <v>1071</v>
      </c>
      <c r="C172" s="427"/>
      <c r="D172" s="427"/>
      <c r="E172" s="427"/>
      <c r="F172" s="427"/>
      <c r="G172" s="419"/>
      <c r="H172" s="419"/>
      <c r="I172" s="425"/>
      <c r="J172" s="426" t="s">
        <v>1071</v>
      </c>
      <c r="K172" s="461"/>
      <c r="L172" s="461"/>
      <c r="M172" s="421"/>
      <c r="N172" s="459" t="s">
        <v>1071</v>
      </c>
      <c r="O172" s="228" t="s">
        <v>1071</v>
      </c>
      <c r="P172" s="720"/>
      <c r="Q172" s="721"/>
      <c r="R172" s="722"/>
      <c r="S172" s="723"/>
      <c r="T172" s="422"/>
      <c r="U172" s="423"/>
      <c r="V172" s="424"/>
    </row>
    <row r="173" spans="1:22" s="40" customFormat="1" ht="14.4" thickBot="1">
      <c r="A173" s="39" t="s">
        <v>1163</v>
      </c>
      <c r="B173" s="443" t="s">
        <v>1071</v>
      </c>
      <c r="C173" s="428"/>
      <c r="D173" s="428"/>
      <c r="E173" s="428"/>
      <c r="F173" s="428"/>
      <c r="G173" s="429"/>
      <c r="H173" s="429"/>
      <c r="I173" s="430"/>
      <c r="J173" s="431" t="s">
        <v>1071</v>
      </c>
      <c r="K173" s="462"/>
      <c r="L173" s="462"/>
      <c r="M173" s="432"/>
      <c r="N173" s="459" t="s">
        <v>1071</v>
      </c>
      <c r="O173" s="228" t="s">
        <v>1071</v>
      </c>
      <c r="P173" s="720"/>
      <c r="Q173" s="721"/>
      <c r="R173" s="722"/>
      <c r="S173" s="723"/>
      <c r="T173" s="422"/>
      <c r="U173" s="423"/>
      <c r="V173" s="424"/>
    </row>
    <row r="174" spans="1:22" s="24" customFormat="1" ht="12" customHeight="1">
      <c r="A174" s="39"/>
      <c r="B174" s="41"/>
      <c r="C174" s="42"/>
      <c r="D174" s="42"/>
      <c r="E174" s="42"/>
      <c r="F174" s="42"/>
      <c r="G174" s="42"/>
      <c r="H174" s="440"/>
      <c r="I174" s="42"/>
      <c r="J174" s="42"/>
      <c r="K174" s="42"/>
      <c r="L174" s="42"/>
      <c r="M174" s="42"/>
      <c r="N174" s="42"/>
      <c r="O174" s="227"/>
      <c r="P174" s="42"/>
      <c r="Q174" s="42"/>
      <c r="R174" s="227"/>
      <c r="S174" s="42"/>
      <c r="T174" s="42"/>
      <c r="U174" s="43"/>
      <c r="V174" s="44"/>
    </row>
    <row r="175" spans="1:22" s="24" customFormat="1" ht="17.25" customHeight="1" thickBot="1">
      <c r="A175" s="39" t="s">
        <v>1164</v>
      </c>
      <c r="B175" s="510"/>
      <c r="C175" s="511"/>
      <c r="D175" s="511"/>
      <c r="E175" s="511"/>
      <c r="F175" s="511"/>
      <c r="G175" s="511"/>
      <c r="H175" s="511"/>
      <c r="I175" s="511"/>
      <c r="J175" s="511"/>
      <c r="K175" s="511"/>
      <c r="L175" s="511"/>
      <c r="M175" s="511"/>
      <c r="N175" s="447" t="s">
        <v>322</v>
      </c>
      <c r="O175" s="448">
        <v>1140.5400000000002</v>
      </c>
      <c r="P175" s="576"/>
      <c r="Q175" s="576"/>
      <c r="R175" s="577"/>
      <c r="S175" s="577"/>
      <c r="T175" s="578"/>
      <c r="U175" s="579"/>
      <c r="V175" s="580"/>
    </row>
    <row r="176" spans="1:22" ht="17.25" customHeight="1">
      <c r="B176" s="46"/>
      <c r="C176" s="46"/>
      <c r="D176" s="46"/>
      <c r="E176" s="46"/>
      <c r="F176" s="46"/>
      <c r="G176" s="47"/>
      <c r="H176" s="47"/>
      <c r="I176" s="47"/>
      <c r="J176" s="47"/>
      <c r="K176" s="47"/>
      <c r="L176" s="47"/>
      <c r="M176" s="47"/>
      <c r="N176" s="47"/>
      <c r="O176" s="47"/>
      <c r="P176" s="47"/>
      <c r="Q176" s="47"/>
      <c r="R176" s="47"/>
      <c r="S176" s="47"/>
      <c r="T176" s="47"/>
      <c r="U176" s="47"/>
      <c r="V176" s="47"/>
    </row>
    <row r="177" spans="1:22" s="24" customFormat="1" ht="16.5" customHeight="1" thickBot="1">
      <c r="A177" s="22"/>
      <c r="B177" s="735" t="s">
        <v>65</v>
      </c>
      <c r="C177" s="735"/>
      <c r="D177" s="735"/>
      <c r="E177" s="735"/>
      <c r="F177" s="735"/>
      <c r="G177" s="735"/>
      <c r="H177" s="735"/>
      <c r="I177" s="735"/>
      <c r="J177" s="735"/>
      <c r="K177" s="735"/>
      <c r="L177" s="735"/>
      <c r="M177" s="735"/>
      <c r="N177" s="735"/>
      <c r="O177" s="735"/>
      <c r="P177" s="735"/>
      <c r="Q177" s="735"/>
      <c r="R177" s="735"/>
      <c r="S177" s="735"/>
      <c r="T177" s="735"/>
      <c r="U177" s="735"/>
      <c r="V177" s="735"/>
    </row>
    <row r="178" spans="1:22" s="27" customFormat="1" ht="22.5" customHeight="1">
      <c r="A178" s="106" t="s">
        <v>1165</v>
      </c>
      <c r="B178" s="774" t="s">
        <v>62</v>
      </c>
      <c r="C178" s="779" t="s">
        <v>83</v>
      </c>
      <c r="D178" s="780"/>
      <c r="E178" s="780"/>
      <c r="F178" s="780"/>
      <c r="G178" s="780"/>
      <c r="H178" s="780"/>
      <c r="I178" s="780"/>
      <c r="J178" s="780"/>
      <c r="K178" s="780"/>
      <c r="L178" s="780"/>
      <c r="M178" s="758"/>
      <c r="N178" s="512"/>
      <c r="O178" s="513"/>
      <c r="P178" s="779" t="s">
        <v>90</v>
      </c>
      <c r="Q178" s="780"/>
      <c r="R178" s="780"/>
      <c r="S178" s="758"/>
      <c r="T178" s="757" t="s">
        <v>367</v>
      </c>
      <c r="U178" s="758"/>
      <c r="V178" s="781" t="s">
        <v>6</v>
      </c>
    </row>
    <row r="179" spans="1:22" s="27" customFormat="1" ht="22.5" customHeight="1">
      <c r="A179" s="106" t="s">
        <v>1166</v>
      </c>
      <c r="B179" s="775"/>
      <c r="C179" s="787" t="s">
        <v>84</v>
      </c>
      <c r="D179" s="788"/>
      <c r="E179" s="789"/>
      <c r="F179" s="516">
        <v>3</v>
      </c>
      <c r="G179" s="791" t="s">
        <v>292</v>
      </c>
      <c r="H179" s="750" t="s">
        <v>291</v>
      </c>
      <c r="I179" s="750"/>
      <c r="J179" s="787" t="s">
        <v>290</v>
      </c>
      <c r="K179" s="790"/>
      <c r="L179" s="517"/>
      <c r="M179" s="517"/>
      <c r="N179" s="518"/>
      <c r="O179" s="519"/>
      <c r="P179" s="814"/>
      <c r="Q179" s="815"/>
      <c r="R179" s="815"/>
      <c r="S179" s="816"/>
      <c r="T179" s="759"/>
      <c r="U179" s="760"/>
      <c r="V179" s="782"/>
    </row>
    <row r="180" spans="1:22" s="27" customFormat="1" ht="51.75" customHeight="1" thickBot="1">
      <c r="A180" s="106" t="s">
        <v>1167</v>
      </c>
      <c r="B180" s="775"/>
      <c r="C180" s="788" t="s">
        <v>82</v>
      </c>
      <c r="D180" s="789"/>
      <c r="E180" s="520" t="s">
        <v>86</v>
      </c>
      <c r="F180" s="514" t="s">
        <v>311</v>
      </c>
      <c r="G180" s="791"/>
      <c r="H180" s="750"/>
      <c r="I180" s="750"/>
      <c r="J180" s="504" t="s">
        <v>289</v>
      </c>
      <c r="K180" s="515" t="s">
        <v>297</v>
      </c>
      <c r="L180" s="521" t="s">
        <v>378</v>
      </c>
      <c r="M180" s="521"/>
      <c r="N180" s="522" t="s">
        <v>339</v>
      </c>
      <c r="O180" s="523"/>
      <c r="P180" s="454" t="s">
        <v>1100</v>
      </c>
      <c r="Q180" s="333" t="s">
        <v>91</v>
      </c>
      <c r="R180" s="334"/>
      <c r="S180" s="107">
        <v>3</v>
      </c>
      <c r="T180" s="784"/>
      <c r="U180" s="785"/>
      <c r="V180" s="783"/>
    </row>
    <row r="181" spans="1:22" s="27" customFormat="1" ht="15.75" customHeight="1">
      <c r="A181" s="106" t="s">
        <v>1168</v>
      </c>
      <c r="B181" s="775"/>
      <c r="C181" s="50">
        <v>1</v>
      </c>
      <c r="D181" s="94" t="s">
        <v>400</v>
      </c>
      <c r="E181" s="101">
        <v>0.6</v>
      </c>
      <c r="F181" s="327">
        <v>1771.21</v>
      </c>
      <c r="G181" s="327">
        <v>1532.71</v>
      </c>
      <c r="H181" s="777" t="s">
        <v>6</v>
      </c>
      <c r="I181" s="778"/>
      <c r="J181" s="102" t="s">
        <v>6</v>
      </c>
      <c r="K181" s="99" t="s">
        <v>1071</v>
      </c>
      <c r="L181" s="486" t="s">
        <v>370</v>
      </c>
      <c r="M181" s="487" t="s">
        <v>1102</v>
      </c>
      <c r="N181" s="401" t="s">
        <v>24</v>
      </c>
      <c r="O181" s="801" t="s">
        <v>15</v>
      </c>
      <c r="P181" s="802"/>
      <c r="Q181" s="792">
        <v>5</v>
      </c>
      <c r="R181" s="795" t="s">
        <v>1049</v>
      </c>
      <c r="S181" s="796"/>
      <c r="T181" s="757" t="s">
        <v>68</v>
      </c>
      <c r="U181" s="780"/>
      <c r="V181" s="758"/>
    </row>
    <row r="182" spans="1:22" s="27" customFormat="1" ht="15.75" customHeight="1" thickBot="1">
      <c r="A182" s="106" t="s">
        <v>1169</v>
      </c>
      <c r="B182" s="775"/>
      <c r="C182" s="50">
        <v>2</v>
      </c>
      <c r="D182" s="94" t="s">
        <v>401</v>
      </c>
      <c r="E182" s="101">
        <v>0.3</v>
      </c>
      <c r="F182" s="327">
        <v>1650.41</v>
      </c>
      <c r="G182" s="327">
        <v>1532.71</v>
      </c>
      <c r="H182" s="777" t="s">
        <v>6</v>
      </c>
      <c r="I182" s="778"/>
      <c r="J182" s="102" t="s">
        <v>6</v>
      </c>
      <c r="K182" s="99" t="s">
        <v>1071</v>
      </c>
      <c r="L182" s="486" t="s">
        <v>370</v>
      </c>
      <c r="M182" s="487" t="s">
        <v>1102</v>
      </c>
      <c r="N182" s="401" t="s">
        <v>24</v>
      </c>
      <c r="O182" s="801"/>
      <c r="P182" s="802"/>
      <c r="Q182" s="793"/>
      <c r="R182" s="797"/>
      <c r="S182" s="798"/>
      <c r="T182" s="784"/>
      <c r="U182" s="786"/>
      <c r="V182" s="785"/>
    </row>
    <row r="183" spans="1:22" s="27" customFormat="1" ht="23.25" customHeight="1">
      <c r="A183" s="106" t="s">
        <v>1170</v>
      </c>
      <c r="B183" s="775"/>
      <c r="C183" s="50">
        <v>3</v>
      </c>
      <c r="D183" s="94" t="s">
        <v>402</v>
      </c>
      <c r="E183" s="101">
        <v>0.1</v>
      </c>
      <c r="F183" s="327" t="s">
        <v>1137</v>
      </c>
      <c r="G183" s="327">
        <v>1532.71</v>
      </c>
      <c r="H183" s="777" t="s">
        <v>31</v>
      </c>
      <c r="I183" s="778"/>
      <c r="J183" s="102" t="s">
        <v>6</v>
      </c>
      <c r="K183" s="99" t="s">
        <v>1071</v>
      </c>
      <c r="L183" s="486" t="s">
        <v>1049</v>
      </c>
      <c r="M183" s="487" t="s">
        <v>1135</v>
      </c>
      <c r="N183" s="401" t="s">
        <v>24</v>
      </c>
      <c r="O183" s="803"/>
      <c r="P183" s="804"/>
      <c r="Q183" s="794"/>
      <c r="R183" s="799"/>
      <c r="S183" s="800"/>
      <c r="T183" s="261"/>
      <c r="U183" s="261"/>
      <c r="V183" s="262"/>
    </row>
    <row r="184" spans="1:22" s="27" customFormat="1" ht="15.75" customHeight="1">
      <c r="A184" s="106" t="s">
        <v>1171</v>
      </c>
      <c r="B184" s="775"/>
      <c r="C184" s="50">
        <v>4</v>
      </c>
      <c r="D184" s="94" t="s">
        <v>1071</v>
      </c>
      <c r="E184" s="101" t="s">
        <v>1071</v>
      </c>
      <c r="F184" s="327" t="s">
        <v>1071</v>
      </c>
      <c r="G184" s="327" t="s">
        <v>1071</v>
      </c>
      <c r="H184" s="777" t="s">
        <v>1071</v>
      </c>
      <c r="I184" s="778"/>
      <c r="J184" s="102" t="s">
        <v>1071</v>
      </c>
      <c r="K184" s="99" t="s">
        <v>1071</v>
      </c>
      <c r="L184" s="486"/>
      <c r="M184" s="487" t="s">
        <v>1071</v>
      </c>
      <c r="N184" s="401"/>
      <c r="O184" s="810" t="s">
        <v>315</v>
      </c>
      <c r="P184" s="787" t="s">
        <v>314</v>
      </c>
      <c r="Q184" s="788"/>
      <c r="R184" s="788"/>
      <c r="S184" s="789"/>
      <c r="T184" s="242"/>
      <c r="U184" s="242"/>
      <c r="V184" s="263"/>
    </row>
    <row r="185" spans="1:22" s="27" customFormat="1" ht="17.25" customHeight="1">
      <c r="A185" s="106" t="s">
        <v>1172</v>
      </c>
      <c r="B185" s="775"/>
      <c r="C185" s="50">
        <v>5</v>
      </c>
      <c r="D185" s="94" t="s">
        <v>1071</v>
      </c>
      <c r="E185" s="101" t="s">
        <v>1071</v>
      </c>
      <c r="F185" s="327" t="s">
        <v>1071</v>
      </c>
      <c r="G185" s="327" t="s">
        <v>1071</v>
      </c>
      <c r="H185" s="777" t="s">
        <v>1071</v>
      </c>
      <c r="I185" s="778"/>
      <c r="J185" s="102" t="s">
        <v>1071</v>
      </c>
      <c r="K185" s="99" t="s">
        <v>1071</v>
      </c>
      <c r="L185" s="486"/>
      <c r="M185" s="487" t="s">
        <v>1071</v>
      </c>
      <c r="N185" s="401"/>
      <c r="O185" s="811"/>
      <c r="P185" s="504" t="s">
        <v>92</v>
      </c>
      <c r="Q185" s="504" t="s">
        <v>299</v>
      </c>
      <c r="R185" s="750" t="s">
        <v>312</v>
      </c>
      <c r="S185" s="750"/>
      <c r="T185" s="242"/>
      <c r="U185" s="242"/>
      <c r="V185" s="263"/>
    </row>
    <row r="186" spans="1:22" s="27" customFormat="1" ht="16.5" customHeight="1" thickBot="1">
      <c r="A186" s="106" t="s">
        <v>1173</v>
      </c>
      <c r="B186" s="775"/>
      <c r="C186" s="103">
        <v>6</v>
      </c>
      <c r="D186" s="104" t="s">
        <v>1071</v>
      </c>
      <c r="E186" s="105" t="s">
        <v>1071</v>
      </c>
      <c r="F186" s="327" t="s">
        <v>1071</v>
      </c>
      <c r="G186" s="327" t="s">
        <v>1071</v>
      </c>
      <c r="H186" s="777" t="s">
        <v>1071</v>
      </c>
      <c r="I186" s="778"/>
      <c r="J186" s="102" t="s">
        <v>1071</v>
      </c>
      <c r="K186" s="99" t="s">
        <v>1071</v>
      </c>
      <c r="L186" s="486"/>
      <c r="M186" s="487" t="s">
        <v>1071</v>
      </c>
      <c r="N186" s="484"/>
      <c r="O186" s="346" t="s">
        <v>6</v>
      </c>
      <c r="P186" s="265">
        <v>2</v>
      </c>
      <c r="Q186" s="266">
        <v>3065.4126299999998</v>
      </c>
      <c r="R186" s="817">
        <v>3421.6200000000003</v>
      </c>
      <c r="S186" s="817">
        <v>0</v>
      </c>
      <c r="T186" s="242"/>
      <c r="U186" s="242"/>
      <c r="V186" s="263"/>
    </row>
    <row r="187" spans="1:22" s="27" customFormat="1" ht="16.5" customHeight="1" thickBot="1">
      <c r="A187" s="106" t="s">
        <v>1174</v>
      </c>
      <c r="B187" s="776"/>
      <c r="C187" s="805" t="s">
        <v>88</v>
      </c>
      <c r="D187" s="806"/>
      <c r="E187" s="806"/>
      <c r="F187" s="545"/>
      <c r="G187" s="546"/>
      <c r="H187" s="730" t="s">
        <v>6</v>
      </c>
      <c r="I187" s="731"/>
      <c r="J187" s="449" t="s">
        <v>6</v>
      </c>
      <c r="K187" s="267" t="s">
        <v>6</v>
      </c>
      <c r="L187" s="527"/>
      <c r="M187" s="575"/>
      <c r="N187" s="528"/>
      <c r="O187" s="732" t="s">
        <v>1071</v>
      </c>
      <c r="P187" s="732" t="s">
        <v>1071</v>
      </c>
      <c r="Q187" s="732" t="s">
        <v>1071</v>
      </c>
      <c r="R187" s="732" t="s">
        <v>1071</v>
      </c>
      <c r="S187" s="732" t="s">
        <v>1071</v>
      </c>
      <c r="T187" s="524"/>
      <c r="U187" s="525"/>
      <c r="V187" s="526"/>
    </row>
    <row r="188" spans="1:22" ht="24.9" customHeight="1"/>
    <row r="189" spans="1:22" ht="24.9" customHeight="1"/>
    <row r="190" spans="1:22" s="38" customFormat="1" ht="24" thickBot="1">
      <c r="A190" s="31">
        <v>6</v>
      </c>
      <c r="B190" s="746" t="s">
        <v>49</v>
      </c>
      <c r="C190" s="746"/>
      <c r="D190" s="746"/>
      <c r="E190" s="32">
        <v>6</v>
      </c>
      <c r="F190" s="33" t="s">
        <v>403</v>
      </c>
      <c r="G190" s="34"/>
      <c r="H190" s="34"/>
      <c r="I190" s="33"/>
      <c r="J190" s="33"/>
      <c r="K190" s="33"/>
      <c r="L190" s="33"/>
      <c r="M190" s="35"/>
      <c r="N190" s="35"/>
      <c r="O190" s="34"/>
      <c r="P190" s="34"/>
      <c r="Q190" s="36"/>
      <c r="R190" s="36"/>
      <c r="S190" s="36"/>
      <c r="T190" s="36"/>
      <c r="U190" s="37"/>
    </row>
    <row r="191" spans="1:22" s="24" customFormat="1" ht="24.75" customHeight="1">
      <c r="A191" s="22"/>
      <c r="B191" s="768" t="s">
        <v>54</v>
      </c>
      <c r="C191" s="501" t="s">
        <v>55</v>
      </c>
      <c r="D191" s="502" t="s">
        <v>16</v>
      </c>
      <c r="E191" s="502"/>
      <c r="F191" s="502" t="s">
        <v>56</v>
      </c>
      <c r="G191" s="503"/>
      <c r="H191" s="749" t="s">
        <v>57</v>
      </c>
      <c r="I191" s="747" t="s">
        <v>345</v>
      </c>
      <c r="J191" s="749" t="s">
        <v>17</v>
      </c>
      <c r="K191" s="749" t="s">
        <v>298</v>
      </c>
      <c r="L191" s="749" t="s">
        <v>58</v>
      </c>
      <c r="M191" s="749" t="s">
        <v>193</v>
      </c>
      <c r="N191" s="766" t="s">
        <v>313</v>
      </c>
      <c r="O191" s="767"/>
      <c r="P191" s="733" t="s">
        <v>21</v>
      </c>
      <c r="Q191" s="734"/>
      <c r="R191" s="757" t="s">
        <v>205</v>
      </c>
      <c r="S191" s="758"/>
      <c r="T191" s="761" t="s">
        <v>180</v>
      </c>
      <c r="U191" s="762"/>
      <c r="V191" s="763"/>
    </row>
    <row r="192" spans="1:22" s="24" customFormat="1" ht="92.25" customHeight="1">
      <c r="A192" s="22"/>
      <c r="B192" s="769"/>
      <c r="C192" s="504" t="s">
        <v>59</v>
      </c>
      <c r="D192" s="505" t="s">
        <v>3</v>
      </c>
      <c r="E192" s="505" t="s">
        <v>18</v>
      </c>
      <c r="F192" s="505" t="s">
        <v>60</v>
      </c>
      <c r="G192" s="506" t="s">
        <v>61</v>
      </c>
      <c r="H192" s="750"/>
      <c r="I192" s="748"/>
      <c r="J192" s="750"/>
      <c r="K192" s="750"/>
      <c r="L192" s="750"/>
      <c r="M192" s="750"/>
      <c r="N192" s="504" t="s">
        <v>191</v>
      </c>
      <c r="O192" s="505" t="s">
        <v>73</v>
      </c>
      <c r="P192" s="764"/>
      <c r="Q192" s="765"/>
      <c r="R192" s="759"/>
      <c r="S192" s="760"/>
      <c r="T192" s="507" t="s">
        <v>181</v>
      </c>
      <c r="U192" s="508" t="s">
        <v>190</v>
      </c>
      <c r="V192" s="509" t="s">
        <v>225</v>
      </c>
    </row>
    <row r="193" spans="1:22" s="24" customFormat="1" ht="26.25" customHeight="1">
      <c r="A193" s="22"/>
      <c r="B193" s="433"/>
      <c r="C193" s="434">
        <v>3</v>
      </c>
      <c r="D193" s="434">
        <v>4</v>
      </c>
      <c r="E193" s="434">
        <v>5</v>
      </c>
      <c r="F193" s="434">
        <v>6</v>
      </c>
      <c r="G193" s="434">
        <v>7</v>
      </c>
      <c r="H193" s="434">
        <v>8</v>
      </c>
      <c r="I193" s="434">
        <v>9</v>
      </c>
      <c r="J193" s="434">
        <v>10</v>
      </c>
      <c r="K193" s="434">
        <v>11</v>
      </c>
      <c r="L193" s="434">
        <v>12</v>
      </c>
      <c r="M193" s="434">
        <v>13</v>
      </c>
      <c r="N193" s="434">
        <v>14</v>
      </c>
      <c r="O193" s="434">
        <v>15</v>
      </c>
      <c r="P193" s="435">
        <v>16</v>
      </c>
      <c r="Q193" s="436">
        <v>17</v>
      </c>
      <c r="R193" s="435">
        <v>18</v>
      </c>
      <c r="S193" s="436">
        <v>19</v>
      </c>
      <c r="T193" s="437">
        <v>20</v>
      </c>
      <c r="U193" s="224">
        <v>21</v>
      </c>
      <c r="V193" s="438">
        <v>22</v>
      </c>
    </row>
    <row r="194" spans="1:22" s="40" customFormat="1" ht="24.9" customHeight="1">
      <c r="A194" s="39" t="s">
        <v>1175</v>
      </c>
      <c r="B194" s="439">
        <v>1</v>
      </c>
      <c r="C194" s="427" t="s">
        <v>618</v>
      </c>
      <c r="D194" s="427" t="s">
        <v>619</v>
      </c>
      <c r="E194" s="427" t="s">
        <v>620</v>
      </c>
      <c r="F194" s="427" t="s">
        <v>595</v>
      </c>
      <c r="G194" s="419">
        <v>0.95</v>
      </c>
      <c r="H194" s="419" t="s">
        <v>24</v>
      </c>
      <c r="I194" s="425">
        <v>1</v>
      </c>
      <c r="J194" s="426" t="s">
        <v>404</v>
      </c>
      <c r="K194" s="461">
        <v>43830</v>
      </c>
      <c r="L194" s="461">
        <v>45138</v>
      </c>
      <c r="M194" s="420">
        <v>2249.9899999999998</v>
      </c>
      <c r="N194" s="458">
        <v>2137.4904999999999</v>
      </c>
      <c r="O194" s="228">
        <v>2137.4904999999999</v>
      </c>
      <c r="P194" s="720"/>
      <c r="Q194" s="721"/>
      <c r="R194" s="722"/>
      <c r="S194" s="723"/>
      <c r="T194" s="422" t="s">
        <v>24</v>
      </c>
      <c r="U194" s="423">
        <v>68</v>
      </c>
      <c r="V194" s="424" t="s">
        <v>24</v>
      </c>
    </row>
    <row r="195" spans="1:22" s="40" customFormat="1" ht="24.9" customHeight="1">
      <c r="A195" s="39" t="s">
        <v>1088</v>
      </c>
      <c r="B195" s="439">
        <v>2</v>
      </c>
      <c r="C195" s="427" t="s">
        <v>621</v>
      </c>
      <c r="D195" s="427" t="s">
        <v>622</v>
      </c>
      <c r="E195" s="427" t="s">
        <v>623</v>
      </c>
      <c r="F195" s="427" t="s">
        <v>591</v>
      </c>
      <c r="G195" s="419">
        <v>1</v>
      </c>
      <c r="H195" s="419" t="s">
        <v>24</v>
      </c>
      <c r="I195" s="425">
        <v>2</v>
      </c>
      <c r="J195" s="426" t="s">
        <v>405</v>
      </c>
      <c r="K195" s="461">
        <v>44300</v>
      </c>
      <c r="L195" s="461">
        <v>44574</v>
      </c>
      <c r="M195" s="420">
        <v>6554.52</v>
      </c>
      <c r="N195" s="458">
        <v>6554.52</v>
      </c>
      <c r="O195" s="228">
        <v>6554.52</v>
      </c>
      <c r="P195" s="720"/>
      <c r="Q195" s="721"/>
      <c r="R195" s="722"/>
      <c r="S195" s="723"/>
      <c r="T195" s="422" t="s">
        <v>24</v>
      </c>
      <c r="U195" s="423">
        <v>92</v>
      </c>
      <c r="V195" s="424" t="s">
        <v>24</v>
      </c>
    </row>
    <row r="196" spans="1:22" s="40" customFormat="1" ht="13.8">
      <c r="A196" s="39" t="s">
        <v>595</v>
      </c>
      <c r="B196" s="439" t="s">
        <v>1071</v>
      </c>
      <c r="C196" s="427"/>
      <c r="D196" s="427"/>
      <c r="E196" s="427"/>
      <c r="F196" s="427"/>
      <c r="G196" s="419"/>
      <c r="H196" s="419"/>
      <c r="I196" s="425"/>
      <c r="J196" s="426" t="s">
        <v>1071</v>
      </c>
      <c r="K196" s="461"/>
      <c r="L196" s="461"/>
      <c r="M196" s="420"/>
      <c r="N196" s="458" t="s">
        <v>1071</v>
      </c>
      <c r="O196" s="228" t="s">
        <v>1071</v>
      </c>
      <c r="P196" s="720"/>
      <c r="Q196" s="721"/>
      <c r="R196" s="722"/>
      <c r="S196" s="723"/>
      <c r="T196" s="422"/>
      <c r="U196" s="423"/>
      <c r="V196" s="424"/>
    </row>
    <row r="197" spans="1:22" s="40" customFormat="1" ht="13.8">
      <c r="A197" s="39" t="s">
        <v>1089</v>
      </c>
      <c r="B197" s="439" t="s">
        <v>1071</v>
      </c>
      <c r="C197" s="427"/>
      <c r="D197" s="427"/>
      <c r="E197" s="427"/>
      <c r="F197" s="427"/>
      <c r="G197" s="419"/>
      <c r="H197" s="419"/>
      <c r="I197" s="425"/>
      <c r="J197" s="426" t="s">
        <v>1071</v>
      </c>
      <c r="K197" s="594"/>
      <c r="L197" s="461"/>
      <c r="M197" s="420"/>
      <c r="N197" s="458" t="s">
        <v>1071</v>
      </c>
      <c r="O197" s="228" t="s">
        <v>1071</v>
      </c>
      <c r="P197" s="720"/>
      <c r="Q197" s="721"/>
      <c r="R197" s="722"/>
      <c r="S197" s="723"/>
      <c r="T197" s="422"/>
      <c r="U197" s="423"/>
      <c r="V197" s="424"/>
    </row>
    <row r="198" spans="1:22" s="40" customFormat="1" ht="13.8">
      <c r="A198" s="39" t="s">
        <v>1090</v>
      </c>
      <c r="B198" s="439" t="s">
        <v>1071</v>
      </c>
      <c r="C198" s="427"/>
      <c r="D198" s="427"/>
      <c r="E198" s="427"/>
      <c r="F198" s="427"/>
      <c r="G198" s="419"/>
      <c r="H198" s="419"/>
      <c r="I198" s="425"/>
      <c r="J198" s="426" t="s">
        <v>1071</v>
      </c>
      <c r="K198" s="461"/>
      <c r="L198" s="461"/>
      <c r="M198" s="420"/>
      <c r="N198" s="458" t="s">
        <v>1071</v>
      </c>
      <c r="O198" s="228" t="s">
        <v>1071</v>
      </c>
      <c r="P198" s="720"/>
      <c r="Q198" s="721"/>
      <c r="R198" s="722"/>
      <c r="S198" s="723"/>
      <c r="T198" s="422"/>
      <c r="U198" s="423"/>
      <c r="V198" s="424"/>
    </row>
    <row r="199" spans="1:22" s="40" customFormat="1" ht="13.8">
      <c r="A199" s="39" t="s">
        <v>1091</v>
      </c>
      <c r="B199" s="439" t="s">
        <v>1071</v>
      </c>
      <c r="C199" s="427"/>
      <c r="D199" s="427"/>
      <c r="E199" s="427"/>
      <c r="F199" s="427"/>
      <c r="G199" s="419"/>
      <c r="H199" s="419"/>
      <c r="I199" s="425"/>
      <c r="J199" s="426" t="s">
        <v>1071</v>
      </c>
      <c r="K199" s="461"/>
      <c r="L199" s="461"/>
      <c r="M199" s="420"/>
      <c r="N199" s="458" t="s">
        <v>1071</v>
      </c>
      <c r="O199" s="228" t="s">
        <v>1071</v>
      </c>
      <c r="P199" s="720"/>
      <c r="Q199" s="721"/>
      <c r="R199" s="722"/>
      <c r="S199" s="723"/>
      <c r="T199" s="422"/>
      <c r="U199" s="423"/>
      <c r="V199" s="424"/>
    </row>
    <row r="200" spans="1:22" s="40" customFormat="1" ht="13.8">
      <c r="A200" s="39"/>
      <c r="B200" s="439" t="s">
        <v>1071</v>
      </c>
      <c r="C200" s="427"/>
      <c r="D200" s="427"/>
      <c r="E200" s="427"/>
      <c r="F200" s="427"/>
      <c r="G200" s="419"/>
      <c r="H200" s="419"/>
      <c r="I200" s="425"/>
      <c r="J200" s="426" t="s">
        <v>1071</v>
      </c>
      <c r="K200" s="461"/>
      <c r="L200" s="461"/>
      <c r="M200" s="420"/>
      <c r="N200" s="458" t="s">
        <v>1071</v>
      </c>
      <c r="O200" s="228" t="s">
        <v>1071</v>
      </c>
      <c r="P200" s="720"/>
      <c r="Q200" s="721"/>
      <c r="R200" s="722"/>
      <c r="S200" s="723"/>
      <c r="T200" s="422"/>
      <c r="U200" s="423"/>
      <c r="V200" s="424"/>
    </row>
    <row r="201" spans="1:22" s="40" customFormat="1" ht="13.8">
      <c r="A201" s="39"/>
      <c r="B201" s="439" t="s">
        <v>1071</v>
      </c>
      <c r="C201" s="427"/>
      <c r="D201" s="427"/>
      <c r="E201" s="427"/>
      <c r="F201" s="427"/>
      <c r="G201" s="419"/>
      <c r="H201" s="419"/>
      <c r="I201" s="425"/>
      <c r="J201" s="426" t="s">
        <v>1071</v>
      </c>
      <c r="K201" s="461"/>
      <c r="L201" s="461"/>
      <c r="M201" s="420"/>
      <c r="N201" s="458" t="s">
        <v>1071</v>
      </c>
      <c r="O201" s="228" t="s">
        <v>1071</v>
      </c>
      <c r="P201" s="720"/>
      <c r="Q201" s="721"/>
      <c r="R201" s="722"/>
      <c r="S201" s="723"/>
      <c r="T201" s="422"/>
      <c r="U201" s="423"/>
      <c r="V201" s="424"/>
    </row>
    <row r="202" spans="1:22" s="40" customFormat="1" ht="13.8">
      <c r="A202" s="39"/>
      <c r="B202" s="439" t="s">
        <v>1071</v>
      </c>
      <c r="C202" s="427"/>
      <c r="D202" s="427"/>
      <c r="E202" s="427"/>
      <c r="F202" s="427"/>
      <c r="G202" s="419"/>
      <c r="H202" s="419"/>
      <c r="I202" s="425"/>
      <c r="J202" s="426" t="s">
        <v>1071</v>
      </c>
      <c r="K202" s="461"/>
      <c r="L202" s="461"/>
      <c r="M202" s="420"/>
      <c r="N202" s="458" t="s">
        <v>1071</v>
      </c>
      <c r="O202" s="228" t="s">
        <v>1071</v>
      </c>
      <c r="P202" s="720"/>
      <c r="Q202" s="721"/>
      <c r="R202" s="722"/>
      <c r="S202" s="723"/>
      <c r="T202" s="422"/>
      <c r="U202" s="423"/>
      <c r="V202" s="424"/>
    </row>
    <row r="203" spans="1:22" s="40" customFormat="1" ht="13.8">
      <c r="A203" s="39"/>
      <c r="B203" s="439" t="s">
        <v>1071</v>
      </c>
      <c r="C203" s="427"/>
      <c r="D203" s="427"/>
      <c r="E203" s="427"/>
      <c r="F203" s="427"/>
      <c r="G203" s="419"/>
      <c r="H203" s="419"/>
      <c r="I203" s="425"/>
      <c r="J203" s="426" t="s">
        <v>1071</v>
      </c>
      <c r="K203" s="461"/>
      <c r="L203" s="461"/>
      <c r="M203" s="420"/>
      <c r="N203" s="458" t="s">
        <v>1071</v>
      </c>
      <c r="O203" s="228" t="s">
        <v>1071</v>
      </c>
      <c r="P203" s="720"/>
      <c r="Q203" s="721"/>
      <c r="R203" s="722"/>
      <c r="S203" s="723"/>
      <c r="T203" s="422"/>
      <c r="U203" s="423"/>
      <c r="V203" s="424"/>
    </row>
    <row r="204" spans="1:22" s="40" customFormat="1" ht="13.8">
      <c r="A204" s="39"/>
      <c r="B204" s="439" t="s">
        <v>1071</v>
      </c>
      <c r="C204" s="427"/>
      <c r="D204" s="427"/>
      <c r="E204" s="427"/>
      <c r="F204" s="427"/>
      <c r="G204" s="419"/>
      <c r="H204" s="419"/>
      <c r="I204" s="425"/>
      <c r="J204" s="426" t="s">
        <v>1071</v>
      </c>
      <c r="K204" s="461"/>
      <c r="L204" s="461"/>
      <c r="M204" s="420"/>
      <c r="N204" s="458" t="s">
        <v>1071</v>
      </c>
      <c r="O204" s="228" t="s">
        <v>1071</v>
      </c>
      <c r="P204" s="720"/>
      <c r="Q204" s="721"/>
      <c r="R204" s="722"/>
      <c r="S204" s="723"/>
      <c r="T204" s="422"/>
      <c r="U204" s="423"/>
      <c r="V204" s="424"/>
    </row>
    <row r="205" spans="1:22" s="40" customFormat="1" ht="13.8">
      <c r="A205" s="39" t="s">
        <v>1176</v>
      </c>
      <c r="B205" s="439" t="s">
        <v>1071</v>
      </c>
      <c r="C205" s="427"/>
      <c r="D205" s="427"/>
      <c r="E205" s="427"/>
      <c r="F205" s="427"/>
      <c r="G205" s="419"/>
      <c r="H205" s="419"/>
      <c r="I205" s="425"/>
      <c r="J205" s="426" t="s">
        <v>1071</v>
      </c>
      <c r="K205" s="461"/>
      <c r="L205" s="461"/>
      <c r="M205" s="420"/>
      <c r="N205" s="459" t="s">
        <v>1071</v>
      </c>
      <c r="O205" s="228"/>
      <c r="P205" s="720"/>
      <c r="Q205" s="721"/>
      <c r="R205" s="722"/>
      <c r="S205" s="723"/>
      <c r="T205" s="422"/>
      <c r="U205" s="423"/>
      <c r="V205" s="424"/>
    </row>
    <row r="206" spans="1:22" s="40" customFormat="1" ht="13.8">
      <c r="A206" s="39" t="s">
        <v>1177</v>
      </c>
      <c r="B206" s="439" t="s">
        <v>1071</v>
      </c>
      <c r="C206" s="427"/>
      <c r="D206" s="427"/>
      <c r="E206" s="427"/>
      <c r="F206" s="427"/>
      <c r="G206" s="419"/>
      <c r="H206" s="419"/>
      <c r="I206" s="425"/>
      <c r="J206" s="426" t="s">
        <v>1071</v>
      </c>
      <c r="K206" s="461"/>
      <c r="L206" s="461"/>
      <c r="M206" s="421"/>
      <c r="N206" s="459" t="s">
        <v>1071</v>
      </c>
      <c r="O206" s="228" t="s">
        <v>1071</v>
      </c>
      <c r="P206" s="720"/>
      <c r="Q206" s="721"/>
      <c r="R206" s="722"/>
      <c r="S206" s="723"/>
      <c r="T206" s="422"/>
      <c r="U206" s="423"/>
      <c r="V206" s="424"/>
    </row>
    <row r="207" spans="1:22" s="40" customFormat="1" ht="13.8">
      <c r="A207" s="39" t="s">
        <v>1178</v>
      </c>
      <c r="B207" s="439" t="s">
        <v>1071</v>
      </c>
      <c r="C207" s="427"/>
      <c r="D207" s="427"/>
      <c r="E207" s="427"/>
      <c r="F207" s="427"/>
      <c r="G207" s="419"/>
      <c r="H207" s="419"/>
      <c r="I207" s="425"/>
      <c r="J207" s="426" t="s">
        <v>1071</v>
      </c>
      <c r="K207" s="461"/>
      <c r="L207" s="461"/>
      <c r="M207" s="421"/>
      <c r="N207" s="459" t="s">
        <v>1071</v>
      </c>
      <c r="O207" s="228" t="s">
        <v>1071</v>
      </c>
      <c r="P207" s="720"/>
      <c r="Q207" s="721"/>
      <c r="R207" s="722"/>
      <c r="S207" s="723"/>
      <c r="T207" s="422"/>
      <c r="U207" s="423"/>
      <c r="V207" s="424"/>
    </row>
    <row r="208" spans="1:22" s="40" customFormat="1" ht="14.4" thickBot="1">
      <c r="A208" s="39" t="s">
        <v>1179</v>
      </c>
      <c r="B208" s="443" t="s">
        <v>1071</v>
      </c>
      <c r="C208" s="428"/>
      <c r="D208" s="428"/>
      <c r="E208" s="428"/>
      <c r="F208" s="428"/>
      <c r="G208" s="429"/>
      <c r="H208" s="429"/>
      <c r="I208" s="430"/>
      <c r="J208" s="431" t="s">
        <v>1071</v>
      </c>
      <c r="K208" s="462"/>
      <c r="L208" s="462"/>
      <c r="M208" s="432"/>
      <c r="N208" s="459" t="s">
        <v>1071</v>
      </c>
      <c r="O208" s="228" t="s">
        <v>1071</v>
      </c>
      <c r="P208" s="720"/>
      <c r="Q208" s="721"/>
      <c r="R208" s="722"/>
      <c r="S208" s="723"/>
      <c r="T208" s="422"/>
      <c r="U208" s="423"/>
      <c r="V208" s="424"/>
    </row>
    <row r="209" spans="1:22" s="24" customFormat="1" ht="12" customHeight="1">
      <c r="A209" s="39"/>
      <c r="B209" s="41"/>
      <c r="C209" s="42"/>
      <c r="D209" s="42"/>
      <c r="E209" s="42"/>
      <c r="F209" s="42"/>
      <c r="G209" s="42"/>
      <c r="H209" s="440"/>
      <c r="I209" s="42"/>
      <c r="J209" s="42"/>
      <c r="K209" s="42"/>
      <c r="L209" s="42"/>
      <c r="M209" s="42"/>
      <c r="N209" s="42"/>
      <c r="O209" s="227"/>
      <c r="P209" s="42"/>
      <c r="Q209" s="42"/>
      <c r="R209" s="227"/>
      <c r="S209" s="42"/>
      <c r="T209" s="42"/>
      <c r="U209" s="43"/>
      <c r="V209" s="44"/>
    </row>
    <row r="210" spans="1:22" s="24" customFormat="1" ht="17.25" customHeight="1" thickBot="1">
      <c r="A210" s="39" t="s">
        <v>1180</v>
      </c>
      <c r="B210" s="510"/>
      <c r="C210" s="511"/>
      <c r="D210" s="511"/>
      <c r="E210" s="511"/>
      <c r="F210" s="511"/>
      <c r="G210" s="511"/>
      <c r="H210" s="511"/>
      <c r="I210" s="511"/>
      <c r="J210" s="511"/>
      <c r="K210" s="511"/>
      <c r="L210" s="511"/>
      <c r="M210" s="511"/>
      <c r="N210" s="447" t="s">
        <v>322</v>
      </c>
      <c r="O210" s="448">
        <v>4346.0052500000002</v>
      </c>
      <c r="P210" s="576"/>
      <c r="Q210" s="576"/>
      <c r="R210" s="577"/>
      <c r="S210" s="577"/>
      <c r="T210" s="578"/>
      <c r="U210" s="579"/>
      <c r="V210" s="580"/>
    </row>
    <row r="211" spans="1:22" ht="17.25" customHeight="1">
      <c r="B211" s="46"/>
      <c r="C211" s="46"/>
      <c r="D211" s="46"/>
      <c r="E211" s="46"/>
      <c r="F211" s="46"/>
      <c r="G211" s="47"/>
      <c r="H211" s="47"/>
      <c r="I211" s="47"/>
      <c r="J211" s="47"/>
      <c r="K211" s="47"/>
      <c r="L211" s="47"/>
      <c r="M211" s="47"/>
      <c r="N211" s="47"/>
      <c r="O211" s="47"/>
      <c r="P211" s="47"/>
      <c r="Q211" s="47"/>
      <c r="R211" s="47"/>
      <c r="S211" s="47"/>
      <c r="T211" s="47"/>
      <c r="U211" s="47"/>
      <c r="V211" s="47"/>
    </row>
    <row r="212" spans="1:22" s="24" customFormat="1" ht="16.5" customHeight="1" thickBot="1">
      <c r="A212" s="22"/>
      <c r="B212" s="735" t="s">
        <v>65</v>
      </c>
      <c r="C212" s="735"/>
      <c r="D212" s="735"/>
      <c r="E212" s="735"/>
      <c r="F212" s="735"/>
      <c r="G212" s="735"/>
      <c r="H212" s="735"/>
      <c r="I212" s="735"/>
      <c r="J212" s="735"/>
      <c r="K212" s="735"/>
      <c r="L212" s="735"/>
      <c r="M212" s="735"/>
      <c r="N212" s="735"/>
      <c r="O212" s="735"/>
      <c r="P212" s="735"/>
      <c r="Q212" s="735"/>
      <c r="R212" s="735"/>
      <c r="S212" s="735"/>
      <c r="T212" s="735"/>
      <c r="U212" s="735"/>
      <c r="V212" s="735"/>
    </row>
    <row r="213" spans="1:22" s="27" customFormat="1" ht="22.5" customHeight="1">
      <c r="A213" s="106" t="s">
        <v>1181</v>
      </c>
      <c r="B213" s="774" t="s">
        <v>62</v>
      </c>
      <c r="C213" s="779" t="s">
        <v>83</v>
      </c>
      <c r="D213" s="780"/>
      <c r="E213" s="780"/>
      <c r="F213" s="780"/>
      <c r="G213" s="780"/>
      <c r="H213" s="780"/>
      <c r="I213" s="780"/>
      <c r="J213" s="780"/>
      <c r="K213" s="780"/>
      <c r="L213" s="780"/>
      <c r="M213" s="758"/>
      <c r="N213" s="512"/>
      <c r="O213" s="513"/>
      <c r="P213" s="779" t="s">
        <v>90</v>
      </c>
      <c r="Q213" s="780"/>
      <c r="R213" s="780"/>
      <c r="S213" s="758"/>
      <c r="T213" s="757" t="s">
        <v>367</v>
      </c>
      <c r="U213" s="758"/>
      <c r="V213" s="781" t="s">
        <v>6</v>
      </c>
    </row>
    <row r="214" spans="1:22" s="27" customFormat="1" ht="22.5" customHeight="1">
      <c r="A214" s="106" t="s">
        <v>1182</v>
      </c>
      <c r="B214" s="775"/>
      <c r="C214" s="787" t="s">
        <v>84</v>
      </c>
      <c r="D214" s="788"/>
      <c r="E214" s="789"/>
      <c r="F214" s="516">
        <v>3</v>
      </c>
      <c r="G214" s="791" t="s">
        <v>292</v>
      </c>
      <c r="H214" s="750" t="s">
        <v>291</v>
      </c>
      <c r="I214" s="750"/>
      <c r="J214" s="787" t="s">
        <v>290</v>
      </c>
      <c r="K214" s="790"/>
      <c r="L214" s="517"/>
      <c r="M214" s="517"/>
      <c r="N214" s="518"/>
      <c r="O214" s="519"/>
      <c r="P214" s="814"/>
      <c r="Q214" s="815"/>
      <c r="R214" s="815"/>
      <c r="S214" s="816"/>
      <c r="T214" s="759"/>
      <c r="U214" s="760"/>
      <c r="V214" s="782"/>
    </row>
    <row r="215" spans="1:22" s="27" customFormat="1" ht="51.75" customHeight="1" thickBot="1">
      <c r="A215" s="106" t="s">
        <v>1183</v>
      </c>
      <c r="B215" s="775"/>
      <c r="C215" s="788" t="s">
        <v>82</v>
      </c>
      <c r="D215" s="789"/>
      <c r="E215" s="520" t="s">
        <v>86</v>
      </c>
      <c r="F215" s="514" t="s">
        <v>311</v>
      </c>
      <c r="G215" s="791"/>
      <c r="H215" s="750"/>
      <c r="I215" s="750"/>
      <c r="J215" s="504" t="s">
        <v>289</v>
      </c>
      <c r="K215" s="515" t="s">
        <v>297</v>
      </c>
      <c r="L215" s="521" t="s">
        <v>378</v>
      </c>
      <c r="M215" s="521"/>
      <c r="N215" s="522" t="s">
        <v>339</v>
      </c>
      <c r="O215" s="523"/>
      <c r="P215" s="454" t="s">
        <v>1100</v>
      </c>
      <c r="Q215" s="333" t="s">
        <v>91</v>
      </c>
      <c r="R215" s="334"/>
      <c r="S215" s="107">
        <v>2</v>
      </c>
      <c r="T215" s="784"/>
      <c r="U215" s="785"/>
      <c r="V215" s="783"/>
    </row>
    <row r="216" spans="1:22" s="27" customFormat="1" ht="15.75" customHeight="1">
      <c r="A216" s="106" t="s">
        <v>1184</v>
      </c>
      <c r="B216" s="775"/>
      <c r="C216" s="50">
        <v>1</v>
      </c>
      <c r="D216" s="94" t="s">
        <v>404</v>
      </c>
      <c r="E216" s="101">
        <v>0.45</v>
      </c>
      <c r="F216" s="327">
        <v>2137.4904999999999</v>
      </c>
      <c r="G216" s="327">
        <v>1532.71</v>
      </c>
      <c r="H216" s="777" t="s">
        <v>6</v>
      </c>
      <c r="I216" s="778"/>
      <c r="J216" s="102" t="s">
        <v>6</v>
      </c>
      <c r="K216" s="99" t="s">
        <v>1071</v>
      </c>
      <c r="L216" s="486" t="s">
        <v>370</v>
      </c>
      <c r="M216" s="487" t="s">
        <v>1102</v>
      </c>
      <c r="N216" s="401" t="s">
        <v>24</v>
      </c>
      <c r="O216" s="801" t="s">
        <v>15</v>
      </c>
      <c r="P216" s="802"/>
      <c r="Q216" s="792">
        <v>6</v>
      </c>
      <c r="R216" s="795" t="s">
        <v>1049</v>
      </c>
      <c r="S216" s="796"/>
      <c r="T216" s="757" t="s">
        <v>68</v>
      </c>
      <c r="U216" s="780"/>
      <c r="V216" s="758"/>
    </row>
    <row r="217" spans="1:22" s="27" customFormat="1" ht="15.75" customHeight="1" thickBot="1">
      <c r="A217" s="106" t="s">
        <v>1185</v>
      </c>
      <c r="B217" s="775"/>
      <c r="C217" s="50">
        <v>2</v>
      </c>
      <c r="D217" s="94" t="s">
        <v>405</v>
      </c>
      <c r="E217" s="101">
        <v>0.45</v>
      </c>
      <c r="F217" s="327">
        <v>6554.52</v>
      </c>
      <c r="G217" s="327">
        <v>1532.71</v>
      </c>
      <c r="H217" s="777" t="s">
        <v>6</v>
      </c>
      <c r="I217" s="778"/>
      <c r="J217" s="102" t="s">
        <v>6</v>
      </c>
      <c r="K217" s="99" t="s">
        <v>1071</v>
      </c>
      <c r="L217" s="486" t="s">
        <v>370</v>
      </c>
      <c r="M217" s="487" t="s">
        <v>1102</v>
      </c>
      <c r="N217" s="401" t="s">
        <v>24</v>
      </c>
      <c r="O217" s="801"/>
      <c r="P217" s="802"/>
      <c r="Q217" s="793"/>
      <c r="R217" s="797"/>
      <c r="S217" s="798"/>
      <c r="T217" s="784"/>
      <c r="U217" s="786"/>
      <c r="V217" s="785"/>
    </row>
    <row r="218" spans="1:22" s="27" customFormat="1" ht="15.75" customHeight="1">
      <c r="A218" s="106" t="s">
        <v>1186</v>
      </c>
      <c r="B218" s="775"/>
      <c r="C218" s="50">
        <v>3</v>
      </c>
      <c r="D218" s="94" t="s">
        <v>406</v>
      </c>
      <c r="E218" s="101">
        <v>0.1</v>
      </c>
      <c r="F218" s="327" t="s">
        <v>1137</v>
      </c>
      <c r="G218" s="327">
        <v>1532.71</v>
      </c>
      <c r="H218" s="777" t="s">
        <v>31</v>
      </c>
      <c r="I218" s="778"/>
      <c r="J218" s="102" t="s">
        <v>6</v>
      </c>
      <c r="K218" s="99" t="s">
        <v>1071</v>
      </c>
      <c r="L218" s="486" t="s">
        <v>1049</v>
      </c>
      <c r="M218" s="487" t="s">
        <v>1135</v>
      </c>
      <c r="N218" s="401" t="s">
        <v>24</v>
      </c>
      <c r="O218" s="803"/>
      <c r="P218" s="804"/>
      <c r="Q218" s="794"/>
      <c r="R218" s="799"/>
      <c r="S218" s="800"/>
      <c r="T218" s="261"/>
      <c r="U218" s="261"/>
      <c r="V218" s="262"/>
    </row>
    <row r="219" spans="1:22" s="27" customFormat="1" ht="15.75" customHeight="1">
      <c r="A219" s="106" t="s">
        <v>1187</v>
      </c>
      <c r="B219" s="775"/>
      <c r="C219" s="50">
        <v>4</v>
      </c>
      <c r="D219" s="94" t="s">
        <v>1071</v>
      </c>
      <c r="E219" s="101" t="s">
        <v>1071</v>
      </c>
      <c r="F219" s="327" t="s">
        <v>1071</v>
      </c>
      <c r="G219" s="327" t="s">
        <v>1071</v>
      </c>
      <c r="H219" s="777" t="s">
        <v>1071</v>
      </c>
      <c r="I219" s="778"/>
      <c r="J219" s="102" t="s">
        <v>1071</v>
      </c>
      <c r="K219" s="99" t="s">
        <v>1071</v>
      </c>
      <c r="L219" s="486"/>
      <c r="M219" s="487" t="s">
        <v>1071</v>
      </c>
      <c r="N219" s="401"/>
      <c r="O219" s="810" t="s">
        <v>315</v>
      </c>
      <c r="P219" s="787" t="s">
        <v>314</v>
      </c>
      <c r="Q219" s="788"/>
      <c r="R219" s="788"/>
      <c r="S219" s="789"/>
      <c r="T219" s="242"/>
      <c r="U219" s="242"/>
      <c r="V219" s="263"/>
    </row>
    <row r="220" spans="1:22" s="27" customFormat="1" ht="17.25" customHeight="1">
      <c r="A220" s="106" t="s">
        <v>1188</v>
      </c>
      <c r="B220" s="775"/>
      <c r="C220" s="50">
        <v>5</v>
      </c>
      <c r="D220" s="94" t="s">
        <v>1071</v>
      </c>
      <c r="E220" s="101" t="s">
        <v>1071</v>
      </c>
      <c r="F220" s="327" t="s">
        <v>1071</v>
      </c>
      <c r="G220" s="327" t="s">
        <v>1071</v>
      </c>
      <c r="H220" s="777" t="s">
        <v>1071</v>
      </c>
      <c r="I220" s="778"/>
      <c r="J220" s="102" t="s">
        <v>1071</v>
      </c>
      <c r="K220" s="99" t="s">
        <v>1071</v>
      </c>
      <c r="L220" s="486"/>
      <c r="M220" s="487" t="s">
        <v>1071</v>
      </c>
      <c r="N220" s="401"/>
      <c r="O220" s="811"/>
      <c r="P220" s="504" t="s">
        <v>92</v>
      </c>
      <c r="Q220" s="504" t="s">
        <v>299</v>
      </c>
      <c r="R220" s="750" t="s">
        <v>312</v>
      </c>
      <c r="S220" s="750"/>
      <c r="T220" s="242"/>
      <c r="U220" s="242"/>
      <c r="V220" s="263"/>
    </row>
    <row r="221" spans="1:22" s="27" customFormat="1" ht="16.5" customHeight="1" thickBot="1">
      <c r="A221" s="106" t="s">
        <v>1189</v>
      </c>
      <c r="B221" s="775"/>
      <c r="C221" s="103">
        <v>6</v>
      </c>
      <c r="D221" s="104" t="s">
        <v>1071</v>
      </c>
      <c r="E221" s="105" t="s">
        <v>1071</v>
      </c>
      <c r="F221" s="327" t="s">
        <v>1071</v>
      </c>
      <c r="G221" s="327" t="s">
        <v>1071</v>
      </c>
      <c r="H221" s="777" t="s">
        <v>1071</v>
      </c>
      <c r="I221" s="778"/>
      <c r="J221" s="102" t="s">
        <v>1071</v>
      </c>
      <c r="K221" s="99" t="s">
        <v>1071</v>
      </c>
      <c r="L221" s="486"/>
      <c r="M221" s="487" t="s">
        <v>1071</v>
      </c>
      <c r="N221" s="484"/>
      <c r="O221" s="346" t="s">
        <v>6</v>
      </c>
      <c r="P221" s="265">
        <v>2</v>
      </c>
      <c r="Q221" s="266">
        <v>3065.4126299999998</v>
      </c>
      <c r="R221" s="817">
        <v>8692.0105000000003</v>
      </c>
      <c r="S221" s="817">
        <v>0</v>
      </c>
      <c r="T221" s="242"/>
      <c r="U221" s="242"/>
      <c r="V221" s="263"/>
    </row>
    <row r="222" spans="1:22" s="27" customFormat="1" ht="16.5" customHeight="1" thickBot="1">
      <c r="A222" s="106" t="s">
        <v>1190</v>
      </c>
      <c r="B222" s="776"/>
      <c r="C222" s="805" t="s">
        <v>88</v>
      </c>
      <c r="D222" s="806"/>
      <c r="E222" s="806"/>
      <c r="F222" s="545"/>
      <c r="G222" s="546"/>
      <c r="H222" s="730" t="s">
        <v>6</v>
      </c>
      <c r="I222" s="731"/>
      <c r="J222" s="449" t="s">
        <v>6</v>
      </c>
      <c r="K222" s="267" t="s">
        <v>6</v>
      </c>
      <c r="L222" s="527"/>
      <c r="M222" s="575"/>
      <c r="N222" s="528"/>
      <c r="O222" s="732" t="s">
        <v>1071</v>
      </c>
      <c r="P222" s="732" t="s">
        <v>1071</v>
      </c>
      <c r="Q222" s="732" t="s">
        <v>1071</v>
      </c>
      <c r="R222" s="732" t="s">
        <v>1071</v>
      </c>
      <c r="S222" s="732" t="s">
        <v>1071</v>
      </c>
      <c r="T222" s="524"/>
      <c r="U222" s="525"/>
      <c r="V222" s="526"/>
    </row>
    <row r="223" spans="1:22" ht="24.9" customHeight="1"/>
    <row r="224" spans="1:22" ht="24.9" customHeight="1"/>
    <row r="225" spans="1:22" s="38" customFormat="1" ht="24" thickBot="1">
      <c r="A225" s="31">
        <v>7</v>
      </c>
      <c r="B225" s="746" t="s">
        <v>49</v>
      </c>
      <c r="C225" s="746"/>
      <c r="D225" s="746"/>
      <c r="E225" s="32">
        <v>7</v>
      </c>
      <c r="F225" s="33" t="s">
        <v>407</v>
      </c>
      <c r="G225" s="34"/>
      <c r="H225" s="34"/>
      <c r="I225" s="33"/>
      <c r="J225" s="33"/>
      <c r="K225" s="33"/>
      <c r="L225" s="33"/>
      <c r="M225" s="35"/>
      <c r="N225" s="35"/>
      <c r="O225" s="34"/>
      <c r="P225" s="34"/>
      <c r="Q225" s="36"/>
      <c r="R225" s="36"/>
      <c r="S225" s="36"/>
      <c r="T225" s="36"/>
      <c r="U225" s="37"/>
    </row>
    <row r="226" spans="1:22" s="24" customFormat="1" ht="24.75" customHeight="1">
      <c r="A226" s="22"/>
      <c r="B226" s="768" t="s">
        <v>54</v>
      </c>
      <c r="C226" s="501" t="s">
        <v>55</v>
      </c>
      <c r="D226" s="502" t="s">
        <v>16</v>
      </c>
      <c r="E226" s="502"/>
      <c r="F226" s="502" t="s">
        <v>56</v>
      </c>
      <c r="G226" s="503"/>
      <c r="H226" s="749" t="s">
        <v>57</v>
      </c>
      <c r="I226" s="747" t="s">
        <v>345</v>
      </c>
      <c r="J226" s="749" t="s">
        <v>17</v>
      </c>
      <c r="K226" s="749" t="s">
        <v>298</v>
      </c>
      <c r="L226" s="749" t="s">
        <v>58</v>
      </c>
      <c r="M226" s="749" t="s">
        <v>193</v>
      </c>
      <c r="N226" s="766" t="s">
        <v>313</v>
      </c>
      <c r="O226" s="767"/>
      <c r="P226" s="733" t="s">
        <v>21</v>
      </c>
      <c r="Q226" s="734"/>
      <c r="R226" s="757" t="s">
        <v>205</v>
      </c>
      <c r="S226" s="758"/>
      <c r="T226" s="761" t="s">
        <v>180</v>
      </c>
      <c r="U226" s="762"/>
      <c r="V226" s="763"/>
    </row>
    <row r="227" spans="1:22" s="24" customFormat="1" ht="92.25" customHeight="1">
      <c r="A227" s="22"/>
      <c r="B227" s="769"/>
      <c r="C227" s="504" t="s">
        <v>59</v>
      </c>
      <c r="D227" s="505" t="s">
        <v>3</v>
      </c>
      <c r="E227" s="505" t="s">
        <v>18</v>
      </c>
      <c r="F227" s="505" t="s">
        <v>60</v>
      </c>
      <c r="G227" s="506" t="s">
        <v>61</v>
      </c>
      <c r="H227" s="750"/>
      <c r="I227" s="748"/>
      <c r="J227" s="750"/>
      <c r="K227" s="750"/>
      <c r="L227" s="750"/>
      <c r="M227" s="750"/>
      <c r="N227" s="504" t="s">
        <v>191</v>
      </c>
      <c r="O227" s="505" t="s">
        <v>73</v>
      </c>
      <c r="P227" s="764"/>
      <c r="Q227" s="765"/>
      <c r="R227" s="759"/>
      <c r="S227" s="760"/>
      <c r="T227" s="507" t="s">
        <v>181</v>
      </c>
      <c r="U227" s="508" t="s">
        <v>190</v>
      </c>
      <c r="V227" s="509" t="s">
        <v>225</v>
      </c>
    </row>
    <row r="228" spans="1:22" s="24" customFormat="1" ht="26.25" customHeight="1">
      <c r="A228" s="22"/>
      <c r="B228" s="433"/>
      <c r="C228" s="434">
        <v>3</v>
      </c>
      <c r="D228" s="434">
        <v>4</v>
      </c>
      <c r="E228" s="434">
        <v>5</v>
      </c>
      <c r="F228" s="434">
        <v>6</v>
      </c>
      <c r="G228" s="434">
        <v>7</v>
      </c>
      <c r="H228" s="434">
        <v>8</v>
      </c>
      <c r="I228" s="434">
        <v>9</v>
      </c>
      <c r="J228" s="434">
        <v>10</v>
      </c>
      <c r="K228" s="434">
        <v>11</v>
      </c>
      <c r="L228" s="434">
        <v>12</v>
      </c>
      <c r="M228" s="434">
        <v>13</v>
      </c>
      <c r="N228" s="434">
        <v>14</v>
      </c>
      <c r="O228" s="434">
        <v>15</v>
      </c>
      <c r="P228" s="435">
        <v>16</v>
      </c>
      <c r="Q228" s="436">
        <v>17</v>
      </c>
      <c r="R228" s="435">
        <v>18</v>
      </c>
      <c r="S228" s="436">
        <v>19</v>
      </c>
      <c r="T228" s="437">
        <v>20</v>
      </c>
      <c r="U228" s="224">
        <v>21</v>
      </c>
      <c r="V228" s="438">
        <v>22</v>
      </c>
    </row>
    <row r="229" spans="1:22" s="40" customFormat="1" ht="33" customHeight="1">
      <c r="A229" s="39" t="s">
        <v>1191</v>
      </c>
      <c r="B229" s="728">
        <v>1</v>
      </c>
      <c r="C229" s="724" t="s">
        <v>624</v>
      </c>
      <c r="D229" s="724" t="s">
        <v>625</v>
      </c>
      <c r="E229" s="724" t="s">
        <v>626</v>
      </c>
      <c r="F229" s="724" t="s">
        <v>595</v>
      </c>
      <c r="G229" s="419">
        <v>0.61</v>
      </c>
      <c r="H229" s="718" t="s">
        <v>24</v>
      </c>
      <c r="I229" s="425">
        <v>1</v>
      </c>
      <c r="J229" s="426" t="s">
        <v>408</v>
      </c>
      <c r="K229" s="726">
        <v>43830</v>
      </c>
      <c r="L229" s="726">
        <v>45160</v>
      </c>
      <c r="M229" s="420">
        <v>3175.23</v>
      </c>
      <c r="N229" s="458">
        <v>1936.8903</v>
      </c>
      <c r="O229" s="228">
        <v>1936.8903</v>
      </c>
      <c r="P229" s="720"/>
      <c r="Q229" s="721"/>
      <c r="R229" s="742" t="s">
        <v>610</v>
      </c>
      <c r="S229" s="743"/>
      <c r="T229" s="422" t="s">
        <v>24</v>
      </c>
      <c r="U229" s="423">
        <v>109</v>
      </c>
      <c r="V229" s="424" t="s">
        <v>24</v>
      </c>
    </row>
    <row r="230" spans="1:22" s="40" customFormat="1" ht="24.9" customHeight="1">
      <c r="A230" s="39" t="s">
        <v>1088</v>
      </c>
      <c r="B230" s="729"/>
      <c r="C230" s="725"/>
      <c r="D230" s="725"/>
      <c r="E230" s="725"/>
      <c r="F230" s="725"/>
      <c r="G230" s="419">
        <v>0.19</v>
      </c>
      <c r="H230" s="719"/>
      <c r="I230" s="425">
        <v>2</v>
      </c>
      <c r="J230" s="426" t="s">
        <v>409</v>
      </c>
      <c r="K230" s="727"/>
      <c r="L230" s="727"/>
      <c r="M230" s="420">
        <v>3175.23</v>
      </c>
      <c r="N230" s="458">
        <v>603.29370000000006</v>
      </c>
      <c r="O230" s="228">
        <v>603.29369999999994</v>
      </c>
      <c r="P230" s="720"/>
      <c r="Q230" s="721"/>
      <c r="R230" s="744"/>
      <c r="S230" s="745"/>
      <c r="T230" s="422" t="s">
        <v>24</v>
      </c>
      <c r="U230" s="423">
        <v>95</v>
      </c>
      <c r="V230" s="424" t="s">
        <v>24</v>
      </c>
    </row>
    <row r="231" spans="1:22" s="40" customFormat="1" ht="42.75" customHeight="1">
      <c r="A231" s="39" t="s">
        <v>595</v>
      </c>
      <c r="B231" s="439">
        <v>2</v>
      </c>
      <c r="C231" s="427" t="s">
        <v>592</v>
      </c>
      <c r="D231" s="427" t="s">
        <v>627</v>
      </c>
      <c r="E231" s="427" t="s">
        <v>628</v>
      </c>
      <c r="F231" s="427" t="s">
        <v>595</v>
      </c>
      <c r="G231" s="419">
        <v>0.6</v>
      </c>
      <c r="H231" s="419" t="s">
        <v>24</v>
      </c>
      <c r="I231" s="425">
        <v>1</v>
      </c>
      <c r="J231" s="426" t="s">
        <v>408</v>
      </c>
      <c r="K231" s="461">
        <v>43643</v>
      </c>
      <c r="L231" s="461">
        <v>43825</v>
      </c>
      <c r="M231" s="420">
        <v>390.5</v>
      </c>
      <c r="N231" s="458">
        <v>234.29999999999998</v>
      </c>
      <c r="O231" s="228">
        <v>234.3</v>
      </c>
      <c r="P231" s="720"/>
      <c r="Q231" s="721"/>
      <c r="R231" s="807" t="s">
        <v>610</v>
      </c>
      <c r="S231" s="808"/>
      <c r="T231" s="422" t="s">
        <v>24</v>
      </c>
      <c r="U231" s="423">
        <v>100</v>
      </c>
      <c r="V231" s="424" t="s">
        <v>24</v>
      </c>
    </row>
    <row r="232" spans="1:22" s="40" customFormat="1" ht="24.9" customHeight="1">
      <c r="A232" s="39" t="s">
        <v>1089</v>
      </c>
      <c r="B232" s="439">
        <v>3</v>
      </c>
      <c r="C232" s="427" t="s">
        <v>592</v>
      </c>
      <c r="D232" s="427" t="s">
        <v>629</v>
      </c>
      <c r="E232" s="427" t="s">
        <v>630</v>
      </c>
      <c r="F232" s="427" t="s">
        <v>591</v>
      </c>
      <c r="G232" s="419">
        <v>1</v>
      </c>
      <c r="H232" s="419" t="s">
        <v>24</v>
      </c>
      <c r="I232" s="425">
        <v>2</v>
      </c>
      <c r="J232" s="426" t="s">
        <v>409</v>
      </c>
      <c r="K232" s="611">
        <v>42006</v>
      </c>
      <c r="L232" s="612">
        <v>42551</v>
      </c>
      <c r="M232" s="420">
        <v>1493.84</v>
      </c>
      <c r="N232" s="458">
        <v>1493.84</v>
      </c>
      <c r="O232" s="228">
        <v>1493.84</v>
      </c>
      <c r="P232" s="720"/>
      <c r="Q232" s="721"/>
      <c r="R232" s="807" t="s">
        <v>610</v>
      </c>
      <c r="S232" s="808"/>
      <c r="T232" s="422" t="s">
        <v>24</v>
      </c>
      <c r="U232" s="423">
        <v>76</v>
      </c>
      <c r="V232" s="424" t="s">
        <v>24</v>
      </c>
    </row>
    <row r="233" spans="1:22" s="40" customFormat="1" ht="24.9" customHeight="1">
      <c r="A233" s="39" t="s">
        <v>1090</v>
      </c>
      <c r="B233" s="439">
        <v>4</v>
      </c>
      <c r="C233" s="427" t="s">
        <v>592</v>
      </c>
      <c r="D233" s="427" t="s">
        <v>631</v>
      </c>
      <c r="E233" s="427" t="s">
        <v>632</v>
      </c>
      <c r="F233" s="427" t="s">
        <v>591</v>
      </c>
      <c r="G233" s="419">
        <v>1</v>
      </c>
      <c r="H233" s="419" t="s">
        <v>24</v>
      </c>
      <c r="I233" s="425">
        <v>3</v>
      </c>
      <c r="J233" s="426" t="s">
        <v>410</v>
      </c>
      <c r="K233" s="461">
        <v>42017</v>
      </c>
      <c r="L233" s="461">
        <v>42570</v>
      </c>
      <c r="M233" s="420">
        <v>1161.24</v>
      </c>
      <c r="N233" s="458">
        <v>1161.24</v>
      </c>
      <c r="O233" s="228">
        <v>1161.24</v>
      </c>
      <c r="P233" s="720"/>
      <c r="Q233" s="721"/>
      <c r="R233" s="807" t="s">
        <v>610</v>
      </c>
      <c r="S233" s="808"/>
      <c r="T233" s="422" t="s">
        <v>24</v>
      </c>
      <c r="U233" s="423">
        <v>22</v>
      </c>
      <c r="V233" s="424" t="s">
        <v>24</v>
      </c>
    </row>
    <row r="234" spans="1:22" s="40" customFormat="1" ht="13.8">
      <c r="A234" s="39" t="s">
        <v>1091</v>
      </c>
      <c r="B234" s="439" t="s">
        <v>1071</v>
      </c>
      <c r="C234" s="427"/>
      <c r="D234" s="427"/>
      <c r="E234" s="427"/>
      <c r="F234" s="427"/>
      <c r="G234" s="419"/>
      <c r="H234" s="419"/>
      <c r="I234" s="425"/>
      <c r="J234" s="426" t="s">
        <v>1071</v>
      </c>
      <c r="K234" s="461"/>
      <c r="L234" s="461"/>
      <c r="M234" s="420"/>
      <c r="N234" s="458" t="s">
        <v>1071</v>
      </c>
      <c r="O234" s="228" t="s">
        <v>1071</v>
      </c>
      <c r="P234" s="720"/>
      <c r="Q234" s="721"/>
      <c r="R234" s="722"/>
      <c r="S234" s="723"/>
      <c r="T234" s="422"/>
      <c r="U234" s="423"/>
      <c r="V234" s="424"/>
    </row>
    <row r="235" spans="1:22" s="40" customFormat="1" ht="13.8">
      <c r="A235" s="39"/>
      <c r="B235" s="439" t="s">
        <v>1071</v>
      </c>
      <c r="C235" s="427"/>
      <c r="D235" s="427"/>
      <c r="E235" s="427"/>
      <c r="F235" s="427"/>
      <c r="G235" s="419"/>
      <c r="H235" s="419"/>
      <c r="I235" s="425"/>
      <c r="J235" s="426" t="s">
        <v>1071</v>
      </c>
      <c r="K235" s="461"/>
      <c r="L235" s="461"/>
      <c r="M235" s="420"/>
      <c r="N235" s="458" t="s">
        <v>1071</v>
      </c>
      <c r="O235" s="228" t="s">
        <v>1071</v>
      </c>
      <c r="P235" s="720"/>
      <c r="Q235" s="721"/>
      <c r="R235" s="722"/>
      <c r="S235" s="723"/>
      <c r="T235" s="422"/>
      <c r="U235" s="423"/>
      <c r="V235" s="424"/>
    </row>
    <row r="236" spans="1:22" s="40" customFormat="1" ht="13.8">
      <c r="A236" s="39"/>
      <c r="B236" s="439" t="s">
        <v>1071</v>
      </c>
      <c r="C236" s="427"/>
      <c r="D236" s="427"/>
      <c r="E236" s="427"/>
      <c r="F236" s="427"/>
      <c r="G236" s="419"/>
      <c r="H236" s="419"/>
      <c r="I236" s="425"/>
      <c r="J236" s="426" t="s">
        <v>1071</v>
      </c>
      <c r="K236" s="461"/>
      <c r="L236" s="461"/>
      <c r="M236" s="420"/>
      <c r="N236" s="458" t="s">
        <v>1071</v>
      </c>
      <c r="O236" s="228" t="s">
        <v>1071</v>
      </c>
      <c r="P236" s="720"/>
      <c r="Q236" s="721"/>
      <c r="R236" s="722"/>
      <c r="S236" s="723"/>
      <c r="T236" s="422"/>
      <c r="U236" s="423"/>
      <c r="V236" s="424"/>
    </row>
    <row r="237" spans="1:22" s="40" customFormat="1" ht="13.8">
      <c r="A237" s="39"/>
      <c r="B237" s="439" t="s">
        <v>1071</v>
      </c>
      <c r="C237" s="427"/>
      <c r="D237" s="427"/>
      <c r="E237" s="427"/>
      <c r="F237" s="427"/>
      <c r="G237" s="419"/>
      <c r="H237" s="419"/>
      <c r="I237" s="425"/>
      <c r="J237" s="426" t="s">
        <v>1071</v>
      </c>
      <c r="K237" s="461"/>
      <c r="L237" s="461"/>
      <c r="M237" s="420"/>
      <c r="N237" s="458" t="s">
        <v>1071</v>
      </c>
      <c r="O237" s="228" t="s">
        <v>1071</v>
      </c>
      <c r="P237" s="720"/>
      <c r="Q237" s="721"/>
      <c r="R237" s="722"/>
      <c r="S237" s="723"/>
      <c r="T237" s="422"/>
      <c r="U237" s="423"/>
      <c r="V237" s="424"/>
    </row>
    <row r="238" spans="1:22" s="40" customFormat="1" ht="13.8">
      <c r="A238" s="39"/>
      <c r="B238" s="439" t="s">
        <v>1071</v>
      </c>
      <c r="C238" s="427"/>
      <c r="D238" s="427"/>
      <c r="E238" s="427"/>
      <c r="F238" s="427"/>
      <c r="G238" s="419"/>
      <c r="H238" s="419"/>
      <c r="I238" s="425"/>
      <c r="J238" s="426" t="s">
        <v>1071</v>
      </c>
      <c r="K238" s="461"/>
      <c r="L238" s="461"/>
      <c r="M238" s="420"/>
      <c r="N238" s="458" t="s">
        <v>1071</v>
      </c>
      <c r="O238" s="228" t="s">
        <v>1071</v>
      </c>
      <c r="P238" s="720"/>
      <c r="Q238" s="721"/>
      <c r="R238" s="722"/>
      <c r="S238" s="723"/>
      <c r="T238" s="422"/>
      <c r="U238" s="423"/>
      <c r="V238" s="424"/>
    </row>
    <row r="239" spans="1:22" s="40" customFormat="1" ht="13.8">
      <c r="A239" s="39"/>
      <c r="B239" s="439" t="s">
        <v>1071</v>
      </c>
      <c r="C239" s="427"/>
      <c r="D239" s="427"/>
      <c r="E239" s="427"/>
      <c r="F239" s="427"/>
      <c r="G239" s="419"/>
      <c r="H239" s="419"/>
      <c r="I239" s="425"/>
      <c r="J239" s="426" t="s">
        <v>1071</v>
      </c>
      <c r="K239" s="461"/>
      <c r="L239" s="461"/>
      <c r="M239" s="420"/>
      <c r="N239" s="458" t="s">
        <v>1071</v>
      </c>
      <c r="O239" s="228" t="s">
        <v>1071</v>
      </c>
      <c r="P239" s="720"/>
      <c r="Q239" s="721"/>
      <c r="R239" s="722"/>
      <c r="S239" s="723"/>
      <c r="T239" s="422"/>
      <c r="U239" s="423"/>
      <c r="V239" s="424"/>
    </row>
    <row r="240" spans="1:22" s="40" customFormat="1" ht="13.8">
      <c r="A240" s="39" t="s">
        <v>1192</v>
      </c>
      <c r="B240" s="439" t="s">
        <v>1071</v>
      </c>
      <c r="C240" s="427"/>
      <c r="D240" s="427"/>
      <c r="E240" s="427"/>
      <c r="F240" s="427"/>
      <c r="G240" s="419"/>
      <c r="H240" s="419"/>
      <c r="I240" s="425"/>
      <c r="J240" s="426" t="s">
        <v>1071</v>
      </c>
      <c r="K240" s="461"/>
      <c r="L240" s="461"/>
      <c r="M240" s="420"/>
      <c r="N240" s="459" t="s">
        <v>1071</v>
      </c>
      <c r="O240" s="228"/>
      <c r="P240" s="720"/>
      <c r="Q240" s="721"/>
      <c r="R240" s="722"/>
      <c r="S240" s="723"/>
      <c r="T240" s="422"/>
      <c r="U240" s="423"/>
      <c r="V240" s="424"/>
    </row>
    <row r="241" spans="1:22" s="40" customFormat="1" ht="13.8">
      <c r="A241" s="39" t="s">
        <v>1193</v>
      </c>
      <c r="B241" s="439" t="s">
        <v>1071</v>
      </c>
      <c r="C241" s="427"/>
      <c r="D241" s="427"/>
      <c r="E241" s="427"/>
      <c r="F241" s="427"/>
      <c r="G241" s="419"/>
      <c r="H241" s="419"/>
      <c r="I241" s="425"/>
      <c r="J241" s="426" t="s">
        <v>1071</v>
      </c>
      <c r="K241" s="461"/>
      <c r="L241" s="461"/>
      <c r="M241" s="421"/>
      <c r="N241" s="459" t="s">
        <v>1071</v>
      </c>
      <c r="O241" s="228" t="s">
        <v>1071</v>
      </c>
      <c r="P241" s="720"/>
      <c r="Q241" s="721"/>
      <c r="R241" s="722"/>
      <c r="S241" s="723"/>
      <c r="T241" s="422"/>
      <c r="U241" s="423"/>
      <c r="V241" s="424"/>
    </row>
    <row r="242" spans="1:22" s="40" customFormat="1" ht="13.8">
      <c r="A242" s="39" t="s">
        <v>1194</v>
      </c>
      <c r="B242" s="439" t="s">
        <v>1071</v>
      </c>
      <c r="C242" s="427"/>
      <c r="D242" s="427"/>
      <c r="E242" s="427"/>
      <c r="F242" s="427"/>
      <c r="G242" s="419"/>
      <c r="H242" s="419"/>
      <c r="I242" s="425"/>
      <c r="J242" s="426" t="s">
        <v>1071</v>
      </c>
      <c r="K242" s="461"/>
      <c r="L242" s="461"/>
      <c r="M242" s="421"/>
      <c r="N242" s="459" t="s">
        <v>1071</v>
      </c>
      <c r="O242" s="228" t="s">
        <v>1071</v>
      </c>
      <c r="P242" s="720"/>
      <c r="Q242" s="721"/>
      <c r="R242" s="722"/>
      <c r="S242" s="723"/>
      <c r="T242" s="422"/>
      <c r="U242" s="423"/>
      <c r="V242" s="424"/>
    </row>
    <row r="243" spans="1:22" s="40" customFormat="1" ht="14.4" thickBot="1">
      <c r="A243" s="39" t="s">
        <v>1195</v>
      </c>
      <c r="B243" s="443" t="s">
        <v>1071</v>
      </c>
      <c r="C243" s="428"/>
      <c r="D243" s="428"/>
      <c r="E243" s="428"/>
      <c r="F243" s="428"/>
      <c r="G243" s="429"/>
      <c r="H243" s="429"/>
      <c r="I243" s="430"/>
      <c r="J243" s="431" t="s">
        <v>1071</v>
      </c>
      <c r="K243" s="462"/>
      <c r="L243" s="462"/>
      <c r="M243" s="432"/>
      <c r="N243" s="459" t="s">
        <v>1071</v>
      </c>
      <c r="O243" s="228" t="s">
        <v>1071</v>
      </c>
      <c r="P243" s="720"/>
      <c r="Q243" s="721"/>
      <c r="R243" s="722"/>
      <c r="S243" s="723"/>
      <c r="T243" s="422"/>
      <c r="U243" s="423"/>
      <c r="V243" s="424"/>
    </row>
    <row r="244" spans="1:22" s="24" customFormat="1" ht="12" customHeight="1">
      <c r="A244" s="39"/>
      <c r="B244" s="41"/>
      <c r="C244" s="42"/>
      <c r="D244" s="42"/>
      <c r="E244" s="42"/>
      <c r="F244" s="42"/>
      <c r="G244" s="42"/>
      <c r="H244" s="440"/>
      <c r="I244" s="42"/>
      <c r="J244" s="42"/>
      <c r="K244" s="42"/>
      <c r="L244" s="42"/>
      <c r="M244" s="42"/>
      <c r="N244" s="42"/>
      <c r="O244" s="227"/>
      <c r="P244" s="42"/>
      <c r="Q244" s="42"/>
      <c r="R244" s="227"/>
      <c r="S244" s="42"/>
      <c r="T244" s="42"/>
      <c r="U244" s="43"/>
      <c r="V244" s="44"/>
    </row>
    <row r="245" spans="1:22" s="24" customFormat="1" ht="17.25" customHeight="1" thickBot="1">
      <c r="A245" s="39" t="s">
        <v>1196</v>
      </c>
      <c r="B245" s="510"/>
      <c r="C245" s="511"/>
      <c r="D245" s="511"/>
      <c r="E245" s="511"/>
      <c r="F245" s="511"/>
      <c r="G245" s="511"/>
      <c r="H245" s="511"/>
      <c r="I245" s="511"/>
      <c r="J245" s="511"/>
      <c r="K245" s="511"/>
      <c r="L245" s="511"/>
      <c r="M245" s="511"/>
      <c r="N245" s="447" t="s">
        <v>322</v>
      </c>
      <c r="O245" s="448">
        <v>1357.3910000000001</v>
      </c>
      <c r="P245" s="576"/>
      <c r="Q245" s="576"/>
      <c r="R245" s="577"/>
      <c r="S245" s="577"/>
      <c r="T245" s="578"/>
      <c r="U245" s="579"/>
      <c r="V245" s="580"/>
    </row>
    <row r="246" spans="1:22" ht="17.25" customHeight="1">
      <c r="B246" s="46"/>
      <c r="C246" s="46"/>
      <c r="D246" s="46"/>
      <c r="E246" s="46"/>
      <c r="F246" s="46"/>
      <c r="G246" s="47"/>
      <c r="H246" s="47"/>
      <c r="I246" s="47"/>
      <c r="J246" s="47"/>
      <c r="K246" s="47"/>
      <c r="L246" s="47"/>
      <c r="M246" s="47"/>
      <c r="N246" s="47"/>
      <c r="O246" s="47"/>
      <c r="P246" s="47"/>
      <c r="Q246" s="47"/>
      <c r="R246" s="47"/>
      <c r="S246" s="47"/>
      <c r="T246" s="47"/>
      <c r="U246" s="47"/>
      <c r="V246" s="47"/>
    </row>
    <row r="247" spans="1:22" s="24" customFormat="1" ht="16.5" customHeight="1" thickBot="1">
      <c r="A247" s="22"/>
      <c r="B247" s="735" t="s">
        <v>65</v>
      </c>
      <c r="C247" s="735"/>
      <c r="D247" s="735"/>
      <c r="E247" s="735"/>
      <c r="F247" s="735"/>
      <c r="G247" s="735"/>
      <c r="H247" s="735"/>
      <c r="I247" s="735"/>
      <c r="J247" s="735"/>
      <c r="K247" s="735"/>
      <c r="L247" s="735"/>
      <c r="M247" s="735"/>
      <c r="N247" s="735"/>
      <c r="O247" s="735"/>
      <c r="P247" s="735"/>
      <c r="Q247" s="735"/>
      <c r="R247" s="735"/>
      <c r="S247" s="735"/>
      <c r="T247" s="735"/>
      <c r="U247" s="735"/>
      <c r="V247" s="735"/>
    </row>
    <row r="248" spans="1:22" s="27" customFormat="1" ht="22.5" customHeight="1">
      <c r="A248" s="106" t="s">
        <v>1197</v>
      </c>
      <c r="B248" s="774" t="s">
        <v>62</v>
      </c>
      <c r="C248" s="779" t="s">
        <v>83</v>
      </c>
      <c r="D248" s="780"/>
      <c r="E248" s="780"/>
      <c r="F248" s="780"/>
      <c r="G248" s="780"/>
      <c r="H248" s="780"/>
      <c r="I248" s="780"/>
      <c r="J248" s="780"/>
      <c r="K248" s="780"/>
      <c r="L248" s="780"/>
      <c r="M248" s="758"/>
      <c r="N248" s="512"/>
      <c r="O248" s="513"/>
      <c r="P248" s="779" t="s">
        <v>90</v>
      </c>
      <c r="Q248" s="780"/>
      <c r="R248" s="780"/>
      <c r="S248" s="758"/>
      <c r="T248" s="757" t="s">
        <v>367</v>
      </c>
      <c r="U248" s="758"/>
      <c r="V248" s="781" t="s">
        <v>6</v>
      </c>
    </row>
    <row r="249" spans="1:22" s="27" customFormat="1" ht="22.5" customHeight="1">
      <c r="A249" s="106" t="s">
        <v>1198</v>
      </c>
      <c r="B249" s="775"/>
      <c r="C249" s="787" t="s">
        <v>84</v>
      </c>
      <c r="D249" s="788"/>
      <c r="E249" s="789"/>
      <c r="F249" s="516">
        <v>4</v>
      </c>
      <c r="G249" s="791" t="s">
        <v>292</v>
      </c>
      <c r="H249" s="750" t="s">
        <v>291</v>
      </c>
      <c r="I249" s="750"/>
      <c r="J249" s="787" t="s">
        <v>290</v>
      </c>
      <c r="K249" s="790"/>
      <c r="L249" s="517"/>
      <c r="M249" s="517"/>
      <c r="N249" s="518"/>
      <c r="O249" s="519"/>
      <c r="P249" s="814"/>
      <c r="Q249" s="815"/>
      <c r="R249" s="815"/>
      <c r="S249" s="816"/>
      <c r="T249" s="759"/>
      <c r="U249" s="760"/>
      <c r="V249" s="782"/>
    </row>
    <row r="250" spans="1:22" s="27" customFormat="1" ht="51.75" customHeight="1" thickBot="1">
      <c r="A250" s="106" t="s">
        <v>1199</v>
      </c>
      <c r="B250" s="775"/>
      <c r="C250" s="788" t="s">
        <v>82</v>
      </c>
      <c r="D250" s="789"/>
      <c r="E250" s="520" t="s">
        <v>86</v>
      </c>
      <c r="F250" s="514" t="s">
        <v>311</v>
      </c>
      <c r="G250" s="791"/>
      <c r="H250" s="750"/>
      <c r="I250" s="750"/>
      <c r="J250" s="504" t="s">
        <v>289</v>
      </c>
      <c r="K250" s="515" t="s">
        <v>297</v>
      </c>
      <c r="L250" s="521" t="s">
        <v>378</v>
      </c>
      <c r="M250" s="521"/>
      <c r="N250" s="522" t="s">
        <v>339</v>
      </c>
      <c r="O250" s="523"/>
      <c r="P250" s="454" t="s">
        <v>1100</v>
      </c>
      <c r="Q250" s="333" t="s">
        <v>91</v>
      </c>
      <c r="R250" s="334"/>
      <c r="S250" s="107">
        <v>4</v>
      </c>
      <c r="T250" s="784"/>
      <c r="U250" s="785"/>
      <c r="V250" s="783"/>
    </row>
    <row r="251" spans="1:22" s="27" customFormat="1" ht="15.75" customHeight="1">
      <c r="A251" s="106" t="s">
        <v>1200</v>
      </c>
      <c r="B251" s="775"/>
      <c r="C251" s="50">
        <v>1</v>
      </c>
      <c r="D251" s="94" t="s">
        <v>408</v>
      </c>
      <c r="E251" s="101">
        <v>0.4</v>
      </c>
      <c r="F251" s="327">
        <v>2171.1903000000002</v>
      </c>
      <c r="G251" s="327">
        <v>1532.71</v>
      </c>
      <c r="H251" s="777" t="s">
        <v>6</v>
      </c>
      <c r="I251" s="778"/>
      <c r="J251" s="102" t="s">
        <v>6</v>
      </c>
      <c r="K251" s="99" t="s">
        <v>1071</v>
      </c>
      <c r="L251" s="486" t="s">
        <v>370</v>
      </c>
      <c r="M251" s="487" t="s">
        <v>1102</v>
      </c>
      <c r="N251" s="401" t="s">
        <v>24</v>
      </c>
      <c r="O251" s="801" t="s">
        <v>15</v>
      </c>
      <c r="P251" s="802"/>
      <c r="Q251" s="792">
        <v>7</v>
      </c>
      <c r="R251" s="795" t="s">
        <v>1049</v>
      </c>
      <c r="S251" s="796"/>
      <c r="T251" s="757" t="s">
        <v>68</v>
      </c>
      <c r="U251" s="780"/>
      <c r="V251" s="758"/>
    </row>
    <row r="252" spans="1:22" s="27" customFormat="1" ht="15.75" customHeight="1" thickBot="1">
      <c r="A252" s="106" t="s">
        <v>1201</v>
      </c>
      <c r="B252" s="775"/>
      <c r="C252" s="50">
        <v>2</v>
      </c>
      <c r="D252" s="94" t="s">
        <v>409</v>
      </c>
      <c r="E252" s="101">
        <v>0.375</v>
      </c>
      <c r="F252" s="327">
        <v>2097.1336999999999</v>
      </c>
      <c r="G252" s="327">
        <v>1532.71</v>
      </c>
      <c r="H252" s="777" t="s">
        <v>6</v>
      </c>
      <c r="I252" s="778"/>
      <c r="J252" s="102" t="s">
        <v>6</v>
      </c>
      <c r="K252" s="99" t="s">
        <v>1071</v>
      </c>
      <c r="L252" s="486" t="s">
        <v>370</v>
      </c>
      <c r="M252" s="487" t="s">
        <v>1102</v>
      </c>
      <c r="N252" s="401" t="s">
        <v>24</v>
      </c>
      <c r="O252" s="801"/>
      <c r="P252" s="802"/>
      <c r="Q252" s="793"/>
      <c r="R252" s="797"/>
      <c r="S252" s="798"/>
      <c r="T252" s="784"/>
      <c r="U252" s="786"/>
      <c r="V252" s="785"/>
    </row>
    <row r="253" spans="1:22" s="27" customFormat="1" ht="15.75" customHeight="1">
      <c r="A253" s="106" t="s">
        <v>1202</v>
      </c>
      <c r="B253" s="775"/>
      <c r="C253" s="50">
        <v>3</v>
      </c>
      <c r="D253" s="94" t="s">
        <v>410</v>
      </c>
      <c r="E253" s="101">
        <v>0.125</v>
      </c>
      <c r="F253" s="327">
        <v>1161.24</v>
      </c>
      <c r="G253" s="327">
        <v>1532.71</v>
      </c>
      <c r="H253" s="777" t="s">
        <v>31</v>
      </c>
      <c r="I253" s="778"/>
      <c r="J253" s="102" t="s">
        <v>6</v>
      </c>
      <c r="K253" s="99" t="s">
        <v>1071</v>
      </c>
      <c r="L253" s="486" t="s">
        <v>1049</v>
      </c>
      <c r="M253" s="487" t="s">
        <v>1135</v>
      </c>
      <c r="N253" s="401" t="s">
        <v>24</v>
      </c>
      <c r="O253" s="803"/>
      <c r="P253" s="804"/>
      <c r="Q253" s="794"/>
      <c r="R253" s="799"/>
      <c r="S253" s="800"/>
      <c r="T253" s="261"/>
      <c r="U253" s="261"/>
      <c r="V253" s="262"/>
    </row>
    <row r="254" spans="1:22" s="27" customFormat="1" ht="15.75" customHeight="1">
      <c r="A254" s="106" t="s">
        <v>1203</v>
      </c>
      <c r="B254" s="775"/>
      <c r="C254" s="50">
        <v>4</v>
      </c>
      <c r="D254" s="94" t="s">
        <v>411</v>
      </c>
      <c r="E254" s="101">
        <v>0.1</v>
      </c>
      <c r="F254" s="327" t="s">
        <v>1137</v>
      </c>
      <c r="G254" s="327">
        <v>1532.71</v>
      </c>
      <c r="H254" s="777" t="s">
        <v>31</v>
      </c>
      <c r="I254" s="778"/>
      <c r="J254" s="102" t="s">
        <v>6</v>
      </c>
      <c r="K254" s="99" t="s">
        <v>1071</v>
      </c>
      <c r="L254" s="486" t="s">
        <v>1049</v>
      </c>
      <c r="M254" s="487" t="s">
        <v>1135</v>
      </c>
      <c r="N254" s="401" t="s">
        <v>24</v>
      </c>
      <c r="O254" s="810" t="s">
        <v>315</v>
      </c>
      <c r="P254" s="787" t="s">
        <v>314</v>
      </c>
      <c r="Q254" s="788"/>
      <c r="R254" s="788"/>
      <c r="S254" s="789"/>
      <c r="T254" s="242"/>
      <c r="U254" s="242"/>
      <c r="V254" s="263"/>
    </row>
    <row r="255" spans="1:22" s="27" customFormat="1" ht="17.25" customHeight="1">
      <c r="A255" s="106" t="s">
        <v>1204</v>
      </c>
      <c r="B255" s="775"/>
      <c r="C255" s="50">
        <v>5</v>
      </c>
      <c r="D255" s="94" t="s">
        <v>1071</v>
      </c>
      <c r="E255" s="101" t="s">
        <v>1071</v>
      </c>
      <c r="F255" s="327" t="s">
        <v>1071</v>
      </c>
      <c r="G255" s="327" t="s">
        <v>1071</v>
      </c>
      <c r="H255" s="777" t="s">
        <v>1071</v>
      </c>
      <c r="I255" s="778"/>
      <c r="J255" s="102" t="s">
        <v>1071</v>
      </c>
      <c r="K255" s="99" t="s">
        <v>1071</v>
      </c>
      <c r="L255" s="486"/>
      <c r="M255" s="487" t="s">
        <v>1071</v>
      </c>
      <c r="N255" s="401"/>
      <c r="O255" s="811"/>
      <c r="P255" s="504" t="s">
        <v>92</v>
      </c>
      <c r="Q255" s="504" t="s">
        <v>299</v>
      </c>
      <c r="R255" s="750" t="s">
        <v>312</v>
      </c>
      <c r="S255" s="750"/>
      <c r="T255" s="242"/>
      <c r="U255" s="242"/>
      <c r="V255" s="263"/>
    </row>
    <row r="256" spans="1:22" s="27" customFormat="1" ht="16.5" customHeight="1" thickBot="1">
      <c r="A256" s="106" t="s">
        <v>1205</v>
      </c>
      <c r="B256" s="775"/>
      <c r="C256" s="103">
        <v>6</v>
      </c>
      <c r="D256" s="104" t="s">
        <v>1071</v>
      </c>
      <c r="E256" s="105" t="s">
        <v>1071</v>
      </c>
      <c r="F256" s="327" t="s">
        <v>1071</v>
      </c>
      <c r="G256" s="327" t="s">
        <v>1071</v>
      </c>
      <c r="H256" s="777" t="s">
        <v>1071</v>
      </c>
      <c r="I256" s="778"/>
      <c r="J256" s="102" t="s">
        <v>1071</v>
      </c>
      <c r="K256" s="99" t="s">
        <v>1071</v>
      </c>
      <c r="L256" s="486"/>
      <c r="M256" s="487" t="s">
        <v>1071</v>
      </c>
      <c r="N256" s="484"/>
      <c r="O256" s="346" t="s">
        <v>6</v>
      </c>
      <c r="P256" s="265">
        <v>2</v>
      </c>
      <c r="Q256" s="266">
        <v>3065.4126299999998</v>
      </c>
      <c r="R256" s="817">
        <v>5429.5640000000003</v>
      </c>
      <c r="S256" s="817">
        <v>0</v>
      </c>
      <c r="T256" s="242"/>
      <c r="U256" s="242"/>
      <c r="V256" s="263"/>
    </row>
    <row r="257" spans="1:22" s="27" customFormat="1" ht="16.5" customHeight="1" thickBot="1">
      <c r="A257" s="106" t="s">
        <v>1206</v>
      </c>
      <c r="B257" s="776"/>
      <c r="C257" s="805" t="s">
        <v>88</v>
      </c>
      <c r="D257" s="806"/>
      <c r="E257" s="806"/>
      <c r="F257" s="545"/>
      <c r="G257" s="546"/>
      <c r="H257" s="730" t="s">
        <v>6</v>
      </c>
      <c r="I257" s="731"/>
      <c r="J257" s="449" t="s">
        <v>6</v>
      </c>
      <c r="K257" s="267" t="s">
        <v>6</v>
      </c>
      <c r="L257" s="527"/>
      <c r="M257" s="575"/>
      <c r="N257" s="528"/>
      <c r="O257" s="732" t="s">
        <v>1071</v>
      </c>
      <c r="P257" s="732" t="s">
        <v>1071</v>
      </c>
      <c r="Q257" s="732" t="s">
        <v>1071</v>
      </c>
      <c r="R257" s="732" t="s">
        <v>1071</v>
      </c>
      <c r="S257" s="732" t="s">
        <v>1071</v>
      </c>
      <c r="T257" s="524"/>
      <c r="U257" s="525"/>
      <c r="V257" s="526"/>
    </row>
    <row r="258" spans="1:22" ht="24.9" customHeight="1"/>
    <row r="259" spans="1:22" ht="24.9" customHeight="1"/>
    <row r="260" spans="1:22" s="38" customFormat="1" ht="24" thickBot="1">
      <c r="A260" s="31">
        <v>8</v>
      </c>
      <c r="B260" s="746" t="s">
        <v>49</v>
      </c>
      <c r="C260" s="746"/>
      <c r="D260" s="746"/>
      <c r="E260" s="32">
        <v>8</v>
      </c>
      <c r="F260" s="33" t="s">
        <v>412</v>
      </c>
      <c r="G260" s="34"/>
      <c r="H260" s="34"/>
      <c r="I260" s="33"/>
      <c r="J260" s="33"/>
      <c r="K260" s="33"/>
      <c r="L260" s="33"/>
      <c r="M260" s="35"/>
      <c r="N260" s="35"/>
      <c r="O260" s="34"/>
      <c r="P260" s="34"/>
      <c r="Q260" s="36"/>
      <c r="R260" s="36"/>
      <c r="S260" s="36"/>
      <c r="T260" s="36"/>
      <c r="U260" s="37"/>
    </row>
    <row r="261" spans="1:22" s="24" customFormat="1" ht="24.75" customHeight="1">
      <c r="A261" s="22"/>
      <c r="B261" s="768" t="s">
        <v>54</v>
      </c>
      <c r="C261" s="501" t="s">
        <v>55</v>
      </c>
      <c r="D261" s="502" t="s">
        <v>16</v>
      </c>
      <c r="E261" s="502"/>
      <c r="F261" s="502" t="s">
        <v>56</v>
      </c>
      <c r="G261" s="503"/>
      <c r="H261" s="749" t="s">
        <v>57</v>
      </c>
      <c r="I261" s="747" t="s">
        <v>345</v>
      </c>
      <c r="J261" s="749" t="s">
        <v>17</v>
      </c>
      <c r="K261" s="749" t="s">
        <v>298</v>
      </c>
      <c r="L261" s="749" t="s">
        <v>58</v>
      </c>
      <c r="M261" s="749" t="s">
        <v>193</v>
      </c>
      <c r="N261" s="766" t="s">
        <v>313</v>
      </c>
      <c r="O261" s="767"/>
      <c r="P261" s="733" t="s">
        <v>21</v>
      </c>
      <c r="Q261" s="734"/>
      <c r="R261" s="757" t="s">
        <v>205</v>
      </c>
      <c r="S261" s="758"/>
      <c r="T261" s="761" t="s">
        <v>180</v>
      </c>
      <c r="U261" s="762"/>
      <c r="V261" s="763"/>
    </row>
    <row r="262" spans="1:22" s="24" customFormat="1" ht="92.25" customHeight="1">
      <c r="A262" s="22"/>
      <c r="B262" s="769"/>
      <c r="C262" s="504" t="s">
        <v>59</v>
      </c>
      <c r="D262" s="505" t="s">
        <v>3</v>
      </c>
      <c r="E262" s="505" t="s">
        <v>18</v>
      </c>
      <c r="F262" s="505" t="s">
        <v>60</v>
      </c>
      <c r="G262" s="506" t="s">
        <v>61</v>
      </c>
      <c r="H262" s="750"/>
      <c r="I262" s="748"/>
      <c r="J262" s="750"/>
      <c r="K262" s="750"/>
      <c r="L262" s="750"/>
      <c r="M262" s="750"/>
      <c r="N262" s="504" t="s">
        <v>191</v>
      </c>
      <c r="O262" s="505" t="s">
        <v>73</v>
      </c>
      <c r="P262" s="764"/>
      <c r="Q262" s="765"/>
      <c r="R262" s="759"/>
      <c r="S262" s="760"/>
      <c r="T262" s="507" t="s">
        <v>181</v>
      </c>
      <c r="U262" s="508" t="s">
        <v>190</v>
      </c>
      <c r="V262" s="509" t="s">
        <v>225</v>
      </c>
    </row>
    <row r="263" spans="1:22" s="24" customFormat="1" ht="26.25" customHeight="1">
      <c r="A263" s="22"/>
      <c r="B263" s="433"/>
      <c r="C263" s="434">
        <v>3</v>
      </c>
      <c r="D263" s="434">
        <v>4</v>
      </c>
      <c r="E263" s="434">
        <v>5</v>
      </c>
      <c r="F263" s="434">
        <v>6</v>
      </c>
      <c r="G263" s="434">
        <v>7</v>
      </c>
      <c r="H263" s="434">
        <v>8</v>
      </c>
      <c r="I263" s="434">
        <v>9</v>
      </c>
      <c r="J263" s="434">
        <v>10</v>
      </c>
      <c r="K263" s="434">
        <v>11</v>
      </c>
      <c r="L263" s="434">
        <v>12</v>
      </c>
      <c r="M263" s="434">
        <v>13</v>
      </c>
      <c r="N263" s="434">
        <v>14</v>
      </c>
      <c r="O263" s="434">
        <v>15</v>
      </c>
      <c r="P263" s="435">
        <v>16</v>
      </c>
      <c r="Q263" s="436">
        <v>17</v>
      </c>
      <c r="R263" s="435">
        <v>18</v>
      </c>
      <c r="S263" s="436">
        <v>19</v>
      </c>
      <c r="T263" s="437">
        <v>20</v>
      </c>
      <c r="U263" s="224">
        <v>21</v>
      </c>
      <c r="V263" s="438">
        <v>22</v>
      </c>
    </row>
    <row r="264" spans="1:22" s="40" customFormat="1" ht="24.9" customHeight="1">
      <c r="A264" s="39" t="s">
        <v>1207</v>
      </c>
      <c r="B264" s="439">
        <v>1</v>
      </c>
      <c r="C264" s="427" t="s">
        <v>592</v>
      </c>
      <c r="D264" s="427" t="s">
        <v>633</v>
      </c>
      <c r="E264" s="427" t="s">
        <v>634</v>
      </c>
      <c r="F264" s="427" t="s">
        <v>591</v>
      </c>
      <c r="G264" s="419">
        <v>1</v>
      </c>
      <c r="H264" s="419" t="s">
        <v>24</v>
      </c>
      <c r="I264" s="425" t="s">
        <v>591</v>
      </c>
      <c r="J264" s="426" t="s">
        <v>412</v>
      </c>
      <c r="K264" s="461">
        <v>43831</v>
      </c>
      <c r="L264" s="461">
        <v>45155</v>
      </c>
      <c r="M264" s="420">
        <v>1534.84</v>
      </c>
      <c r="N264" s="458">
        <v>1534.84</v>
      </c>
      <c r="O264" s="228">
        <v>1534.84</v>
      </c>
      <c r="P264" s="720"/>
      <c r="Q264" s="721"/>
      <c r="R264" s="807" t="s">
        <v>610</v>
      </c>
      <c r="S264" s="808"/>
      <c r="T264" s="422" t="s">
        <v>24</v>
      </c>
      <c r="U264" s="423">
        <v>171</v>
      </c>
      <c r="V264" s="424" t="s">
        <v>24</v>
      </c>
    </row>
    <row r="265" spans="1:22" s="40" customFormat="1" ht="24.9" customHeight="1">
      <c r="A265" s="39" t="s">
        <v>1088</v>
      </c>
      <c r="B265" s="439">
        <v>1</v>
      </c>
      <c r="C265" s="427" t="s">
        <v>592</v>
      </c>
      <c r="D265" s="427" t="s">
        <v>1051</v>
      </c>
      <c r="E265" s="427" t="s">
        <v>1052</v>
      </c>
      <c r="F265" s="427" t="s">
        <v>591</v>
      </c>
      <c r="G265" s="419">
        <v>1</v>
      </c>
      <c r="H265" s="419" t="s">
        <v>24</v>
      </c>
      <c r="I265" s="425" t="s">
        <v>591</v>
      </c>
      <c r="J265" s="426" t="s">
        <v>412</v>
      </c>
      <c r="K265" s="461">
        <v>41639</v>
      </c>
      <c r="L265" s="461">
        <v>42004</v>
      </c>
      <c r="M265" s="420">
        <v>816.46</v>
      </c>
      <c r="N265" s="458">
        <v>816.46</v>
      </c>
      <c r="O265" s="228">
        <v>816.46</v>
      </c>
      <c r="P265" s="720"/>
      <c r="Q265" s="721"/>
      <c r="R265" s="722"/>
      <c r="S265" s="723"/>
      <c r="T265" s="422" t="s">
        <v>24</v>
      </c>
      <c r="U265" s="423">
        <v>106</v>
      </c>
      <c r="V265" s="424" t="s">
        <v>24</v>
      </c>
    </row>
    <row r="266" spans="1:22" s="40" customFormat="1" ht="24.9" customHeight="1">
      <c r="A266" s="39" t="s">
        <v>595</v>
      </c>
      <c r="B266" s="439">
        <v>2</v>
      </c>
      <c r="C266" s="427" t="s">
        <v>592</v>
      </c>
      <c r="D266" s="427" t="s">
        <v>1053</v>
      </c>
      <c r="E266" s="427" t="s">
        <v>1054</v>
      </c>
      <c r="F266" s="427" t="s">
        <v>591</v>
      </c>
      <c r="G266" s="419">
        <v>1</v>
      </c>
      <c r="H266" s="419" t="s">
        <v>24</v>
      </c>
      <c r="I266" s="425" t="s">
        <v>591</v>
      </c>
      <c r="J266" s="426" t="s">
        <v>412</v>
      </c>
      <c r="K266" s="461">
        <v>42037</v>
      </c>
      <c r="L266" s="461">
        <v>42582</v>
      </c>
      <c r="M266" s="420">
        <v>701.76</v>
      </c>
      <c r="N266" s="458">
        <v>701.76</v>
      </c>
      <c r="O266" s="228">
        <v>701.76</v>
      </c>
      <c r="P266" s="720"/>
      <c r="Q266" s="721"/>
      <c r="R266" s="722"/>
      <c r="S266" s="723"/>
      <c r="T266" s="422" t="s">
        <v>24</v>
      </c>
      <c r="U266" s="423">
        <v>124</v>
      </c>
      <c r="V266" s="424" t="s">
        <v>24</v>
      </c>
    </row>
    <row r="267" spans="1:22" s="40" customFormat="1" ht="24.9" customHeight="1">
      <c r="A267" s="39" t="s">
        <v>1089</v>
      </c>
      <c r="B267" s="439">
        <v>3</v>
      </c>
      <c r="C267" s="427" t="s">
        <v>592</v>
      </c>
      <c r="D267" s="427" t="s">
        <v>1055</v>
      </c>
      <c r="E267" s="427" t="s">
        <v>1056</v>
      </c>
      <c r="F267" s="427" t="s">
        <v>595</v>
      </c>
      <c r="G267" s="419">
        <v>0.6</v>
      </c>
      <c r="H267" s="419" t="s">
        <v>24</v>
      </c>
      <c r="I267" s="425" t="s">
        <v>591</v>
      </c>
      <c r="J267" s="426" t="s">
        <v>412</v>
      </c>
      <c r="K267" s="461">
        <v>42705</v>
      </c>
      <c r="L267" s="461">
        <v>43311</v>
      </c>
      <c r="M267" s="420">
        <v>1157.5899999999999</v>
      </c>
      <c r="N267" s="458">
        <v>694.55399999999997</v>
      </c>
      <c r="O267" s="228">
        <v>694.55399999999997</v>
      </c>
      <c r="P267" s="720"/>
      <c r="Q267" s="721"/>
      <c r="R267" s="722"/>
      <c r="S267" s="723"/>
      <c r="T267" s="422" t="s">
        <v>24</v>
      </c>
      <c r="U267" s="423">
        <v>140</v>
      </c>
      <c r="V267" s="424" t="s">
        <v>24</v>
      </c>
    </row>
    <row r="268" spans="1:22" s="40" customFormat="1" ht="24.9" customHeight="1">
      <c r="A268" s="39" t="s">
        <v>1090</v>
      </c>
      <c r="B268" s="439">
        <v>4</v>
      </c>
      <c r="C268" s="427" t="s">
        <v>592</v>
      </c>
      <c r="D268" s="427" t="s">
        <v>1057</v>
      </c>
      <c r="E268" s="427" t="s">
        <v>1058</v>
      </c>
      <c r="F268" s="427" t="s">
        <v>595</v>
      </c>
      <c r="G268" s="419">
        <v>0.6</v>
      </c>
      <c r="H268" s="419" t="s">
        <v>24</v>
      </c>
      <c r="I268" s="425" t="s">
        <v>591</v>
      </c>
      <c r="J268" s="426" t="s">
        <v>412</v>
      </c>
      <c r="K268" s="461">
        <v>42705</v>
      </c>
      <c r="L268" s="461">
        <v>43291</v>
      </c>
      <c r="M268" s="420">
        <v>1156.31</v>
      </c>
      <c r="N268" s="458">
        <v>693.78599999999994</v>
      </c>
      <c r="O268" s="228">
        <v>693.78599999999994</v>
      </c>
      <c r="P268" s="720"/>
      <c r="Q268" s="721"/>
      <c r="R268" s="722"/>
      <c r="S268" s="723"/>
      <c r="T268" s="422" t="s">
        <v>24</v>
      </c>
      <c r="U268" s="423">
        <v>139</v>
      </c>
      <c r="V268" s="424" t="s">
        <v>24</v>
      </c>
    </row>
    <row r="269" spans="1:22" s="40" customFormat="1" ht="24.9" customHeight="1">
      <c r="A269" s="39" t="s">
        <v>1091</v>
      </c>
      <c r="B269" s="439">
        <v>5</v>
      </c>
      <c r="C269" s="427" t="s">
        <v>592</v>
      </c>
      <c r="D269" s="427" t="s">
        <v>1059</v>
      </c>
      <c r="E269" s="427" t="s">
        <v>1060</v>
      </c>
      <c r="F269" s="427" t="s">
        <v>591</v>
      </c>
      <c r="G269" s="419">
        <v>1</v>
      </c>
      <c r="H269" s="419" t="s">
        <v>24</v>
      </c>
      <c r="I269" s="425" t="s">
        <v>591</v>
      </c>
      <c r="J269" s="426" t="s">
        <v>412</v>
      </c>
      <c r="K269" s="461">
        <v>41648</v>
      </c>
      <c r="L269" s="461">
        <v>41973</v>
      </c>
      <c r="M269" s="420">
        <v>601.84</v>
      </c>
      <c r="N269" s="458">
        <v>601.84</v>
      </c>
      <c r="O269" s="228">
        <v>601.84</v>
      </c>
      <c r="P269" s="720"/>
      <c r="Q269" s="721"/>
      <c r="R269" s="722"/>
      <c r="S269" s="723"/>
      <c r="T269" s="422" t="s">
        <v>24</v>
      </c>
      <c r="U269" s="423">
        <v>107</v>
      </c>
      <c r="V269" s="424" t="s">
        <v>24</v>
      </c>
    </row>
    <row r="270" spans="1:22" s="40" customFormat="1" ht="24.9" customHeight="1">
      <c r="A270" s="39"/>
      <c r="B270" s="439">
        <v>2</v>
      </c>
      <c r="C270" s="427" t="s">
        <v>592</v>
      </c>
      <c r="D270" s="427" t="s">
        <v>1061</v>
      </c>
      <c r="E270" s="427" t="s">
        <v>1062</v>
      </c>
      <c r="F270" s="427" t="s">
        <v>591</v>
      </c>
      <c r="G270" s="419">
        <v>1</v>
      </c>
      <c r="H270" s="419" t="s">
        <v>24</v>
      </c>
      <c r="I270" s="425" t="s">
        <v>591</v>
      </c>
      <c r="J270" s="426" t="s">
        <v>412</v>
      </c>
      <c r="K270" s="461">
        <v>43636</v>
      </c>
      <c r="L270" s="461">
        <v>43826</v>
      </c>
      <c r="M270" s="420">
        <v>390.5</v>
      </c>
      <c r="N270" s="458">
        <v>390.5</v>
      </c>
      <c r="O270" s="228">
        <v>390.5</v>
      </c>
      <c r="P270" s="720"/>
      <c r="Q270" s="721"/>
      <c r="R270" s="722"/>
      <c r="S270" s="723"/>
      <c r="T270" s="422" t="s">
        <v>24</v>
      </c>
      <c r="U270" s="423">
        <v>148</v>
      </c>
      <c r="V270" s="424" t="s">
        <v>24</v>
      </c>
    </row>
    <row r="271" spans="1:22" s="40" customFormat="1" ht="13.8">
      <c r="A271" s="39"/>
      <c r="B271" s="439" t="s">
        <v>1071</v>
      </c>
      <c r="C271" s="427"/>
      <c r="D271" s="427"/>
      <c r="E271" s="427"/>
      <c r="F271" s="427"/>
      <c r="G271" s="419"/>
      <c r="H271" s="419"/>
      <c r="I271" s="425"/>
      <c r="J271" s="426" t="s">
        <v>1071</v>
      </c>
      <c r="K271" s="461"/>
      <c r="L271" s="461"/>
      <c r="M271" s="420"/>
      <c r="N271" s="458" t="s">
        <v>1071</v>
      </c>
      <c r="O271" s="228" t="s">
        <v>1071</v>
      </c>
      <c r="P271" s="720"/>
      <c r="Q271" s="721"/>
      <c r="R271" s="722"/>
      <c r="S271" s="723"/>
      <c r="T271" s="422"/>
      <c r="U271" s="423"/>
      <c r="V271" s="424"/>
    </row>
    <row r="272" spans="1:22" s="40" customFormat="1" ht="13.8">
      <c r="A272" s="39"/>
      <c r="B272" s="439" t="s">
        <v>1071</v>
      </c>
      <c r="C272" s="427"/>
      <c r="D272" s="427"/>
      <c r="E272" s="427"/>
      <c r="F272" s="427"/>
      <c r="G272" s="419"/>
      <c r="H272" s="419"/>
      <c r="I272" s="425"/>
      <c r="J272" s="426" t="s">
        <v>1071</v>
      </c>
      <c r="K272" s="461"/>
      <c r="L272" s="461"/>
      <c r="M272" s="420"/>
      <c r="N272" s="458" t="s">
        <v>1071</v>
      </c>
      <c r="O272" s="228" t="s">
        <v>1071</v>
      </c>
      <c r="P272" s="720"/>
      <c r="Q272" s="721"/>
      <c r="R272" s="722"/>
      <c r="S272" s="723"/>
      <c r="T272" s="422"/>
      <c r="U272" s="423"/>
      <c r="V272" s="424"/>
    </row>
    <row r="273" spans="1:22" s="40" customFormat="1" ht="13.8">
      <c r="A273" s="39"/>
      <c r="B273" s="439" t="s">
        <v>1071</v>
      </c>
      <c r="C273" s="427"/>
      <c r="D273" s="427"/>
      <c r="E273" s="427"/>
      <c r="F273" s="427"/>
      <c r="G273" s="419"/>
      <c r="H273" s="419"/>
      <c r="I273" s="425"/>
      <c r="J273" s="426" t="s">
        <v>1071</v>
      </c>
      <c r="K273" s="461"/>
      <c r="L273" s="461"/>
      <c r="M273" s="420"/>
      <c r="N273" s="458" t="s">
        <v>1071</v>
      </c>
      <c r="O273" s="228" t="s">
        <v>1071</v>
      </c>
      <c r="P273" s="720"/>
      <c r="Q273" s="721"/>
      <c r="R273" s="722"/>
      <c r="S273" s="723"/>
      <c r="T273" s="422"/>
      <c r="U273" s="423"/>
      <c r="V273" s="424"/>
    </row>
    <row r="274" spans="1:22" s="40" customFormat="1" ht="13.8">
      <c r="A274" s="39"/>
      <c r="B274" s="439" t="s">
        <v>1071</v>
      </c>
      <c r="C274" s="427"/>
      <c r="D274" s="427"/>
      <c r="E274" s="427"/>
      <c r="F274" s="427"/>
      <c r="G274" s="419"/>
      <c r="H274" s="419"/>
      <c r="I274" s="425"/>
      <c r="J274" s="426" t="s">
        <v>1071</v>
      </c>
      <c r="K274" s="461"/>
      <c r="L274" s="461"/>
      <c r="M274" s="420"/>
      <c r="N274" s="458" t="s">
        <v>1071</v>
      </c>
      <c r="O274" s="228" t="s">
        <v>1071</v>
      </c>
      <c r="P274" s="720"/>
      <c r="Q274" s="721"/>
      <c r="R274" s="722"/>
      <c r="S274" s="723"/>
      <c r="T274" s="422"/>
      <c r="U274" s="423"/>
      <c r="V274" s="424"/>
    </row>
    <row r="275" spans="1:22" s="40" customFormat="1" ht="13.8">
      <c r="A275" s="39" t="s">
        <v>1208</v>
      </c>
      <c r="B275" s="439" t="s">
        <v>1071</v>
      </c>
      <c r="C275" s="427"/>
      <c r="D275" s="427"/>
      <c r="E275" s="427"/>
      <c r="F275" s="427"/>
      <c r="G275" s="419"/>
      <c r="H275" s="419"/>
      <c r="I275" s="425"/>
      <c r="J275" s="426" t="s">
        <v>1071</v>
      </c>
      <c r="K275" s="461"/>
      <c r="L275" s="461"/>
      <c r="M275" s="420"/>
      <c r="N275" s="459" t="s">
        <v>1071</v>
      </c>
      <c r="O275" s="228"/>
      <c r="P275" s="720"/>
      <c r="Q275" s="721"/>
      <c r="R275" s="722"/>
      <c r="S275" s="723"/>
      <c r="T275" s="422"/>
      <c r="U275" s="423"/>
      <c r="V275" s="424"/>
    </row>
    <row r="276" spans="1:22" s="40" customFormat="1" ht="13.8">
      <c r="A276" s="39" t="s">
        <v>1209</v>
      </c>
      <c r="B276" s="439" t="s">
        <v>1071</v>
      </c>
      <c r="C276" s="427"/>
      <c r="D276" s="427"/>
      <c r="E276" s="427"/>
      <c r="F276" s="427"/>
      <c r="G276" s="419"/>
      <c r="H276" s="419"/>
      <c r="I276" s="425"/>
      <c r="J276" s="426" t="s">
        <v>1071</v>
      </c>
      <c r="K276" s="461"/>
      <c r="L276" s="461"/>
      <c r="M276" s="421"/>
      <c r="N276" s="459" t="s">
        <v>1071</v>
      </c>
      <c r="O276" s="228" t="s">
        <v>1071</v>
      </c>
      <c r="P276" s="720"/>
      <c r="Q276" s="721"/>
      <c r="R276" s="722"/>
      <c r="S276" s="723"/>
      <c r="T276" s="422"/>
      <c r="U276" s="423"/>
      <c r="V276" s="424"/>
    </row>
    <row r="277" spans="1:22" s="40" customFormat="1" ht="13.8">
      <c r="A277" s="39" t="s">
        <v>1210</v>
      </c>
      <c r="B277" s="439" t="s">
        <v>1071</v>
      </c>
      <c r="C277" s="427"/>
      <c r="D277" s="427"/>
      <c r="E277" s="427"/>
      <c r="F277" s="427"/>
      <c r="G277" s="419"/>
      <c r="H277" s="419"/>
      <c r="I277" s="425"/>
      <c r="J277" s="426" t="s">
        <v>1071</v>
      </c>
      <c r="K277" s="461"/>
      <c r="L277" s="461"/>
      <c r="M277" s="421"/>
      <c r="N277" s="459" t="s">
        <v>1071</v>
      </c>
      <c r="O277" s="228" t="s">
        <v>1071</v>
      </c>
      <c r="P277" s="720"/>
      <c r="Q277" s="721"/>
      <c r="R277" s="722"/>
      <c r="S277" s="723"/>
      <c r="T277" s="422"/>
      <c r="U277" s="423"/>
      <c r="V277" s="424"/>
    </row>
    <row r="278" spans="1:22" s="40" customFormat="1" ht="14.4" thickBot="1">
      <c r="A278" s="39" t="s">
        <v>1211</v>
      </c>
      <c r="B278" s="443" t="s">
        <v>1071</v>
      </c>
      <c r="C278" s="428"/>
      <c r="D278" s="428"/>
      <c r="E278" s="428"/>
      <c r="F278" s="428"/>
      <c r="G278" s="429"/>
      <c r="H278" s="429"/>
      <c r="I278" s="430"/>
      <c r="J278" s="431" t="s">
        <v>1071</v>
      </c>
      <c r="K278" s="462"/>
      <c r="L278" s="462"/>
      <c r="M278" s="432"/>
      <c r="N278" s="459" t="s">
        <v>1071</v>
      </c>
      <c r="O278" s="228" t="s">
        <v>1071</v>
      </c>
      <c r="P278" s="720"/>
      <c r="Q278" s="721"/>
      <c r="R278" s="722"/>
      <c r="S278" s="723"/>
      <c r="T278" s="422"/>
      <c r="U278" s="423"/>
      <c r="V278" s="424"/>
    </row>
    <row r="279" spans="1:22" s="24" customFormat="1" ht="12" customHeight="1">
      <c r="A279" s="39"/>
      <c r="B279" s="41"/>
      <c r="C279" s="42"/>
      <c r="D279" s="42"/>
      <c r="E279" s="42"/>
      <c r="F279" s="42"/>
      <c r="G279" s="42"/>
      <c r="H279" s="440"/>
      <c r="I279" s="42"/>
      <c r="J279" s="42"/>
      <c r="K279" s="42"/>
      <c r="L279" s="42"/>
      <c r="M279" s="42"/>
      <c r="N279" s="42"/>
      <c r="O279" s="227"/>
      <c r="P279" s="42"/>
      <c r="Q279" s="42"/>
      <c r="R279" s="227"/>
      <c r="S279" s="42"/>
      <c r="T279" s="42"/>
      <c r="U279" s="43"/>
      <c r="V279" s="44"/>
    </row>
    <row r="280" spans="1:22" s="24" customFormat="1" ht="17.25" customHeight="1" thickBot="1">
      <c r="A280" s="39" t="s">
        <v>1212</v>
      </c>
      <c r="B280" s="510"/>
      <c r="C280" s="511"/>
      <c r="D280" s="511"/>
      <c r="E280" s="511"/>
      <c r="F280" s="511"/>
      <c r="G280" s="511"/>
      <c r="H280" s="511"/>
      <c r="I280" s="511"/>
      <c r="J280" s="511"/>
      <c r="K280" s="511"/>
      <c r="L280" s="511"/>
      <c r="M280" s="511"/>
      <c r="N280" s="447" t="s">
        <v>322</v>
      </c>
      <c r="O280" s="448">
        <v>1534.84</v>
      </c>
      <c r="P280" s="576"/>
      <c r="Q280" s="576"/>
      <c r="R280" s="577"/>
      <c r="S280" s="577"/>
      <c r="T280" s="578"/>
      <c r="U280" s="579"/>
      <c r="V280" s="580"/>
    </row>
    <row r="281" spans="1:22" ht="17.25" customHeight="1">
      <c r="B281" s="46"/>
      <c r="C281" s="46"/>
      <c r="D281" s="46"/>
      <c r="E281" s="46"/>
      <c r="F281" s="46"/>
      <c r="G281" s="47"/>
      <c r="H281" s="47"/>
      <c r="I281" s="47"/>
      <c r="J281" s="47"/>
      <c r="K281" s="47"/>
      <c r="L281" s="47"/>
      <c r="M281" s="47"/>
      <c r="N281" s="47"/>
      <c r="O281" s="47"/>
      <c r="P281" s="47"/>
      <c r="Q281" s="47"/>
      <c r="R281" s="47"/>
      <c r="S281" s="47"/>
      <c r="T281" s="47"/>
      <c r="U281" s="47"/>
      <c r="V281" s="47"/>
    </row>
    <row r="282" spans="1:22" s="24" customFormat="1" ht="16.5" customHeight="1" thickBot="1">
      <c r="A282" s="22"/>
      <c r="B282" s="735" t="s">
        <v>65</v>
      </c>
      <c r="C282" s="735"/>
      <c r="D282" s="735"/>
      <c r="E282" s="735"/>
      <c r="F282" s="735"/>
      <c r="G282" s="735"/>
      <c r="H282" s="735"/>
      <c r="I282" s="735"/>
      <c r="J282" s="735"/>
      <c r="K282" s="735"/>
      <c r="L282" s="735"/>
      <c r="M282" s="735"/>
      <c r="N282" s="735"/>
      <c r="O282" s="735"/>
      <c r="P282" s="735"/>
      <c r="Q282" s="735"/>
      <c r="R282" s="735"/>
      <c r="S282" s="735"/>
      <c r="T282" s="735"/>
      <c r="U282" s="735"/>
      <c r="V282" s="735"/>
    </row>
    <row r="283" spans="1:22" s="27" customFormat="1" ht="22.5" customHeight="1">
      <c r="A283" s="106" t="s">
        <v>1213</v>
      </c>
      <c r="B283" s="774" t="s">
        <v>62</v>
      </c>
      <c r="C283" s="779" t="s">
        <v>83</v>
      </c>
      <c r="D283" s="780"/>
      <c r="E283" s="780"/>
      <c r="F283" s="780"/>
      <c r="G283" s="780"/>
      <c r="H283" s="780"/>
      <c r="I283" s="780"/>
      <c r="J283" s="780"/>
      <c r="K283" s="780"/>
      <c r="L283" s="780"/>
      <c r="M283" s="758"/>
      <c r="N283" s="512"/>
      <c r="O283" s="513"/>
      <c r="P283" s="779" t="s">
        <v>90</v>
      </c>
      <c r="Q283" s="780"/>
      <c r="R283" s="780"/>
      <c r="S283" s="758"/>
      <c r="T283" s="757" t="s">
        <v>367</v>
      </c>
      <c r="U283" s="758"/>
      <c r="V283" s="781" t="s">
        <v>6</v>
      </c>
    </row>
    <row r="284" spans="1:22" s="27" customFormat="1" ht="22.5" customHeight="1">
      <c r="A284" s="106" t="s">
        <v>1214</v>
      </c>
      <c r="B284" s="775"/>
      <c r="C284" s="787" t="s">
        <v>84</v>
      </c>
      <c r="D284" s="788"/>
      <c r="E284" s="789"/>
      <c r="F284" s="516">
        <v>1</v>
      </c>
      <c r="G284" s="791" t="s">
        <v>292</v>
      </c>
      <c r="H284" s="750" t="s">
        <v>291</v>
      </c>
      <c r="I284" s="750"/>
      <c r="J284" s="787" t="s">
        <v>290</v>
      </c>
      <c r="K284" s="790"/>
      <c r="L284" s="517"/>
      <c r="M284" s="517"/>
      <c r="N284" s="518"/>
      <c r="O284" s="519"/>
      <c r="P284" s="814"/>
      <c r="Q284" s="815"/>
      <c r="R284" s="815"/>
      <c r="S284" s="816"/>
      <c r="T284" s="759"/>
      <c r="U284" s="760"/>
      <c r="V284" s="782"/>
    </row>
    <row r="285" spans="1:22" s="27" customFormat="1" ht="51.75" customHeight="1" thickBot="1">
      <c r="A285" s="106" t="s">
        <v>1215</v>
      </c>
      <c r="B285" s="775"/>
      <c r="C285" s="788" t="s">
        <v>82</v>
      </c>
      <c r="D285" s="789"/>
      <c r="E285" s="520" t="s">
        <v>86</v>
      </c>
      <c r="F285" s="514" t="s">
        <v>311</v>
      </c>
      <c r="G285" s="791"/>
      <c r="H285" s="750"/>
      <c r="I285" s="750"/>
      <c r="J285" s="504" t="s">
        <v>289</v>
      </c>
      <c r="K285" s="515" t="s">
        <v>297</v>
      </c>
      <c r="L285" s="521" t="s">
        <v>378</v>
      </c>
      <c r="M285" s="521"/>
      <c r="N285" s="522" t="s">
        <v>339</v>
      </c>
      <c r="O285" s="523"/>
      <c r="P285" s="454" t="s">
        <v>1100</v>
      </c>
      <c r="Q285" s="333" t="s">
        <v>91</v>
      </c>
      <c r="R285" s="334"/>
      <c r="S285" s="107">
        <v>1</v>
      </c>
      <c r="T285" s="784"/>
      <c r="U285" s="785"/>
      <c r="V285" s="783"/>
    </row>
    <row r="286" spans="1:22" s="27" customFormat="1" ht="15.75" customHeight="1">
      <c r="A286" s="106" t="s">
        <v>1216</v>
      </c>
      <c r="B286" s="775"/>
      <c r="C286" s="50">
        <v>1</v>
      </c>
      <c r="D286" s="94" t="s">
        <v>1071</v>
      </c>
      <c r="E286" s="101" t="s">
        <v>1071</v>
      </c>
      <c r="F286" s="327" t="s">
        <v>1071</v>
      </c>
      <c r="G286" s="327" t="s">
        <v>1071</v>
      </c>
      <c r="H286" s="777" t="s">
        <v>1071</v>
      </c>
      <c r="I286" s="778"/>
      <c r="J286" s="102" t="s">
        <v>1071</v>
      </c>
      <c r="K286" s="99" t="s">
        <v>1071</v>
      </c>
      <c r="L286" s="486" t="s">
        <v>1049</v>
      </c>
      <c r="M286" s="487" t="s">
        <v>1135</v>
      </c>
      <c r="N286" s="401" t="s">
        <v>24</v>
      </c>
      <c r="O286" s="801" t="s">
        <v>15</v>
      </c>
      <c r="P286" s="802"/>
      <c r="Q286" s="792">
        <v>8</v>
      </c>
      <c r="R286" s="795" t="s">
        <v>1049</v>
      </c>
      <c r="S286" s="796"/>
      <c r="T286" s="757" t="s">
        <v>68</v>
      </c>
      <c r="U286" s="780"/>
      <c r="V286" s="758"/>
    </row>
    <row r="287" spans="1:22" s="27" customFormat="1" ht="15.75" customHeight="1" thickBot="1">
      <c r="A287" s="106" t="s">
        <v>1217</v>
      </c>
      <c r="B287" s="775"/>
      <c r="C287" s="50">
        <v>2</v>
      </c>
      <c r="D287" s="94" t="s">
        <v>1071</v>
      </c>
      <c r="E287" s="101" t="s">
        <v>1071</v>
      </c>
      <c r="F287" s="327" t="s">
        <v>1071</v>
      </c>
      <c r="G287" s="327" t="s">
        <v>1071</v>
      </c>
      <c r="H287" s="777" t="s">
        <v>1071</v>
      </c>
      <c r="I287" s="778"/>
      <c r="J287" s="102" t="s">
        <v>1071</v>
      </c>
      <c r="K287" s="99" t="s">
        <v>1071</v>
      </c>
      <c r="L287" s="486"/>
      <c r="M287" s="487" t="s">
        <v>1071</v>
      </c>
      <c r="N287" s="401" t="s">
        <v>24</v>
      </c>
      <c r="O287" s="801"/>
      <c r="P287" s="802"/>
      <c r="Q287" s="793"/>
      <c r="R287" s="797"/>
      <c r="S287" s="798"/>
      <c r="T287" s="784"/>
      <c r="U287" s="786"/>
      <c r="V287" s="785"/>
    </row>
    <row r="288" spans="1:22" s="27" customFormat="1" ht="15.75" customHeight="1">
      <c r="A288" s="106" t="s">
        <v>1218</v>
      </c>
      <c r="B288" s="775"/>
      <c r="C288" s="50">
        <v>3</v>
      </c>
      <c r="D288" s="94" t="s">
        <v>1071</v>
      </c>
      <c r="E288" s="101" t="s">
        <v>1071</v>
      </c>
      <c r="F288" s="327" t="s">
        <v>1071</v>
      </c>
      <c r="G288" s="327" t="s">
        <v>1071</v>
      </c>
      <c r="H288" s="777" t="s">
        <v>1071</v>
      </c>
      <c r="I288" s="778"/>
      <c r="J288" s="102" t="s">
        <v>1071</v>
      </c>
      <c r="K288" s="99" t="s">
        <v>1071</v>
      </c>
      <c r="L288" s="486"/>
      <c r="M288" s="487" t="s">
        <v>1071</v>
      </c>
      <c r="N288" s="401"/>
      <c r="O288" s="803"/>
      <c r="P288" s="804"/>
      <c r="Q288" s="794"/>
      <c r="R288" s="799"/>
      <c r="S288" s="800"/>
      <c r="T288" s="261"/>
      <c r="U288" s="261"/>
      <c r="V288" s="262"/>
    </row>
    <row r="289" spans="1:22" s="27" customFormat="1" ht="15.75" customHeight="1">
      <c r="A289" s="106" t="s">
        <v>1219</v>
      </c>
      <c r="B289" s="775"/>
      <c r="C289" s="50">
        <v>4</v>
      </c>
      <c r="D289" s="94" t="s">
        <v>1071</v>
      </c>
      <c r="E289" s="101" t="s">
        <v>1071</v>
      </c>
      <c r="F289" s="327" t="s">
        <v>1071</v>
      </c>
      <c r="G289" s="327" t="s">
        <v>1071</v>
      </c>
      <c r="H289" s="777" t="s">
        <v>1071</v>
      </c>
      <c r="I289" s="778"/>
      <c r="J289" s="102" t="s">
        <v>1071</v>
      </c>
      <c r="K289" s="99" t="s">
        <v>1071</v>
      </c>
      <c r="L289" s="486"/>
      <c r="M289" s="487" t="s">
        <v>1071</v>
      </c>
      <c r="N289" s="401"/>
      <c r="O289" s="810" t="s">
        <v>315</v>
      </c>
      <c r="P289" s="787" t="s">
        <v>314</v>
      </c>
      <c r="Q289" s="788"/>
      <c r="R289" s="788"/>
      <c r="S289" s="789"/>
      <c r="T289" s="242"/>
      <c r="U289" s="242"/>
      <c r="V289" s="263"/>
    </row>
    <row r="290" spans="1:22" s="27" customFormat="1" ht="17.25" customHeight="1">
      <c r="A290" s="106" t="s">
        <v>1220</v>
      </c>
      <c r="B290" s="775"/>
      <c r="C290" s="50">
        <v>5</v>
      </c>
      <c r="D290" s="94" t="s">
        <v>1071</v>
      </c>
      <c r="E290" s="101" t="s">
        <v>1071</v>
      </c>
      <c r="F290" s="327" t="s">
        <v>1071</v>
      </c>
      <c r="G290" s="327" t="s">
        <v>1071</v>
      </c>
      <c r="H290" s="777" t="s">
        <v>1071</v>
      </c>
      <c r="I290" s="778"/>
      <c r="J290" s="102" t="s">
        <v>1071</v>
      </c>
      <c r="K290" s="99" t="s">
        <v>1071</v>
      </c>
      <c r="L290" s="486"/>
      <c r="M290" s="487" t="s">
        <v>1071</v>
      </c>
      <c r="N290" s="401"/>
      <c r="O290" s="811"/>
      <c r="P290" s="504" t="s">
        <v>92</v>
      </c>
      <c r="Q290" s="504" t="s">
        <v>299</v>
      </c>
      <c r="R290" s="750" t="s">
        <v>312</v>
      </c>
      <c r="S290" s="750"/>
      <c r="T290" s="242"/>
      <c r="U290" s="242"/>
      <c r="V290" s="263"/>
    </row>
    <row r="291" spans="1:22" s="27" customFormat="1" ht="16.5" customHeight="1" thickBot="1">
      <c r="A291" s="106" t="s">
        <v>1221</v>
      </c>
      <c r="B291" s="775"/>
      <c r="C291" s="103">
        <v>6</v>
      </c>
      <c r="D291" s="104" t="s">
        <v>1071</v>
      </c>
      <c r="E291" s="105" t="s">
        <v>1071</v>
      </c>
      <c r="F291" s="327" t="s">
        <v>1071</v>
      </c>
      <c r="G291" s="327" t="s">
        <v>1071</v>
      </c>
      <c r="H291" s="777" t="s">
        <v>1071</v>
      </c>
      <c r="I291" s="778"/>
      <c r="J291" s="102" t="s">
        <v>1071</v>
      </c>
      <c r="K291" s="99" t="s">
        <v>1071</v>
      </c>
      <c r="L291" s="486"/>
      <c r="M291" s="487" t="s">
        <v>1071</v>
      </c>
      <c r="N291" s="484"/>
      <c r="O291" s="346" t="s">
        <v>6</v>
      </c>
      <c r="P291" s="265">
        <v>2</v>
      </c>
      <c r="Q291" s="266">
        <v>3065.4126299999998</v>
      </c>
      <c r="R291" s="817">
        <v>5433.7400000000007</v>
      </c>
      <c r="S291" s="817">
        <v>0</v>
      </c>
      <c r="T291" s="242"/>
      <c r="U291" s="242"/>
      <c r="V291" s="263"/>
    </row>
    <row r="292" spans="1:22" s="27" customFormat="1" ht="16.5" customHeight="1" thickBot="1">
      <c r="A292" s="106" t="s">
        <v>1222</v>
      </c>
      <c r="B292" s="776"/>
      <c r="C292" s="805" t="s">
        <v>88</v>
      </c>
      <c r="D292" s="806"/>
      <c r="E292" s="806"/>
      <c r="F292" s="545"/>
      <c r="G292" s="546"/>
      <c r="H292" s="730" t="s">
        <v>1071</v>
      </c>
      <c r="I292" s="731"/>
      <c r="J292" s="449" t="s">
        <v>1071</v>
      </c>
      <c r="K292" s="267" t="s">
        <v>6</v>
      </c>
      <c r="L292" s="527"/>
      <c r="M292" s="575"/>
      <c r="N292" s="528"/>
      <c r="O292" s="732" t="s">
        <v>1071</v>
      </c>
      <c r="P292" s="732" t="s">
        <v>1071</v>
      </c>
      <c r="Q292" s="732" t="s">
        <v>1071</v>
      </c>
      <c r="R292" s="732" t="s">
        <v>1071</v>
      </c>
      <c r="S292" s="732" t="s">
        <v>1071</v>
      </c>
      <c r="T292" s="524"/>
      <c r="U292" s="525"/>
      <c r="V292" s="526"/>
    </row>
    <row r="293" spans="1:22" ht="24.9" customHeight="1"/>
    <row r="294" spans="1:22" ht="24.9" customHeight="1"/>
    <row r="295" spans="1:22" s="38" customFormat="1" ht="24" thickBot="1">
      <c r="A295" s="31">
        <v>9</v>
      </c>
      <c r="B295" s="746" t="s">
        <v>49</v>
      </c>
      <c r="C295" s="746"/>
      <c r="D295" s="746"/>
      <c r="E295" s="32">
        <v>9</v>
      </c>
      <c r="F295" s="33" t="s">
        <v>413</v>
      </c>
      <c r="G295" s="34"/>
      <c r="H295" s="34"/>
      <c r="I295" s="33"/>
      <c r="J295" s="33"/>
      <c r="K295" s="33"/>
      <c r="L295" s="33"/>
      <c r="M295" s="35"/>
      <c r="N295" s="35"/>
      <c r="O295" s="34"/>
      <c r="P295" s="34"/>
      <c r="Q295" s="36"/>
      <c r="R295" s="36"/>
      <c r="S295" s="36"/>
      <c r="T295" s="36"/>
      <c r="U295" s="37"/>
    </row>
    <row r="296" spans="1:22" s="24" customFormat="1" ht="24.75" customHeight="1">
      <c r="A296" s="22"/>
      <c r="B296" s="768" t="s">
        <v>54</v>
      </c>
      <c r="C296" s="501" t="s">
        <v>55</v>
      </c>
      <c r="D296" s="502" t="s">
        <v>16</v>
      </c>
      <c r="E296" s="502"/>
      <c r="F296" s="502" t="s">
        <v>56</v>
      </c>
      <c r="G296" s="503"/>
      <c r="H296" s="749" t="s">
        <v>57</v>
      </c>
      <c r="I296" s="747" t="s">
        <v>345</v>
      </c>
      <c r="J296" s="749" t="s">
        <v>17</v>
      </c>
      <c r="K296" s="749" t="s">
        <v>298</v>
      </c>
      <c r="L296" s="749" t="s">
        <v>58</v>
      </c>
      <c r="M296" s="749" t="s">
        <v>193</v>
      </c>
      <c r="N296" s="766" t="s">
        <v>313</v>
      </c>
      <c r="O296" s="767"/>
      <c r="P296" s="733" t="s">
        <v>21</v>
      </c>
      <c r="Q296" s="734"/>
      <c r="R296" s="757" t="s">
        <v>205</v>
      </c>
      <c r="S296" s="758"/>
      <c r="T296" s="761" t="s">
        <v>180</v>
      </c>
      <c r="U296" s="762"/>
      <c r="V296" s="763"/>
    </row>
    <row r="297" spans="1:22" s="24" customFormat="1" ht="92.25" customHeight="1">
      <c r="A297" s="22"/>
      <c r="B297" s="769"/>
      <c r="C297" s="504" t="s">
        <v>59</v>
      </c>
      <c r="D297" s="505" t="s">
        <v>3</v>
      </c>
      <c r="E297" s="505" t="s">
        <v>18</v>
      </c>
      <c r="F297" s="505" t="s">
        <v>60</v>
      </c>
      <c r="G297" s="506" t="s">
        <v>61</v>
      </c>
      <c r="H297" s="750"/>
      <c r="I297" s="748"/>
      <c r="J297" s="750"/>
      <c r="K297" s="750"/>
      <c r="L297" s="750"/>
      <c r="M297" s="750"/>
      <c r="N297" s="504" t="s">
        <v>191</v>
      </c>
      <c r="O297" s="505" t="s">
        <v>73</v>
      </c>
      <c r="P297" s="764"/>
      <c r="Q297" s="765"/>
      <c r="R297" s="759"/>
      <c r="S297" s="760"/>
      <c r="T297" s="507" t="s">
        <v>181</v>
      </c>
      <c r="U297" s="508" t="s">
        <v>190</v>
      </c>
      <c r="V297" s="509" t="s">
        <v>225</v>
      </c>
    </row>
    <row r="298" spans="1:22" s="24" customFormat="1" ht="26.25" customHeight="1">
      <c r="A298" s="22"/>
      <c r="B298" s="433"/>
      <c r="C298" s="434">
        <v>3</v>
      </c>
      <c r="D298" s="434">
        <v>4</v>
      </c>
      <c r="E298" s="434">
        <v>5</v>
      </c>
      <c r="F298" s="434">
        <v>6</v>
      </c>
      <c r="G298" s="434">
        <v>7</v>
      </c>
      <c r="H298" s="434">
        <v>8</v>
      </c>
      <c r="I298" s="434">
        <v>9</v>
      </c>
      <c r="J298" s="434">
        <v>10</v>
      </c>
      <c r="K298" s="434">
        <v>11</v>
      </c>
      <c r="L298" s="434">
        <v>12</v>
      </c>
      <c r="M298" s="434">
        <v>13</v>
      </c>
      <c r="N298" s="434">
        <v>14</v>
      </c>
      <c r="O298" s="434">
        <v>15</v>
      </c>
      <c r="P298" s="435">
        <v>16</v>
      </c>
      <c r="Q298" s="436">
        <v>17</v>
      </c>
      <c r="R298" s="435">
        <v>18</v>
      </c>
      <c r="S298" s="436">
        <v>19</v>
      </c>
      <c r="T298" s="437">
        <v>20</v>
      </c>
      <c r="U298" s="224">
        <v>21</v>
      </c>
      <c r="V298" s="438">
        <v>22</v>
      </c>
    </row>
    <row r="299" spans="1:22" s="40" customFormat="1" ht="24.9" customHeight="1">
      <c r="A299" s="39" t="s">
        <v>1223</v>
      </c>
      <c r="B299" s="439">
        <v>1</v>
      </c>
      <c r="C299" s="427" t="s">
        <v>635</v>
      </c>
      <c r="D299" s="427" t="s">
        <v>636</v>
      </c>
      <c r="E299" s="427" t="s">
        <v>637</v>
      </c>
      <c r="F299" s="427" t="s">
        <v>591</v>
      </c>
      <c r="G299" s="419">
        <v>1</v>
      </c>
      <c r="H299" s="419" t="s">
        <v>24</v>
      </c>
      <c r="I299" s="425">
        <v>3</v>
      </c>
      <c r="J299" s="426" t="s">
        <v>416</v>
      </c>
      <c r="K299" s="461">
        <v>40812</v>
      </c>
      <c r="L299" s="461">
        <v>41608</v>
      </c>
      <c r="M299" s="420">
        <v>1678.32</v>
      </c>
      <c r="N299" s="458">
        <v>1678.32</v>
      </c>
      <c r="O299" s="228">
        <v>1678.32</v>
      </c>
      <c r="P299" s="720"/>
      <c r="Q299" s="721"/>
      <c r="R299" s="722" t="s">
        <v>644</v>
      </c>
      <c r="S299" s="723"/>
      <c r="T299" s="422" t="s">
        <v>24</v>
      </c>
      <c r="U299" s="423">
        <v>34</v>
      </c>
      <c r="V299" s="424" t="s">
        <v>24</v>
      </c>
    </row>
    <row r="300" spans="1:22" s="40" customFormat="1" ht="24.9" customHeight="1">
      <c r="A300" s="39" t="s">
        <v>1088</v>
      </c>
      <c r="B300" s="439">
        <v>2</v>
      </c>
      <c r="C300" s="427" t="s">
        <v>638</v>
      </c>
      <c r="D300" s="427" t="s">
        <v>1082</v>
      </c>
      <c r="E300" s="427" t="s">
        <v>639</v>
      </c>
      <c r="F300" s="427" t="s">
        <v>591</v>
      </c>
      <c r="G300" s="419">
        <v>1</v>
      </c>
      <c r="H300" s="419" t="s">
        <v>24</v>
      </c>
      <c r="I300" s="425">
        <v>1</v>
      </c>
      <c r="J300" s="426" t="s">
        <v>414</v>
      </c>
      <c r="K300" s="461">
        <v>31837</v>
      </c>
      <c r="L300" s="461">
        <v>32263</v>
      </c>
      <c r="M300" s="420">
        <v>4222.3999999999996</v>
      </c>
      <c r="N300" s="458">
        <v>4222.3999999999996</v>
      </c>
      <c r="O300" s="228">
        <v>4222.3999999999996</v>
      </c>
      <c r="P300" s="720"/>
      <c r="Q300" s="721"/>
      <c r="R300" s="722" t="s">
        <v>644</v>
      </c>
      <c r="S300" s="723"/>
      <c r="T300" s="422" t="s">
        <v>24</v>
      </c>
      <c r="U300" s="423">
        <v>4</v>
      </c>
      <c r="V300" s="424" t="s">
        <v>24</v>
      </c>
    </row>
    <row r="301" spans="1:22" s="40" customFormat="1" ht="24.9" customHeight="1">
      <c r="A301" s="39" t="s">
        <v>595</v>
      </c>
      <c r="B301" s="439">
        <v>3</v>
      </c>
      <c r="C301" s="427" t="s">
        <v>624</v>
      </c>
      <c r="D301" s="427" t="s">
        <v>625</v>
      </c>
      <c r="E301" s="427" t="s">
        <v>626</v>
      </c>
      <c r="F301" s="427" t="s">
        <v>595</v>
      </c>
      <c r="G301" s="419">
        <v>0.2</v>
      </c>
      <c r="H301" s="419" t="s">
        <v>24</v>
      </c>
      <c r="I301" s="425">
        <v>2</v>
      </c>
      <c r="J301" s="426" t="s">
        <v>415</v>
      </c>
      <c r="K301" s="461">
        <v>43830</v>
      </c>
      <c r="L301" s="461">
        <v>45160</v>
      </c>
      <c r="M301" s="420">
        <v>3175.23</v>
      </c>
      <c r="N301" s="458">
        <v>635.04600000000005</v>
      </c>
      <c r="O301" s="228">
        <v>635.04600000000005</v>
      </c>
      <c r="P301" s="720"/>
      <c r="Q301" s="721"/>
      <c r="R301" s="722" t="s">
        <v>644</v>
      </c>
      <c r="S301" s="723"/>
      <c r="T301" s="422" t="s">
        <v>24</v>
      </c>
      <c r="U301" s="423">
        <v>13</v>
      </c>
      <c r="V301" s="424" t="s">
        <v>24</v>
      </c>
    </row>
    <row r="302" spans="1:22" s="40" customFormat="1" ht="24.9" customHeight="1">
      <c r="A302" s="39" t="s">
        <v>1089</v>
      </c>
      <c r="B302" s="439">
        <v>4</v>
      </c>
      <c r="C302" s="616" t="s">
        <v>624</v>
      </c>
      <c r="D302" s="616" t="s">
        <v>640</v>
      </c>
      <c r="E302" s="616" t="s">
        <v>641</v>
      </c>
      <c r="F302" s="616" t="s">
        <v>595</v>
      </c>
      <c r="G302" s="617">
        <v>0.2</v>
      </c>
      <c r="H302" s="617" t="s">
        <v>24</v>
      </c>
      <c r="I302" s="618">
        <v>2</v>
      </c>
      <c r="J302" s="619" t="s">
        <v>415</v>
      </c>
      <c r="K302" s="622">
        <v>44075</v>
      </c>
      <c r="L302" s="620">
        <v>44331</v>
      </c>
      <c r="M302" s="621">
        <v>444.27</v>
      </c>
      <c r="N302" s="458">
        <v>88.853999999999999</v>
      </c>
      <c r="O302" s="228">
        <v>88.853999999999999</v>
      </c>
      <c r="P302" s="720"/>
      <c r="Q302" s="721"/>
      <c r="R302" s="722" t="s">
        <v>644</v>
      </c>
      <c r="S302" s="723"/>
      <c r="T302" s="422" t="s">
        <v>23</v>
      </c>
      <c r="U302" s="423">
        <v>9</v>
      </c>
      <c r="V302" s="424" t="s">
        <v>23</v>
      </c>
    </row>
    <row r="303" spans="1:22" s="40" customFormat="1" ht="24.9" customHeight="1">
      <c r="A303" s="39" t="s">
        <v>1090</v>
      </c>
      <c r="B303" s="439">
        <v>5</v>
      </c>
      <c r="C303" s="427" t="s">
        <v>592</v>
      </c>
      <c r="D303" s="427" t="s">
        <v>642</v>
      </c>
      <c r="E303" s="427" t="s">
        <v>643</v>
      </c>
      <c r="F303" s="427" t="s">
        <v>595</v>
      </c>
      <c r="G303" s="419">
        <v>0.1</v>
      </c>
      <c r="H303" s="419" t="s">
        <v>24</v>
      </c>
      <c r="I303" s="425">
        <v>2</v>
      </c>
      <c r="J303" s="426" t="s">
        <v>415</v>
      </c>
      <c r="K303" s="461">
        <v>43886</v>
      </c>
      <c r="L303" s="461">
        <v>44632</v>
      </c>
      <c r="M303" s="420">
        <v>1734.43</v>
      </c>
      <c r="N303" s="458">
        <v>173.44300000000001</v>
      </c>
      <c r="O303" s="228">
        <v>173.44300000000001</v>
      </c>
      <c r="P303" s="720"/>
      <c r="Q303" s="721"/>
      <c r="R303" s="722" t="s">
        <v>644</v>
      </c>
      <c r="S303" s="723"/>
      <c r="T303" s="422" t="s">
        <v>24</v>
      </c>
      <c r="U303" s="423">
        <v>12</v>
      </c>
      <c r="V303" s="424" t="s">
        <v>24</v>
      </c>
    </row>
    <row r="304" spans="1:22" s="40" customFormat="1" ht="13.8">
      <c r="A304" s="39" t="s">
        <v>1091</v>
      </c>
      <c r="B304" s="439" t="s">
        <v>1071</v>
      </c>
      <c r="C304" s="427"/>
      <c r="D304" s="427"/>
      <c r="E304" s="427"/>
      <c r="F304" s="427"/>
      <c r="G304" s="419"/>
      <c r="H304" s="419"/>
      <c r="I304" s="425"/>
      <c r="J304" s="426" t="s">
        <v>1071</v>
      </c>
      <c r="K304" s="461"/>
      <c r="L304" s="461"/>
      <c r="M304" s="420"/>
      <c r="N304" s="458" t="s">
        <v>1071</v>
      </c>
      <c r="O304" s="228" t="s">
        <v>1071</v>
      </c>
      <c r="P304" s="720"/>
      <c r="Q304" s="721"/>
      <c r="R304" s="722"/>
      <c r="S304" s="723"/>
      <c r="T304" s="422"/>
      <c r="U304" s="423"/>
      <c r="V304" s="424"/>
    </row>
    <row r="305" spans="1:22" s="40" customFormat="1" ht="13.8">
      <c r="A305" s="39"/>
      <c r="B305" s="439" t="s">
        <v>1071</v>
      </c>
      <c r="C305" s="427"/>
      <c r="D305" s="427"/>
      <c r="E305" s="427"/>
      <c r="F305" s="427"/>
      <c r="G305" s="419"/>
      <c r="H305" s="419"/>
      <c r="I305" s="425"/>
      <c r="J305" s="426" t="s">
        <v>1071</v>
      </c>
      <c r="K305" s="461"/>
      <c r="L305" s="461"/>
      <c r="M305" s="420"/>
      <c r="N305" s="458" t="s">
        <v>1071</v>
      </c>
      <c r="O305" s="228" t="s">
        <v>1071</v>
      </c>
      <c r="P305" s="720"/>
      <c r="Q305" s="721"/>
      <c r="R305" s="722"/>
      <c r="S305" s="723"/>
      <c r="T305" s="422"/>
      <c r="U305" s="423"/>
      <c r="V305" s="424"/>
    </row>
    <row r="306" spans="1:22" s="40" customFormat="1" ht="13.8">
      <c r="A306" s="39"/>
      <c r="B306" s="439" t="s">
        <v>1071</v>
      </c>
      <c r="C306" s="427"/>
      <c r="D306" s="427"/>
      <c r="E306" s="427"/>
      <c r="F306" s="427"/>
      <c r="G306" s="419"/>
      <c r="H306" s="419"/>
      <c r="I306" s="425"/>
      <c r="J306" s="426" t="s">
        <v>1071</v>
      </c>
      <c r="K306" s="461"/>
      <c r="L306" s="461"/>
      <c r="M306" s="420"/>
      <c r="N306" s="458" t="s">
        <v>1071</v>
      </c>
      <c r="O306" s="228" t="s">
        <v>1071</v>
      </c>
      <c r="P306" s="720"/>
      <c r="Q306" s="721"/>
      <c r="R306" s="722"/>
      <c r="S306" s="723"/>
      <c r="T306" s="422"/>
      <c r="U306" s="423"/>
      <c r="V306" s="424"/>
    </row>
    <row r="307" spans="1:22" s="40" customFormat="1" ht="13.8">
      <c r="A307" s="39"/>
      <c r="B307" s="439" t="s">
        <v>1071</v>
      </c>
      <c r="C307" s="427"/>
      <c r="D307" s="427"/>
      <c r="E307" s="427"/>
      <c r="F307" s="427"/>
      <c r="G307" s="419"/>
      <c r="H307" s="419"/>
      <c r="I307" s="425"/>
      <c r="J307" s="426" t="s">
        <v>1071</v>
      </c>
      <c r="K307" s="461"/>
      <c r="L307" s="461"/>
      <c r="M307" s="420"/>
      <c r="N307" s="458" t="s">
        <v>1071</v>
      </c>
      <c r="O307" s="228" t="s">
        <v>1071</v>
      </c>
      <c r="P307" s="720"/>
      <c r="Q307" s="721"/>
      <c r="R307" s="722"/>
      <c r="S307" s="723"/>
      <c r="T307" s="422"/>
      <c r="U307" s="423"/>
      <c r="V307" s="424"/>
    </row>
    <row r="308" spans="1:22" s="40" customFormat="1" ht="13.8">
      <c r="A308" s="39"/>
      <c r="B308" s="439" t="s">
        <v>1071</v>
      </c>
      <c r="C308" s="427"/>
      <c r="D308" s="427"/>
      <c r="E308" s="427"/>
      <c r="F308" s="427"/>
      <c r="G308" s="419"/>
      <c r="H308" s="419"/>
      <c r="I308" s="425"/>
      <c r="J308" s="426" t="s">
        <v>1071</v>
      </c>
      <c r="K308" s="461"/>
      <c r="L308" s="461"/>
      <c r="M308" s="420"/>
      <c r="N308" s="458" t="s">
        <v>1071</v>
      </c>
      <c r="O308" s="228" t="s">
        <v>1071</v>
      </c>
      <c r="P308" s="720"/>
      <c r="Q308" s="721"/>
      <c r="R308" s="722"/>
      <c r="S308" s="723"/>
      <c r="T308" s="422"/>
      <c r="U308" s="423"/>
      <c r="V308" s="424"/>
    </row>
    <row r="309" spans="1:22" s="40" customFormat="1" ht="13.8">
      <c r="A309" s="39"/>
      <c r="B309" s="439" t="s">
        <v>1071</v>
      </c>
      <c r="C309" s="427"/>
      <c r="D309" s="427"/>
      <c r="E309" s="427"/>
      <c r="F309" s="427"/>
      <c r="G309" s="419"/>
      <c r="H309" s="419"/>
      <c r="I309" s="425"/>
      <c r="J309" s="426" t="s">
        <v>1071</v>
      </c>
      <c r="K309" s="461"/>
      <c r="L309" s="461"/>
      <c r="M309" s="420"/>
      <c r="N309" s="458" t="s">
        <v>1071</v>
      </c>
      <c r="O309" s="228" t="s">
        <v>1071</v>
      </c>
      <c r="P309" s="720"/>
      <c r="Q309" s="721"/>
      <c r="R309" s="722"/>
      <c r="S309" s="723"/>
      <c r="T309" s="422"/>
      <c r="U309" s="423"/>
      <c r="V309" s="424"/>
    </row>
    <row r="310" spans="1:22" s="40" customFormat="1" ht="13.8">
      <c r="A310" s="39" t="s">
        <v>1224</v>
      </c>
      <c r="B310" s="439" t="s">
        <v>1071</v>
      </c>
      <c r="C310" s="427"/>
      <c r="D310" s="427"/>
      <c r="E310" s="427"/>
      <c r="F310" s="427"/>
      <c r="G310" s="419"/>
      <c r="H310" s="419"/>
      <c r="I310" s="425"/>
      <c r="J310" s="426" t="s">
        <v>1071</v>
      </c>
      <c r="K310" s="461"/>
      <c r="L310" s="461"/>
      <c r="M310" s="420"/>
      <c r="N310" s="459" t="s">
        <v>1071</v>
      </c>
      <c r="O310" s="228"/>
      <c r="P310" s="720"/>
      <c r="Q310" s="721"/>
      <c r="R310" s="722"/>
      <c r="S310" s="723"/>
      <c r="T310" s="422"/>
      <c r="U310" s="423"/>
      <c r="V310" s="424"/>
    </row>
    <row r="311" spans="1:22" s="40" customFormat="1" ht="13.8">
      <c r="A311" s="39" t="s">
        <v>1225</v>
      </c>
      <c r="B311" s="439" t="s">
        <v>1071</v>
      </c>
      <c r="C311" s="427"/>
      <c r="D311" s="427"/>
      <c r="E311" s="427"/>
      <c r="F311" s="427"/>
      <c r="G311" s="419"/>
      <c r="H311" s="419"/>
      <c r="I311" s="425"/>
      <c r="J311" s="426" t="s">
        <v>1071</v>
      </c>
      <c r="K311" s="461"/>
      <c r="L311" s="461"/>
      <c r="M311" s="421"/>
      <c r="N311" s="459" t="s">
        <v>1071</v>
      </c>
      <c r="O311" s="228" t="s">
        <v>1071</v>
      </c>
      <c r="P311" s="720"/>
      <c r="Q311" s="721"/>
      <c r="R311" s="722"/>
      <c r="S311" s="723"/>
      <c r="T311" s="422"/>
      <c r="U311" s="423"/>
      <c r="V311" s="424"/>
    </row>
    <row r="312" spans="1:22" s="40" customFormat="1" ht="13.8">
      <c r="A312" s="39" t="s">
        <v>1226</v>
      </c>
      <c r="B312" s="439" t="s">
        <v>1071</v>
      </c>
      <c r="C312" s="427"/>
      <c r="D312" s="427"/>
      <c r="E312" s="427"/>
      <c r="F312" s="427"/>
      <c r="G312" s="419"/>
      <c r="H312" s="419"/>
      <c r="I312" s="425"/>
      <c r="J312" s="426" t="s">
        <v>1071</v>
      </c>
      <c r="K312" s="461"/>
      <c r="L312" s="461"/>
      <c r="M312" s="421"/>
      <c r="N312" s="459" t="s">
        <v>1071</v>
      </c>
      <c r="O312" s="228" t="s">
        <v>1071</v>
      </c>
      <c r="P312" s="720"/>
      <c r="Q312" s="721"/>
      <c r="R312" s="722"/>
      <c r="S312" s="723"/>
      <c r="T312" s="422"/>
      <c r="U312" s="423"/>
      <c r="V312" s="424"/>
    </row>
    <row r="313" spans="1:22" s="40" customFormat="1" ht="14.4" thickBot="1">
      <c r="A313" s="39" t="s">
        <v>1227</v>
      </c>
      <c r="B313" s="443" t="s">
        <v>1071</v>
      </c>
      <c r="C313" s="428"/>
      <c r="D313" s="428"/>
      <c r="E313" s="428"/>
      <c r="F313" s="428"/>
      <c r="G313" s="429"/>
      <c r="H313" s="429"/>
      <c r="I313" s="430"/>
      <c r="J313" s="431" t="s">
        <v>1071</v>
      </c>
      <c r="K313" s="462"/>
      <c r="L313" s="462"/>
      <c r="M313" s="432"/>
      <c r="N313" s="459" t="s">
        <v>1071</v>
      </c>
      <c r="O313" s="228" t="s">
        <v>1071</v>
      </c>
      <c r="P313" s="720"/>
      <c r="Q313" s="721"/>
      <c r="R313" s="722"/>
      <c r="S313" s="723"/>
      <c r="T313" s="422"/>
      <c r="U313" s="423"/>
      <c r="V313" s="424"/>
    </row>
    <row r="314" spans="1:22" s="24" customFormat="1" ht="12" customHeight="1">
      <c r="A314" s="39"/>
      <c r="B314" s="41"/>
      <c r="C314" s="42"/>
      <c r="D314" s="42"/>
      <c r="E314" s="42"/>
      <c r="F314" s="42"/>
      <c r="G314" s="42"/>
      <c r="H314" s="440"/>
      <c r="I314" s="42"/>
      <c r="J314" s="42"/>
      <c r="K314" s="42"/>
      <c r="L314" s="42"/>
      <c r="M314" s="42"/>
      <c r="N314" s="42"/>
      <c r="O314" s="227"/>
      <c r="P314" s="42"/>
      <c r="Q314" s="42"/>
      <c r="R314" s="227"/>
      <c r="S314" s="42"/>
      <c r="T314" s="42"/>
      <c r="U314" s="43"/>
      <c r="V314" s="44"/>
    </row>
    <row r="315" spans="1:22" s="24" customFormat="1" ht="17.25" customHeight="1" thickBot="1">
      <c r="A315" s="39" t="s">
        <v>1228</v>
      </c>
      <c r="B315" s="510"/>
      <c r="C315" s="511"/>
      <c r="D315" s="511"/>
      <c r="E315" s="511"/>
      <c r="F315" s="511"/>
      <c r="G315" s="511"/>
      <c r="H315" s="511"/>
      <c r="I315" s="511"/>
      <c r="J315" s="511"/>
      <c r="K315" s="511"/>
      <c r="L315" s="511"/>
      <c r="M315" s="511"/>
      <c r="N315" s="447" t="s">
        <v>322</v>
      </c>
      <c r="O315" s="448">
        <v>1359.6125999999999</v>
      </c>
      <c r="P315" s="576"/>
      <c r="Q315" s="576"/>
      <c r="R315" s="577"/>
      <c r="S315" s="577"/>
      <c r="T315" s="578"/>
      <c r="U315" s="579"/>
      <c r="V315" s="580"/>
    </row>
    <row r="316" spans="1:22" ht="17.25" customHeight="1">
      <c r="B316" s="46"/>
      <c r="C316" s="46"/>
      <c r="D316" s="46"/>
      <c r="E316" s="46"/>
      <c r="F316" s="46"/>
      <c r="G316" s="47"/>
      <c r="H316" s="47"/>
      <c r="I316" s="47"/>
      <c r="J316" s="47"/>
      <c r="K316" s="47"/>
      <c r="L316" s="47"/>
      <c r="M316" s="47"/>
      <c r="N316" s="47"/>
      <c r="O316" s="47"/>
      <c r="P316" s="47"/>
      <c r="Q316" s="47"/>
      <c r="R316" s="47"/>
      <c r="S316" s="47"/>
      <c r="T316" s="47"/>
      <c r="U316" s="47"/>
      <c r="V316" s="47"/>
    </row>
    <row r="317" spans="1:22" s="24" customFormat="1" ht="16.5" customHeight="1" thickBot="1">
      <c r="A317" s="22"/>
      <c r="B317" s="735" t="s">
        <v>65</v>
      </c>
      <c r="C317" s="735"/>
      <c r="D317" s="735"/>
      <c r="E317" s="735"/>
      <c r="F317" s="735"/>
      <c r="G317" s="735"/>
      <c r="H317" s="735"/>
      <c r="I317" s="735"/>
      <c r="J317" s="735"/>
      <c r="K317" s="735"/>
      <c r="L317" s="735"/>
      <c r="M317" s="735"/>
      <c r="N317" s="735"/>
      <c r="O317" s="735"/>
      <c r="P317" s="735"/>
      <c r="Q317" s="735"/>
      <c r="R317" s="735"/>
      <c r="S317" s="735"/>
      <c r="T317" s="735"/>
      <c r="U317" s="735"/>
      <c r="V317" s="735"/>
    </row>
    <row r="318" spans="1:22" s="27" customFormat="1" ht="22.5" customHeight="1">
      <c r="A318" s="106" t="s">
        <v>1229</v>
      </c>
      <c r="B318" s="774" t="s">
        <v>62</v>
      </c>
      <c r="C318" s="779" t="s">
        <v>83</v>
      </c>
      <c r="D318" s="780"/>
      <c r="E318" s="780"/>
      <c r="F318" s="780"/>
      <c r="G318" s="780"/>
      <c r="H318" s="780"/>
      <c r="I318" s="780"/>
      <c r="J318" s="780"/>
      <c r="K318" s="780"/>
      <c r="L318" s="780"/>
      <c r="M318" s="758"/>
      <c r="N318" s="512"/>
      <c r="O318" s="513"/>
      <c r="P318" s="779" t="s">
        <v>90</v>
      </c>
      <c r="Q318" s="780"/>
      <c r="R318" s="780"/>
      <c r="S318" s="758"/>
      <c r="T318" s="757" t="s">
        <v>367</v>
      </c>
      <c r="U318" s="758"/>
      <c r="V318" s="781" t="s">
        <v>6</v>
      </c>
    </row>
    <row r="319" spans="1:22" s="27" customFormat="1" ht="22.5" customHeight="1">
      <c r="A319" s="106" t="s">
        <v>1230</v>
      </c>
      <c r="B319" s="775"/>
      <c r="C319" s="787" t="s">
        <v>84</v>
      </c>
      <c r="D319" s="788"/>
      <c r="E319" s="789"/>
      <c r="F319" s="516">
        <v>3</v>
      </c>
      <c r="G319" s="791" t="s">
        <v>292</v>
      </c>
      <c r="H319" s="750" t="s">
        <v>291</v>
      </c>
      <c r="I319" s="750"/>
      <c r="J319" s="787" t="s">
        <v>290</v>
      </c>
      <c r="K319" s="790"/>
      <c r="L319" s="517"/>
      <c r="M319" s="517"/>
      <c r="N319" s="518"/>
      <c r="O319" s="519"/>
      <c r="P319" s="814"/>
      <c r="Q319" s="815"/>
      <c r="R319" s="815"/>
      <c r="S319" s="816"/>
      <c r="T319" s="759"/>
      <c r="U319" s="760"/>
      <c r="V319" s="782"/>
    </row>
    <row r="320" spans="1:22" s="27" customFormat="1" ht="51.75" customHeight="1" thickBot="1">
      <c r="A320" s="106" t="s">
        <v>1231</v>
      </c>
      <c r="B320" s="775"/>
      <c r="C320" s="788" t="s">
        <v>82</v>
      </c>
      <c r="D320" s="789"/>
      <c r="E320" s="520" t="s">
        <v>86</v>
      </c>
      <c r="F320" s="514" t="s">
        <v>311</v>
      </c>
      <c r="G320" s="791"/>
      <c r="H320" s="750"/>
      <c r="I320" s="750"/>
      <c r="J320" s="504" t="s">
        <v>289</v>
      </c>
      <c r="K320" s="515" t="s">
        <v>297</v>
      </c>
      <c r="L320" s="521" t="s">
        <v>378</v>
      </c>
      <c r="M320" s="521"/>
      <c r="N320" s="522" t="s">
        <v>339</v>
      </c>
      <c r="O320" s="523"/>
      <c r="P320" s="454" t="s">
        <v>1100</v>
      </c>
      <c r="Q320" s="333" t="s">
        <v>91</v>
      </c>
      <c r="R320" s="334"/>
      <c r="S320" s="107">
        <v>5</v>
      </c>
      <c r="T320" s="784"/>
      <c r="U320" s="785"/>
      <c r="V320" s="783"/>
    </row>
    <row r="321" spans="1:22" s="27" customFormat="1" ht="15.75" customHeight="1">
      <c r="A321" s="106" t="s">
        <v>1232</v>
      </c>
      <c r="B321" s="775"/>
      <c r="C321" s="50">
        <v>1</v>
      </c>
      <c r="D321" s="94" t="s">
        <v>414</v>
      </c>
      <c r="E321" s="101">
        <v>0.25</v>
      </c>
      <c r="F321" s="327">
        <v>4222.3999999999996</v>
      </c>
      <c r="G321" s="327">
        <v>1532.71</v>
      </c>
      <c r="H321" s="777" t="s">
        <v>6</v>
      </c>
      <c r="I321" s="778"/>
      <c r="J321" s="102" t="s">
        <v>6</v>
      </c>
      <c r="K321" s="99" t="s">
        <v>1071</v>
      </c>
      <c r="L321" s="486" t="s">
        <v>370</v>
      </c>
      <c r="M321" s="487" t="s">
        <v>1102</v>
      </c>
      <c r="N321" s="401" t="s">
        <v>24</v>
      </c>
      <c r="O321" s="801" t="s">
        <v>15</v>
      </c>
      <c r="P321" s="802"/>
      <c r="Q321" s="792">
        <v>9</v>
      </c>
      <c r="R321" s="795" t="s">
        <v>1049</v>
      </c>
      <c r="S321" s="796"/>
      <c r="T321" s="757" t="s">
        <v>68</v>
      </c>
      <c r="U321" s="780"/>
      <c r="V321" s="758"/>
    </row>
    <row r="322" spans="1:22" s="27" customFormat="1" ht="15.75" customHeight="1" thickBot="1">
      <c r="A322" s="106" t="s">
        <v>1233</v>
      </c>
      <c r="B322" s="775"/>
      <c r="C322" s="50">
        <v>2</v>
      </c>
      <c r="D322" s="94" t="s">
        <v>415</v>
      </c>
      <c r="E322" s="101">
        <v>0.25</v>
      </c>
      <c r="F322" s="327">
        <v>897.34300000000007</v>
      </c>
      <c r="G322" s="327">
        <v>1532.71</v>
      </c>
      <c r="H322" s="777" t="s">
        <v>31</v>
      </c>
      <c r="I322" s="778"/>
      <c r="J322" s="102" t="s">
        <v>6</v>
      </c>
      <c r="K322" s="99" t="s">
        <v>1071</v>
      </c>
      <c r="L322" s="486" t="s">
        <v>1049</v>
      </c>
      <c r="M322" s="487" t="s">
        <v>1135</v>
      </c>
      <c r="N322" s="401" t="s">
        <v>24</v>
      </c>
      <c r="O322" s="801"/>
      <c r="P322" s="802"/>
      <c r="Q322" s="793"/>
      <c r="R322" s="797"/>
      <c r="S322" s="798"/>
      <c r="T322" s="784"/>
      <c r="U322" s="786"/>
      <c r="V322" s="785"/>
    </row>
    <row r="323" spans="1:22" s="27" customFormat="1" ht="15.75" customHeight="1">
      <c r="A323" s="106" t="s">
        <v>1234</v>
      </c>
      <c r="B323" s="775"/>
      <c r="C323" s="50">
        <v>3</v>
      </c>
      <c r="D323" s="94" t="s">
        <v>416</v>
      </c>
      <c r="E323" s="101">
        <v>0.5</v>
      </c>
      <c r="F323" s="327">
        <v>1678.32</v>
      </c>
      <c r="G323" s="327">
        <v>1532.71</v>
      </c>
      <c r="H323" s="777" t="s">
        <v>6</v>
      </c>
      <c r="I323" s="778"/>
      <c r="J323" s="102" t="s">
        <v>6</v>
      </c>
      <c r="K323" s="99" t="s">
        <v>1071</v>
      </c>
      <c r="L323" s="486" t="s">
        <v>370</v>
      </c>
      <c r="M323" s="487" t="s">
        <v>1102</v>
      </c>
      <c r="N323" s="401" t="s">
        <v>24</v>
      </c>
      <c r="O323" s="803"/>
      <c r="P323" s="804"/>
      <c r="Q323" s="794"/>
      <c r="R323" s="799"/>
      <c r="S323" s="800"/>
      <c r="T323" s="261"/>
      <c r="U323" s="261"/>
      <c r="V323" s="262"/>
    </row>
    <row r="324" spans="1:22" s="27" customFormat="1" ht="15.75" customHeight="1">
      <c r="A324" s="106" t="s">
        <v>1235</v>
      </c>
      <c r="B324" s="775"/>
      <c r="C324" s="50">
        <v>4</v>
      </c>
      <c r="D324" s="94" t="s">
        <v>1071</v>
      </c>
      <c r="E324" s="101" t="s">
        <v>1071</v>
      </c>
      <c r="F324" s="327" t="s">
        <v>1071</v>
      </c>
      <c r="G324" s="327" t="s">
        <v>1071</v>
      </c>
      <c r="H324" s="777" t="s">
        <v>1071</v>
      </c>
      <c r="I324" s="778"/>
      <c r="J324" s="102" t="s">
        <v>1071</v>
      </c>
      <c r="K324" s="99" t="s">
        <v>1071</v>
      </c>
      <c r="L324" s="486"/>
      <c r="M324" s="487" t="s">
        <v>1071</v>
      </c>
      <c r="N324" s="401"/>
      <c r="O324" s="810" t="s">
        <v>315</v>
      </c>
      <c r="P324" s="787" t="s">
        <v>314</v>
      </c>
      <c r="Q324" s="788"/>
      <c r="R324" s="788"/>
      <c r="S324" s="789"/>
      <c r="T324" s="242"/>
      <c r="U324" s="242"/>
      <c r="V324" s="263"/>
    </row>
    <row r="325" spans="1:22" s="27" customFormat="1" ht="17.25" customHeight="1">
      <c r="A325" s="106" t="s">
        <v>1236</v>
      </c>
      <c r="B325" s="775"/>
      <c r="C325" s="50">
        <v>5</v>
      </c>
      <c r="D325" s="94" t="s">
        <v>1071</v>
      </c>
      <c r="E325" s="101" t="s">
        <v>1071</v>
      </c>
      <c r="F325" s="327" t="s">
        <v>1071</v>
      </c>
      <c r="G325" s="327" t="s">
        <v>1071</v>
      </c>
      <c r="H325" s="777" t="s">
        <v>1071</v>
      </c>
      <c r="I325" s="778"/>
      <c r="J325" s="102" t="s">
        <v>1071</v>
      </c>
      <c r="K325" s="99" t="s">
        <v>1071</v>
      </c>
      <c r="L325" s="486"/>
      <c r="M325" s="487" t="s">
        <v>1071</v>
      </c>
      <c r="N325" s="401"/>
      <c r="O325" s="811"/>
      <c r="P325" s="504" t="s">
        <v>92</v>
      </c>
      <c r="Q325" s="504" t="s">
        <v>299</v>
      </c>
      <c r="R325" s="750" t="s">
        <v>312</v>
      </c>
      <c r="S325" s="750"/>
      <c r="T325" s="242"/>
      <c r="U325" s="242"/>
      <c r="V325" s="263"/>
    </row>
    <row r="326" spans="1:22" s="27" customFormat="1" ht="16.5" customHeight="1" thickBot="1">
      <c r="A326" s="106" t="s">
        <v>1237</v>
      </c>
      <c r="B326" s="775"/>
      <c r="C326" s="103">
        <v>6</v>
      </c>
      <c r="D326" s="104" t="s">
        <v>1071</v>
      </c>
      <c r="E326" s="105" t="s">
        <v>1071</v>
      </c>
      <c r="F326" s="327" t="s">
        <v>1071</v>
      </c>
      <c r="G326" s="327" t="s">
        <v>1071</v>
      </c>
      <c r="H326" s="777" t="s">
        <v>1071</v>
      </c>
      <c r="I326" s="778"/>
      <c r="J326" s="102" t="s">
        <v>1071</v>
      </c>
      <c r="K326" s="99" t="s">
        <v>1071</v>
      </c>
      <c r="L326" s="486"/>
      <c r="M326" s="487" t="s">
        <v>1071</v>
      </c>
      <c r="N326" s="484"/>
      <c r="O326" s="346" t="s">
        <v>6</v>
      </c>
      <c r="P326" s="265">
        <v>2</v>
      </c>
      <c r="Q326" s="266">
        <v>3065.4126299999998</v>
      </c>
      <c r="R326" s="817">
        <v>6798.0630000000001</v>
      </c>
      <c r="S326" s="817">
        <v>0</v>
      </c>
      <c r="T326" s="242"/>
      <c r="U326" s="242"/>
      <c r="V326" s="263"/>
    </row>
    <row r="327" spans="1:22" s="27" customFormat="1" ht="16.5" customHeight="1" thickBot="1">
      <c r="A327" s="106" t="s">
        <v>1238</v>
      </c>
      <c r="B327" s="776"/>
      <c r="C327" s="805" t="s">
        <v>88</v>
      </c>
      <c r="D327" s="806"/>
      <c r="E327" s="806"/>
      <c r="F327" s="545"/>
      <c r="G327" s="546"/>
      <c r="H327" s="730" t="s">
        <v>6</v>
      </c>
      <c r="I327" s="731"/>
      <c r="J327" s="449" t="s">
        <v>6</v>
      </c>
      <c r="K327" s="267" t="s">
        <v>6</v>
      </c>
      <c r="L327" s="527"/>
      <c r="M327" s="575"/>
      <c r="N327" s="528"/>
      <c r="O327" s="732" t="s">
        <v>1071</v>
      </c>
      <c r="P327" s="732" t="s">
        <v>1071</v>
      </c>
      <c r="Q327" s="732" t="s">
        <v>1071</v>
      </c>
      <c r="R327" s="732" t="s">
        <v>1071</v>
      </c>
      <c r="S327" s="732" t="s">
        <v>1071</v>
      </c>
      <c r="T327" s="524"/>
      <c r="U327" s="525"/>
      <c r="V327" s="526"/>
    </row>
    <row r="328" spans="1:22" ht="24.9" customHeight="1"/>
    <row r="329" spans="1:22" ht="24.9" customHeight="1"/>
    <row r="330" spans="1:22" s="38" customFormat="1" ht="24" thickBot="1">
      <c r="A330" s="31">
        <v>10</v>
      </c>
      <c r="B330" s="746" t="s">
        <v>49</v>
      </c>
      <c r="C330" s="746"/>
      <c r="D330" s="746"/>
      <c r="E330" s="32">
        <v>10</v>
      </c>
      <c r="F330" s="33" t="s">
        <v>417</v>
      </c>
      <c r="G330" s="34"/>
      <c r="H330" s="34"/>
      <c r="I330" s="33"/>
      <c r="J330" s="33"/>
      <c r="K330" s="33"/>
      <c r="L330" s="33"/>
      <c r="M330" s="35"/>
      <c r="N330" s="35"/>
      <c r="O330" s="34"/>
      <c r="P330" s="34"/>
      <c r="Q330" s="36"/>
      <c r="R330" s="36"/>
      <c r="S330" s="36"/>
      <c r="T330" s="36"/>
      <c r="U330" s="37"/>
    </row>
    <row r="331" spans="1:22" s="24" customFormat="1" ht="24.75" customHeight="1">
      <c r="A331" s="22"/>
      <c r="B331" s="768" t="s">
        <v>54</v>
      </c>
      <c r="C331" s="501" t="s">
        <v>55</v>
      </c>
      <c r="D331" s="502" t="s">
        <v>16</v>
      </c>
      <c r="E331" s="502"/>
      <c r="F331" s="502" t="s">
        <v>56</v>
      </c>
      <c r="G331" s="503"/>
      <c r="H331" s="749" t="s">
        <v>57</v>
      </c>
      <c r="I331" s="747" t="s">
        <v>345</v>
      </c>
      <c r="J331" s="749" t="s">
        <v>17</v>
      </c>
      <c r="K331" s="749" t="s">
        <v>298</v>
      </c>
      <c r="L331" s="749" t="s">
        <v>58</v>
      </c>
      <c r="M331" s="749" t="s">
        <v>193</v>
      </c>
      <c r="N331" s="766" t="s">
        <v>313</v>
      </c>
      <c r="O331" s="767"/>
      <c r="P331" s="733" t="s">
        <v>21</v>
      </c>
      <c r="Q331" s="734"/>
      <c r="R331" s="757" t="s">
        <v>205</v>
      </c>
      <c r="S331" s="758"/>
      <c r="T331" s="761" t="s">
        <v>180</v>
      </c>
      <c r="U331" s="762"/>
      <c r="V331" s="763"/>
    </row>
    <row r="332" spans="1:22" s="24" customFormat="1" ht="92.25" customHeight="1">
      <c r="A332" s="22"/>
      <c r="B332" s="769"/>
      <c r="C332" s="504" t="s">
        <v>59</v>
      </c>
      <c r="D332" s="505" t="s">
        <v>3</v>
      </c>
      <c r="E332" s="505" t="s">
        <v>18</v>
      </c>
      <c r="F332" s="505" t="s">
        <v>60</v>
      </c>
      <c r="G332" s="506" t="s">
        <v>61</v>
      </c>
      <c r="H332" s="750"/>
      <c r="I332" s="748"/>
      <c r="J332" s="750"/>
      <c r="K332" s="750"/>
      <c r="L332" s="750"/>
      <c r="M332" s="750"/>
      <c r="N332" s="504" t="s">
        <v>191</v>
      </c>
      <c r="O332" s="505" t="s">
        <v>73</v>
      </c>
      <c r="P332" s="764"/>
      <c r="Q332" s="765"/>
      <c r="R332" s="759"/>
      <c r="S332" s="760"/>
      <c r="T332" s="507" t="s">
        <v>181</v>
      </c>
      <c r="U332" s="508" t="s">
        <v>190</v>
      </c>
      <c r="V332" s="509" t="s">
        <v>225</v>
      </c>
    </row>
    <row r="333" spans="1:22" s="24" customFormat="1" ht="26.25" customHeight="1">
      <c r="A333" s="22"/>
      <c r="B333" s="433"/>
      <c r="C333" s="434">
        <v>3</v>
      </c>
      <c r="D333" s="434">
        <v>4</v>
      </c>
      <c r="E333" s="434">
        <v>5</v>
      </c>
      <c r="F333" s="434">
        <v>6</v>
      </c>
      <c r="G333" s="434">
        <v>7</v>
      </c>
      <c r="H333" s="434">
        <v>8</v>
      </c>
      <c r="I333" s="434">
        <v>9</v>
      </c>
      <c r="J333" s="434">
        <v>10</v>
      </c>
      <c r="K333" s="434">
        <v>11</v>
      </c>
      <c r="L333" s="434">
        <v>12</v>
      </c>
      <c r="M333" s="434">
        <v>13</v>
      </c>
      <c r="N333" s="434">
        <v>14</v>
      </c>
      <c r="O333" s="434">
        <v>15</v>
      </c>
      <c r="P333" s="435">
        <v>16</v>
      </c>
      <c r="Q333" s="436">
        <v>17</v>
      </c>
      <c r="R333" s="435">
        <v>18</v>
      </c>
      <c r="S333" s="436">
        <v>19</v>
      </c>
      <c r="T333" s="437">
        <v>20</v>
      </c>
      <c r="U333" s="224">
        <v>21</v>
      </c>
      <c r="V333" s="438">
        <v>22</v>
      </c>
    </row>
    <row r="334" spans="1:22" s="40" customFormat="1" ht="24.9" customHeight="1">
      <c r="A334" s="39" t="s">
        <v>1239</v>
      </c>
      <c r="B334" s="439">
        <v>1</v>
      </c>
      <c r="C334" s="427" t="s">
        <v>592</v>
      </c>
      <c r="D334" s="427" t="s">
        <v>645</v>
      </c>
      <c r="E334" s="427" t="s">
        <v>648</v>
      </c>
      <c r="F334" s="427" t="s">
        <v>591</v>
      </c>
      <c r="G334" s="419">
        <v>1</v>
      </c>
      <c r="H334" s="419" t="s">
        <v>24</v>
      </c>
      <c r="I334" s="425">
        <v>3</v>
      </c>
      <c r="J334" s="426" t="s">
        <v>420</v>
      </c>
      <c r="K334" s="461">
        <v>35278</v>
      </c>
      <c r="L334" s="461">
        <v>35825</v>
      </c>
      <c r="M334" s="420">
        <v>909</v>
      </c>
      <c r="N334" s="458">
        <v>909</v>
      </c>
      <c r="O334" s="228">
        <v>909</v>
      </c>
      <c r="P334" s="720"/>
      <c r="Q334" s="721"/>
      <c r="R334" s="807" t="s">
        <v>610</v>
      </c>
      <c r="S334" s="808"/>
      <c r="T334" s="422" t="s">
        <v>24</v>
      </c>
      <c r="U334" s="423">
        <v>11</v>
      </c>
      <c r="V334" s="424" t="s">
        <v>24</v>
      </c>
    </row>
    <row r="335" spans="1:22" s="40" customFormat="1" ht="24.9" customHeight="1">
      <c r="A335" s="39" t="s">
        <v>1088</v>
      </c>
      <c r="B335" s="439">
        <v>2</v>
      </c>
      <c r="C335" s="427" t="s">
        <v>592</v>
      </c>
      <c r="D335" s="427" t="s">
        <v>646</v>
      </c>
      <c r="E335" s="427" t="s">
        <v>649</v>
      </c>
      <c r="F335" s="427" t="s">
        <v>591</v>
      </c>
      <c r="G335" s="419">
        <v>1</v>
      </c>
      <c r="H335" s="419" t="s">
        <v>24</v>
      </c>
      <c r="I335" s="425">
        <v>1</v>
      </c>
      <c r="J335" s="426" t="s">
        <v>418</v>
      </c>
      <c r="K335" s="461">
        <v>39839</v>
      </c>
      <c r="L335" s="461">
        <v>40754</v>
      </c>
      <c r="M335" s="420">
        <v>1939</v>
      </c>
      <c r="N335" s="458">
        <v>1939</v>
      </c>
      <c r="O335" s="228">
        <v>1939</v>
      </c>
      <c r="P335" s="720"/>
      <c r="Q335" s="721"/>
      <c r="R335" s="807" t="s">
        <v>610</v>
      </c>
      <c r="S335" s="808"/>
      <c r="T335" s="422" t="s">
        <v>24</v>
      </c>
      <c r="U335" s="423">
        <v>1</v>
      </c>
      <c r="V335" s="424" t="s">
        <v>24</v>
      </c>
    </row>
    <row r="336" spans="1:22" s="40" customFormat="1" ht="24.9" customHeight="1">
      <c r="A336" s="39" t="s">
        <v>595</v>
      </c>
      <c r="B336" s="439">
        <v>3</v>
      </c>
      <c r="C336" s="427" t="s">
        <v>592</v>
      </c>
      <c r="D336" s="427" t="s">
        <v>647</v>
      </c>
      <c r="E336" s="427" t="s">
        <v>650</v>
      </c>
      <c r="F336" s="427" t="s">
        <v>591</v>
      </c>
      <c r="G336" s="419">
        <v>1</v>
      </c>
      <c r="H336" s="419" t="s">
        <v>24</v>
      </c>
      <c r="I336" s="425">
        <v>1</v>
      </c>
      <c r="J336" s="426" t="s">
        <v>418</v>
      </c>
      <c r="K336" s="461">
        <v>38854</v>
      </c>
      <c r="L336" s="461">
        <v>39808</v>
      </c>
      <c r="M336" s="420">
        <v>1452</v>
      </c>
      <c r="N336" s="458">
        <v>1452</v>
      </c>
      <c r="O336" s="228">
        <v>1452</v>
      </c>
      <c r="P336" s="720"/>
      <c r="Q336" s="721"/>
      <c r="R336" s="807" t="s">
        <v>610</v>
      </c>
      <c r="S336" s="808"/>
      <c r="T336" s="422" t="s">
        <v>24</v>
      </c>
      <c r="U336" s="423">
        <v>2</v>
      </c>
      <c r="V336" s="424" t="s">
        <v>24</v>
      </c>
    </row>
    <row r="337" spans="1:22" s="40" customFormat="1" ht="13.8">
      <c r="A337" s="39" t="s">
        <v>1089</v>
      </c>
      <c r="B337" s="439" t="s">
        <v>1071</v>
      </c>
      <c r="C337" s="427"/>
      <c r="D337" s="427"/>
      <c r="E337" s="427"/>
      <c r="F337" s="427"/>
      <c r="G337" s="419"/>
      <c r="H337" s="419"/>
      <c r="I337" s="425"/>
      <c r="J337" s="426" t="s">
        <v>1071</v>
      </c>
      <c r="K337" s="594"/>
      <c r="L337" s="461"/>
      <c r="M337" s="420"/>
      <c r="N337" s="458" t="s">
        <v>1071</v>
      </c>
      <c r="O337" s="228" t="s">
        <v>1071</v>
      </c>
      <c r="P337" s="720"/>
      <c r="Q337" s="721"/>
      <c r="R337" s="722"/>
      <c r="S337" s="723"/>
      <c r="T337" s="422"/>
      <c r="U337" s="423"/>
      <c r="V337" s="424"/>
    </row>
    <row r="338" spans="1:22" s="40" customFormat="1" ht="13.8">
      <c r="A338" s="39" t="s">
        <v>1090</v>
      </c>
      <c r="B338" s="439" t="s">
        <v>1071</v>
      </c>
      <c r="C338" s="427"/>
      <c r="D338" s="427"/>
      <c r="E338" s="427"/>
      <c r="F338" s="427"/>
      <c r="G338" s="419"/>
      <c r="H338" s="419"/>
      <c r="I338" s="425"/>
      <c r="J338" s="426" t="s">
        <v>1071</v>
      </c>
      <c r="K338" s="461"/>
      <c r="L338" s="461"/>
      <c r="M338" s="420"/>
      <c r="N338" s="458" t="s">
        <v>1071</v>
      </c>
      <c r="O338" s="228" t="s">
        <v>1071</v>
      </c>
      <c r="P338" s="720"/>
      <c r="Q338" s="721"/>
      <c r="R338" s="722"/>
      <c r="S338" s="723"/>
      <c r="T338" s="422"/>
      <c r="U338" s="423"/>
      <c r="V338" s="424"/>
    </row>
    <row r="339" spans="1:22" s="40" customFormat="1" ht="13.8">
      <c r="A339" s="39" t="s">
        <v>1091</v>
      </c>
      <c r="B339" s="439" t="s">
        <v>1071</v>
      </c>
      <c r="C339" s="427"/>
      <c r="D339" s="427"/>
      <c r="E339" s="427"/>
      <c r="F339" s="427"/>
      <c r="G339" s="419"/>
      <c r="H339" s="419"/>
      <c r="I339" s="425"/>
      <c r="J339" s="426" t="s">
        <v>1071</v>
      </c>
      <c r="K339" s="461"/>
      <c r="L339" s="461"/>
      <c r="M339" s="420"/>
      <c r="N339" s="458" t="s">
        <v>1071</v>
      </c>
      <c r="O339" s="228" t="s">
        <v>1071</v>
      </c>
      <c r="P339" s="720"/>
      <c r="Q339" s="721"/>
      <c r="R339" s="722"/>
      <c r="S339" s="723"/>
      <c r="T339" s="422"/>
      <c r="U339" s="423"/>
      <c r="V339" s="424"/>
    </row>
    <row r="340" spans="1:22" s="40" customFormat="1" ht="13.8">
      <c r="A340" s="39"/>
      <c r="B340" s="439" t="s">
        <v>1071</v>
      </c>
      <c r="C340" s="427"/>
      <c r="D340" s="427"/>
      <c r="E340" s="427"/>
      <c r="F340" s="427"/>
      <c r="G340" s="419"/>
      <c r="H340" s="419"/>
      <c r="I340" s="425"/>
      <c r="J340" s="426" t="s">
        <v>1071</v>
      </c>
      <c r="K340" s="461"/>
      <c r="L340" s="461"/>
      <c r="M340" s="420"/>
      <c r="N340" s="458" t="s">
        <v>1071</v>
      </c>
      <c r="O340" s="228" t="s">
        <v>1071</v>
      </c>
      <c r="P340" s="720"/>
      <c r="Q340" s="721"/>
      <c r="R340" s="722"/>
      <c r="S340" s="723"/>
      <c r="T340" s="422"/>
      <c r="U340" s="423"/>
      <c r="V340" s="424"/>
    </row>
    <row r="341" spans="1:22" s="40" customFormat="1" ht="13.8">
      <c r="A341" s="39"/>
      <c r="B341" s="439" t="s">
        <v>1071</v>
      </c>
      <c r="C341" s="427"/>
      <c r="D341" s="427"/>
      <c r="E341" s="427"/>
      <c r="F341" s="427"/>
      <c r="G341" s="419"/>
      <c r="H341" s="419"/>
      <c r="I341" s="425"/>
      <c r="J341" s="426" t="s">
        <v>1071</v>
      </c>
      <c r="K341" s="461"/>
      <c r="L341" s="461"/>
      <c r="M341" s="420"/>
      <c r="N341" s="458" t="s">
        <v>1071</v>
      </c>
      <c r="O341" s="228" t="s">
        <v>1071</v>
      </c>
      <c r="P341" s="720"/>
      <c r="Q341" s="721"/>
      <c r="R341" s="722"/>
      <c r="S341" s="723"/>
      <c r="T341" s="422"/>
      <c r="U341" s="423"/>
      <c r="V341" s="424"/>
    </row>
    <row r="342" spans="1:22" s="40" customFormat="1" ht="13.8">
      <c r="A342" s="39"/>
      <c r="B342" s="439" t="s">
        <v>1071</v>
      </c>
      <c r="C342" s="427"/>
      <c r="D342" s="427"/>
      <c r="E342" s="427"/>
      <c r="F342" s="427"/>
      <c r="G342" s="419"/>
      <c r="H342" s="419"/>
      <c r="I342" s="425"/>
      <c r="J342" s="426" t="s">
        <v>1071</v>
      </c>
      <c r="K342" s="461"/>
      <c r="L342" s="461"/>
      <c r="M342" s="420"/>
      <c r="N342" s="458" t="s">
        <v>1071</v>
      </c>
      <c r="O342" s="228" t="s">
        <v>1071</v>
      </c>
      <c r="P342" s="720"/>
      <c r="Q342" s="721"/>
      <c r="R342" s="722"/>
      <c r="S342" s="723"/>
      <c r="T342" s="422"/>
      <c r="U342" s="423"/>
      <c r="V342" s="424"/>
    </row>
    <row r="343" spans="1:22" s="40" customFormat="1" ht="13.8">
      <c r="A343" s="39"/>
      <c r="B343" s="439" t="s">
        <v>1071</v>
      </c>
      <c r="C343" s="427"/>
      <c r="D343" s="427"/>
      <c r="E343" s="427"/>
      <c r="F343" s="427"/>
      <c r="G343" s="419"/>
      <c r="H343" s="419"/>
      <c r="I343" s="425"/>
      <c r="J343" s="426" t="s">
        <v>1071</v>
      </c>
      <c r="K343" s="461"/>
      <c r="L343" s="461"/>
      <c r="M343" s="420"/>
      <c r="N343" s="458" t="s">
        <v>1071</v>
      </c>
      <c r="O343" s="228" t="s">
        <v>1071</v>
      </c>
      <c r="P343" s="720"/>
      <c r="Q343" s="721"/>
      <c r="R343" s="722"/>
      <c r="S343" s="723"/>
      <c r="T343" s="422"/>
      <c r="U343" s="423"/>
      <c r="V343" s="424"/>
    </row>
    <row r="344" spans="1:22" s="40" customFormat="1" ht="13.8">
      <c r="A344" s="39"/>
      <c r="B344" s="439" t="s">
        <v>1071</v>
      </c>
      <c r="C344" s="427"/>
      <c r="D344" s="427"/>
      <c r="E344" s="427"/>
      <c r="F344" s="427"/>
      <c r="G344" s="419"/>
      <c r="H344" s="419"/>
      <c r="I344" s="425"/>
      <c r="J344" s="426" t="s">
        <v>1071</v>
      </c>
      <c r="K344" s="461"/>
      <c r="L344" s="461"/>
      <c r="M344" s="420"/>
      <c r="N344" s="458" t="s">
        <v>1071</v>
      </c>
      <c r="O344" s="228" t="s">
        <v>1071</v>
      </c>
      <c r="P344" s="720"/>
      <c r="Q344" s="721"/>
      <c r="R344" s="722"/>
      <c r="S344" s="723"/>
      <c r="T344" s="422"/>
      <c r="U344" s="423"/>
      <c r="V344" s="424"/>
    </row>
    <row r="345" spans="1:22" s="40" customFormat="1" ht="13.8">
      <c r="A345" s="39" t="s">
        <v>1240</v>
      </c>
      <c r="B345" s="439" t="s">
        <v>1071</v>
      </c>
      <c r="C345" s="427"/>
      <c r="D345" s="427"/>
      <c r="E345" s="427"/>
      <c r="F345" s="427"/>
      <c r="G345" s="419"/>
      <c r="H345" s="419"/>
      <c r="I345" s="425"/>
      <c r="J345" s="426" t="s">
        <v>1071</v>
      </c>
      <c r="K345" s="461"/>
      <c r="L345" s="461"/>
      <c r="M345" s="420"/>
      <c r="N345" s="459" t="s">
        <v>1071</v>
      </c>
      <c r="O345" s="228"/>
      <c r="P345" s="720"/>
      <c r="Q345" s="721"/>
      <c r="R345" s="722"/>
      <c r="S345" s="723"/>
      <c r="T345" s="422"/>
      <c r="U345" s="423"/>
      <c r="V345" s="424"/>
    </row>
    <row r="346" spans="1:22" s="40" customFormat="1" ht="13.8">
      <c r="A346" s="39" t="s">
        <v>1241</v>
      </c>
      <c r="B346" s="439" t="s">
        <v>1071</v>
      </c>
      <c r="C346" s="427"/>
      <c r="D346" s="427"/>
      <c r="E346" s="427"/>
      <c r="F346" s="427"/>
      <c r="G346" s="419"/>
      <c r="H346" s="419"/>
      <c r="I346" s="425"/>
      <c r="J346" s="426" t="s">
        <v>1071</v>
      </c>
      <c r="K346" s="461"/>
      <c r="L346" s="461"/>
      <c r="M346" s="421"/>
      <c r="N346" s="459" t="s">
        <v>1071</v>
      </c>
      <c r="O346" s="228" t="s">
        <v>1071</v>
      </c>
      <c r="P346" s="720"/>
      <c r="Q346" s="721"/>
      <c r="R346" s="722"/>
      <c r="S346" s="723"/>
      <c r="T346" s="422"/>
      <c r="U346" s="423"/>
      <c r="V346" s="424"/>
    </row>
    <row r="347" spans="1:22" s="40" customFormat="1" ht="13.8">
      <c r="A347" s="39" t="s">
        <v>1242</v>
      </c>
      <c r="B347" s="439" t="s">
        <v>1071</v>
      </c>
      <c r="C347" s="427"/>
      <c r="D347" s="427"/>
      <c r="E347" s="427"/>
      <c r="F347" s="427"/>
      <c r="G347" s="419"/>
      <c r="H347" s="419"/>
      <c r="I347" s="425"/>
      <c r="J347" s="426" t="s">
        <v>1071</v>
      </c>
      <c r="K347" s="461"/>
      <c r="L347" s="461"/>
      <c r="M347" s="421"/>
      <c r="N347" s="459" t="s">
        <v>1071</v>
      </c>
      <c r="O347" s="228" t="s">
        <v>1071</v>
      </c>
      <c r="P347" s="720"/>
      <c r="Q347" s="721"/>
      <c r="R347" s="722"/>
      <c r="S347" s="723"/>
      <c r="T347" s="422"/>
      <c r="U347" s="423"/>
      <c r="V347" s="424"/>
    </row>
    <row r="348" spans="1:22" s="40" customFormat="1" ht="14.4" thickBot="1">
      <c r="A348" s="39" t="s">
        <v>1243</v>
      </c>
      <c r="B348" s="443" t="s">
        <v>1071</v>
      </c>
      <c r="C348" s="428"/>
      <c r="D348" s="428"/>
      <c r="E348" s="428"/>
      <c r="F348" s="428"/>
      <c r="G348" s="429"/>
      <c r="H348" s="429"/>
      <c r="I348" s="430"/>
      <c r="J348" s="431" t="s">
        <v>1071</v>
      </c>
      <c r="K348" s="462"/>
      <c r="L348" s="462"/>
      <c r="M348" s="432"/>
      <c r="N348" s="459" t="s">
        <v>1071</v>
      </c>
      <c r="O348" s="228" t="s">
        <v>1071</v>
      </c>
      <c r="P348" s="720"/>
      <c r="Q348" s="721"/>
      <c r="R348" s="722"/>
      <c r="S348" s="723"/>
      <c r="T348" s="422"/>
      <c r="U348" s="423"/>
      <c r="V348" s="424"/>
    </row>
    <row r="349" spans="1:22" s="24" customFormat="1" ht="12" customHeight="1">
      <c r="A349" s="39"/>
      <c r="B349" s="41"/>
      <c r="C349" s="42"/>
      <c r="D349" s="42"/>
      <c r="E349" s="42"/>
      <c r="F349" s="42"/>
      <c r="G349" s="42"/>
      <c r="H349" s="440"/>
      <c r="I349" s="42"/>
      <c r="J349" s="42"/>
      <c r="K349" s="42"/>
      <c r="L349" s="42"/>
      <c r="M349" s="42"/>
      <c r="N349" s="42"/>
      <c r="O349" s="227"/>
      <c r="P349" s="42"/>
      <c r="Q349" s="42"/>
      <c r="R349" s="227"/>
      <c r="S349" s="42"/>
      <c r="T349" s="42"/>
      <c r="U349" s="43"/>
      <c r="V349" s="44"/>
    </row>
    <row r="350" spans="1:22" s="24" customFormat="1" ht="17.25" customHeight="1" thickBot="1">
      <c r="A350" s="39" t="s">
        <v>1244</v>
      </c>
      <c r="B350" s="510"/>
      <c r="C350" s="511"/>
      <c r="D350" s="511"/>
      <c r="E350" s="511"/>
      <c r="F350" s="511"/>
      <c r="G350" s="511"/>
      <c r="H350" s="511"/>
      <c r="I350" s="511"/>
      <c r="J350" s="511"/>
      <c r="K350" s="511"/>
      <c r="L350" s="511"/>
      <c r="M350" s="511"/>
      <c r="N350" s="447" t="s">
        <v>322</v>
      </c>
      <c r="O350" s="448">
        <v>1433.3333333333333</v>
      </c>
      <c r="P350" s="576"/>
      <c r="Q350" s="576"/>
      <c r="R350" s="577"/>
      <c r="S350" s="577"/>
      <c r="T350" s="578"/>
      <c r="U350" s="579"/>
      <c r="V350" s="580"/>
    </row>
    <row r="351" spans="1:22" ht="17.25" customHeight="1">
      <c r="B351" s="46"/>
      <c r="C351" s="46"/>
      <c r="D351" s="46"/>
      <c r="E351" s="46"/>
      <c r="F351" s="46"/>
      <c r="G351" s="47"/>
      <c r="H351" s="47"/>
      <c r="I351" s="47"/>
      <c r="J351" s="47"/>
      <c r="K351" s="47"/>
      <c r="L351" s="47"/>
      <c r="M351" s="47"/>
      <c r="N351" s="47"/>
      <c r="O351" s="47"/>
      <c r="P351" s="47"/>
      <c r="Q351" s="47"/>
      <c r="R351" s="47"/>
      <c r="S351" s="47"/>
      <c r="T351" s="47"/>
      <c r="U351" s="47"/>
      <c r="V351" s="47"/>
    </row>
    <row r="352" spans="1:22" s="24" customFormat="1" ht="16.5" customHeight="1" thickBot="1">
      <c r="A352" s="22"/>
      <c r="B352" s="735" t="s">
        <v>65</v>
      </c>
      <c r="C352" s="735"/>
      <c r="D352" s="735"/>
      <c r="E352" s="735"/>
      <c r="F352" s="735"/>
      <c r="G352" s="735"/>
      <c r="H352" s="735"/>
      <c r="I352" s="735"/>
      <c r="J352" s="735"/>
      <c r="K352" s="735"/>
      <c r="L352" s="735"/>
      <c r="M352" s="735"/>
      <c r="N352" s="735"/>
      <c r="O352" s="735"/>
      <c r="P352" s="735"/>
      <c r="Q352" s="735"/>
      <c r="R352" s="735"/>
      <c r="S352" s="735"/>
      <c r="T352" s="735"/>
      <c r="U352" s="735"/>
      <c r="V352" s="735"/>
    </row>
    <row r="353" spans="1:22" s="27" customFormat="1" ht="22.5" customHeight="1">
      <c r="A353" s="106" t="s">
        <v>1245</v>
      </c>
      <c r="B353" s="774" t="s">
        <v>62</v>
      </c>
      <c r="C353" s="779" t="s">
        <v>83</v>
      </c>
      <c r="D353" s="780"/>
      <c r="E353" s="780"/>
      <c r="F353" s="780"/>
      <c r="G353" s="780"/>
      <c r="H353" s="780"/>
      <c r="I353" s="780"/>
      <c r="J353" s="780"/>
      <c r="K353" s="780"/>
      <c r="L353" s="780"/>
      <c r="M353" s="758"/>
      <c r="N353" s="512"/>
      <c r="O353" s="513"/>
      <c r="P353" s="779" t="s">
        <v>90</v>
      </c>
      <c r="Q353" s="780"/>
      <c r="R353" s="780"/>
      <c r="S353" s="758"/>
      <c r="T353" s="757" t="s">
        <v>367</v>
      </c>
      <c r="U353" s="758"/>
      <c r="V353" s="781" t="s">
        <v>6</v>
      </c>
    </row>
    <row r="354" spans="1:22" s="27" customFormat="1" ht="22.5" customHeight="1">
      <c r="A354" s="106" t="s">
        <v>1246</v>
      </c>
      <c r="B354" s="775"/>
      <c r="C354" s="787" t="s">
        <v>84</v>
      </c>
      <c r="D354" s="788"/>
      <c r="E354" s="789"/>
      <c r="F354" s="516">
        <v>3</v>
      </c>
      <c r="G354" s="791" t="s">
        <v>292</v>
      </c>
      <c r="H354" s="750" t="s">
        <v>291</v>
      </c>
      <c r="I354" s="750"/>
      <c r="J354" s="787" t="s">
        <v>290</v>
      </c>
      <c r="K354" s="790"/>
      <c r="L354" s="517"/>
      <c r="M354" s="517"/>
      <c r="N354" s="518"/>
      <c r="O354" s="519"/>
      <c r="P354" s="814"/>
      <c r="Q354" s="815"/>
      <c r="R354" s="815"/>
      <c r="S354" s="816"/>
      <c r="T354" s="759"/>
      <c r="U354" s="760"/>
      <c r="V354" s="782"/>
    </row>
    <row r="355" spans="1:22" s="27" customFormat="1" ht="51.75" customHeight="1" thickBot="1">
      <c r="A355" s="106" t="s">
        <v>1247</v>
      </c>
      <c r="B355" s="775"/>
      <c r="C355" s="788" t="s">
        <v>82</v>
      </c>
      <c r="D355" s="789"/>
      <c r="E355" s="520" t="s">
        <v>86</v>
      </c>
      <c r="F355" s="514" t="s">
        <v>311</v>
      </c>
      <c r="G355" s="791"/>
      <c r="H355" s="750"/>
      <c r="I355" s="750"/>
      <c r="J355" s="504" t="s">
        <v>289</v>
      </c>
      <c r="K355" s="515" t="s">
        <v>297</v>
      </c>
      <c r="L355" s="521" t="s">
        <v>378</v>
      </c>
      <c r="M355" s="521"/>
      <c r="N355" s="522" t="s">
        <v>339</v>
      </c>
      <c r="O355" s="523"/>
      <c r="P355" s="454" t="s">
        <v>1100</v>
      </c>
      <c r="Q355" s="333" t="s">
        <v>91</v>
      </c>
      <c r="R355" s="334"/>
      <c r="S355" s="107">
        <v>3</v>
      </c>
      <c r="T355" s="784"/>
      <c r="U355" s="785"/>
      <c r="V355" s="783"/>
    </row>
    <row r="356" spans="1:22" s="27" customFormat="1" ht="15.75" customHeight="1">
      <c r="A356" s="106" t="s">
        <v>1248</v>
      </c>
      <c r="B356" s="775"/>
      <c r="C356" s="50">
        <v>1</v>
      </c>
      <c r="D356" s="94" t="s">
        <v>418</v>
      </c>
      <c r="E356" s="101">
        <v>0.5</v>
      </c>
      <c r="F356" s="327">
        <v>3391</v>
      </c>
      <c r="G356" s="327">
        <v>1532.71</v>
      </c>
      <c r="H356" s="777" t="s">
        <v>6</v>
      </c>
      <c r="I356" s="778"/>
      <c r="J356" s="102" t="s">
        <v>6</v>
      </c>
      <c r="K356" s="99" t="s">
        <v>1071</v>
      </c>
      <c r="L356" s="486" t="s">
        <v>370</v>
      </c>
      <c r="M356" s="487" t="s">
        <v>1102</v>
      </c>
      <c r="N356" s="401" t="s">
        <v>24</v>
      </c>
      <c r="O356" s="801" t="s">
        <v>15</v>
      </c>
      <c r="P356" s="802"/>
      <c r="Q356" s="792">
        <v>10</v>
      </c>
      <c r="R356" s="795" t="s">
        <v>1049</v>
      </c>
      <c r="S356" s="796"/>
      <c r="T356" s="757" t="s">
        <v>68</v>
      </c>
      <c r="U356" s="780"/>
      <c r="V356" s="758"/>
    </row>
    <row r="357" spans="1:22" s="27" customFormat="1" ht="15.75" customHeight="1" thickBot="1">
      <c r="A357" s="106" t="s">
        <v>1249</v>
      </c>
      <c r="B357" s="775"/>
      <c r="C357" s="50">
        <v>2</v>
      </c>
      <c r="D357" s="94" t="s">
        <v>419</v>
      </c>
      <c r="E357" s="101">
        <v>0.1</v>
      </c>
      <c r="F357" s="327" t="s">
        <v>1137</v>
      </c>
      <c r="G357" s="327">
        <v>1532.71</v>
      </c>
      <c r="H357" s="777" t="s">
        <v>31</v>
      </c>
      <c r="I357" s="778"/>
      <c r="J357" s="102" t="s">
        <v>6</v>
      </c>
      <c r="K357" s="99" t="s">
        <v>1071</v>
      </c>
      <c r="L357" s="486" t="s">
        <v>1049</v>
      </c>
      <c r="M357" s="487" t="s">
        <v>1135</v>
      </c>
      <c r="N357" s="401" t="s">
        <v>24</v>
      </c>
      <c r="O357" s="801"/>
      <c r="P357" s="802"/>
      <c r="Q357" s="793"/>
      <c r="R357" s="797"/>
      <c r="S357" s="798"/>
      <c r="T357" s="784"/>
      <c r="U357" s="786"/>
      <c r="V357" s="785"/>
    </row>
    <row r="358" spans="1:22" s="27" customFormat="1" ht="23.25" customHeight="1">
      <c r="A358" s="106" t="s">
        <v>1250</v>
      </c>
      <c r="B358" s="775"/>
      <c r="C358" s="50">
        <v>3</v>
      </c>
      <c r="D358" s="94" t="s">
        <v>420</v>
      </c>
      <c r="E358" s="101">
        <v>0.4</v>
      </c>
      <c r="F358" s="327">
        <v>909</v>
      </c>
      <c r="G358" s="327">
        <v>1532.71</v>
      </c>
      <c r="H358" s="777" t="s">
        <v>31</v>
      </c>
      <c r="I358" s="778"/>
      <c r="J358" s="102" t="s">
        <v>6</v>
      </c>
      <c r="K358" s="99" t="s">
        <v>1071</v>
      </c>
      <c r="L358" s="486" t="s">
        <v>370</v>
      </c>
      <c r="M358" s="487" t="s">
        <v>1102</v>
      </c>
      <c r="N358" s="401" t="s">
        <v>24</v>
      </c>
      <c r="O358" s="803"/>
      <c r="P358" s="804"/>
      <c r="Q358" s="794"/>
      <c r="R358" s="799"/>
      <c r="S358" s="800"/>
      <c r="T358" s="261"/>
      <c r="U358" s="261"/>
      <c r="V358" s="262"/>
    </row>
    <row r="359" spans="1:22" s="27" customFormat="1" ht="15.75" customHeight="1">
      <c r="A359" s="106" t="s">
        <v>1251</v>
      </c>
      <c r="B359" s="775"/>
      <c r="C359" s="50">
        <v>4</v>
      </c>
      <c r="D359" s="94" t="s">
        <v>1071</v>
      </c>
      <c r="E359" s="101" t="s">
        <v>1071</v>
      </c>
      <c r="F359" s="327" t="s">
        <v>1071</v>
      </c>
      <c r="G359" s="327" t="s">
        <v>1071</v>
      </c>
      <c r="H359" s="777" t="s">
        <v>1071</v>
      </c>
      <c r="I359" s="778"/>
      <c r="J359" s="102" t="s">
        <v>1071</v>
      </c>
      <c r="K359" s="99" t="s">
        <v>1071</v>
      </c>
      <c r="L359" s="486"/>
      <c r="M359" s="487" t="s">
        <v>1071</v>
      </c>
      <c r="N359" s="401"/>
      <c r="O359" s="810" t="s">
        <v>315</v>
      </c>
      <c r="P359" s="787" t="s">
        <v>314</v>
      </c>
      <c r="Q359" s="788"/>
      <c r="R359" s="788"/>
      <c r="S359" s="789"/>
      <c r="T359" s="242"/>
      <c r="U359" s="242"/>
      <c r="V359" s="263"/>
    </row>
    <row r="360" spans="1:22" s="27" customFormat="1" ht="17.25" customHeight="1">
      <c r="A360" s="106" t="s">
        <v>1252</v>
      </c>
      <c r="B360" s="775"/>
      <c r="C360" s="50">
        <v>5</v>
      </c>
      <c r="D360" s="94" t="s">
        <v>1071</v>
      </c>
      <c r="E360" s="101" t="s">
        <v>1071</v>
      </c>
      <c r="F360" s="327" t="s">
        <v>1071</v>
      </c>
      <c r="G360" s="327" t="s">
        <v>1071</v>
      </c>
      <c r="H360" s="777" t="s">
        <v>1071</v>
      </c>
      <c r="I360" s="778"/>
      <c r="J360" s="102" t="s">
        <v>1071</v>
      </c>
      <c r="K360" s="99" t="s">
        <v>1071</v>
      </c>
      <c r="L360" s="486"/>
      <c r="M360" s="487" t="s">
        <v>1071</v>
      </c>
      <c r="N360" s="401"/>
      <c r="O360" s="811"/>
      <c r="P360" s="504" t="s">
        <v>92</v>
      </c>
      <c r="Q360" s="504" t="s">
        <v>299</v>
      </c>
      <c r="R360" s="750" t="s">
        <v>312</v>
      </c>
      <c r="S360" s="750"/>
      <c r="T360" s="242"/>
      <c r="U360" s="242"/>
      <c r="V360" s="263"/>
    </row>
    <row r="361" spans="1:22" s="27" customFormat="1" ht="16.5" customHeight="1" thickBot="1">
      <c r="A361" s="106" t="s">
        <v>1253</v>
      </c>
      <c r="B361" s="775"/>
      <c r="C361" s="103">
        <v>6</v>
      </c>
      <c r="D361" s="104" t="s">
        <v>1071</v>
      </c>
      <c r="E361" s="105" t="s">
        <v>1071</v>
      </c>
      <c r="F361" s="327" t="s">
        <v>1071</v>
      </c>
      <c r="G361" s="327" t="s">
        <v>1071</v>
      </c>
      <c r="H361" s="777" t="s">
        <v>1071</v>
      </c>
      <c r="I361" s="778"/>
      <c r="J361" s="102" t="s">
        <v>1071</v>
      </c>
      <c r="K361" s="99" t="s">
        <v>1071</v>
      </c>
      <c r="L361" s="486"/>
      <c r="M361" s="487" t="s">
        <v>1071</v>
      </c>
      <c r="N361" s="484"/>
      <c r="O361" s="346" t="s">
        <v>6</v>
      </c>
      <c r="P361" s="265">
        <v>2</v>
      </c>
      <c r="Q361" s="266">
        <v>3065.4126299999998</v>
      </c>
      <c r="R361" s="817">
        <v>4300</v>
      </c>
      <c r="S361" s="817">
        <v>0</v>
      </c>
      <c r="T361" s="242"/>
      <c r="U361" s="242"/>
      <c r="V361" s="263"/>
    </row>
    <row r="362" spans="1:22" s="27" customFormat="1" ht="16.5" customHeight="1" thickBot="1">
      <c r="A362" s="106" t="s">
        <v>1254</v>
      </c>
      <c r="B362" s="776"/>
      <c r="C362" s="805" t="s">
        <v>88</v>
      </c>
      <c r="D362" s="806"/>
      <c r="E362" s="806"/>
      <c r="F362" s="545"/>
      <c r="G362" s="546"/>
      <c r="H362" s="730" t="s">
        <v>6</v>
      </c>
      <c r="I362" s="731"/>
      <c r="J362" s="449" t="s">
        <v>6</v>
      </c>
      <c r="K362" s="267" t="s">
        <v>6</v>
      </c>
      <c r="L362" s="527"/>
      <c r="M362" s="575"/>
      <c r="N362" s="528"/>
      <c r="O362" s="732" t="s">
        <v>1071</v>
      </c>
      <c r="P362" s="732" t="s">
        <v>1071</v>
      </c>
      <c r="Q362" s="732" t="s">
        <v>1071</v>
      </c>
      <c r="R362" s="732" t="s">
        <v>1071</v>
      </c>
      <c r="S362" s="732" t="s">
        <v>1071</v>
      </c>
      <c r="T362" s="524"/>
      <c r="U362" s="525"/>
      <c r="V362" s="526"/>
    </row>
    <row r="363" spans="1:22" ht="24.9" customHeight="1"/>
    <row r="364" spans="1:22" ht="24.9" customHeight="1"/>
    <row r="365" spans="1:22" s="38" customFormat="1" ht="24" thickBot="1">
      <c r="A365" s="31">
        <v>11</v>
      </c>
      <c r="B365" s="746" t="s">
        <v>49</v>
      </c>
      <c r="C365" s="746"/>
      <c r="D365" s="746"/>
      <c r="E365" s="32">
        <v>11</v>
      </c>
      <c r="F365" s="33" t="s">
        <v>421</v>
      </c>
      <c r="G365" s="34"/>
      <c r="H365" s="34"/>
      <c r="I365" s="33"/>
      <c r="J365" s="33"/>
      <c r="K365" s="33"/>
      <c r="L365" s="33"/>
      <c r="M365" s="35"/>
      <c r="N365" s="35"/>
      <c r="O365" s="34"/>
      <c r="P365" s="34"/>
      <c r="Q365" s="36"/>
      <c r="R365" s="36"/>
      <c r="S365" s="36"/>
      <c r="T365" s="36"/>
      <c r="U365" s="37"/>
    </row>
    <row r="366" spans="1:22" s="24" customFormat="1" ht="24.75" customHeight="1">
      <c r="A366" s="22"/>
      <c r="B366" s="768" t="s">
        <v>54</v>
      </c>
      <c r="C366" s="501" t="s">
        <v>55</v>
      </c>
      <c r="D366" s="502" t="s">
        <v>16</v>
      </c>
      <c r="E366" s="502"/>
      <c r="F366" s="502" t="s">
        <v>56</v>
      </c>
      <c r="G366" s="503"/>
      <c r="H366" s="749" t="s">
        <v>57</v>
      </c>
      <c r="I366" s="747" t="s">
        <v>345</v>
      </c>
      <c r="J366" s="749" t="s">
        <v>17</v>
      </c>
      <c r="K366" s="749" t="s">
        <v>298</v>
      </c>
      <c r="L366" s="749" t="s">
        <v>58</v>
      </c>
      <c r="M366" s="749" t="s">
        <v>193</v>
      </c>
      <c r="N366" s="766" t="s">
        <v>313</v>
      </c>
      <c r="O366" s="767"/>
      <c r="P366" s="733" t="s">
        <v>21</v>
      </c>
      <c r="Q366" s="734"/>
      <c r="R366" s="757" t="s">
        <v>205</v>
      </c>
      <c r="S366" s="758"/>
      <c r="T366" s="761" t="s">
        <v>180</v>
      </c>
      <c r="U366" s="762"/>
      <c r="V366" s="763"/>
    </row>
    <row r="367" spans="1:22" s="24" customFormat="1" ht="92.25" customHeight="1">
      <c r="A367" s="22"/>
      <c r="B367" s="769"/>
      <c r="C367" s="504" t="s">
        <v>59</v>
      </c>
      <c r="D367" s="505" t="s">
        <v>3</v>
      </c>
      <c r="E367" s="505" t="s">
        <v>18</v>
      </c>
      <c r="F367" s="505" t="s">
        <v>60</v>
      </c>
      <c r="G367" s="506" t="s">
        <v>61</v>
      </c>
      <c r="H367" s="750"/>
      <c r="I367" s="748"/>
      <c r="J367" s="750"/>
      <c r="K367" s="750"/>
      <c r="L367" s="750"/>
      <c r="M367" s="750"/>
      <c r="N367" s="504" t="s">
        <v>191</v>
      </c>
      <c r="O367" s="505" t="s">
        <v>73</v>
      </c>
      <c r="P367" s="764"/>
      <c r="Q367" s="765"/>
      <c r="R367" s="759"/>
      <c r="S367" s="760"/>
      <c r="T367" s="507" t="s">
        <v>181</v>
      </c>
      <c r="U367" s="508" t="s">
        <v>190</v>
      </c>
      <c r="V367" s="509" t="s">
        <v>225</v>
      </c>
    </row>
    <row r="368" spans="1:22" s="24" customFormat="1" ht="26.25" customHeight="1">
      <c r="A368" s="22"/>
      <c r="B368" s="433"/>
      <c r="C368" s="434">
        <v>3</v>
      </c>
      <c r="D368" s="434">
        <v>4</v>
      </c>
      <c r="E368" s="434">
        <v>5</v>
      </c>
      <c r="F368" s="434">
        <v>6</v>
      </c>
      <c r="G368" s="434">
        <v>7</v>
      </c>
      <c r="H368" s="434">
        <v>8</v>
      </c>
      <c r="I368" s="434">
        <v>9</v>
      </c>
      <c r="J368" s="434">
        <v>10</v>
      </c>
      <c r="K368" s="434">
        <v>11</v>
      </c>
      <c r="L368" s="434">
        <v>12</v>
      </c>
      <c r="M368" s="434">
        <v>13</v>
      </c>
      <c r="N368" s="434">
        <v>14</v>
      </c>
      <c r="O368" s="434">
        <v>15</v>
      </c>
      <c r="P368" s="435">
        <v>16</v>
      </c>
      <c r="Q368" s="436">
        <v>17</v>
      </c>
      <c r="R368" s="435">
        <v>18</v>
      </c>
      <c r="S368" s="436">
        <v>19</v>
      </c>
      <c r="T368" s="437">
        <v>20</v>
      </c>
      <c r="U368" s="224">
        <v>21</v>
      </c>
      <c r="V368" s="438">
        <v>22</v>
      </c>
    </row>
    <row r="369" spans="1:22" s="40" customFormat="1" ht="24.9" customHeight="1">
      <c r="A369" s="39" t="s">
        <v>1255</v>
      </c>
      <c r="B369" s="439">
        <v>1</v>
      </c>
      <c r="C369" s="427" t="s">
        <v>651</v>
      </c>
      <c r="D369" s="427" t="s">
        <v>652</v>
      </c>
      <c r="E369" s="427" t="s">
        <v>654</v>
      </c>
      <c r="F369" s="427" t="s">
        <v>595</v>
      </c>
      <c r="G369" s="419">
        <v>0.6</v>
      </c>
      <c r="H369" s="419" t="s">
        <v>24</v>
      </c>
      <c r="I369" s="425" t="s">
        <v>591</v>
      </c>
      <c r="J369" s="426" t="s">
        <v>421</v>
      </c>
      <c r="K369" s="461">
        <v>42713</v>
      </c>
      <c r="L369" s="461">
        <v>43434</v>
      </c>
      <c r="M369" s="420">
        <v>1787.43</v>
      </c>
      <c r="N369" s="458">
        <v>1072.4580000000001</v>
      </c>
      <c r="O369" s="228">
        <v>1072.4580000000001</v>
      </c>
      <c r="P369" s="720"/>
      <c r="Q369" s="721"/>
      <c r="R369" s="722" t="s">
        <v>610</v>
      </c>
      <c r="S369" s="723"/>
      <c r="T369" s="422" t="s">
        <v>24</v>
      </c>
      <c r="U369" s="423">
        <v>52</v>
      </c>
      <c r="V369" s="424" t="s">
        <v>24</v>
      </c>
    </row>
    <row r="370" spans="1:22" s="40" customFormat="1" ht="24.9" customHeight="1">
      <c r="A370" s="39" t="s">
        <v>1088</v>
      </c>
      <c r="B370" s="439">
        <v>2</v>
      </c>
      <c r="C370" s="427" t="s">
        <v>651</v>
      </c>
      <c r="D370" s="427" t="s">
        <v>653</v>
      </c>
      <c r="E370" s="427" t="s">
        <v>655</v>
      </c>
      <c r="F370" s="427" t="s">
        <v>591</v>
      </c>
      <c r="G370" s="419">
        <v>1</v>
      </c>
      <c r="H370" s="419" t="s">
        <v>24</v>
      </c>
      <c r="I370" s="425" t="s">
        <v>591</v>
      </c>
      <c r="J370" s="426" t="s">
        <v>421</v>
      </c>
      <c r="K370" s="461">
        <v>43829</v>
      </c>
      <c r="L370" s="461">
        <v>45016</v>
      </c>
      <c r="M370" s="420">
        <v>2582.9299999999998</v>
      </c>
      <c r="N370" s="458">
        <v>2582.9299999999998</v>
      </c>
      <c r="O370" s="228">
        <v>2582.9299999999998</v>
      </c>
      <c r="P370" s="720"/>
      <c r="Q370" s="721"/>
      <c r="R370" s="722" t="s">
        <v>610</v>
      </c>
      <c r="S370" s="723"/>
      <c r="T370" s="422" t="s">
        <v>24</v>
      </c>
      <c r="U370" s="423">
        <v>62</v>
      </c>
      <c r="V370" s="424" t="s">
        <v>24</v>
      </c>
    </row>
    <row r="371" spans="1:22" s="40" customFormat="1" ht="13.8">
      <c r="A371" s="39" t="s">
        <v>595</v>
      </c>
      <c r="B371" s="439" t="s">
        <v>1071</v>
      </c>
      <c r="C371" s="427"/>
      <c r="D371" s="427"/>
      <c r="E371" s="427"/>
      <c r="F371" s="427"/>
      <c r="G371" s="419"/>
      <c r="H371" s="419"/>
      <c r="I371" s="425"/>
      <c r="J371" s="426" t="s">
        <v>1071</v>
      </c>
      <c r="K371" s="461"/>
      <c r="L371" s="461"/>
      <c r="M371" s="420"/>
      <c r="N371" s="458" t="s">
        <v>1071</v>
      </c>
      <c r="O371" s="228" t="s">
        <v>1071</v>
      </c>
      <c r="P371" s="720"/>
      <c r="Q371" s="721"/>
      <c r="R371" s="722"/>
      <c r="S371" s="723"/>
      <c r="T371" s="422"/>
      <c r="U371" s="423"/>
      <c r="V371" s="424"/>
    </row>
    <row r="372" spans="1:22" s="40" customFormat="1" ht="13.8">
      <c r="A372" s="39" t="s">
        <v>1089</v>
      </c>
      <c r="B372" s="439" t="s">
        <v>1071</v>
      </c>
      <c r="C372" s="427"/>
      <c r="D372" s="427"/>
      <c r="E372" s="427"/>
      <c r="F372" s="427"/>
      <c r="G372" s="419"/>
      <c r="H372" s="419"/>
      <c r="I372" s="425"/>
      <c r="J372" s="426" t="s">
        <v>1071</v>
      </c>
      <c r="K372" s="594"/>
      <c r="L372" s="461"/>
      <c r="M372" s="420"/>
      <c r="N372" s="458" t="s">
        <v>1071</v>
      </c>
      <c r="O372" s="228" t="s">
        <v>1071</v>
      </c>
      <c r="P372" s="720"/>
      <c r="Q372" s="721"/>
      <c r="R372" s="722"/>
      <c r="S372" s="723"/>
      <c r="T372" s="422"/>
      <c r="U372" s="423"/>
      <c r="V372" s="424"/>
    </row>
    <row r="373" spans="1:22" s="40" customFormat="1" ht="13.8">
      <c r="A373" s="39" t="s">
        <v>1090</v>
      </c>
      <c r="B373" s="439" t="s">
        <v>1071</v>
      </c>
      <c r="C373" s="427"/>
      <c r="D373" s="427"/>
      <c r="E373" s="427"/>
      <c r="F373" s="427"/>
      <c r="G373" s="419"/>
      <c r="H373" s="419"/>
      <c r="I373" s="425"/>
      <c r="J373" s="426" t="s">
        <v>1071</v>
      </c>
      <c r="K373" s="461"/>
      <c r="L373" s="461"/>
      <c r="M373" s="420"/>
      <c r="N373" s="458" t="s">
        <v>1071</v>
      </c>
      <c r="O373" s="228" t="s">
        <v>1071</v>
      </c>
      <c r="P373" s="720"/>
      <c r="Q373" s="721"/>
      <c r="R373" s="722"/>
      <c r="S373" s="723"/>
      <c r="T373" s="422"/>
      <c r="U373" s="423"/>
      <c r="V373" s="424"/>
    </row>
    <row r="374" spans="1:22" s="40" customFormat="1" ht="13.8">
      <c r="A374" s="39" t="s">
        <v>1091</v>
      </c>
      <c r="B374" s="439" t="s">
        <v>1071</v>
      </c>
      <c r="C374" s="427"/>
      <c r="D374" s="427"/>
      <c r="E374" s="427"/>
      <c r="F374" s="427"/>
      <c r="G374" s="419"/>
      <c r="H374" s="419"/>
      <c r="I374" s="425"/>
      <c r="J374" s="426" t="s">
        <v>1071</v>
      </c>
      <c r="K374" s="461"/>
      <c r="L374" s="461"/>
      <c r="M374" s="420"/>
      <c r="N374" s="458" t="s">
        <v>1071</v>
      </c>
      <c r="O374" s="228" t="s">
        <v>1071</v>
      </c>
      <c r="P374" s="720"/>
      <c r="Q374" s="721"/>
      <c r="R374" s="722"/>
      <c r="S374" s="723"/>
      <c r="T374" s="422"/>
      <c r="U374" s="423"/>
      <c r="V374" s="424"/>
    </row>
    <row r="375" spans="1:22" s="40" customFormat="1" ht="13.8">
      <c r="A375" s="39"/>
      <c r="B375" s="439" t="s">
        <v>1071</v>
      </c>
      <c r="C375" s="427"/>
      <c r="D375" s="427"/>
      <c r="E375" s="427"/>
      <c r="F375" s="427"/>
      <c r="G375" s="419"/>
      <c r="H375" s="419"/>
      <c r="I375" s="425"/>
      <c r="J375" s="426" t="s">
        <v>1071</v>
      </c>
      <c r="K375" s="461"/>
      <c r="L375" s="461"/>
      <c r="M375" s="420"/>
      <c r="N375" s="458" t="s">
        <v>1071</v>
      </c>
      <c r="O375" s="228" t="s">
        <v>1071</v>
      </c>
      <c r="P375" s="720"/>
      <c r="Q375" s="721"/>
      <c r="R375" s="722"/>
      <c r="S375" s="723"/>
      <c r="T375" s="422"/>
      <c r="U375" s="423"/>
      <c r="V375" s="424"/>
    </row>
    <row r="376" spans="1:22" s="40" customFormat="1" ht="13.8">
      <c r="A376" s="39"/>
      <c r="B376" s="439" t="s">
        <v>1071</v>
      </c>
      <c r="C376" s="427"/>
      <c r="D376" s="427"/>
      <c r="E376" s="427"/>
      <c r="F376" s="427"/>
      <c r="G376" s="419"/>
      <c r="H376" s="419"/>
      <c r="I376" s="425"/>
      <c r="J376" s="426" t="s">
        <v>1071</v>
      </c>
      <c r="K376" s="461"/>
      <c r="L376" s="461"/>
      <c r="M376" s="420"/>
      <c r="N376" s="458" t="s">
        <v>1071</v>
      </c>
      <c r="O376" s="228" t="s">
        <v>1071</v>
      </c>
      <c r="P376" s="720"/>
      <c r="Q376" s="721"/>
      <c r="R376" s="722"/>
      <c r="S376" s="723"/>
      <c r="T376" s="422"/>
      <c r="U376" s="423"/>
      <c r="V376" s="424"/>
    </row>
    <row r="377" spans="1:22" s="40" customFormat="1" ht="13.8">
      <c r="A377" s="39"/>
      <c r="B377" s="439" t="s">
        <v>1071</v>
      </c>
      <c r="C377" s="427"/>
      <c r="D377" s="427"/>
      <c r="E377" s="427"/>
      <c r="F377" s="427"/>
      <c r="G377" s="419"/>
      <c r="H377" s="419"/>
      <c r="I377" s="425"/>
      <c r="J377" s="426" t="s">
        <v>1071</v>
      </c>
      <c r="K377" s="461"/>
      <c r="L377" s="461"/>
      <c r="M377" s="420"/>
      <c r="N377" s="458" t="s">
        <v>1071</v>
      </c>
      <c r="O377" s="228" t="s">
        <v>1071</v>
      </c>
      <c r="P377" s="720"/>
      <c r="Q377" s="721"/>
      <c r="R377" s="722"/>
      <c r="S377" s="723"/>
      <c r="T377" s="422"/>
      <c r="U377" s="423"/>
      <c r="V377" s="424"/>
    </row>
    <row r="378" spans="1:22" s="40" customFormat="1" ht="13.8">
      <c r="A378" s="39"/>
      <c r="B378" s="439" t="s">
        <v>1071</v>
      </c>
      <c r="C378" s="427"/>
      <c r="D378" s="427"/>
      <c r="E378" s="427"/>
      <c r="F378" s="427"/>
      <c r="G378" s="419"/>
      <c r="H378" s="419"/>
      <c r="I378" s="425"/>
      <c r="J378" s="426" t="s">
        <v>1071</v>
      </c>
      <c r="K378" s="461"/>
      <c r="L378" s="461"/>
      <c r="M378" s="420"/>
      <c r="N378" s="458" t="s">
        <v>1071</v>
      </c>
      <c r="O378" s="228" t="s">
        <v>1071</v>
      </c>
      <c r="P378" s="720"/>
      <c r="Q378" s="721"/>
      <c r="R378" s="722"/>
      <c r="S378" s="723"/>
      <c r="T378" s="422"/>
      <c r="U378" s="423"/>
      <c r="V378" s="424"/>
    </row>
    <row r="379" spans="1:22" s="40" customFormat="1" ht="13.8">
      <c r="A379" s="39"/>
      <c r="B379" s="439" t="s">
        <v>1071</v>
      </c>
      <c r="C379" s="427"/>
      <c r="D379" s="427"/>
      <c r="E379" s="427"/>
      <c r="F379" s="427"/>
      <c r="G379" s="419"/>
      <c r="H379" s="419"/>
      <c r="I379" s="425"/>
      <c r="J379" s="426" t="s">
        <v>1071</v>
      </c>
      <c r="K379" s="461"/>
      <c r="L379" s="461"/>
      <c r="M379" s="420"/>
      <c r="N379" s="458" t="s">
        <v>1071</v>
      </c>
      <c r="O379" s="228" t="s">
        <v>1071</v>
      </c>
      <c r="P379" s="720"/>
      <c r="Q379" s="721"/>
      <c r="R379" s="722"/>
      <c r="S379" s="723"/>
      <c r="T379" s="422"/>
      <c r="U379" s="423"/>
      <c r="V379" s="424"/>
    </row>
    <row r="380" spans="1:22" s="40" customFormat="1" ht="13.8">
      <c r="A380" s="39" t="s">
        <v>1256</v>
      </c>
      <c r="B380" s="439" t="s">
        <v>1071</v>
      </c>
      <c r="C380" s="427"/>
      <c r="D380" s="427"/>
      <c r="E380" s="427"/>
      <c r="F380" s="427"/>
      <c r="G380" s="419"/>
      <c r="H380" s="419"/>
      <c r="I380" s="425"/>
      <c r="J380" s="426" t="s">
        <v>1071</v>
      </c>
      <c r="K380" s="461"/>
      <c r="L380" s="461"/>
      <c r="M380" s="420"/>
      <c r="N380" s="459" t="s">
        <v>1071</v>
      </c>
      <c r="O380" s="228"/>
      <c r="P380" s="720"/>
      <c r="Q380" s="721"/>
      <c r="R380" s="722"/>
      <c r="S380" s="723"/>
      <c r="T380" s="422"/>
      <c r="U380" s="423"/>
      <c r="V380" s="424"/>
    </row>
    <row r="381" spans="1:22" s="40" customFormat="1" ht="13.8">
      <c r="A381" s="39" t="s">
        <v>1257</v>
      </c>
      <c r="B381" s="439" t="s">
        <v>1071</v>
      </c>
      <c r="C381" s="427"/>
      <c r="D381" s="427"/>
      <c r="E381" s="427"/>
      <c r="F381" s="427"/>
      <c r="G381" s="419"/>
      <c r="H381" s="419"/>
      <c r="I381" s="425"/>
      <c r="J381" s="426" t="s">
        <v>1071</v>
      </c>
      <c r="K381" s="461"/>
      <c r="L381" s="461"/>
      <c r="M381" s="421"/>
      <c r="N381" s="459" t="s">
        <v>1071</v>
      </c>
      <c r="O381" s="228" t="s">
        <v>1071</v>
      </c>
      <c r="P381" s="720"/>
      <c r="Q381" s="721"/>
      <c r="R381" s="722"/>
      <c r="S381" s="723"/>
      <c r="T381" s="422"/>
      <c r="U381" s="423"/>
      <c r="V381" s="424"/>
    </row>
    <row r="382" spans="1:22" s="40" customFormat="1" ht="13.8">
      <c r="A382" s="39" t="s">
        <v>1258</v>
      </c>
      <c r="B382" s="439" t="s">
        <v>1071</v>
      </c>
      <c r="C382" s="427"/>
      <c r="D382" s="427"/>
      <c r="E382" s="427"/>
      <c r="F382" s="427"/>
      <c r="G382" s="419"/>
      <c r="H382" s="419"/>
      <c r="I382" s="425"/>
      <c r="J382" s="426" t="s">
        <v>1071</v>
      </c>
      <c r="K382" s="461"/>
      <c r="L382" s="461"/>
      <c r="M382" s="421"/>
      <c r="N382" s="459" t="s">
        <v>1071</v>
      </c>
      <c r="O382" s="228" t="s">
        <v>1071</v>
      </c>
      <c r="P382" s="720"/>
      <c r="Q382" s="721"/>
      <c r="R382" s="722"/>
      <c r="S382" s="723"/>
      <c r="T382" s="422"/>
      <c r="U382" s="423"/>
      <c r="V382" s="424"/>
    </row>
    <row r="383" spans="1:22" s="40" customFormat="1" ht="14.4" thickBot="1">
      <c r="A383" s="39" t="s">
        <v>1259</v>
      </c>
      <c r="B383" s="443" t="s">
        <v>1071</v>
      </c>
      <c r="C383" s="428"/>
      <c r="D383" s="428"/>
      <c r="E383" s="428"/>
      <c r="F383" s="428"/>
      <c r="G383" s="429"/>
      <c r="H383" s="429"/>
      <c r="I383" s="430"/>
      <c r="J383" s="431" t="s">
        <v>1071</v>
      </c>
      <c r="K383" s="462"/>
      <c r="L383" s="462"/>
      <c r="M383" s="432"/>
      <c r="N383" s="459" t="s">
        <v>1071</v>
      </c>
      <c r="O383" s="228" t="s">
        <v>1071</v>
      </c>
      <c r="P383" s="720"/>
      <c r="Q383" s="721"/>
      <c r="R383" s="722"/>
      <c r="S383" s="723"/>
      <c r="T383" s="422"/>
      <c r="U383" s="423"/>
      <c r="V383" s="424"/>
    </row>
    <row r="384" spans="1:22" s="24" customFormat="1" ht="12" customHeight="1">
      <c r="A384" s="39"/>
      <c r="B384" s="41"/>
      <c r="C384" s="42"/>
      <c r="D384" s="42"/>
      <c r="E384" s="42"/>
      <c r="F384" s="42"/>
      <c r="G384" s="42"/>
      <c r="H384" s="440"/>
      <c r="I384" s="42"/>
      <c r="J384" s="42"/>
      <c r="K384" s="42"/>
      <c r="L384" s="42"/>
      <c r="M384" s="42"/>
      <c r="N384" s="42"/>
      <c r="O384" s="227"/>
      <c r="P384" s="42"/>
      <c r="Q384" s="42"/>
      <c r="R384" s="227"/>
      <c r="S384" s="42"/>
      <c r="T384" s="42"/>
      <c r="U384" s="43"/>
      <c r="V384" s="44"/>
    </row>
    <row r="385" spans="1:22" s="24" customFormat="1" ht="17.25" customHeight="1" thickBot="1">
      <c r="A385" s="39" t="s">
        <v>1260</v>
      </c>
      <c r="B385" s="510"/>
      <c r="C385" s="511"/>
      <c r="D385" s="511"/>
      <c r="E385" s="511"/>
      <c r="F385" s="511"/>
      <c r="G385" s="511"/>
      <c r="H385" s="511"/>
      <c r="I385" s="511"/>
      <c r="J385" s="511"/>
      <c r="K385" s="511"/>
      <c r="L385" s="511"/>
      <c r="M385" s="511"/>
      <c r="N385" s="447" t="s">
        <v>322</v>
      </c>
      <c r="O385" s="448">
        <v>1827.694</v>
      </c>
      <c r="P385" s="576"/>
      <c r="Q385" s="576"/>
      <c r="R385" s="577"/>
      <c r="S385" s="577"/>
      <c r="T385" s="578"/>
      <c r="U385" s="579"/>
      <c r="V385" s="580"/>
    </row>
    <row r="386" spans="1:22" ht="17.25" customHeight="1">
      <c r="B386" s="46"/>
      <c r="C386" s="46"/>
      <c r="D386" s="46"/>
      <c r="E386" s="46"/>
      <c r="F386" s="46"/>
      <c r="G386" s="47"/>
      <c r="H386" s="47"/>
      <c r="I386" s="47"/>
      <c r="J386" s="47"/>
      <c r="K386" s="47"/>
      <c r="L386" s="47"/>
      <c r="M386" s="47"/>
      <c r="N386" s="47"/>
      <c r="O386" s="47"/>
      <c r="P386" s="47"/>
      <c r="Q386" s="47"/>
      <c r="R386" s="47"/>
      <c r="S386" s="47"/>
      <c r="T386" s="47"/>
      <c r="U386" s="47"/>
      <c r="V386" s="47"/>
    </row>
    <row r="387" spans="1:22" s="24" customFormat="1" ht="16.5" customHeight="1" thickBot="1">
      <c r="A387" s="22"/>
      <c r="B387" s="735" t="s">
        <v>65</v>
      </c>
      <c r="C387" s="735"/>
      <c r="D387" s="735"/>
      <c r="E387" s="735"/>
      <c r="F387" s="735"/>
      <c r="G387" s="735"/>
      <c r="H387" s="735"/>
      <c r="I387" s="735"/>
      <c r="J387" s="735"/>
      <c r="K387" s="735"/>
      <c r="L387" s="735"/>
      <c r="M387" s="735"/>
      <c r="N387" s="735"/>
      <c r="O387" s="735"/>
      <c r="P387" s="735"/>
      <c r="Q387" s="735"/>
      <c r="R387" s="735"/>
      <c r="S387" s="735"/>
      <c r="T387" s="735"/>
      <c r="U387" s="735"/>
      <c r="V387" s="735"/>
    </row>
    <row r="388" spans="1:22" s="27" customFormat="1" ht="22.5" customHeight="1">
      <c r="A388" s="106" t="s">
        <v>1261</v>
      </c>
      <c r="B388" s="774" t="s">
        <v>62</v>
      </c>
      <c r="C388" s="779" t="s">
        <v>83</v>
      </c>
      <c r="D388" s="780"/>
      <c r="E388" s="780"/>
      <c r="F388" s="780"/>
      <c r="G388" s="780"/>
      <c r="H388" s="780"/>
      <c r="I388" s="780"/>
      <c r="J388" s="780"/>
      <c r="K388" s="780"/>
      <c r="L388" s="780"/>
      <c r="M388" s="758"/>
      <c r="N388" s="512"/>
      <c r="O388" s="513"/>
      <c r="P388" s="779" t="s">
        <v>90</v>
      </c>
      <c r="Q388" s="780"/>
      <c r="R388" s="780"/>
      <c r="S388" s="758"/>
      <c r="T388" s="757" t="s">
        <v>367</v>
      </c>
      <c r="U388" s="758"/>
      <c r="V388" s="781" t="s">
        <v>6</v>
      </c>
    </row>
    <row r="389" spans="1:22" s="27" customFormat="1" ht="22.5" customHeight="1">
      <c r="A389" s="106" t="s">
        <v>1262</v>
      </c>
      <c r="B389" s="775"/>
      <c r="C389" s="787" t="s">
        <v>84</v>
      </c>
      <c r="D389" s="788"/>
      <c r="E389" s="789"/>
      <c r="F389" s="516">
        <v>1</v>
      </c>
      <c r="G389" s="791" t="s">
        <v>292</v>
      </c>
      <c r="H389" s="750" t="s">
        <v>291</v>
      </c>
      <c r="I389" s="750"/>
      <c r="J389" s="787" t="s">
        <v>290</v>
      </c>
      <c r="K389" s="790"/>
      <c r="L389" s="517"/>
      <c r="M389" s="517"/>
      <c r="N389" s="518"/>
      <c r="O389" s="519"/>
      <c r="P389" s="814"/>
      <c r="Q389" s="815"/>
      <c r="R389" s="815"/>
      <c r="S389" s="816"/>
      <c r="T389" s="759"/>
      <c r="U389" s="760"/>
      <c r="V389" s="782"/>
    </row>
    <row r="390" spans="1:22" s="27" customFormat="1" ht="51.75" customHeight="1" thickBot="1">
      <c r="A390" s="106" t="s">
        <v>1263</v>
      </c>
      <c r="B390" s="775"/>
      <c r="C390" s="788" t="s">
        <v>82</v>
      </c>
      <c r="D390" s="789"/>
      <c r="E390" s="520" t="s">
        <v>86</v>
      </c>
      <c r="F390" s="514" t="s">
        <v>311</v>
      </c>
      <c r="G390" s="791"/>
      <c r="H390" s="750"/>
      <c r="I390" s="750"/>
      <c r="J390" s="504" t="s">
        <v>289</v>
      </c>
      <c r="K390" s="515" t="s">
        <v>297</v>
      </c>
      <c r="L390" s="521" t="s">
        <v>378</v>
      </c>
      <c r="M390" s="521"/>
      <c r="N390" s="522" t="s">
        <v>339</v>
      </c>
      <c r="O390" s="523"/>
      <c r="P390" s="454" t="s">
        <v>1100</v>
      </c>
      <c r="Q390" s="333" t="s">
        <v>91</v>
      </c>
      <c r="R390" s="334"/>
      <c r="S390" s="107">
        <v>2</v>
      </c>
      <c r="T390" s="784"/>
      <c r="U390" s="785"/>
      <c r="V390" s="783"/>
    </row>
    <row r="391" spans="1:22" s="27" customFormat="1" ht="15.75" customHeight="1">
      <c r="A391" s="106" t="s">
        <v>1264</v>
      </c>
      <c r="B391" s="775"/>
      <c r="C391" s="50">
        <v>1</v>
      </c>
      <c r="D391" s="94" t="s">
        <v>1071</v>
      </c>
      <c r="E391" s="101" t="s">
        <v>1071</v>
      </c>
      <c r="F391" s="327" t="s">
        <v>1071</v>
      </c>
      <c r="G391" s="327" t="s">
        <v>1071</v>
      </c>
      <c r="H391" s="777" t="s">
        <v>1071</v>
      </c>
      <c r="I391" s="778"/>
      <c r="J391" s="102" t="s">
        <v>1071</v>
      </c>
      <c r="K391" s="99" t="s">
        <v>1071</v>
      </c>
      <c r="L391" s="486" t="s">
        <v>1049</v>
      </c>
      <c r="M391" s="487" t="s">
        <v>1135</v>
      </c>
      <c r="N391" s="401" t="s">
        <v>24</v>
      </c>
      <c r="O391" s="801" t="s">
        <v>15</v>
      </c>
      <c r="P391" s="802"/>
      <c r="Q391" s="792">
        <v>11</v>
      </c>
      <c r="R391" s="795" t="s">
        <v>1049</v>
      </c>
      <c r="S391" s="796"/>
      <c r="T391" s="757" t="s">
        <v>68</v>
      </c>
      <c r="U391" s="780"/>
      <c r="V391" s="758"/>
    </row>
    <row r="392" spans="1:22" s="27" customFormat="1" ht="15.75" customHeight="1" thickBot="1">
      <c r="A392" s="106" t="s">
        <v>1265</v>
      </c>
      <c r="B392" s="775"/>
      <c r="C392" s="50">
        <v>2</v>
      </c>
      <c r="D392" s="94" t="s">
        <v>1071</v>
      </c>
      <c r="E392" s="101" t="s">
        <v>1071</v>
      </c>
      <c r="F392" s="327" t="s">
        <v>1071</v>
      </c>
      <c r="G392" s="327" t="s">
        <v>1071</v>
      </c>
      <c r="H392" s="777" t="s">
        <v>1071</v>
      </c>
      <c r="I392" s="778"/>
      <c r="J392" s="102" t="s">
        <v>1071</v>
      </c>
      <c r="K392" s="99" t="s">
        <v>1071</v>
      </c>
      <c r="L392" s="486"/>
      <c r="M392" s="487" t="s">
        <v>1071</v>
      </c>
      <c r="N392" s="401" t="s">
        <v>24</v>
      </c>
      <c r="O392" s="801"/>
      <c r="P392" s="802"/>
      <c r="Q392" s="793"/>
      <c r="R392" s="797"/>
      <c r="S392" s="798"/>
      <c r="T392" s="784"/>
      <c r="U392" s="786"/>
      <c r="V392" s="785"/>
    </row>
    <row r="393" spans="1:22" s="27" customFormat="1" ht="15.75" customHeight="1">
      <c r="A393" s="106" t="s">
        <v>1266</v>
      </c>
      <c r="B393" s="775"/>
      <c r="C393" s="50">
        <v>3</v>
      </c>
      <c r="D393" s="94" t="s">
        <v>1071</v>
      </c>
      <c r="E393" s="101" t="s">
        <v>1071</v>
      </c>
      <c r="F393" s="327" t="s">
        <v>1071</v>
      </c>
      <c r="G393" s="327" t="s">
        <v>1071</v>
      </c>
      <c r="H393" s="777" t="s">
        <v>1071</v>
      </c>
      <c r="I393" s="778"/>
      <c r="J393" s="102" t="s">
        <v>1071</v>
      </c>
      <c r="K393" s="99" t="s">
        <v>1071</v>
      </c>
      <c r="L393" s="486"/>
      <c r="M393" s="487" t="s">
        <v>1071</v>
      </c>
      <c r="N393" s="401"/>
      <c r="O393" s="803"/>
      <c r="P393" s="804"/>
      <c r="Q393" s="794"/>
      <c r="R393" s="799"/>
      <c r="S393" s="800"/>
      <c r="T393" s="261"/>
      <c r="U393" s="261"/>
      <c r="V393" s="262"/>
    </row>
    <row r="394" spans="1:22" s="27" customFormat="1" ht="15.75" customHeight="1">
      <c r="A394" s="106" t="s">
        <v>1267</v>
      </c>
      <c r="B394" s="775"/>
      <c r="C394" s="50">
        <v>4</v>
      </c>
      <c r="D394" s="94" t="s">
        <v>1071</v>
      </c>
      <c r="E394" s="101" t="s">
        <v>1071</v>
      </c>
      <c r="F394" s="327" t="s">
        <v>1071</v>
      </c>
      <c r="G394" s="327" t="s">
        <v>1071</v>
      </c>
      <c r="H394" s="777" t="s">
        <v>1071</v>
      </c>
      <c r="I394" s="778"/>
      <c r="J394" s="102" t="s">
        <v>1071</v>
      </c>
      <c r="K394" s="99" t="s">
        <v>1071</v>
      </c>
      <c r="L394" s="486"/>
      <c r="M394" s="487" t="s">
        <v>1071</v>
      </c>
      <c r="N394" s="401"/>
      <c r="O394" s="810" t="s">
        <v>315</v>
      </c>
      <c r="P394" s="787" t="s">
        <v>314</v>
      </c>
      <c r="Q394" s="788"/>
      <c r="R394" s="788"/>
      <c r="S394" s="789"/>
      <c r="T394" s="242"/>
      <c r="U394" s="242"/>
      <c r="V394" s="263"/>
    </row>
    <row r="395" spans="1:22" s="27" customFormat="1" ht="17.25" customHeight="1">
      <c r="A395" s="106" t="s">
        <v>1268</v>
      </c>
      <c r="B395" s="775"/>
      <c r="C395" s="50">
        <v>5</v>
      </c>
      <c r="D395" s="94" t="s">
        <v>1071</v>
      </c>
      <c r="E395" s="101" t="s">
        <v>1071</v>
      </c>
      <c r="F395" s="327" t="s">
        <v>1071</v>
      </c>
      <c r="G395" s="327" t="s">
        <v>1071</v>
      </c>
      <c r="H395" s="777" t="s">
        <v>1071</v>
      </c>
      <c r="I395" s="778"/>
      <c r="J395" s="102" t="s">
        <v>1071</v>
      </c>
      <c r="K395" s="99" t="s">
        <v>1071</v>
      </c>
      <c r="L395" s="486"/>
      <c r="M395" s="487" t="s">
        <v>1071</v>
      </c>
      <c r="N395" s="401"/>
      <c r="O395" s="811"/>
      <c r="P395" s="504" t="s">
        <v>92</v>
      </c>
      <c r="Q395" s="504" t="s">
        <v>299</v>
      </c>
      <c r="R395" s="750" t="s">
        <v>312</v>
      </c>
      <c r="S395" s="750"/>
      <c r="T395" s="242"/>
      <c r="U395" s="242"/>
      <c r="V395" s="263"/>
    </row>
    <row r="396" spans="1:22" s="27" customFormat="1" ht="16.5" customHeight="1" thickBot="1">
      <c r="A396" s="106" t="s">
        <v>1269</v>
      </c>
      <c r="B396" s="775"/>
      <c r="C396" s="103">
        <v>6</v>
      </c>
      <c r="D396" s="104" t="s">
        <v>1071</v>
      </c>
      <c r="E396" s="105" t="s">
        <v>1071</v>
      </c>
      <c r="F396" s="327" t="s">
        <v>1071</v>
      </c>
      <c r="G396" s="327" t="s">
        <v>1071</v>
      </c>
      <c r="H396" s="777" t="s">
        <v>1071</v>
      </c>
      <c r="I396" s="778"/>
      <c r="J396" s="102" t="s">
        <v>1071</v>
      </c>
      <c r="K396" s="99" t="s">
        <v>1071</v>
      </c>
      <c r="L396" s="486"/>
      <c r="M396" s="487" t="s">
        <v>1071</v>
      </c>
      <c r="N396" s="484"/>
      <c r="O396" s="346" t="s">
        <v>6</v>
      </c>
      <c r="P396" s="265">
        <v>2</v>
      </c>
      <c r="Q396" s="266">
        <v>3065.4126299999998</v>
      </c>
      <c r="R396" s="817">
        <v>3655.3879999999999</v>
      </c>
      <c r="S396" s="817">
        <v>0</v>
      </c>
      <c r="T396" s="242"/>
      <c r="U396" s="242"/>
      <c r="V396" s="263"/>
    </row>
    <row r="397" spans="1:22" s="27" customFormat="1" ht="16.5" customHeight="1" thickBot="1">
      <c r="A397" s="106" t="s">
        <v>1270</v>
      </c>
      <c r="B397" s="776"/>
      <c r="C397" s="805" t="s">
        <v>88</v>
      </c>
      <c r="D397" s="806"/>
      <c r="E397" s="806"/>
      <c r="F397" s="545"/>
      <c r="G397" s="546"/>
      <c r="H397" s="730" t="s">
        <v>1071</v>
      </c>
      <c r="I397" s="731"/>
      <c r="J397" s="449" t="s">
        <v>1071</v>
      </c>
      <c r="K397" s="267" t="s">
        <v>6</v>
      </c>
      <c r="L397" s="527"/>
      <c r="M397" s="575"/>
      <c r="N397" s="528"/>
      <c r="O397" s="732" t="s">
        <v>1071</v>
      </c>
      <c r="P397" s="732" t="s">
        <v>1071</v>
      </c>
      <c r="Q397" s="732" t="s">
        <v>1071</v>
      </c>
      <c r="R397" s="732" t="s">
        <v>1071</v>
      </c>
      <c r="S397" s="732" t="s">
        <v>1071</v>
      </c>
      <c r="T397" s="524"/>
      <c r="U397" s="525"/>
      <c r="V397" s="526"/>
    </row>
    <row r="398" spans="1:22" ht="24.9" customHeight="1"/>
    <row r="399" spans="1:22" ht="24.9" customHeight="1"/>
    <row r="400" spans="1:22" s="38" customFormat="1" ht="24" thickBot="1">
      <c r="A400" s="31">
        <v>12</v>
      </c>
      <c r="B400" s="746" t="s">
        <v>49</v>
      </c>
      <c r="C400" s="746"/>
      <c r="D400" s="746"/>
      <c r="E400" s="32">
        <v>12</v>
      </c>
      <c r="F400" s="33" t="s">
        <v>422</v>
      </c>
      <c r="G400" s="34"/>
      <c r="H400" s="34"/>
      <c r="I400" s="33"/>
      <c r="J400" s="33"/>
      <c r="K400" s="33"/>
      <c r="L400" s="33"/>
      <c r="M400" s="35"/>
      <c r="N400" s="35"/>
      <c r="O400" s="34"/>
      <c r="P400" s="34"/>
      <c r="Q400" s="36"/>
      <c r="R400" s="36"/>
      <c r="S400" s="36"/>
      <c r="T400" s="36"/>
      <c r="U400" s="37"/>
    </row>
    <row r="401" spans="1:22" s="24" customFormat="1" ht="24.75" customHeight="1">
      <c r="A401" s="22"/>
      <c r="B401" s="768" t="s">
        <v>54</v>
      </c>
      <c r="C401" s="501" t="s">
        <v>55</v>
      </c>
      <c r="D401" s="502" t="s">
        <v>16</v>
      </c>
      <c r="E401" s="502"/>
      <c r="F401" s="502" t="s">
        <v>56</v>
      </c>
      <c r="G401" s="503"/>
      <c r="H401" s="749" t="s">
        <v>57</v>
      </c>
      <c r="I401" s="747" t="s">
        <v>345</v>
      </c>
      <c r="J401" s="749" t="s">
        <v>17</v>
      </c>
      <c r="K401" s="749" t="s">
        <v>298</v>
      </c>
      <c r="L401" s="749" t="s">
        <v>58</v>
      </c>
      <c r="M401" s="749" t="s">
        <v>193</v>
      </c>
      <c r="N401" s="766" t="s">
        <v>313</v>
      </c>
      <c r="O401" s="767"/>
      <c r="P401" s="733" t="s">
        <v>21</v>
      </c>
      <c r="Q401" s="734"/>
      <c r="R401" s="757" t="s">
        <v>205</v>
      </c>
      <c r="S401" s="758"/>
      <c r="T401" s="761" t="s">
        <v>180</v>
      </c>
      <c r="U401" s="762"/>
      <c r="V401" s="763"/>
    </row>
    <row r="402" spans="1:22" s="24" customFormat="1" ht="92.25" customHeight="1">
      <c r="A402" s="22"/>
      <c r="B402" s="769"/>
      <c r="C402" s="504" t="s">
        <v>59</v>
      </c>
      <c r="D402" s="505" t="s">
        <v>3</v>
      </c>
      <c r="E402" s="505" t="s">
        <v>18</v>
      </c>
      <c r="F402" s="505" t="s">
        <v>60</v>
      </c>
      <c r="G402" s="506" t="s">
        <v>61</v>
      </c>
      <c r="H402" s="750"/>
      <c r="I402" s="748"/>
      <c r="J402" s="750"/>
      <c r="K402" s="750"/>
      <c r="L402" s="750"/>
      <c r="M402" s="750"/>
      <c r="N402" s="504" t="s">
        <v>191</v>
      </c>
      <c r="O402" s="505" t="s">
        <v>73</v>
      </c>
      <c r="P402" s="764"/>
      <c r="Q402" s="765"/>
      <c r="R402" s="759"/>
      <c r="S402" s="760"/>
      <c r="T402" s="507" t="s">
        <v>181</v>
      </c>
      <c r="U402" s="508" t="s">
        <v>190</v>
      </c>
      <c r="V402" s="509" t="s">
        <v>225</v>
      </c>
    </row>
    <row r="403" spans="1:22" s="24" customFormat="1" ht="26.25" customHeight="1">
      <c r="A403" s="22"/>
      <c r="B403" s="433"/>
      <c r="C403" s="434">
        <v>3</v>
      </c>
      <c r="D403" s="434">
        <v>4</v>
      </c>
      <c r="E403" s="434">
        <v>5</v>
      </c>
      <c r="F403" s="434">
        <v>6</v>
      </c>
      <c r="G403" s="434">
        <v>7</v>
      </c>
      <c r="H403" s="434">
        <v>8</v>
      </c>
      <c r="I403" s="434">
        <v>9</v>
      </c>
      <c r="J403" s="434">
        <v>10</v>
      </c>
      <c r="K403" s="434">
        <v>11</v>
      </c>
      <c r="L403" s="434">
        <v>12</v>
      </c>
      <c r="M403" s="434">
        <v>13</v>
      </c>
      <c r="N403" s="434">
        <v>14</v>
      </c>
      <c r="O403" s="434">
        <v>15</v>
      </c>
      <c r="P403" s="435">
        <v>16</v>
      </c>
      <c r="Q403" s="436">
        <v>17</v>
      </c>
      <c r="R403" s="435">
        <v>18</v>
      </c>
      <c r="S403" s="436">
        <v>19</v>
      </c>
      <c r="T403" s="437">
        <v>20</v>
      </c>
      <c r="U403" s="224">
        <v>21</v>
      </c>
      <c r="V403" s="438">
        <v>22</v>
      </c>
    </row>
    <row r="404" spans="1:22" s="40" customFormat="1" ht="24.9" customHeight="1">
      <c r="A404" s="39" t="s">
        <v>1271</v>
      </c>
      <c r="B404" s="728">
        <v>1</v>
      </c>
      <c r="C404" s="724" t="s">
        <v>592</v>
      </c>
      <c r="D404" s="724" t="s">
        <v>656</v>
      </c>
      <c r="E404" s="724" t="s">
        <v>658</v>
      </c>
      <c r="F404" s="427" t="s">
        <v>595</v>
      </c>
      <c r="G404" s="419">
        <v>0.6</v>
      </c>
      <c r="H404" s="718" t="s">
        <v>24</v>
      </c>
      <c r="I404" s="425">
        <v>1</v>
      </c>
      <c r="J404" s="426" t="s">
        <v>423</v>
      </c>
      <c r="K404" s="726">
        <v>43827</v>
      </c>
      <c r="L404" s="726">
        <v>45138</v>
      </c>
      <c r="M404" s="420">
        <v>2347.86</v>
      </c>
      <c r="N404" s="458">
        <v>1408.7160000000001</v>
      </c>
      <c r="O404" s="228">
        <v>1408.7159999999999</v>
      </c>
      <c r="P404" s="720"/>
      <c r="Q404" s="721"/>
      <c r="R404" s="742" t="s">
        <v>610</v>
      </c>
      <c r="S404" s="743"/>
      <c r="T404" s="422" t="s">
        <v>24</v>
      </c>
      <c r="U404" s="423">
        <v>55</v>
      </c>
      <c r="V404" s="424" t="s">
        <v>24</v>
      </c>
    </row>
    <row r="405" spans="1:22" s="40" customFormat="1" ht="24.9" customHeight="1">
      <c r="A405" s="39" t="s">
        <v>1088</v>
      </c>
      <c r="B405" s="729"/>
      <c r="C405" s="725"/>
      <c r="D405" s="725"/>
      <c r="E405" s="725"/>
      <c r="F405" s="427" t="s">
        <v>595</v>
      </c>
      <c r="G405" s="419">
        <v>0.15</v>
      </c>
      <c r="H405" s="719"/>
      <c r="I405" s="425">
        <v>2</v>
      </c>
      <c r="J405" s="426" t="s">
        <v>424</v>
      </c>
      <c r="K405" s="727"/>
      <c r="L405" s="727"/>
      <c r="M405" s="420">
        <v>2347.86</v>
      </c>
      <c r="N405" s="458">
        <v>352.17900000000003</v>
      </c>
      <c r="O405" s="228">
        <v>352.17899999999997</v>
      </c>
      <c r="P405" s="720"/>
      <c r="Q405" s="721"/>
      <c r="R405" s="744"/>
      <c r="S405" s="745"/>
      <c r="T405" s="422" t="s">
        <v>24</v>
      </c>
      <c r="U405" s="423">
        <v>75</v>
      </c>
      <c r="V405" s="424" t="s">
        <v>24</v>
      </c>
    </row>
    <row r="406" spans="1:22" s="40" customFormat="1" ht="24.9" customHeight="1">
      <c r="A406" s="39" t="s">
        <v>595</v>
      </c>
      <c r="B406" s="439">
        <v>2</v>
      </c>
      <c r="C406" s="427" t="s">
        <v>592</v>
      </c>
      <c r="D406" s="427" t="s">
        <v>657</v>
      </c>
      <c r="E406" s="427" t="s">
        <v>659</v>
      </c>
      <c r="F406" s="427" t="s">
        <v>591</v>
      </c>
      <c r="G406" s="419">
        <v>1</v>
      </c>
      <c r="H406" s="419" t="s">
        <v>24</v>
      </c>
      <c r="I406" s="425">
        <v>1</v>
      </c>
      <c r="J406" s="426" t="s">
        <v>423</v>
      </c>
      <c r="K406" s="461">
        <v>37089</v>
      </c>
      <c r="L406" s="461">
        <v>38198</v>
      </c>
      <c r="M406" s="420">
        <v>1669.18</v>
      </c>
      <c r="N406" s="458">
        <v>1669.18</v>
      </c>
      <c r="O406" s="228">
        <v>1669.18</v>
      </c>
      <c r="P406" s="720"/>
      <c r="Q406" s="721"/>
      <c r="R406" s="807" t="s">
        <v>610</v>
      </c>
      <c r="S406" s="808"/>
      <c r="T406" s="422" t="s">
        <v>24</v>
      </c>
      <c r="U406" s="423">
        <v>28</v>
      </c>
      <c r="V406" s="424" t="s">
        <v>24</v>
      </c>
    </row>
    <row r="407" spans="1:22" s="40" customFormat="1" ht="13.8">
      <c r="A407" s="39" t="s">
        <v>1089</v>
      </c>
      <c r="B407" s="439" t="s">
        <v>1071</v>
      </c>
      <c r="C407" s="427"/>
      <c r="D407" s="427"/>
      <c r="E407" s="427"/>
      <c r="F407" s="427"/>
      <c r="G407" s="419"/>
      <c r="H407" s="419"/>
      <c r="I407" s="425"/>
      <c r="J407" s="426" t="s">
        <v>1071</v>
      </c>
      <c r="K407" s="594"/>
      <c r="L407" s="461"/>
      <c r="M407" s="420"/>
      <c r="N407" s="458" t="s">
        <v>1071</v>
      </c>
      <c r="O407" s="228" t="s">
        <v>1071</v>
      </c>
      <c r="P407" s="720"/>
      <c r="Q407" s="721"/>
      <c r="R407" s="722"/>
      <c r="S407" s="723"/>
      <c r="T407" s="422"/>
      <c r="U407" s="423"/>
      <c r="V407" s="424"/>
    </row>
    <row r="408" spans="1:22" s="40" customFormat="1" ht="13.8">
      <c r="A408" s="39" t="s">
        <v>1090</v>
      </c>
      <c r="B408" s="439" t="s">
        <v>1071</v>
      </c>
      <c r="C408" s="427"/>
      <c r="D408" s="427"/>
      <c r="E408" s="427"/>
      <c r="F408" s="427"/>
      <c r="G408" s="419"/>
      <c r="H408" s="419"/>
      <c r="I408" s="425"/>
      <c r="J408" s="426" t="s">
        <v>1071</v>
      </c>
      <c r="K408" s="461"/>
      <c r="L408" s="461"/>
      <c r="M408" s="420"/>
      <c r="N408" s="458" t="s">
        <v>1071</v>
      </c>
      <c r="O408" s="228" t="s">
        <v>1071</v>
      </c>
      <c r="P408" s="720"/>
      <c r="Q408" s="721"/>
      <c r="R408" s="722"/>
      <c r="S408" s="723"/>
      <c r="T408" s="422"/>
      <c r="U408" s="423"/>
      <c r="V408" s="424"/>
    </row>
    <row r="409" spans="1:22" s="40" customFormat="1" ht="13.8">
      <c r="A409" s="39" t="s">
        <v>1091</v>
      </c>
      <c r="B409" s="439" t="s">
        <v>1071</v>
      </c>
      <c r="C409" s="427"/>
      <c r="D409" s="427"/>
      <c r="E409" s="427"/>
      <c r="F409" s="427"/>
      <c r="G409" s="419"/>
      <c r="H409" s="419"/>
      <c r="I409" s="425"/>
      <c r="J409" s="426" t="s">
        <v>1071</v>
      </c>
      <c r="K409" s="461"/>
      <c r="L409" s="461"/>
      <c r="M409" s="420"/>
      <c r="N409" s="458" t="s">
        <v>1071</v>
      </c>
      <c r="O409" s="228" t="s">
        <v>1071</v>
      </c>
      <c r="P409" s="720"/>
      <c r="Q409" s="721"/>
      <c r="R409" s="722"/>
      <c r="S409" s="723"/>
      <c r="T409" s="422"/>
      <c r="U409" s="423"/>
      <c r="V409" s="424"/>
    </row>
    <row r="410" spans="1:22" s="40" customFormat="1" ht="13.8">
      <c r="A410" s="39"/>
      <c r="B410" s="439" t="s">
        <v>1071</v>
      </c>
      <c r="C410" s="427"/>
      <c r="D410" s="427"/>
      <c r="E410" s="427"/>
      <c r="F410" s="427"/>
      <c r="G410" s="419"/>
      <c r="H410" s="419"/>
      <c r="I410" s="425"/>
      <c r="J410" s="426" t="s">
        <v>1071</v>
      </c>
      <c r="K410" s="461"/>
      <c r="L410" s="461"/>
      <c r="M410" s="420"/>
      <c r="N410" s="458" t="s">
        <v>1071</v>
      </c>
      <c r="O410" s="228" t="s">
        <v>1071</v>
      </c>
      <c r="P410" s="720"/>
      <c r="Q410" s="721"/>
      <c r="R410" s="722"/>
      <c r="S410" s="723"/>
      <c r="T410" s="422"/>
      <c r="U410" s="423"/>
      <c r="V410" s="424"/>
    </row>
    <row r="411" spans="1:22" s="40" customFormat="1" ht="13.8">
      <c r="A411" s="39"/>
      <c r="B411" s="439" t="s">
        <v>1071</v>
      </c>
      <c r="C411" s="427"/>
      <c r="D411" s="427"/>
      <c r="E411" s="427"/>
      <c r="F411" s="427"/>
      <c r="G411" s="419"/>
      <c r="H411" s="419"/>
      <c r="I411" s="425"/>
      <c r="J411" s="426" t="s">
        <v>1071</v>
      </c>
      <c r="K411" s="461"/>
      <c r="L411" s="461"/>
      <c r="M411" s="420"/>
      <c r="N411" s="458" t="s">
        <v>1071</v>
      </c>
      <c r="O411" s="228" t="s">
        <v>1071</v>
      </c>
      <c r="P411" s="720"/>
      <c r="Q411" s="721"/>
      <c r="R411" s="722"/>
      <c r="S411" s="723"/>
      <c r="T411" s="422"/>
      <c r="U411" s="423"/>
      <c r="V411" s="424"/>
    </row>
    <row r="412" spans="1:22" s="40" customFormat="1" ht="13.8">
      <c r="A412" s="39"/>
      <c r="B412" s="439" t="s">
        <v>1071</v>
      </c>
      <c r="C412" s="427"/>
      <c r="D412" s="427"/>
      <c r="E412" s="427"/>
      <c r="F412" s="427"/>
      <c r="G412" s="419"/>
      <c r="H412" s="419"/>
      <c r="I412" s="425"/>
      <c r="J412" s="426" t="s">
        <v>1071</v>
      </c>
      <c r="K412" s="461"/>
      <c r="L412" s="461"/>
      <c r="M412" s="420"/>
      <c r="N412" s="458" t="s">
        <v>1071</v>
      </c>
      <c r="O412" s="228" t="s">
        <v>1071</v>
      </c>
      <c r="P412" s="720"/>
      <c r="Q412" s="721"/>
      <c r="R412" s="722"/>
      <c r="S412" s="723"/>
      <c r="T412" s="422"/>
      <c r="U412" s="423"/>
      <c r="V412" s="424"/>
    </row>
    <row r="413" spans="1:22" s="40" customFormat="1" ht="13.8">
      <c r="A413" s="39"/>
      <c r="B413" s="439" t="s">
        <v>1071</v>
      </c>
      <c r="C413" s="427"/>
      <c r="D413" s="427"/>
      <c r="E413" s="427"/>
      <c r="F413" s="427"/>
      <c r="G413" s="419"/>
      <c r="H413" s="419"/>
      <c r="I413" s="425"/>
      <c r="J413" s="426" t="s">
        <v>1071</v>
      </c>
      <c r="K413" s="461"/>
      <c r="L413" s="461"/>
      <c r="M413" s="420"/>
      <c r="N413" s="458" t="s">
        <v>1071</v>
      </c>
      <c r="O413" s="228" t="s">
        <v>1071</v>
      </c>
      <c r="P413" s="720"/>
      <c r="Q413" s="721"/>
      <c r="R413" s="722"/>
      <c r="S413" s="723"/>
      <c r="T413" s="422"/>
      <c r="U413" s="423"/>
      <c r="V413" s="424"/>
    </row>
    <row r="414" spans="1:22" s="40" customFormat="1" ht="13.8">
      <c r="A414" s="39"/>
      <c r="B414" s="439" t="s">
        <v>1071</v>
      </c>
      <c r="C414" s="427"/>
      <c r="D414" s="427"/>
      <c r="E414" s="427"/>
      <c r="F414" s="427"/>
      <c r="G414" s="419"/>
      <c r="H414" s="419"/>
      <c r="I414" s="425"/>
      <c r="J414" s="426" t="s">
        <v>1071</v>
      </c>
      <c r="K414" s="461"/>
      <c r="L414" s="461"/>
      <c r="M414" s="420"/>
      <c r="N414" s="458" t="s">
        <v>1071</v>
      </c>
      <c r="O414" s="228" t="s">
        <v>1071</v>
      </c>
      <c r="P414" s="720"/>
      <c r="Q414" s="721"/>
      <c r="R414" s="722"/>
      <c r="S414" s="723"/>
      <c r="T414" s="422"/>
      <c r="U414" s="423"/>
      <c r="V414" s="424"/>
    </row>
    <row r="415" spans="1:22" s="40" customFormat="1" ht="13.8">
      <c r="A415" s="39" t="s">
        <v>1272</v>
      </c>
      <c r="B415" s="439" t="s">
        <v>1071</v>
      </c>
      <c r="C415" s="427"/>
      <c r="D415" s="427"/>
      <c r="E415" s="427"/>
      <c r="F415" s="427"/>
      <c r="G415" s="419"/>
      <c r="H415" s="419"/>
      <c r="I415" s="425"/>
      <c r="J415" s="426" t="s">
        <v>1071</v>
      </c>
      <c r="K415" s="461"/>
      <c r="L415" s="461"/>
      <c r="M415" s="420"/>
      <c r="N415" s="459" t="s">
        <v>1071</v>
      </c>
      <c r="O415" s="228"/>
      <c r="P415" s="720"/>
      <c r="Q415" s="721"/>
      <c r="R415" s="722"/>
      <c r="S415" s="723"/>
      <c r="T415" s="422"/>
      <c r="U415" s="423"/>
      <c r="V415" s="424"/>
    </row>
    <row r="416" spans="1:22" s="40" customFormat="1" ht="13.8">
      <c r="A416" s="39" t="s">
        <v>1273</v>
      </c>
      <c r="B416" s="439" t="s">
        <v>1071</v>
      </c>
      <c r="C416" s="427"/>
      <c r="D416" s="427"/>
      <c r="E416" s="427"/>
      <c r="F416" s="427"/>
      <c r="G416" s="419"/>
      <c r="H416" s="419"/>
      <c r="I416" s="425"/>
      <c r="J416" s="426" t="s">
        <v>1071</v>
      </c>
      <c r="K416" s="461"/>
      <c r="L416" s="461"/>
      <c r="M416" s="421"/>
      <c r="N416" s="459" t="s">
        <v>1071</v>
      </c>
      <c r="O416" s="228" t="s">
        <v>1071</v>
      </c>
      <c r="P416" s="720"/>
      <c r="Q416" s="721"/>
      <c r="R416" s="722"/>
      <c r="S416" s="723"/>
      <c r="T416" s="422"/>
      <c r="U416" s="423"/>
      <c r="V416" s="424"/>
    </row>
    <row r="417" spans="1:22" s="40" customFormat="1" ht="13.8">
      <c r="A417" s="39" t="s">
        <v>1274</v>
      </c>
      <c r="B417" s="439" t="s">
        <v>1071</v>
      </c>
      <c r="C417" s="427"/>
      <c r="D417" s="427"/>
      <c r="E417" s="427"/>
      <c r="F417" s="427"/>
      <c r="G417" s="419"/>
      <c r="H417" s="419"/>
      <c r="I417" s="425"/>
      <c r="J417" s="426" t="s">
        <v>1071</v>
      </c>
      <c r="K417" s="461"/>
      <c r="L417" s="461"/>
      <c r="M417" s="421"/>
      <c r="N417" s="459" t="s">
        <v>1071</v>
      </c>
      <c r="O417" s="228" t="s">
        <v>1071</v>
      </c>
      <c r="P417" s="720"/>
      <c r="Q417" s="721"/>
      <c r="R417" s="722"/>
      <c r="S417" s="723"/>
      <c r="T417" s="422"/>
      <c r="U417" s="423"/>
      <c r="V417" s="424"/>
    </row>
    <row r="418" spans="1:22" s="40" customFormat="1" ht="14.4" thickBot="1">
      <c r="A418" s="39" t="s">
        <v>1275</v>
      </c>
      <c r="B418" s="443" t="s">
        <v>1071</v>
      </c>
      <c r="C418" s="428"/>
      <c r="D418" s="428"/>
      <c r="E418" s="428"/>
      <c r="F418" s="428"/>
      <c r="G418" s="429"/>
      <c r="H418" s="429"/>
      <c r="I418" s="430"/>
      <c r="J418" s="431" t="s">
        <v>1071</v>
      </c>
      <c r="K418" s="462"/>
      <c r="L418" s="462"/>
      <c r="M418" s="432"/>
      <c r="N418" s="459" t="s">
        <v>1071</v>
      </c>
      <c r="O418" s="228" t="s">
        <v>1071</v>
      </c>
      <c r="P418" s="720"/>
      <c r="Q418" s="721"/>
      <c r="R418" s="722"/>
      <c r="S418" s="723"/>
      <c r="T418" s="422"/>
      <c r="U418" s="423"/>
      <c r="V418" s="424"/>
    </row>
    <row r="419" spans="1:22" s="24" customFormat="1" ht="12" customHeight="1">
      <c r="A419" s="39"/>
      <c r="B419" s="41"/>
      <c r="C419" s="42"/>
      <c r="D419" s="42"/>
      <c r="E419" s="42"/>
      <c r="F419" s="42"/>
      <c r="G419" s="42"/>
      <c r="H419" s="440"/>
      <c r="I419" s="42"/>
      <c r="J419" s="42"/>
      <c r="K419" s="42"/>
      <c r="L419" s="42"/>
      <c r="M419" s="42"/>
      <c r="N419" s="42"/>
      <c r="O419" s="227"/>
      <c r="P419" s="42"/>
      <c r="Q419" s="42"/>
      <c r="R419" s="227"/>
      <c r="S419" s="42"/>
      <c r="T419" s="42"/>
      <c r="U419" s="43"/>
      <c r="V419" s="44"/>
    </row>
    <row r="420" spans="1:22" s="24" customFormat="1" ht="17.25" customHeight="1" thickBot="1">
      <c r="A420" s="39" t="s">
        <v>1276</v>
      </c>
      <c r="B420" s="510"/>
      <c r="C420" s="511"/>
      <c r="D420" s="511"/>
      <c r="E420" s="511"/>
      <c r="F420" s="511"/>
      <c r="G420" s="511"/>
      <c r="H420" s="511"/>
      <c r="I420" s="511"/>
      <c r="J420" s="511"/>
      <c r="K420" s="511"/>
      <c r="L420" s="511"/>
      <c r="M420" s="511"/>
      <c r="N420" s="447" t="s">
        <v>322</v>
      </c>
      <c r="O420" s="448">
        <v>1715.0374999999999</v>
      </c>
      <c r="P420" s="576"/>
      <c r="Q420" s="576"/>
      <c r="R420" s="577"/>
      <c r="S420" s="577"/>
      <c r="T420" s="578"/>
      <c r="U420" s="579"/>
      <c r="V420" s="580"/>
    </row>
    <row r="421" spans="1:22" ht="17.25" customHeight="1">
      <c r="B421" s="46"/>
      <c r="C421" s="46"/>
      <c r="D421" s="46"/>
      <c r="E421" s="46"/>
      <c r="F421" s="46"/>
      <c r="G421" s="47"/>
      <c r="H421" s="47"/>
      <c r="I421" s="47"/>
      <c r="J421" s="47"/>
      <c r="K421" s="47"/>
      <c r="L421" s="47"/>
      <c r="M421" s="47"/>
      <c r="N421" s="47"/>
      <c r="O421" s="47"/>
      <c r="P421" s="47"/>
      <c r="Q421" s="47"/>
      <c r="R421" s="47"/>
      <c r="S421" s="47"/>
      <c r="T421" s="47"/>
      <c r="U421" s="47"/>
      <c r="V421" s="47"/>
    </row>
    <row r="422" spans="1:22" s="24" customFormat="1" ht="16.5" customHeight="1" thickBot="1">
      <c r="A422" s="22"/>
      <c r="B422" s="735" t="s">
        <v>65</v>
      </c>
      <c r="C422" s="735"/>
      <c r="D422" s="735"/>
      <c r="E422" s="735"/>
      <c r="F422" s="735"/>
      <c r="G422" s="735"/>
      <c r="H422" s="735"/>
      <c r="I422" s="735"/>
      <c r="J422" s="735"/>
      <c r="K422" s="735"/>
      <c r="L422" s="735"/>
      <c r="M422" s="735"/>
      <c r="N422" s="735"/>
      <c r="O422" s="735"/>
      <c r="P422" s="735"/>
      <c r="Q422" s="735"/>
      <c r="R422" s="735"/>
      <c r="S422" s="735"/>
      <c r="T422" s="735"/>
      <c r="U422" s="735"/>
      <c r="V422" s="735"/>
    </row>
    <row r="423" spans="1:22" s="27" customFormat="1" ht="22.5" customHeight="1">
      <c r="A423" s="106" t="s">
        <v>1277</v>
      </c>
      <c r="B423" s="774" t="s">
        <v>62</v>
      </c>
      <c r="C423" s="779" t="s">
        <v>83</v>
      </c>
      <c r="D423" s="780"/>
      <c r="E423" s="780"/>
      <c r="F423" s="780"/>
      <c r="G423" s="780"/>
      <c r="H423" s="780"/>
      <c r="I423" s="780"/>
      <c r="J423" s="780"/>
      <c r="K423" s="780"/>
      <c r="L423" s="780"/>
      <c r="M423" s="758"/>
      <c r="N423" s="512"/>
      <c r="O423" s="513"/>
      <c r="P423" s="779" t="s">
        <v>90</v>
      </c>
      <c r="Q423" s="780"/>
      <c r="R423" s="780"/>
      <c r="S423" s="758"/>
      <c r="T423" s="757" t="s">
        <v>367</v>
      </c>
      <c r="U423" s="758"/>
      <c r="V423" s="781" t="s">
        <v>6</v>
      </c>
    </row>
    <row r="424" spans="1:22" s="27" customFormat="1" ht="22.5" customHeight="1">
      <c r="A424" s="106" t="s">
        <v>1278</v>
      </c>
      <c r="B424" s="775"/>
      <c r="C424" s="787" t="s">
        <v>84</v>
      </c>
      <c r="D424" s="788"/>
      <c r="E424" s="789"/>
      <c r="F424" s="516">
        <v>2</v>
      </c>
      <c r="G424" s="791" t="s">
        <v>292</v>
      </c>
      <c r="H424" s="750" t="s">
        <v>291</v>
      </c>
      <c r="I424" s="750"/>
      <c r="J424" s="787" t="s">
        <v>290</v>
      </c>
      <c r="K424" s="790"/>
      <c r="L424" s="517"/>
      <c r="M424" s="517"/>
      <c r="N424" s="518"/>
      <c r="O424" s="519"/>
      <c r="P424" s="814"/>
      <c r="Q424" s="815"/>
      <c r="R424" s="815"/>
      <c r="S424" s="816"/>
      <c r="T424" s="759"/>
      <c r="U424" s="760"/>
      <c r="V424" s="782"/>
    </row>
    <row r="425" spans="1:22" s="27" customFormat="1" ht="51.75" customHeight="1" thickBot="1">
      <c r="A425" s="106" t="s">
        <v>1279</v>
      </c>
      <c r="B425" s="775"/>
      <c r="C425" s="788" t="s">
        <v>82</v>
      </c>
      <c r="D425" s="789"/>
      <c r="E425" s="520" t="s">
        <v>86</v>
      </c>
      <c r="F425" s="514" t="s">
        <v>311</v>
      </c>
      <c r="G425" s="791"/>
      <c r="H425" s="750"/>
      <c r="I425" s="750"/>
      <c r="J425" s="504" t="s">
        <v>289</v>
      </c>
      <c r="K425" s="515" t="s">
        <v>297</v>
      </c>
      <c r="L425" s="521" t="s">
        <v>378</v>
      </c>
      <c r="M425" s="521"/>
      <c r="N425" s="522" t="s">
        <v>339</v>
      </c>
      <c r="O425" s="523"/>
      <c r="P425" s="454" t="s">
        <v>1100</v>
      </c>
      <c r="Q425" s="333" t="s">
        <v>91</v>
      </c>
      <c r="R425" s="334"/>
      <c r="S425" s="107">
        <v>2</v>
      </c>
      <c r="T425" s="784"/>
      <c r="U425" s="785"/>
      <c r="V425" s="783"/>
    </row>
    <row r="426" spans="1:22" s="27" customFormat="1" ht="15.75" customHeight="1">
      <c r="A426" s="106" t="s">
        <v>1280</v>
      </c>
      <c r="B426" s="775"/>
      <c r="C426" s="50">
        <v>1</v>
      </c>
      <c r="D426" s="94" t="s">
        <v>423</v>
      </c>
      <c r="E426" s="101">
        <v>0.9</v>
      </c>
      <c r="F426" s="327">
        <v>3077.8959999999997</v>
      </c>
      <c r="G426" s="327">
        <v>1532.71</v>
      </c>
      <c r="H426" s="777" t="s">
        <v>6</v>
      </c>
      <c r="I426" s="778"/>
      <c r="J426" s="102" t="s">
        <v>6</v>
      </c>
      <c r="K426" s="99" t="s">
        <v>1071</v>
      </c>
      <c r="L426" s="486" t="s">
        <v>370</v>
      </c>
      <c r="M426" s="487" t="s">
        <v>1102</v>
      </c>
      <c r="N426" s="401" t="s">
        <v>24</v>
      </c>
      <c r="O426" s="801" t="s">
        <v>15</v>
      </c>
      <c r="P426" s="802"/>
      <c r="Q426" s="792">
        <v>12</v>
      </c>
      <c r="R426" s="795" t="s">
        <v>370</v>
      </c>
      <c r="S426" s="796"/>
      <c r="T426" s="757" t="s">
        <v>68</v>
      </c>
      <c r="U426" s="780"/>
      <c r="V426" s="758"/>
    </row>
    <row r="427" spans="1:22" s="27" customFormat="1" ht="15.75" customHeight="1" thickBot="1">
      <c r="A427" s="106" t="s">
        <v>1281</v>
      </c>
      <c r="B427" s="775"/>
      <c r="C427" s="50">
        <v>2</v>
      </c>
      <c r="D427" s="94" t="s">
        <v>424</v>
      </c>
      <c r="E427" s="101">
        <v>0.01</v>
      </c>
      <c r="F427" s="327">
        <v>352.17899999999997</v>
      </c>
      <c r="G427" s="327">
        <v>1532.71</v>
      </c>
      <c r="H427" s="777" t="s">
        <v>31</v>
      </c>
      <c r="I427" s="778"/>
      <c r="J427" s="102" t="s">
        <v>6</v>
      </c>
      <c r="K427" s="99" t="s">
        <v>1071</v>
      </c>
      <c r="L427" s="486" t="s">
        <v>370</v>
      </c>
      <c r="M427" s="487" t="s">
        <v>31</v>
      </c>
      <c r="N427" s="401" t="s">
        <v>24</v>
      </c>
      <c r="O427" s="801"/>
      <c r="P427" s="802"/>
      <c r="Q427" s="793"/>
      <c r="R427" s="797"/>
      <c r="S427" s="798"/>
      <c r="T427" s="784"/>
      <c r="U427" s="786"/>
      <c r="V427" s="785"/>
    </row>
    <row r="428" spans="1:22" s="27" customFormat="1" ht="15.75" customHeight="1">
      <c r="A428" s="106" t="s">
        <v>1282</v>
      </c>
      <c r="B428" s="775"/>
      <c r="C428" s="50">
        <v>3</v>
      </c>
      <c r="D428" s="94" t="s">
        <v>1071</v>
      </c>
      <c r="E428" s="101" t="s">
        <v>1071</v>
      </c>
      <c r="F428" s="327" t="s">
        <v>1071</v>
      </c>
      <c r="G428" s="327" t="s">
        <v>1071</v>
      </c>
      <c r="H428" s="777" t="s">
        <v>1071</v>
      </c>
      <c r="I428" s="778"/>
      <c r="J428" s="102" t="s">
        <v>1071</v>
      </c>
      <c r="K428" s="99" t="s">
        <v>1071</v>
      </c>
      <c r="L428" s="486"/>
      <c r="M428" s="487" t="s">
        <v>1071</v>
      </c>
      <c r="N428" s="401"/>
      <c r="O428" s="803"/>
      <c r="P428" s="804"/>
      <c r="Q428" s="794"/>
      <c r="R428" s="799"/>
      <c r="S428" s="800"/>
      <c r="T428" s="261"/>
      <c r="U428" s="261"/>
      <c r="V428" s="262"/>
    </row>
    <row r="429" spans="1:22" s="27" customFormat="1" ht="15.75" customHeight="1">
      <c r="A429" s="106" t="s">
        <v>1283</v>
      </c>
      <c r="B429" s="775"/>
      <c r="C429" s="50">
        <v>4</v>
      </c>
      <c r="D429" s="94" t="s">
        <v>1071</v>
      </c>
      <c r="E429" s="101" t="s">
        <v>1071</v>
      </c>
      <c r="F429" s="327" t="s">
        <v>1071</v>
      </c>
      <c r="G429" s="327" t="s">
        <v>1071</v>
      </c>
      <c r="H429" s="777" t="s">
        <v>1071</v>
      </c>
      <c r="I429" s="778"/>
      <c r="J429" s="102" t="s">
        <v>1071</v>
      </c>
      <c r="K429" s="99" t="s">
        <v>1071</v>
      </c>
      <c r="L429" s="486"/>
      <c r="M429" s="487" t="s">
        <v>1071</v>
      </c>
      <c r="N429" s="401"/>
      <c r="O429" s="810" t="s">
        <v>315</v>
      </c>
      <c r="P429" s="787" t="s">
        <v>314</v>
      </c>
      <c r="Q429" s="788"/>
      <c r="R429" s="788"/>
      <c r="S429" s="789"/>
      <c r="T429" s="242"/>
      <c r="U429" s="242"/>
      <c r="V429" s="263"/>
    </row>
    <row r="430" spans="1:22" s="27" customFormat="1" ht="17.25" customHeight="1">
      <c r="A430" s="106" t="s">
        <v>1284</v>
      </c>
      <c r="B430" s="775"/>
      <c r="C430" s="50">
        <v>5</v>
      </c>
      <c r="D430" s="94" t="s">
        <v>1071</v>
      </c>
      <c r="E430" s="101" t="s">
        <v>1071</v>
      </c>
      <c r="F430" s="327" t="s">
        <v>1071</v>
      </c>
      <c r="G430" s="327" t="s">
        <v>1071</v>
      </c>
      <c r="H430" s="777" t="s">
        <v>1071</v>
      </c>
      <c r="I430" s="778"/>
      <c r="J430" s="102" t="s">
        <v>1071</v>
      </c>
      <c r="K430" s="99" t="s">
        <v>1071</v>
      </c>
      <c r="L430" s="486"/>
      <c r="M430" s="487" t="s">
        <v>1071</v>
      </c>
      <c r="N430" s="401"/>
      <c r="O430" s="811"/>
      <c r="P430" s="504" t="s">
        <v>92</v>
      </c>
      <c r="Q430" s="504" t="s">
        <v>299</v>
      </c>
      <c r="R430" s="750" t="s">
        <v>312</v>
      </c>
      <c r="S430" s="750"/>
      <c r="T430" s="242"/>
      <c r="U430" s="242"/>
      <c r="V430" s="263"/>
    </row>
    <row r="431" spans="1:22" s="27" customFormat="1" ht="16.5" customHeight="1" thickBot="1">
      <c r="A431" s="106" t="s">
        <v>1285</v>
      </c>
      <c r="B431" s="775"/>
      <c r="C431" s="103">
        <v>6</v>
      </c>
      <c r="D431" s="104" t="s">
        <v>1071</v>
      </c>
      <c r="E431" s="105" t="s">
        <v>1071</v>
      </c>
      <c r="F431" s="327" t="s">
        <v>1071</v>
      </c>
      <c r="G431" s="327" t="s">
        <v>1071</v>
      </c>
      <c r="H431" s="777" t="s">
        <v>1071</v>
      </c>
      <c r="I431" s="778"/>
      <c r="J431" s="102" t="s">
        <v>1071</v>
      </c>
      <c r="K431" s="99" t="s">
        <v>1071</v>
      </c>
      <c r="L431" s="486"/>
      <c r="M431" s="487" t="s">
        <v>1071</v>
      </c>
      <c r="N431" s="484"/>
      <c r="O431" s="346" t="s">
        <v>6</v>
      </c>
      <c r="P431" s="265">
        <v>2</v>
      </c>
      <c r="Q431" s="266">
        <v>3065.4126299999998</v>
      </c>
      <c r="R431" s="817">
        <v>3430.0749999999998</v>
      </c>
      <c r="S431" s="817">
        <v>0</v>
      </c>
      <c r="T431" s="242"/>
      <c r="U431" s="242"/>
      <c r="V431" s="263"/>
    </row>
    <row r="432" spans="1:22" s="27" customFormat="1" ht="16.5" customHeight="1" thickBot="1">
      <c r="A432" s="106" t="s">
        <v>1286</v>
      </c>
      <c r="B432" s="776"/>
      <c r="C432" s="805" t="s">
        <v>88</v>
      </c>
      <c r="D432" s="806"/>
      <c r="E432" s="806"/>
      <c r="F432" s="545"/>
      <c r="G432" s="546"/>
      <c r="H432" s="730" t="s">
        <v>6</v>
      </c>
      <c r="I432" s="731"/>
      <c r="J432" s="449" t="s">
        <v>6</v>
      </c>
      <c r="K432" s="267" t="s">
        <v>6</v>
      </c>
      <c r="L432" s="527"/>
      <c r="M432" s="575"/>
      <c r="N432" s="528"/>
      <c r="O432" s="732" t="s">
        <v>1071</v>
      </c>
      <c r="P432" s="732" t="s">
        <v>1071</v>
      </c>
      <c r="Q432" s="732" t="s">
        <v>1071</v>
      </c>
      <c r="R432" s="732" t="s">
        <v>1071</v>
      </c>
      <c r="S432" s="732" t="s">
        <v>1071</v>
      </c>
      <c r="T432" s="524"/>
      <c r="U432" s="525"/>
      <c r="V432" s="526"/>
    </row>
    <row r="433" spans="1:22" ht="24.9" customHeight="1"/>
    <row r="434" spans="1:22" ht="24.9" customHeight="1"/>
    <row r="435" spans="1:22" s="38" customFormat="1" ht="24" thickBot="1">
      <c r="A435" s="31">
        <v>13</v>
      </c>
      <c r="B435" s="746" t="s">
        <v>49</v>
      </c>
      <c r="C435" s="746"/>
      <c r="D435" s="746"/>
      <c r="E435" s="32">
        <v>13</v>
      </c>
      <c r="F435" s="33" t="s">
        <v>425</v>
      </c>
      <c r="G435" s="34"/>
      <c r="H435" s="34"/>
      <c r="I435" s="33"/>
      <c r="J435" s="33"/>
      <c r="K435" s="33"/>
      <c r="L435" s="33"/>
      <c r="M435" s="35"/>
      <c r="N435" s="35"/>
      <c r="O435" s="34"/>
      <c r="P435" s="34"/>
      <c r="Q435" s="36"/>
      <c r="R435" s="36"/>
      <c r="S435" s="36"/>
      <c r="T435" s="36"/>
      <c r="U435" s="37"/>
    </row>
    <row r="436" spans="1:22" s="24" customFormat="1" ht="24.75" customHeight="1">
      <c r="A436" s="22"/>
      <c r="B436" s="768" t="s">
        <v>54</v>
      </c>
      <c r="C436" s="501" t="s">
        <v>55</v>
      </c>
      <c r="D436" s="502" t="s">
        <v>16</v>
      </c>
      <c r="E436" s="502"/>
      <c r="F436" s="502" t="s">
        <v>56</v>
      </c>
      <c r="G436" s="503"/>
      <c r="H436" s="749" t="s">
        <v>57</v>
      </c>
      <c r="I436" s="747" t="s">
        <v>345</v>
      </c>
      <c r="J436" s="749" t="s">
        <v>17</v>
      </c>
      <c r="K436" s="749" t="s">
        <v>298</v>
      </c>
      <c r="L436" s="749" t="s">
        <v>58</v>
      </c>
      <c r="M436" s="749" t="s">
        <v>193</v>
      </c>
      <c r="N436" s="766" t="s">
        <v>313</v>
      </c>
      <c r="O436" s="767"/>
      <c r="P436" s="733" t="s">
        <v>21</v>
      </c>
      <c r="Q436" s="734"/>
      <c r="R436" s="757" t="s">
        <v>205</v>
      </c>
      <c r="S436" s="758"/>
      <c r="T436" s="761" t="s">
        <v>180</v>
      </c>
      <c r="U436" s="762"/>
      <c r="V436" s="763"/>
    </row>
    <row r="437" spans="1:22" s="24" customFormat="1" ht="92.25" customHeight="1">
      <c r="A437" s="22"/>
      <c r="B437" s="769"/>
      <c r="C437" s="504" t="s">
        <v>59</v>
      </c>
      <c r="D437" s="505" t="s">
        <v>3</v>
      </c>
      <c r="E437" s="505" t="s">
        <v>18</v>
      </c>
      <c r="F437" s="505" t="s">
        <v>60</v>
      </c>
      <c r="G437" s="506" t="s">
        <v>61</v>
      </c>
      <c r="H437" s="750"/>
      <c r="I437" s="748"/>
      <c r="J437" s="750"/>
      <c r="K437" s="750"/>
      <c r="L437" s="750"/>
      <c r="M437" s="750"/>
      <c r="N437" s="504" t="s">
        <v>191</v>
      </c>
      <c r="O437" s="505" t="s">
        <v>73</v>
      </c>
      <c r="P437" s="764"/>
      <c r="Q437" s="765"/>
      <c r="R437" s="759"/>
      <c r="S437" s="760"/>
      <c r="T437" s="507" t="s">
        <v>181</v>
      </c>
      <c r="U437" s="508" t="s">
        <v>190</v>
      </c>
      <c r="V437" s="509" t="s">
        <v>225</v>
      </c>
    </row>
    <row r="438" spans="1:22" s="24" customFormat="1" ht="26.25" customHeight="1">
      <c r="A438" s="22"/>
      <c r="B438" s="433"/>
      <c r="C438" s="434">
        <v>3</v>
      </c>
      <c r="D438" s="434">
        <v>4</v>
      </c>
      <c r="E438" s="434">
        <v>5</v>
      </c>
      <c r="F438" s="434">
        <v>6</v>
      </c>
      <c r="G438" s="434">
        <v>7</v>
      </c>
      <c r="H438" s="434">
        <v>8</v>
      </c>
      <c r="I438" s="434">
        <v>9</v>
      </c>
      <c r="J438" s="434">
        <v>10</v>
      </c>
      <c r="K438" s="434">
        <v>11</v>
      </c>
      <c r="L438" s="434">
        <v>12</v>
      </c>
      <c r="M438" s="434">
        <v>13</v>
      </c>
      <c r="N438" s="434">
        <v>14</v>
      </c>
      <c r="O438" s="434">
        <v>15</v>
      </c>
      <c r="P438" s="435">
        <v>16</v>
      </c>
      <c r="Q438" s="436">
        <v>17</v>
      </c>
      <c r="R438" s="435">
        <v>18</v>
      </c>
      <c r="S438" s="436">
        <v>19</v>
      </c>
      <c r="T438" s="437">
        <v>20</v>
      </c>
      <c r="U438" s="224">
        <v>21</v>
      </c>
      <c r="V438" s="438">
        <v>22</v>
      </c>
    </row>
    <row r="439" spans="1:22" s="40" customFormat="1" ht="24.9" customHeight="1">
      <c r="A439" s="39" t="s">
        <v>1287</v>
      </c>
      <c r="B439" s="728">
        <v>1</v>
      </c>
      <c r="C439" s="724" t="s">
        <v>660</v>
      </c>
      <c r="D439" s="839" t="s">
        <v>666</v>
      </c>
      <c r="E439" s="724" t="s">
        <v>661</v>
      </c>
      <c r="F439" s="724" t="s">
        <v>595</v>
      </c>
      <c r="G439" s="419">
        <v>0.4</v>
      </c>
      <c r="H439" s="718" t="s">
        <v>24</v>
      </c>
      <c r="I439" s="425">
        <v>1</v>
      </c>
      <c r="J439" s="426" t="s">
        <v>426</v>
      </c>
      <c r="K439" s="726">
        <v>43830</v>
      </c>
      <c r="L439" s="726">
        <v>45138</v>
      </c>
      <c r="M439" s="420">
        <v>2379.11</v>
      </c>
      <c r="N439" s="458">
        <v>951.64400000000012</v>
      </c>
      <c r="O439" s="228">
        <v>951.64400000000001</v>
      </c>
      <c r="P439" s="720"/>
      <c r="Q439" s="721"/>
      <c r="R439" s="742" t="s">
        <v>610</v>
      </c>
      <c r="S439" s="743"/>
      <c r="T439" s="422" t="s">
        <v>24</v>
      </c>
      <c r="U439" s="423">
        <v>14</v>
      </c>
      <c r="V439" s="424" t="s">
        <v>24</v>
      </c>
    </row>
    <row r="440" spans="1:22" s="40" customFormat="1" ht="24.9" customHeight="1">
      <c r="A440" s="39" t="s">
        <v>1088</v>
      </c>
      <c r="B440" s="729"/>
      <c r="C440" s="725"/>
      <c r="D440" s="839"/>
      <c r="E440" s="725"/>
      <c r="F440" s="725"/>
      <c r="G440" s="419">
        <v>0.6</v>
      </c>
      <c r="H440" s="719"/>
      <c r="I440" s="425">
        <v>2</v>
      </c>
      <c r="J440" s="426" t="s">
        <v>427</v>
      </c>
      <c r="K440" s="727"/>
      <c r="L440" s="727"/>
      <c r="M440" s="420">
        <v>2379.11</v>
      </c>
      <c r="N440" s="458">
        <v>1427.4660000000001</v>
      </c>
      <c r="O440" s="228">
        <v>1427.4659999999999</v>
      </c>
      <c r="P440" s="720"/>
      <c r="Q440" s="721"/>
      <c r="R440" s="744"/>
      <c r="S440" s="745"/>
      <c r="T440" s="422" t="s">
        <v>24</v>
      </c>
      <c r="U440" s="423">
        <v>13</v>
      </c>
      <c r="V440" s="424" t="s">
        <v>24</v>
      </c>
    </row>
    <row r="441" spans="1:22" s="40" customFormat="1" ht="24.9" customHeight="1">
      <c r="A441" s="39" t="s">
        <v>1090</v>
      </c>
      <c r="B441" s="439">
        <v>3</v>
      </c>
      <c r="C441" s="427" t="s">
        <v>660</v>
      </c>
      <c r="D441" s="427" t="s">
        <v>662</v>
      </c>
      <c r="E441" s="427" t="s">
        <v>663</v>
      </c>
      <c r="F441" s="427" t="s">
        <v>591</v>
      </c>
      <c r="G441" s="419">
        <v>1</v>
      </c>
      <c r="H441" s="623" t="s">
        <v>24</v>
      </c>
      <c r="I441" s="425">
        <v>2</v>
      </c>
      <c r="J441" s="426" t="s">
        <v>427</v>
      </c>
      <c r="K441" s="461">
        <v>39846</v>
      </c>
      <c r="L441" s="461">
        <v>40748</v>
      </c>
      <c r="M441" s="420">
        <v>1508.82</v>
      </c>
      <c r="N441" s="458">
        <v>1508.82</v>
      </c>
      <c r="O441" s="228">
        <v>1508.82</v>
      </c>
      <c r="P441" s="720"/>
      <c r="Q441" s="721"/>
      <c r="R441" s="818">
        <v>2</v>
      </c>
      <c r="S441" s="819"/>
      <c r="T441" s="422" t="s">
        <v>24</v>
      </c>
      <c r="U441" s="423">
        <v>7</v>
      </c>
      <c r="V441" s="424" t="s">
        <v>24</v>
      </c>
    </row>
    <row r="442" spans="1:22" s="40" customFormat="1" ht="24.9" customHeight="1">
      <c r="A442" s="39"/>
      <c r="B442" s="728">
        <v>3</v>
      </c>
      <c r="C442" s="724" t="s">
        <v>660</v>
      </c>
      <c r="D442" s="724" t="s">
        <v>664</v>
      </c>
      <c r="E442" s="724" t="s">
        <v>665</v>
      </c>
      <c r="F442" s="724" t="s">
        <v>595</v>
      </c>
      <c r="G442" s="419">
        <v>0.4</v>
      </c>
      <c r="H442" s="718" t="s">
        <v>24</v>
      </c>
      <c r="I442" s="425">
        <v>1</v>
      </c>
      <c r="J442" s="426" t="s">
        <v>426</v>
      </c>
      <c r="K442" s="726">
        <v>42006</v>
      </c>
      <c r="L442" s="726">
        <v>42551</v>
      </c>
      <c r="M442" s="420">
        <v>1118.27</v>
      </c>
      <c r="N442" s="458">
        <v>447.30799999999999</v>
      </c>
      <c r="O442" s="228">
        <v>447.30799999999999</v>
      </c>
      <c r="P442" s="720"/>
      <c r="Q442" s="721"/>
      <c r="R442" s="753">
        <v>1.2</v>
      </c>
      <c r="S442" s="754"/>
      <c r="T442" s="422" t="s">
        <v>24</v>
      </c>
      <c r="U442" s="423">
        <v>11</v>
      </c>
      <c r="V442" s="424" t="s">
        <v>24</v>
      </c>
    </row>
    <row r="443" spans="1:22" s="40" customFormat="1" ht="24.9" customHeight="1">
      <c r="A443" s="39"/>
      <c r="B443" s="841"/>
      <c r="C443" s="840"/>
      <c r="D443" s="840"/>
      <c r="E443" s="840"/>
      <c r="F443" s="840"/>
      <c r="G443" s="419">
        <v>0.1</v>
      </c>
      <c r="H443" s="845"/>
      <c r="I443" s="425">
        <v>3</v>
      </c>
      <c r="J443" s="426" t="s">
        <v>428</v>
      </c>
      <c r="K443" s="842"/>
      <c r="L443" s="842"/>
      <c r="M443" s="420">
        <v>1118.27</v>
      </c>
      <c r="N443" s="458">
        <v>111.827</v>
      </c>
      <c r="O443" s="228">
        <v>111.827</v>
      </c>
      <c r="P443" s="720"/>
      <c r="Q443" s="721"/>
      <c r="R443" s="843"/>
      <c r="S443" s="844"/>
      <c r="T443" s="422" t="s">
        <v>24</v>
      </c>
      <c r="U443" s="423">
        <v>27</v>
      </c>
      <c r="V443" s="424" t="s">
        <v>24</v>
      </c>
    </row>
    <row r="444" spans="1:22" s="40" customFormat="1" ht="24.9" customHeight="1">
      <c r="A444" s="39"/>
      <c r="B444" s="729"/>
      <c r="C444" s="725"/>
      <c r="D444" s="725"/>
      <c r="E444" s="725"/>
      <c r="F444" s="725"/>
      <c r="G444" s="419">
        <v>0.4</v>
      </c>
      <c r="H444" s="719"/>
      <c r="I444" s="425">
        <v>2</v>
      </c>
      <c r="J444" s="426" t="s">
        <v>427</v>
      </c>
      <c r="K444" s="727"/>
      <c r="L444" s="727"/>
      <c r="M444" s="420">
        <v>1118.27</v>
      </c>
      <c r="N444" s="458">
        <v>447.30799999999999</v>
      </c>
      <c r="O444" s="228">
        <v>447.30799999999999</v>
      </c>
      <c r="P444" s="720"/>
      <c r="Q444" s="721"/>
      <c r="R444" s="755"/>
      <c r="S444" s="756"/>
      <c r="T444" s="422" t="s">
        <v>24</v>
      </c>
      <c r="U444" s="423">
        <v>9</v>
      </c>
      <c r="V444" s="424" t="s">
        <v>24</v>
      </c>
    </row>
    <row r="445" spans="1:22" s="40" customFormat="1" ht="24.9" customHeight="1">
      <c r="A445" s="39"/>
      <c r="B445" s="846">
        <v>4</v>
      </c>
      <c r="C445" s="728" t="s">
        <v>660</v>
      </c>
      <c r="D445" s="839" t="s">
        <v>1070</v>
      </c>
      <c r="E445" s="724" t="s">
        <v>661</v>
      </c>
      <c r="F445" s="724" t="s">
        <v>595</v>
      </c>
      <c r="G445" s="419">
        <v>0.5</v>
      </c>
      <c r="H445" s="718" t="s">
        <v>24</v>
      </c>
      <c r="I445" s="632">
        <v>3</v>
      </c>
      <c r="J445" s="426" t="s">
        <v>428</v>
      </c>
      <c r="K445" s="726">
        <v>38902</v>
      </c>
      <c r="L445" s="726">
        <v>39813</v>
      </c>
      <c r="M445" s="420">
        <v>1336.73</v>
      </c>
      <c r="N445" s="458"/>
      <c r="O445" s="228" t="s">
        <v>1071</v>
      </c>
      <c r="P445" s="605"/>
      <c r="Q445" s="606"/>
      <c r="R445" s="630"/>
      <c r="S445" s="631"/>
      <c r="T445" s="422"/>
      <c r="U445" s="423"/>
      <c r="V445" s="424"/>
    </row>
    <row r="446" spans="1:22" s="40" customFormat="1" ht="24.9" customHeight="1" thickBot="1">
      <c r="A446" s="39" t="s">
        <v>1288</v>
      </c>
      <c r="B446" s="847"/>
      <c r="C446" s="841"/>
      <c r="D446" s="839"/>
      <c r="E446" s="725"/>
      <c r="F446" s="725"/>
      <c r="G446" s="419">
        <v>0.5</v>
      </c>
      <c r="H446" s="719"/>
      <c r="I446" s="430">
        <v>2</v>
      </c>
      <c r="J446" s="426" t="s">
        <v>427</v>
      </c>
      <c r="K446" s="727"/>
      <c r="L446" s="727"/>
      <c r="M446" s="420">
        <v>1336.73</v>
      </c>
      <c r="N446" s="458"/>
      <c r="O446" s="228" t="s">
        <v>1071</v>
      </c>
      <c r="P446" s="720"/>
      <c r="Q446" s="721"/>
      <c r="R446" s="722"/>
      <c r="S446" s="723"/>
      <c r="T446" s="422"/>
      <c r="U446" s="423"/>
      <c r="V446" s="424"/>
    </row>
    <row r="447" spans="1:22" s="24" customFormat="1" ht="12" customHeight="1">
      <c r="A447" s="39"/>
      <c r="B447" s="41"/>
      <c r="C447" s="42"/>
      <c r="D447" s="42"/>
      <c r="E447" s="42"/>
      <c r="F447" s="42"/>
      <c r="G447" s="42"/>
      <c r="H447" s="440"/>
      <c r="I447" s="42"/>
      <c r="J447" s="42"/>
      <c r="K447" s="42"/>
      <c r="L447" s="42"/>
      <c r="M447" s="42"/>
      <c r="N447" s="42"/>
      <c r="O447" s="227"/>
      <c r="P447" s="42"/>
      <c r="Q447" s="42"/>
      <c r="R447" s="227"/>
      <c r="S447" s="42"/>
      <c r="T447" s="42"/>
      <c r="U447" s="43"/>
      <c r="V447" s="44"/>
    </row>
    <row r="448" spans="1:22" s="24" customFormat="1" ht="17.25" customHeight="1" thickBot="1">
      <c r="A448" s="39" t="s">
        <v>1289</v>
      </c>
      <c r="B448" s="510"/>
      <c r="C448" s="511"/>
      <c r="D448" s="511"/>
      <c r="E448" s="511"/>
      <c r="F448" s="511"/>
      <c r="G448" s="511"/>
      <c r="H448" s="511"/>
      <c r="I448" s="511"/>
      <c r="J448" s="511"/>
      <c r="K448" s="511"/>
      <c r="L448" s="511"/>
      <c r="M448" s="511"/>
      <c r="N448" s="447" t="s">
        <v>322</v>
      </c>
      <c r="O448" s="448">
        <v>1631.4576666666665</v>
      </c>
      <c r="P448" s="576"/>
      <c r="Q448" s="576"/>
      <c r="R448" s="577"/>
      <c r="S448" s="577"/>
      <c r="T448" s="578"/>
      <c r="U448" s="579"/>
      <c r="V448" s="580"/>
    </row>
    <row r="449" spans="1:22" ht="17.25" customHeight="1">
      <c r="B449" s="46"/>
      <c r="C449" s="46"/>
      <c r="D449" s="46"/>
      <c r="E449" s="46"/>
      <c r="F449" s="46"/>
      <c r="G449" s="47"/>
      <c r="H449" s="47"/>
      <c r="I449" s="47"/>
      <c r="J449" s="47"/>
      <c r="K449" s="47"/>
      <c r="L449" s="47"/>
      <c r="M449" s="47"/>
      <c r="N449" s="47"/>
      <c r="O449" s="47"/>
      <c r="P449" s="47"/>
      <c r="Q449" s="47"/>
      <c r="R449" s="47"/>
      <c r="S449" s="47"/>
      <c r="T449" s="47"/>
      <c r="U449" s="47"/>
      <c r="V449" s="47"/>
    </row>
    <row r="450" spans="1:22" s="24" customFormat="1" ht="16.5" customHeight="1" thickBot="1">
      <c r="A450" s="22"/>
      <c r="B450" s="735" t="s">
        <v>65</v>
      </c>
      <c r="C450" s="735"/>
      <c r="D450" s="735"/>
      <c r="E450" s="735"/>
      <c r="F450" s="735"/>
      <c r="G450" s="735"/>
      <c r="H450" s="735"/>
      <c r="I450" s="735"/>
      <c r="J450" s="735"/>
      <c r="K450" s="735"/>
      <c r="L450" s="735"/>
      <c r="M450" s="735"/>
      <c r="N450" s="735"/>
      <c r="O450" s="735"/>
      <c r="P450" s="735"/>
      <c r="Q450" s="735"/>
      <c r="R450" s="735"/>
      <c r="S450" s="735"/>
      <c r="T450" s="735"/>
      <c r="U450" s="735"/>
      <c r="V450" s="735"/>
    </row>
    <row r="451" spans="1:22" s="27" customFormat="1" ht="22.5" customHeight="1">
      <c r="A451" s="106" t="s">
        <v>1290</v>
      </c>
      <c r="B451" s="774" t="s">
        <v>62</v>
      </c>
      <c r="C451" s="779" t="s">
        <v>83</v>
      </c>
      <c r="D451" s="780"/>
      <c r="E451" s="780"/>
      <c r="F451" s="780"/>
      <c r="G451" s="780"/>
      <c r="H451" s="780"/>
      <c r="I451" s="780"/>
      <c r="J451" s="780"/>
      <c r="K451" s="780"/>
      <c r="L451" s="780"/>
      <c r="M451" s="758"/>
      <c r="N451" s="512"/>
      <c r="O451" s="513"/>
      <c r="P451" s="779" t="s">
        <v>90</v>
      </c>
      <c r="Q451" s="780"/>
      <c r="R451" s="780"/>
      <c r="S451" s="758"/>
      <c r="T451" s="757" t="s">
        <v>367</v>
      </c>
      <c r="U451" s="758"/>
      <c r="V451" s="781" t="s">
        <v>6</v>
      </c>
    </row>
    <row r="452" spans="1:22" s="27" customFormat="1" ht="22.5" customHeight="1">
      <c r="A452" s="106" t="s">
        <v>1291</v>
      </c>
      <c r="B452" s="775"/>
      <c r="C452" s="787" t="s">
        <v>84</v>
      </c>
      <c r="D452" s="788"/>
      <c r="E452" s="789"/>
      <c r="F452" s="516">
        <v>3</v>
      </c>
      <c r="G452" s="791" t="s">
        <v>292</v>
      </c>
      <c r="H452" s="750" t="s">
        <v>291</v>
      </c>
      <c r="I452" s="750"/>
      <c r="J452" s="787" t="s">
        <v>290</v>
      </c>
      <c r="K452" s="790"/>
      <c r="L452" s="517"/>
      <c r="M452" s="517"/>
      <c r="N452" s="518"/>
      <c r="O452" s="519"/>
      <c r="P452" s="814"/>
      <c r="Q452" s="815"/>
      <c r="R452" s="815"/>
      <c r="S452" s="816"/>
      <c r="T452" s="759"/>
      <c r="U452" s="760"/>
      <c r="V452" s="782"/>
    </row>
    <row r="453" spans="1:22" s="27" customFormat="1" ht="51.75" customHeight="1" thickBot="1">
      <c r="A453" s="106" t="s">
        <v>1292</v>
      </c>
      <c r="B453" s="775"/>
      <c r="C453" s="788" t="s">
        <v>82</v>
      </c>
      <c r="D453" s="789"/>
      <c r="E453" s="520" t="s">
        <v>86</v>
      </c>
      <c r="F453" s="514" t="s">
        <v>311</v>
      </c>
      <c r="G453" s="791"/>
      <c r="H453" s="750"/>
      <c r="I453" s="750"/>
      <c r="J453" s="504" t="s">
        <v>289</v>
      </c>
      <c r="K453" s="515" t="s">
        <v>297</v>
      </c>
      <c r="L453" s="521" t="s">
        <v>378</v>
      </c>
      <c r="M453" s="521"/>
      <c r="N453" s="522" t="s">
        <v>339</v>
      </c>
      <c r="O453" s="523"/>
      <c r="P453" s="454" t="s">
        <v>1100</v>
      </c>
      <c r="Q453" s="333" t="s">
        <v>91</v>
      </c>
      <c r="R453" s="334"/>
      <c r="S453" s="107">
        <v>3</v>
      </c>
      <c r="T453" s="784"/>
      <c r="U453" s="785"/>
      <c r="V453" s="783"/>
    </row>
    <row r="454" spans="1:22" s="27" customFormat="1" ht="15.75" customHeight="1">
      <c r="A454" s="106" t="s">
        <v>1293</v>
      </c>
      <c r="B454" s="775"/>
      <c r="C454" s="50">
        <v>1</v>
      </c>
      <c r="D454" s="94" t="s">
        <v>426</v>
      </c>
      <c r="E454" s="101">
        <v>0.4</v>
      </c>
      <c r="F454" s="327">
        <v>1398.952</v>
      </c>
      <c r="G454" s="327">
        <v>1532.71</v>
      </c>
      <c r="H454" s="777" t="s">
        <v>31</v>
      </c>
      <c r="I454" s="778"/>
      <c r="J454" s="102" t="s">
        <v>6</v>
      </c>
      <c r="K454" s="99" t="s">
        <v>1071</v>
      </c>
      <c r="L454" s="486" t="s">
        <v>370</v>
      </c>
      <c r="M454" s="487" t="s">
        <v>1102</v>
      </c>
      <c r="N454" s="401" t="s">
        <v>24</v>
      </c>
      <c r="O454" s="801" t="s">
        <v>15</v>
      </c>
      <c r="P454" s="802"/>
      <c r="Q454" s="792">
        <v>13</v>
      </c>
      <c r="R454" s="795" t="s">
        <v>370</v>
      </c>
      <c r="S454" s="796"/>
      <c r="T454" s="757" t="s">
        <v>68</v>
      </c>
      <c r="U454" s="780"/>
      <c r="V454" s="758"/>
    </row>
    <row r="455" spans="1:22" s="27" customFormat="1" ht="15.75" customHeight="1" thickBot="1">
      <c r="A455" s="106" t="s">
        <v>1294</v>
      </c>
      <c r="B455" s="775"/>
      <c r="C455" s="50">
        <v>2</v>
      </c>
      <c r="D455" s="94" t="s">
        <v>427</v>
      </c>
      <c r="E455" s="101">
        <v>0.5</v>
      </c>
      <c r="F455" s="327">
        <v>4051.9589999999998</v>
      </c>
      <c r="G455" s="327">
        <v>1532.71</v>
      </c>
      <c r="H455" s="777" t="s">
        <v>6</v>
      </c>
      <c r="I455" s="778"/>
      <c r="J455" s="102" t="s">
        <v>6</v>
      </c>
      <c r="K455" s="99" t="s">
        <v>1071</v>
      </c>
      <c r="L455" s="486" t="s">
        <v>370</v>
      </c>
      <c r="M455" s="487" t="s">
        <v>1102</v>
      </c>
      <c r="N455" s="401" t="s">
        <v>24</v>
      </c>
      <c r="O455" s="801"/>
      <c r="P455" s="802"/>
      <c r="Q455" s="793"/>
      <c r="R455" s="797"/>
      <c r="S455" s="798"/>
      <c r="T455" s="784"/>
      <c r="U455" s="786"/>
      <c r="V455" s="785"/>
    </row>
    <row r="456" spans="1:22" s="27" customFormat="1" ht="15.75" customHeight="1">
      <c r="A456" s="106" t="s">
        <v>1295</v>
      </c>
      <c r="B456" s="775"/>
      <c r="C456" s="50">
        <v>3</v>
      </c>
      <c r="D456" s="94" t="s">
        <v>428</v>
      </c>
      <c r="E456" s="101">
        <v>0.1</v>
      </c>
      <c r="F456" s="327">
        <v>780.19200000000001</v>
      </c>
      <c r="G456" s="327">
        <v>1532.71</v>
      </c>
      <c r="H456" s="777" t="s">
        <v>31</v>
      </c>
      <c r="I456" s="778"/>
      <c r="J456" s="102" t="s">
        <v>6</v>
      </c>
      <c r="K456" s="99" t="s">
        <v>1071</v>
      </c>
      <c r="L456" s="486" t="s">
        <v>370</v>
      </c>
      <c r="M456" s="487" t="s">
        <v>1102</v>
      </c>
      <c r="N456" s="401" t="s">
        <v>24</v>
      </c>
      <c r="O456" s="803"/>
      <c r="P456" s="804"/>
      <c r="Q456" s="794"/>
      <c r="R456" s="799"/>
      <c r="S456" s="800"/>
      <c r="T456" s="261"/>
      <c r="U456" s="261"/>
      <c r="V456" s="262"/>
    </row>
    <row r="457" spans="1:22" s="27" customFormat="1" ht="15.75" customHeight="1">
      <c r="A457" s="106" t="s">
        <v>1296</v>
      </c>
      <c r="B457" s="775"/>
      <c r="C457" s="50">
        <v>4</v>
      </c>
      <c r="D457" s="94" t="s">
        <v>1071</v>
      </c>
      <c r="E457" s="101" t="s">
        <v>1071</v>
      </c>
      <c r="F457" s="327" t="s">
        <v>1071</v>
      </c>
      <c r="G457" s="327" t="s">
        <v>1071</v>
      </c>
      <c r="H457" s="777" t="s">
        <v>1071</v>
      </c>
      <c r="I457" s="778"/>
      <c r="J457" s="102" t="s">
        <v>1071</v>
      </c>
      <c r="K457" s="99" t="s">
        <v>1071</v>
      </c>
      <c r="L457" s="486"/>
      <c r="M457" s="487" t="s">
        <v>1071</v>
      </c>
      <c r="N457" s="401"/>
      <c r="O457" s="810" t="s">
        <v>315</v>
      </c>
      <c r="P457" s="787" t="s">
        <v>314</v>
      </c>
      <c r="Q457" s="788"/>
      <c r="R457" s="788"/>
      <c r="S457" s="789"/>
      <c r="T457" s="242"/>
      <c r="U457" s="242"/>
      <c r="V457" s="263"/>
    </row>
    <row r="458" spans="1:22" s="27" customFormat="1" ht="17.25" customHeight="1">
      <c r="A458" s="106" t="s">
        <v>1297</v>
      </c>
      <c r="B458" s="775"/>
      <c r="C458" s="50">
        <v>5</v>
      </c>
      <c r="D458" s="94" t="s">
        <v>1071</v>
      </c>
      <c r="E458" s="101" t="s">
        <v>1071</v>
      </c>
      <c r="F458" s="327" t="s">
        <v>1071</v>
      </c>
      <c r="G458" s="327" t="s">
        <v>1071</v>
      </c>
      <c r="H458" s="777" t="s">
        <v>1071</v>
      </c>
      <c r="I458" s="778"/>
      <c r="J458" s="102" t="s">
        <v>1071</v>
      </c>
      <c r="K458" s="99" t="s">
        <v>1071</v>
      </c>
      <c r="L458" s="486"/>
      <c r="M458" s="487" t="s">
        <v>1071</v>
      </c>
      <c r="N458" s="401"/>
      <c r="O458" s="811"/>
      <c r="P458" s="504" t="s">
        <v>92</v>
      </c>
      <c r="Q458" s="504" t="s">
        <v>299</v>
      </c>
      <c r="R458" s="750" t="s">
        <v>312</v>
      </c>
      <c r="S458" s="750"/>
      <c r="T458" s="242"/>
      <c r="U458" s="242"/>
      <c r="V458" s="263"/>
    </row>
    <row r="459" spans="1:22" s="27" customFormat="1" ht="16.5" customHeight="1" thickBot="1">
      <c r="A459" s="106" t="s">
        <v>1298</v>
      </c>
      <c r="B459" s="775"/>
      <c r="C459" s="103">
        <v>6</v>
      </c>
      <c r="D459" s="104" t="s">
        <v>1071</v>
      </c>
      <c r="E459" s="105" t="s">
        <v>1071</v>
      </c>
      <c r="F459" s="327" t="s">
        <v>1071</v>
      </c>
      <c r="G459" s="327" t="s">
        <v>1071</v>
      </c>
      <c r="H459" s="777" t="s">
        <v>1071</v>
      </c>
      <c r="I459" s="778"/>
      <c r="J459" s="102" t="s">
        <v>1071</v>
      </c>
      <c r="K459" s="99" t="s">
        <v>1071</v>
      </c>
      <c r="L459" s="486"/>
      <c r="M459" s="487" t="s">
        <v>1071</v>
      </c>
      <c r="N459" s="484"/>
      <c r="O459" s="346" t="s">
        <v>6</v>
      </c>
      <c r="P459" s="265">
        <v>2</v>
      </c>
      <c r="Q459" s="266">
        <v>3065.4126299999998</v>
      </c>
      <c r="R459" s="817">
        <v>6231.1029999999992</v>
      </c>
      <c r="S459" s="817">
        <v>0</v>
      </c>
      <c r="T459" s="242"/>
      <c r="U459" s="242"/>
      <c r="V459" s="263"/>
    </row>
    <row r="460" spans="1:22" s="27" customFormat="1" ht="16.5" customHeight="1" thickBot="1">
      <c r="A460" s="106" t="s">
        <v>1299</v>
      </c>
      <c r="B460" s="776"/>
      <c r="C460" s="805" t="s">
        <v>88</v>
      </c>
      <c r="D460" s="806"/>
      <c r="E460" s="806"/>
      <c r="F460" s="545"/>
      <c r="G460" s="546"/>
      <c r="H460" s="730" t="s">
        <v>6</v>
      </c>
      <c r="I460" s="731"/>
      <c r="J460" s="449" t="s">
        <v>6</v>
      </c>
      <c r="K460" s="267" t="s">
        <v>6</v>
      </c>
      <c r="L460" s="527"/>
      <c r="M460" s="575"/>
      <c r="N460" s="528"/>
      <c r="O460" s="732" t="s">
        <v>1071</v>
      </c>
      <c r="P460" s="732" t="s">
        <v>1071</v>
      </c>
      <c r="Q460" s="732" t="s">
        <v>1071</v>
      </c>
      <c r="R460" s="732" t="s">
        <v>1071</v>
      </c>
      <c r="S460" s="732" t="s">
        <v>1071</v>
      </c>
      <c r="T460" s="524"/>
      <c r="U460" s="525"/>
      <c r="V460" s="526"/>
    </row>
    <row r="461" spans="1:22" ht="24.9" customHeight="1"/>
    <row r="462" spans="1:22" ht="24.9" customHeight="1"/>
    <row r="463" spans="1:22" s="38" customFormat="1" ht="24" thickBot="1">
      <c r="A463" s="31">
        <v>14</v>
      </c>
      <c r="B463" s="746" t="s">
        <v>49</v>
      </c>
      <c r="C463" s="746"/>
      <c r="D463" s="746"/>
      <c r="E463" s="32">
        <v>14</v>
      </c>
      <c r="F463" s="33" t="s">
        <v>429</v>
      </c>
      <c r="G463" s="34"/>
      <c r="H463" s="34"/>
      <c r="I463" s="33"/>
      <c r="J463" s="33"/>
      <c r="K463" s="33"/>
      <c r="L463" s="33"/>
      <c r="M463" s="35"/>
      <c r="N463" s="35"/>
      <c r="O463" s="34"/>
      <c r="P463" s="34"/>
      <c r="Q463" s="36"/>
      <c r="R463" s="36"/>
      <c r="S463" s="36"/>
      <c r="T463" s="36"/>
      <c r="U463" s="37"/>
    </row>
    <row r="464" spans="1:22" s="24" customFormat="1" ht="24.75" customHeight="1">
      <c r="A464" s="22"/>
      <c r="B464" s="768" t="s">
        <v>54</v>
      </c>
      <c r="C464" s="501" t="s">
        <v>55</v>
      </c>
      <c r="D464" s="502" t="s">
        <v>16</v>
      </c>
      <c r="E464" s="502"/>
      <c r="F464" s="502" t="s">
        <v>56</v>
      </c>
      <c r="G464" s="503"/>
      <c r="H464" s="749" t="s">
        <v>57</v>
      </c>
      <c r="I464" s="747" t="s">
        <v>345</v>
      </c>
      <c r="J464" s="749" t="s">
        <v>17</v>
      </c>
      <c r="K464" s="749" t="s">
        <v>298</v>
      </c>
      <c r="L464" s="749" t="s">
        <v>58</v>
      </c>
      <c r="M464" s="749" t="s">
        <v>193</v>
      </c>
      <c r="N464" s="766" t="s">
        <v>313</v>
      </c>
      <c r="O464" s="767"/>
      <c r="P464" s="733" t="s">
        <v>21</v>
      </c>
      <c r="Q464" s="734"/>
      <c r="R464" s="757" t="s">
        <v>205</v>
      </c>
      <c r="S464" s="758"/>
      <c r="T464" s="761" t="s">
        <v>180</v>
      </c>
      <c r="U464" s="762"/>
      <c r="V464" s="763"/>
    </row>
    <row r="465" spans="1:22" s="24" customFormat="1" ht="92.25" customHeight="1">
      <c r="A465" s="22"/>
      <c r="B465" s="769"/>
      <c r="C465" s="504" t="s">
        <v>59</v>
      </c>
      <c r="D465" s="505" t="s">
        <v>3</v>
      </c>
      <c r="E465" s="505" t="s">
        <v>18</v>
      </c>
      <c r="F465" s="505" t="s">
        <v>60</v>
      </c>
      <c r="G465" s="506" t="s">
        <v>61</v>
      </c>
      <c r="H465" s="750"/>
      <c r="I465" s="748"/>
      <c r="J465" s="750"/>
      <c r="K465" s="750"/>
      <c r="L465" s="750"/>
      <c r="M465" s="750"/>
      <c r="N465" s="504" t="s">
        <v>191</v>
      </c>
      <c r="O465" s="505" t="s">
        <v>73</v>
      </c>
      <c r="P465" s="764"/>
      <c r="Q465" s="765"/>
      <c r="R465" s="759"/>
      <c r="S465" s="760"/>
      <c r="T465" s="507" t="s">
        <v>181</v>
      </c>
      <c r="U465" s="508" t="s">
        <v>190</v>
      </c>
      <c r="V465" s="509" t="s">
        <v>225</v>
      </c>
    </row>
    <row r="466" spans="1:22" s="24" customFormat="1" ht="26.25" customHeight="1">
      <c r="A466" s="22"/>
      <c r="B466" s="433"/>
      <c r="C466" s="434">
        <v>3</v>
      </c>
      <c r="D466" s="434">
        <v>4</v>
      </c>
      <c r="E466" s="434">
        <v>5</v>
      </c>
      <c r="F466" s="434">
        <v>6</v>
      </c>
      <c r="G466" s="434">
        <v>7</v>
      </c>
      <c r="H466" s="434">
        <v>8</v>
      </c>
      <c r="I466" s="434">
        <v>9</v>
      </c>
      <c r="J466" s="434">
        <v>10</v>
      </c>
      <c r="K466" s="434">
        <v>11</v>
      </c>
      <c r="L466" s="434">
        <v>12</v>
      </c>
      <c r="M466" s="434">
        <v>13</v>
      </c>
      <c r="N466" s="434">
        <v>14</v>
      </c>
      <c r="O466" s="434">
        <v>15</v>
      </c>
      <c r="P466" s="435">
        <v>16</v>
      </c>
      <c r="Q466" s="436">
        <v>17</v>
      </c>
      <c r="R466" s="435">
        <v>18</v>
      </c>
      <c r="S466" s="436">
        <v>19</v>
      </c>
      <c r="T466" s="437">
        <v>20</v>
      </c>
      <c r="U466" s="224">
        <v>21</v>
      </c>
      <c r="V466" s="438">
        <v>22</v>
      </c>
    </row>
    <row r="467" spans="1:22" s="40" customFormat="1" ht="24.9" customHeight="1">
      <c r="A467" s="39" t="s">
        <v>1300</v>
      </c>
      <c r="B467" s="728">
        <v>1</v>
      </c>
      <c r="C467" s="724" t="s">
        <v>624</v>
      </c>
      <c r="D467" s="724" t="s">
        <v>667</v>
      </c>
      <c r="E467" s="724" t="s">
        <v>673</v>
      </c>
      <c r="F467" s="724" t="s">
        <v>595</v>
      </c>
      <c r="G467" s="419">
        <v>0.61</v>
      </c>
      <c r="H467" s="718" t="s">
        <v>24</v>
      </c>
      <c r="I467" s="425">
        <v>1</v>
      </c>
      <c r="J467" s="426" t="s">
        <v>430</v>
      </c>
      <c r="K467" s="726">
        <v>39845</v>
      </c>
      <c r="L467" s="726">
        <v>40762</v>
      </c>
      <c r="M467" s="420">
        <v>1921.61</v>
      </c>
      <c r="N467" s="458">
        <v>1172.1821</v>
      </c>
      <c r="O467" s="228">
        <v>1172.1821</v>
      </c>
      <c r="P467" s="720"/>
      <c r="Q467" s="721"/>
      <c r="R467" s="742" t="s">
        <v>610</v>
      </c>
      <c r="S467" s="743"/>
      <c r="T467" s="422" t="s">
        <v>24</v>
      </c>
      <c r="U467" s="423">
        <v>60</v>
      </c>
      <c r="V467" s="424" t="s">
        <v>24</v>
      </c>
    </row>
    <row r="468" spans="1:22" s="40" customFormat="1" ht="24.9" customHeight="1">
      <c r="A468" s="39" t="s">
        <v>1088</v>
      </c>
      <c r="B468" s="729"/>
      <c r="C468" s="725"/>
      <c r="D468" s="725"/>
      <c r="E468" s="725"/>
      <c r="F468" s="725"/>
      <c r="G468" s="419">
        <v>0.39</v>
      </c>
      <c r="H468" s="719"/>
      <c r="I468" s="425">
        <v>2</v>
      </c>
      <c r="J468" s="426" t="s">
        <v>431</v>
      </c>
      <c r="K468" s="727"/>
      <c r="L468" s="727"/>
      <c r="M468" s="420">
        <v>1923.6</v>
      </c>
      <c r="N468" s="458">
        <v>750.20399999999995</v>
      </c>
      <c r="O468" s="228">
        <v>750.20399999999995</v>
      </c>
      <c r="P468" s="720"/>
      <c r="Q468" s="721"/>
      <c r="R468" s="744"/>
      <c r="S468" s="745"/>
      <c r="T468" s="422" t="s">
        <v>24</v>
      </c>
      <c r="U468" s="423">
        <v>2</v>
      </c>
      <c r="V468" s="424" t="s">
        <v>24</v>
      </c>
    </row>
    <row r="469" spans="1:22" s="40" customFormat="1" ht="24.9" customHeight="1">
      <c r="A469" s="39" t="s">
        <v>595</v>
      </c>
      <c r="B469" s="439">
        <v>2</v>
      </c>
      <c r="C469" s="427" t="s">
        <v>668</v>
      </c>
      <c r="D469" s="427" t="s">
        <v>669</v>
      </c>
      <c r="E469" s="427" t="s">
        <v>670</v>
      </c>
      <c r="F469" s="427" t="s">
        <v>591</v>
      </c>
      <c r="G469" s="419">
        <v>1</v>
      </c>
      <c r="H469" s="419" t="s">
        <v>24</v>
      </c>
      <c r="I469" s="425">
        <v>2</v>
      </c>
      <c r="J469" s="426" t="s">
        <v>431</v>
      </c>
      <c r="K469" s="461">
        <v>38855</v>
      </c>
      <c r="L469" s="461">
        <v>39813</v>
      </c>
      <c r="M469" s="420">
        <v>1413.95</v>
      </c>
      <c r="N469" s="458">
        <v>1413.95</v>
      </c>
      <c r="O469" s="228">
        <v>1413.95</v>
      </c>
      <c r="P469" s="720"/>
      <c r="Q469" s="721"/>
      <c r="R469" s="807" t="s">
        <v>610</v>
      </c>
      <c r="S469" s="808"/>
      <c r="T469" s="422" t="s">
        <v>24</v>
      </c>
      <c r="U469" s="423">
        <v>1</v>
      </c>
      <c r="V469" s="424" t="s">
        <v>24</v>
      </c>
    </row>
    <row r="470" spans="1:22" s="40" customFormat="1" ht="24.9" customHeight="1">
      <c r="A470" s="39" t="s">
        <v>1089</v>
      </c>
      <c r="B470" s="439">
        <v>3</v>
      </c>
      <c r="C470" s="616" t="s">
        <v>624</v>
      </c>
      <c r="D470" s="616" t="s">
        <v>671</v>
      </c>
      <c r="E470" s="616" t="s">
        <v>672</v>
      </c>
      <c r="F470" s="616" t="s">
        <v>591</v>
      </c>
      <c r="G470" s="617">
        <v>1</v>
      </c>
      <c r="H470" s="617" t="s">
        <v>24</v>
      </c>
      <c r="I470" s="618">
        <v>3</v>
      </c>
      <c r="J470" s="619" t="s">
        <v>432</v>
      </c>
      <c r="K470" s="622">
        <v>40756</v>
      </c>
      <c r="L470" s="620">
        <v>41593</v>
      </c>
      <c r="M470" s="420">
        <v>1412.1</v>
      </c>
      <c r="N470" s="458">
        <v>1412.1</v>
      </c>
      <c r="O470" s="228">
        <v>1412.1</v>
      </c>
      <c r="P470" s="720"/>
      <c r="Q470" s="721"/>
      <c r="R470" s="807" t="s">
        <v>610</v>
      </c>
      <c r="S470" s="808"/>
      <c r="T470" s="422" t="s">
        <v>24</v>
      </c>
      <c r="U470" s="423">
        <v>52</v>
      </c>
      <c r="V470" s="424" t="s">
        <v>24</v>
      </c>
    </row>
    <row r="471" spans="1:22" s="40" customFormat="1" ht="13.8">
      <c r="A471" s="39" t="s">
        <v>1090</v>
      </c>
      <c r="B471" s="439" t="s">
        <v>1071</v>
      </c>
      <c r="C471" s="427"/>
      <c r="D471" s="427"/>
      <c r="E471" s="427"/>
      <c r="F471" s="427"/>
      <c r="G471" s="419"/>
      <c r="H471" s="419"/>
      <c r="I471" s="425"/>
      <c r="J471" s="426" t="s">
        <v>1071</v>
      </c>
      <c r="K471" s="461"/>
      <c r="L471" s="461"/>
      <c r="M471" s="420"/>
      <c r="N471" s="458" t="s">
        <v>1071</v>
      </c>
      <c r="O471" s="228" t="s">
        <v>1071</v>
      </c>
      <c r="P471" s="720"/>
      <c r="Q471" s="721"/>
      <c r="R471" s="722"/>
      <c r="S471" s="723"/>
      <c r="T471" s="422"/>
      <c r="U471" s="423"/>
      <c r="V471" s="424"/>
    </row>
    <row r="472" spans="1:22" s="40" customFormat="1" ht="13.8">
      <c r="A472" s="39" t="s">
        <v>1091</v>
      </c>
      <c r="B472" s="439" t="s">
        <v>1071</v>
      </c>
      <c r="C472" s="427"/>
      <c r="D472" s="427"/>
      <c r="E472" s="427"/>
      <c r="F472" s="427"/>
      <c r="G472" s="419"/>
      <c r="H472" s="419"/>
      <c r="I472" s="425"/>
      <c r="J472" s="426" t="s">
        <v>1071</v>
      </c>
      <c r="K472" s="461"/>
      <c r="L472" s="461"/>
      <c r="M472" s="420"/>
      <c r="N472" s="458" t="s">
        <v>1071</v>
      </c>
      <c r="O472" s="228" t="s">
        <v>1071</v>
      </c>
      <c r="P472" s="720"/>
      <c r="Q472" s="721"/>
      <c r="R472" s="722"/>
      <c r="S472" s="723"/>
      <c r="T472" s="422"/>
      <c r="U472" s="423"/>
      <c r="V472" s="424"/>
    </row>
    <row r="473" spans="1:22" s="40" customFormat="1" ht="13.8">
      <c r="A473" s="39"/>
      <c r="B473" s="439" t="s">
        <v>1071</v>
      </c>
      <c r="C473" s="427"/>
      <c r="D473" s="427"/>
      <c r="E473" s="427"/>
      <c r="F473" s="427"/>
      <c r="G473" s="419"/>
      <c r="H473" s="419"/>
      <c r="I473" s="425"/>
      <c r="J473" s="426" t="s">
        <v>1071</v>
      </c>
      <c r="K473" s="461"/>
      <c r="L473" s="461"/>
      <c r="M473" s="420"/>
      <c r="N473" s="458" t="s">
        <v>1071</v>
      </c>
      <c r="O473" s="228" t="s">
        <v>1071</v>
      </c>
      <c r="P473" s="720"/>
      <c r="Q473" s="721"/>
      <c r="R473" s="722"/>
      <c r="S473" s="723"/>
      <c r="T473" s="422"/>
      <c r="U473" s="423"/>
      <c r="V473" s="424"/>
    </row>
    <row r="474" spans="1:22" s="40" customFormat="1" ht="13.8">
      <c r="A474" s="39"/>
      <c r="B474" s="439" t="s">
        <v>1071</v>
      </c>
      <c r="C474" s="427"/>
      <c r="D474" s="427"/>
      <c r="E474" s="427"/>
      <c r="F474" s="427"/>
      <c r="G474" s="419"/>
      <c r="H474" s="419"/>
      <c r="I474" s="425"/>
      <c r="J474" s="426" t="s">
        <v>1071</v>
      </c>
      <c r="K474" s="461"/>
      <c r="L474" s="461"/>
      <c r="M474" s="420"/>
      <c r="N474" s="458" t="s">
        <v>1071</v>
      </c>
      <c r="O474" s="228" t="s">
        <v>1071</v>
      </c>
      <c r="P474" s="720"/>
      <c r="Q474" s="721"/>
      <c r="R474" s="722"/>
      <c r="S474" s="723"/>
      <c r="T474" s="422"/>
      <c r="U474" s="423"/>
      <c r="V474" s="424"/>
    </row>
    <row r="475" spans="1:22" s="40" customFormat="1" ht="13.8">
      <c r="A475" s="39"/>
      <c r="B475" s="439" t="s">
        <v>1071</v>
      </c>
      <c r="C475" s="427"/>
      <c r="D475" s="427"/>
      <c r="E475" s="427"/>
      <c r="F475" s="427"/>
      <c r="G475" s="419"/>
      <c r="H475" s="419"/>
      <c r="I475" s="425"/>
      <c r="J475" s="426" t="s">
        <v>1071</v>
      </c>
      <c r="K475" s="461"/>
      <c r="L475" s="461"/>
      <c r="M475" s="420"/>
      <c r="N475" s="458" t="s">
        <v>1071</v>
      </c>
      <c r="O475" s="228" t="s">
        <v>1071</v>
      </c>
      <c r="P475" s="720"/>
      <c r="Q475" s="721"/>
      <c r="R475" s="722"/>
      <c r="S475" s="723"/>
      <c r="T475" s="422"/>
      <c r="U475" s="423"/>
      <c r="V475" s="424"/>
    </row>
    <row r="476" spans="1:22" s="40" customFormat="1" ht="13.8">
      <c r="A476" s="39"/>
      <c r="B476" s="439" t="s">
        <v>1071</v>
      </c>
      <c r="C476" s="427"/>
      <c r="D476" s="427"/>
      <c r="E476" s="427"/>
      <c r="F476" s="427"/>
      <c r="G476" s="419"/>
      <c r="H476" s="419"/>
      <c r="I476" s="425"/>
      <c r="J476" s="426" t="s">
        <v>1071</v>
      </c>
      <c r="K476" s="461"/>
      <c r="L476" s="461"/>
      <c r="M476" s="420"/>
      <c r="N476" s="458" t="s">
        <v>1071</v>
      </c>
      <c r="O476" s="228" t="s">
        <v>1071</v>
      </c>
      <c r="P476" s="720"/>
      <c r="Q476" s="721"/>
      <c r="R476" s="722"/>
      <c r="S476" s="723"/>
      <c r="T476" s="422"/>
      <c r="U476" s="423"/>
      <c r="V476" s="424"/>
    </row>
    <row r="477" spans="1:22" s="40" customFormat="1" ht="13.8">
      <c r="A477" s="39"/>
      <c r="B477" s="439" t="s">
        <v>1071</v>
      </c>
      <c r="C477" s="427"/>
      <c r="D477" s="427"/>
      <c r="E477" s="427"/>
      <c r="F477" s="427"/>
      <c r="G477" s="419"/>
      <c r="H477" s="419"/>
      <c r="I477" s="425"/>
      <c r="J477" s="426" t="s">
        <v>1071</v>
      </c>
      <c r="K477" s="461"/>
      <c r="L477" s="461"/>
      <c r="M477" s="420"/>
      <c r="N477" s="458" t="s">
        <v>1071</v>
      </c>
      <c r="O477" s="228" t="s">
        <v>1071</v>
      </c>
      <c r="P477" s="720"/>
      <c r="Q477" s="721"/>
      <c r="R477" s="722"/>
      <c r="S477" s="723"/>
      <c r="T477" s="422"/>
      <c r="U477" s="423"/>
      <c r="V477" s="424"/>
    </row>
    <row r="478" spans="1:22" s="40" customFormat="1" ht="13.8">
      <c r="A478" s="39" t="s">
        <v>1301</v>
      </c>
      <c r="B478" s="439" t="s">
        <v>1071</v>
      </c>
      <c r="C478" s="427"/>
      <c r="D478" s="427"/>
      <c r="E478" s="427"/>
      <c r="F478" s="427"/>
      <c r="G478" s="419"/>
      <c r="H478" s="419"/>
      <c r="I478" s="425"/>
      <c r="J478" s="426" t="s">
        <v>1071</v>
      </c>
      <c r="K478" s="461"/>
      <c r="L478" s="461"/>
      <c r="M478" s="420"/>
      <c r="N478" s="459" t="s">
        <v>1071</v>
      </c>
      <c r="O478" s="228"/>
      <c r="P478" s="720"/>
      <c r="Q478" s="721"/>
      <c r="R478" s="722"/>
      <c r="S478" s="723"/>
      <c r="T478" s="422"/>
      <c r="U478" s="423"/>
      <c r="V478" s="424"/>
    </row>
    <row r="479" spans="1:22" s="40" customFormat="1" ht="13.8">
      <c r="A479" s="39" t="s">
        <v>1302</v>
      </c>
      <c r="B479" s="439" t="s">
        <v>1071</v>
      </c>
      <c r="C479" s="427"/>
      <c r="D479" s="427"/>
      <c r="E479" s="427"/>
      <c r="F479" s="427"/>
      <c r="G479" s="419"/>
      <c r="H479" s="419"/>
      <c r="I479" s="425"/>
      <c r="J479" s="426" t="s">
        <v>1071</v>
      </c>
      <c r="K479" s="461"/>
      <c r="L479" s="461"/>
      <c r="M479" s="421"/>
      <c r="N479" s="459" t="s">
        <v>1071</v>
      </c>
      <c r="O479" s="228" t="s">
        <v>1071</v>
      </c>
      <c r="P479" s="720"/>
      <c r="Q479" s="721"/>
      <c r="R479" s="722"/>
      <c r="S479" s="723"/>
      <c r="T479" s="422"/>
      <c r="U479" s="423"/>
      <c r="V479" s="424"/>
    </row>
    <row r="480" spans="1:22" s="40" customFormat="1" ht="13.8">
      <c r="A480" s="39" t="s">
        <v>1303</v>
      </c>
      <c r="B480" s="439" t="s">
        <v>1071</v>
      </c>
      <c r="C480" s="427"/>
      <c r="D480" s="427"/>
      <c r="E480" s="427"/>
      <c r="F480" s="427"/>
      <c r="G480" s="419"/>
      <c r="H480" s="419"/>
      <c r="I480" s="425"/>
      <c r="J480" s="426" t="s">
        <v>1071</v>
      </c>
      <c r="K480" s="461"/>
      <c r="L480" s="461"/>
      <c r="M480" s="421"/>
      <c r="N480" s="459" t="s">
        <v>1071</v>
      </c>
      <c r="O480" s="228" t="s">
        <v>1071</v>
      </c>
      <c r="P480" s="720"/>
      <c r="Q480" s="721"/>
      <c r="R480" s="722"/>
      <c r="S480" s="723"/>
      <c r="T480" s="422"/>
      <c r="U480" s="423"/>
      <c r="V480" s="424"/>
    </row>
    <row r="481" spans="1:22" s="40" customFormat="1" ht="14.4" thickBot="1">
      <c r="A481" s="39" t="s">
        <v>1304</v>
      </c>
      <c r="B481" s="443" t="s">
        <v>1071</v>
      </c>
      <c r="C481" s="428"/>
      <c r="D481" s="428"/>
      <c r="E481" s="428"/>
      <c r="F481" s="428"/>
      <c r="G481" s="429"/>
      <c r="H481" s="429"/>
      <c r="I481" s="430"/>
      <c r="J481" s="431" t="s">
        <v>1071</v>
      </c>
      <c r="K481" s="462"/>
      <c r="L481" s="462"/>
      <c r="M481" s="432"/>
      <c r="N481" s="459" t="s">
        <v>1071</v>
      </c>
      <c r="O481" s="228" t="s">
        <v>1071</v>
      </c>
      <c r="P481" s="720"/>
      <c r="Q481" s="721"/>
      <c r="R481" s="722"/>
      <c r="S481" s="723"/>
      <c r="T481" s="422"/>
      <c r="U481" s="423"/>
      <c r="V481" s="424"/>
    </row>
    <row r="482" spans="1:22" s="24" customFormat="1" ht="12" customHeight="1">
      <c r="A482" s="39"/>
      <c r="B482" s="41"/>
      <c r="C482" s="42"/>
      <c r="D482" s="42"/>
      <c r="E482" s="42"/>
      <c r="F482" s="42"/>
      <c r="G482" s="42"/>
      <c r="H482" s="440"/>
      <c r="I482" s="42"/>
      <c r="J482" s="42"/>
      <c r="K482" s="42"/>
      <c r="L482" s="42"/>
      <c r="M482" s="42"/>
      <c r="N482" s="42"/>
      <c r="O482" s="227"/>
      <c r="P482" s="42"/>
      <c r="Q482" s="42"/>
      <c r="R482" s="227"/>
      <c r="S482" s="42"/>
      <c r="T482" s="42"/>
      <c r="U482" s="43"/>
      <c r="V482" s="44"/>
    </row>
    <row r="483" spans="1:22" s="24" customFormat="1" ht="17.25" customHeight="1" thickBot="1">
      <c r="A483" s="39" t="s">
        <v>1305</v>
      </c>
      <c r="B483" s="510"/>
      <c r="C483" s="511"/>
      <c r="D483" s="511"/>
      <c r="E483" s="511"/>
      <c r="F483" s="511"/>
      <c r="G483" s="511"/>
      <c r="H483" s="511"/>
      <c r="I483" s="511"/>
      <c r="J483" s="511"/>
      <c r="K483" s="511"/>
      <c r="L483" s="511"/>
      <c r="M483" s="511"/>
      <c r="N483" s="447" t="s">
        <v>322</v>
      </c>
      <c r="O483" s="448">
        <v>1582.8120333333334</v>
      </c>
      <c r="P483" s="576"/>
      <c r="Q483" s="576"/>
      <c r="R483" s="577"/>
      <c r="S483" s="577"/>
      <c r="T483" s="578"/>
      <c r="U483" s="579"/>
      <c r="V483" s="580"/>
    </row>
    <row r="484" spans="1:22" ht="17.25" customHeight="1">
      <c r="B484" s="46"/>
      <c r="C484" s="46"/>
      <c r="D484" s="46"/>
      <c r="E484" s="46"/>
      <c r="F484" s="46"/>
      <c r="G484" s="47"/>
      <c r="H484" s="47"/>
      <c r="I484" s="47"/>
      <c r="J484" s="47"/>
      <c r="K484" s="47"/>
      <c r="L484" s="47"/>
      <c r="M484" s="47"/>
      <c r="N484" s="47"/>
      <c r="O484" s="47"/>
      <c r="P484" s="47"/>
      <c r="Q484" s="47"/>
      <c r="R484" s="47"/>
      <c r="S484" s="47"/>
      <c r="T484" s="47"/>
      <c r="U484" s="47"/>
      <c r="V484" s="47"/>
    </row>
    <row r="485" spans="1:22" s="24" customFormat="1" ht="16.5" customHeight="1" thickBot="1">
      <c r="A485" s="22"/>
      <c r="B485" s="735" t="s">
        <v>65</v>
      </c>
      <c r="C485" s="735"/>
      <c r="D485" s="735"/>
      <c r="E485" s="735"/>
      <c r="F485" s="735"/>
      <c r="G485" s="735"/>
      <c r="H485" s="735"/>
      <c r="I485" s="735"/>
      <c r="J485" s="735"/>
      <c r="K485" s="735"/>
      <c r="L485" s="735"/>
      <c r="M485" s="735"/>
      <c r="N485" s="735"/>
      <c r="O485" s="735"/>
      <c r="P485" s="735"/>
      <c r="Q485" s="735"/>
      <c r="R485" s="735"/>
      <c r="S485" s="735"/>
      <c r="T485" s="735"/>
      <c r="U485" s="735"/>
      <c r="V485" s="735"/>
    </row>
    <row r="486" spans="1:22" s="27" customFormat="1" ht="22.5" customHeight="1">
      <c r="A486" s="106" t="s">
        <v>1306</v>
      </c>
      <c r="B486" s="774" t="s">
        <v>62</v>
      </c>
      <c r="C486" s="779" t="s">
        <v>83</v>
      </c>
      <c r="D486" s="780"/>
      <c r="E486" s="780"/>
      <c r="F486" s="780"/>
      <c r="G486" s="780"/>
      <c r="H486" s="780"/>
      <c r="I486" s="780"/>
      <c r="J486" s="780"/>
      <c r="K486" s="780"/>
      <c r="L486" s="780"/>
      <c r="M486" s="758"/>
      <c r="N486" s="512"/>
      <c r="O486" s="513"/>
      <c r="P486" s="779" t="s">
        <v>90</v>
      </c>
      <c r="Q486" s="780"/>
      <c r="R486" s="780"/>
      <c r="S486" s="758"/>
      <c r="T486" s="757" t="s">
        <v>367</v>
      </c>
      <c r="U486" s="758"/>
      <c r="V486" s="781" t="s">
        <v>6</v>
      </c>
    </row>
    <row r="487" spans="1:22" s="27" customFormat="1" ht="22.5" customHeight="1">
      <c r="A487" s="106" t="s">
        <v>1307</v>
      </c>
      <c r="B487" s="775"/>
      <c r="C487" s="787" t="s">
        <v>84</v>
      </c>
      <c r="D487" s="788"/>
      <c r="E487" s="789"/>
      <c r="F487" s="516">
        <v>3</v>
      </c>
      <c r="G487" s="791" t="s">
        <v>292</v>
      </c>
      <c r="H487" s="750" t="s">
        <v>291</v>
      </c>
      <c r="I487" s="750"/>
      <c r="J487" s="787" t="s">
        <v>290</v>
      </c>
      <c r="K487" s="790"/>
      <c r="L487" s="517"/>
      <c r="M487" s="517"/>
      <c r="N487" s="518"/>
      <c r="O487" s="519"/>
      <c r="P487" s="814"/>
      <c r="Q487" s="815"/>
      <c r="R487" s="815"/>
      <c r="S487" s="816"/>
      <c r="T487" s="759"/>
      <c r="U487" s="760"/>
      <c r="V487" s="782"/>
    </row>
    <row r="488" spans="1:22" s="27" customFormat="1" ht="51.75" customHeight="1" thickBot="1">
      <c r="A488" s="106" t="s">
        <v>1308</v>
      </c>
      <c r="B488" s="775"/>
      <c r="C488" s="788" t="s">
        <v>82</v>
      </c>
      <c r="D488" s="789"/>
      <c r="E488" s="520" t="s">
        <v>86</v>
      </c>
      <c r="F488" s="514" t="s">
        <v>311</v>
      </c>
      <c r="G488" s="791"/>
      <c r="H488" s="750"/>
      <c r="I488" s="750"/>
      <c r="J488" s="504" t="s">
        <v>289</v>
      </c>
      <c r="K488" s="515" t="s">
        <v>297</v>
      </c>
      <c r="L488" s="521" t="s">
        <v>378</v>
      </c>
      <c r="M488" s="521"/>
      <c r="N488" s="522" t="s">
        <v>339</v>
      </c>
      <c r="O488" s="523"/>
      <c r="P488" s="454" t="s">
        <v>1100</v>
      </c>
      <c r="Q488" s="333" t="s">
        <v>91</v>
      </c>
      <c r="R488" s="334"/>
      <c r="S488" s="107">
        <v>3</v>
      </c>
      <c r="T488" s="784"/>
      <c r="U488" s="785"/>
      <c r="V488" s="783"/>
    </row>
    <row r="489" spans="1:22" s="27" customFormat="1" ht="15.75" customHeight="1">
      <c r="A489" s="106" t="s">
        <v>1309</v>
      </c>
      <c r="B489" s="775"/>
      <c r="C489" s="50">
        <v>1</v>
      </c>
      <c r="D489" s="94" t="s">
        <v>430</v>
      </c>
      <c r="E489" s="101">
        <v>0.3</v>
      </c>
      <c r="F489" s="327">
        <v>1172.1821</v>
      </c>
      <c r="G489" s="327">
        <v>1532.71</v>
      </c>
      <c r="H489" s="777" t="s">
        <v>31</v>
      </c>
      <c r="I489" s="778"/>
      <c r="J489" s="102" t="s">
        <v>6</v>
      </c>
      <c r="K489" s="99" t="s">
        <v>1071</v>
      </c>
      <c r="L489" s="486" t="s">
        <v>370</v>
      </c>
      <c r="M489" s="487" t="s">
        <v>1102</v>
      </c>
      <c r="N489" s="401" t="s">
        <v>24</v>
      </c>
      <c r="O489" s="801" t="s">
        <v>15</v>
      </c>
      <c r="P489" s="802"/>
      <c r="Q489" s="792">
        <v>14</v>
      </c>
      <c r="R489" s="795" t="s">
        <v>370</v>
      </c>
      <c r="S489" s="796"/>
      <c r="T489" s="757" t="s">
        <v>68</v>
      </c>
      <c r="U489" s="780"/>
      <c r="V489" s="758"/>
    </row>
    <row r="490" spans="1:22" s="27" customFormat="1" ht="15.75" customHeight="1" thickBot="1">
      <c r="A490" s="106" t="s">
        <v>1310</v>
      </c>
      <c r="B490" s="775"/>
      <c r="C490" s="50">
        <v>2</v>
      </c>
      <c r="D490" s="94" t="s">
        <v>431</v>
      </c>
      <c r="E490" s="101">
        <v>0.4</v>
      </c>
      <c r="F490" s="327">
        <v>2164.154</v>
      </c>
      <c r="G490" s="327">
        <v>1532.71</v>
      </c>
      <c r="H490" s="777" t="s">
        <v>6</v>
      </c>
      <c r="I490" s="778"/>
      <c r="J490" s="102" t="s">
        <v>6</v>
      </c>
      <c r="K490" s="99" t="s">
        <v>1071</v>
      </c>
      <c r="L490" s="486" t="s">
        <v>370</v>
      </c>
      <c r="M490" s="487" t="s">
        <v>1102</v>
      </c>
      <c r="N490" s="401" t="s">
        <v>24</v>
      </c>
      <c r="O490" s="801"/>
      <c r="P490" s="802"/>
      <c r="Q490" s="793"/>
      <c r="R490" s="797"/>
      <c r="S490" s="798"/>
      <c r="T490" s="784"/>
      <c r="U490" s="786"/>
      <c r="V490" s="785"/>
    </row>
    <row r="491" spans="1:22" s="27" customFormat="1" ht="15.75" customHeight="1">
      <c r="A491" s="106" t="s">
        <v>1311</v>
      </c>
      <c r="B491" s="775"/>
      <c r="C491" s="50">
        <v>3</v>
      </c>
      <c r="D491" s="94" t="s">
        <v>432</v>
      </c>
      <c r="E491" s="101">
        <v>0.3</v>
      </c>
      <c r="F491" s="327">
        <v>1412.1</v>
      </c>
      <c r="G491" s="327">
        <v>1532.71</v>
      </c>
      <c r="H491" s="777" t="s">
        <v>31</v>
      </c>
      <c r="I491" s="778"/>
      <c r="J491" s="102" t="s">
        <v>6</v>
      </c>
      <c r="K491" s="99" t="s">
        <v>1071</v>
      </c>
      <c r="L491" s="486" t="s">
        <v>370</v>
      </c>
      <c r="M491" s="487" t="s">
        <v>1102</v>
      </c>
      <c r="N491" s="401" t="s">
        <v>24</v>
      </c>
      <c r="O491" s="803"/>
      <c r="P491" s="804"/>
      <c r="Q491" s="794"/>
      <c r="R491" s="799"/>
      <c r="S491" s="800"/>
      <c r="T491" s="261"/>
      <c r="U491" s="261"/>
      <c r="V491" s="262"/>
    </row>
    <row r="492" spans="1:22" s="27" customFormat="1" ht="15.75" customHeight="1">
      <c r="A492" s="106" t="s">
        <v>1312</v>
      </c>
      <c r="B492" s="775"/>
      <c r="C492" s="50">
        <v>4</v>
      </c>
      <c r="D492" s="94" t="s">
        <v>1071</v>
      </c>
      <c r="E492" s="101" t="s">
        <v>1071</v>
      </c>
      <c r="F492" s="327" t="s">
        <v>1071</v>
      </c>
      <c r="G492" s="327" t="s">
        <v>1071</v>
      </c>
      <c r="H492" s="777" t="s">
        <v>1071</v>
      </c>
      <c r="I492" s="778"/>
      <c r="J492" s="102" t="s">
        <v>1071</v>
      </c>
      <c r="K492" s="99" t="s">
        <v>1071</v>
      </c>
      <c r="L492" s="486"/>
      <c r="M492" s="487" t="s">
        <v>1071</v>
      </c>
      <c r="N492" s="401"/>
      <c r="O492" s="810" t="s">
        <v>315</v>
      </c>
      <c r="P492" s="787" t="s">
        <v>314</v>
      </c>
      <c r="Q492" s="788"/>
      <c r="R492" s="788"/>
      <c r="S492" s="789"/>
      <c r="T492" s="242"/>
      <c r="U492" s="242"/>
      <c r="V492" s="263"/>
    </row>
    <row r="493" spans="1:22" s="27" customFormat="1" ht="17.25" customHeight="1">
      <c r="A493" s="106" t="s">
        <v>1313</v>
      </c>
      <c r="B493" s="775"/>
      <c r="C493" s="50">
        <v>5</v>
      </c>
      <c r="D493" s="94" t="s">
        <v>1071</v>
      </c>
      <c r="E493" s="101" t="s">
        <v>1071</v>
      </c>
      <c r="F493" s="327" t="s">
        <v>1071</v>
      </c>
      <c r="G493" s="327" t="s">
        <v>1071</v>
      </c>
      <c r="H493" s="777" t="s">
        <v>1071</v>
      </c>
      <c r="I493" s="778"/>
      <c r="J493" s="102" t="s">
        <v>1071</v>
      </c>
      <c r="K493" s="99" t="s">
        <v>1071</v>
      </c>
      <c r="L493" s="486"/>
      <c r="M493" s="487" t="s">
        <v>1071</v>
      </c>
      <c r="N493" s="401"/>
      <c r="O493" s="811"/>
      <c r="P493" s="504" t="s">
        <v>92</v>
      </c>
      <c r="Q493" s="504" t="s">
        <v>299</v>
      </c>
      <c r="R493" s="750" t="s">
        <v>312</v>
      </c>
      <c r="S493" s="750"/>
      <c r="T493" s="242"/>
      <c r="U493" s="242"/>
      <c r="V493" s="263"/>
    </row>
    <row r="494" spans="1:22" s="27" customFormat="1" ht="16.5" customHeight="1" thickBot="1">
      <c r="A494" s="106" t="s">
        <v>1314</v>
      </c>
      <c r="B494" s="775"/>
      <c r="C494" s="103">
        <v>6</v>
      </c>
      <c r="D494" s="104" t="s">
        <v>1071</v>
      </c>
      <c r="E494" s="105" t="s">
        <v>1071</v>
      </c>
      <c r="F494" s="327" t="s">
        <v>1071</v>
      </c>
      <c r="G494" s="327" t="s">
        <v>1071</v>
      </c>
      <c r="H494" s="777" t="s">
        <v>1071</v>
      </c>
      <c r="I494" s="778"/>
      <c r="J494" s="102" t="s">
        <v>1071</v>
      </c>
      <c r="K494" s="99" t="s">
        <v>1071</v>
      </c>
      <c r="L494" s="486"/>
      <c r="M494" s="487" t="s">
        <v>1071</v>
      </c>
      <c r="N494" s="484"/>
      <c r="O494" s="346" t="s">
        <v>6</v>
      </c>
      <c r="P494" s="265">
        <v>2</v>
      </c>
      <c r="Q494" s="266">
        <v>3065.4126299999998</v>
      </c>
      <c r="R494" s="817">
        <v>4748.4360999999999</v>
      </c>
      <c r="S494" s="817">
        <v>0</v>
      </c>
      <c r="T494" s="242"/>
      <c r="U494" s="242"/>
      <c r="V494" s="263"/>
    </row>
    <row r="495" spans="1:22" s="27" customFormat="1" ht="16.5" customHeight="1" thickBot="1">
      <c r="A495" s="106" t="s">
        <v>1315</v>
      </c>
      <c r="B495" s="776"/>
      <c r="C495" s="805" t="s">
        <v>88</v>
      </c>
      <c r="D495" s="806"/>
      <c r="E495" s="806"/>
      <c r="F495" s="545"/>
      <c r="G495" s="546"/>
      <c r="H495" s="730" t="s">
        <v>6</v>
      </c>
      <c r="I495" s="731"/>
      <c r="J495" s="449" t="s">
        <v>6</v>
      </c>
      <c r="K495" s="267" t="s">
        <v>6</v>
      </c>
      <c r="L495" s="527"/>
      <c r="M495" s="575"/>
      <c r="N495" s="528"/>
      <c r="O495" s="732" t="s">
        <v>1071</v>
      </c>
      <c r="P495" s="732" t="s">
        <v>1071</v>
      </c>
      <c r="Q495" s="732" t="s">
        <v>1071</v>
      </c>
      <c r="R495" s="732" t="s">
        <v>1071</v>
      </c>
      <c r="S495" s="732" t="s">
        <v>1071</v>
      </c>
      <c r="T495" s="524"/>
      <c r="U495" s="525"/>
      <c r="V495" s="526"/>
    </row>
    <row r="496" spans="1:22" ht="24.9" customHeight="1"/>
    <row r="497" spans="1:22" ht="24.9" customHeight="1"/>
    <row r="498" spans="1:22" s="38" customFormat="1" ht="24" thickBot="1">
      <c r="A498" s="31">
        <v>15</v>
      </c>
      <c r="B498" s="746" t="s">
        <v>49</v>
      </c>
      <c r="C498" s="746"/>
      <c r="D498" s="746"/>
      <c r="E498" s="32">
        <v>15</v>
      </c>
      <c r="F498" s="33" t="s">
        <v>433</v>
      </c>
      <c r="G498" s="34"/>
      <c r="H498" s="34"/>
      <c r="I498" s="33"/>
      <c r="J498" s="33"/>
      <c r="K498" s="33"/>
      <c r="L498" s="33"/>
      <c r="M498" s="35"/>
      <c r="N498" s="35"/>
      <c r="O498" s="34"/>
      <c r="P498" s="34"/>
      <c r="Q498" s="36"/>
      <c r="R498" s="36"/>
      <c r="S498" s="36"/>
      <c r="T498" s="36"/>
      <c r="U498" s="37"/>
    </row>
    <row r="499" spans="1:22" s="24" customFormat="1" ht="24.75" customHeight="1">
      <c r="A499" s="22"/>
      <c r="B499" s="768" t="s">
        <v>54</v>
      </c>
      <c r="C499" s="501" t="s">
        <v>55</v>
      </c>
      <c r="D499" s="502" t="s">
        <v>16</v>
      </c>
      <c r="E499" s="502"/>
      <c r="F499" s="502" t="s">
        <v>56</v>
      </c>
      <c r="G499" s="503"/>
      <c r="H499" s="749" t="s">
        <v>57</v>
      </c>
      <c r="I499" s="747" t="s">
        <v>345</v>
      </c>
      <c r="J499" s="749" t="s">
        <v>17</v>
      </c>
      <c r="K499" s="749" t="s">
        <v>298</v>
      </c>
      <c r="L499" s="749" t="s">
        <v>58</v>
      </c>
      <c r="M499" s="749" t="s">
        <v>193</v>
      </c>
      <c r="N499" s="766" t="s">
        <v>313</v>
      </c>
      <c r="O499" s="767"/>
      <c r="P499" s="733" t="s">
        <v>21</v>
      </c>
      <c r="Q499" s="734"/>
      <c r="R499" s="757" t="s">
        <v>205</v>
      </c>
      <c r="S499" s="758"/>
      <c r="T499" s="761" t="s">
        <v>180</v>
      </c>
      <c r="U499" s="762"/>
      <c r="V499" s="763"/>
    </row>
    <row r="500" spans="1:22" s="24" customFormat="1" ht="92.25" customHeight="1">
      <c r="A500" s="22"/>
      <c r="B500" s="769"/>
      <c r="C500" s="504" t="s">
        <v>59</v>
      </c>
      <c r="D500" s="505" t="s">
        <v>3</v>
      </c>
      <c r="E500" s="505" t="s">
        <v>18</v>
      </c>
      <c r="F500" s="505" t="s">
        <v>60</v>
      </c>
      <c r="G500" s="506" t="s">
        <v>61</v>
      </c>
      <c r="H500" s="750"/>
      <c r="I500" s="748"/>
      <c r="J500" s="750"/>
      <c r="K500" s="750"/>
      <c r="L500" s="750"/>
      <c r="M500" s="750"/>
      <c r="N500" s="504" t="s">
        <v>191</v>
      </c>
      <c r="O500" s="505" t="s">
        <v>73</v>
      </c>
      <c r="P500" s="764"/>
      <c r="Q500" s="765"/>
      <c r="R500" s="759"/>
      <c r="S500" s="760"/>
      <c r="T500" s="507" t="s">
        <v>181</v>
      </c>
      <c r="U500" s="508" t="s">
        <v>190</v>
      </c>
      <c r="V500" s="509" t="s">
        <v>225</v>
      </c>
    </row>
    <row r="501" spans="1:22" s="24" customFormat="1" ht="26.25" customHeight="1">
      <c r="A501" s="22"/>
      <c r="B501" s="433"/>
      <c r="C501" s="434">
        <v>3</v>
      </c>
      <c r="D501" s="434">
        <v>4</v>
      </c>
      <c r="E501" s="434">
        <v>5</v>
      </c>
      <c r="F501" s="434">
        <v>6</v>
      </c>
      <c r="G501" s="434">
        <v>7</v>
      </c>
      <c r="H501" s="434">
        <v>8</v>
      </c>
      <c r="I501" s="434">
        <v>9</v>
      </c>
      <c r="J501" s="434">
        <v>10</v>
      </c>
      <c r="K501" s="434">
        <v>11</v>
      </c>
      <c r="L501" s="434">
        <v>12</v>
      </c>
      <c r="M501" s="434">
        <v>13</v>
      </c>
      <c r="N501" s="434">
        <v>14</v>
      </c>
      <c r="O501" s="434">
        <v>15</v>
      </c>
      <c r="P501" s="435">
        <v>16</v>
      </c>
      <c r="Q501" s="436">
        <v>17</v>
      </c>
      <c r="R501" s="435">
        <v>18</v>
      </c>
      <c r="S501" s="436">
        <v>19</v>
      </c>
      <c r="T501" s="437">
        <v>20</v>
      </c>
      <c r="U501" s="224">
        <v>21</v>
      </c>
      <c r="V501" s="438">
        <v>22</v>
      </c>
    </row>
    <row r="502" spans="1:22" s="40" customFormat="1" ht="24.9" customHeight="1">
      <c r="A502" s="39" t="s">
        <v>1316</v>
      </c>
      <c r="B502" s="439">
        <v>1</v>
      </c>
      <c r="C502" s="427" t="s">
        <v>592</v>
      </c>
      <c r="D502" s="427" t="s">
        <v>674</v>
      </c>
      <c r="E502" s="427" t="s">
        <v>675</v>
      </c>
      <c r="F502" s="427" t="s">
        <v>595</v>
      </c>
      <c r="G502" s="419">
        <v>0.4</v>
      </c>
      <c r="H502" s="419" t="s">
        <v>24</v>
      </c>
      <c r="I502" s="425">
        <v>3</v>
      </c>
      <c r="J502" s="426" t="s">
        <v>436</v>
      </c>
      <c r="K502" s="461">
        <v>42017</v>
      </c>
      <c r="L502" s="461">
        <v>42551</v>
      </c>
      <c r="M502" s="420">
        <v>1160.82</v>
      </c>
      <c r="N502" s="458">
        <v>464.32799999999997</v>
      </c>
      <c r="O502" s="228">
        <v>464.32799999999997</v>
      </c>
      <c r="P502" s="720"/>
      <c r="Q502" s="721"/>
      <c r="R502" s="722" t="s">
        <v>610</v>
      </c>
      <c r="S502" s="723"/>
      <c r="T502" s="422" t="s">
        <v>24</v>
      </c>
      <c r="U502" s="423">
        <v>8</v>
      </c>
      <c r="V502" s="424" t="s">
        <v>24</v>
      </c>
    </row>
    <row r="503" spans="1:22" s="40" customFormat="1" ht="24.9" customHeight="1">
      <c r="A503" s="39" t="s">
        <v>1088</v>
      </c>
      <c r="B503" s="439">
        <v>2</v>
      </c>
      <c r="C503" s="427" t="s">
        <v>592</v>
      </c>
      <c r="D503" s="427" t="s">
        <v>676</v>
      </c>
      <c r="E503" s="427" t="s">
        <v>677</v>
      </c>
      <c r="F503" s="427" t="s">
        <v>595</v>
      </c>
      <c r="G503" s="419">
        <v>0.6</v>
      </c>
      <c r="H503" s="419" t="s">
        <v>24</v>
      </c>
      <c r="I503" s="425">
        <v>3</v>
      </c>
      <c r="J503" s="426" t="s">
        <v>436</v>
      </c>
      <c r="K503" s="461">
        <v>43829</v>
      </c>
      <c r="L503" s="461">
        <v>45138</v>
      </c>
      <c r="M503" s="420">
        <v>2378.77</v>
      </c>
      <c r="N503" s="458">
        <v>1427.2619999999999</v>
      </c>
      <c r="O503" s="228">
        <v>1427.2619999999999</v>
      </c>
      <c r="P503" s="720"/>
      <c r="Q503" s="721"/>
      <c r="R503" s="722" t="s">
        <v>610</v>
      </c>
      <c r="S503" s="723"/>
      <c r="T503" s="422" t="s">
        <v>24</v>
      </c>
      <c r="U503" s="423">
        <v>14</v>
      </c>
      <c r="V503" s="424" t="s">
        <v>24</v>
      </c>
    </row>
    <row r="504" spans="1:22" s="40" customFormat="1" ht="24.9" customHeight="1">
      <c r="A504" s="39" t="s">
        <v>595</v>
      </c>
      <c r="B504" s="728">
        <v>3</v>
      </c>
      <c r="C504" s="724" t="s">
        <v>592</v>
      </c>
      <c r="D504" s="724" t="s">
        <v>678</v>
      </c>
      <c r="E504" s="724" t="s">
        <v>679</v>
      </c>
      <c r="F504" s="724" t="s">
        <v>595</v>
      </c>
      <c r="G504" s="419">
        <v>0.6</v>
      </c>
      <c r="H504" s="718" t="s">
        <v>24</v>
      </c>
      <c r="I504" s="425">
        <v>1</v>
      </c>
      <c r="J504" s="426" t="s">
        <v>434</v>
      </c>
      <c r="K504" s="726">
        <v>43832</v>
      </c>
      <c r="L504" s="726">
        <v>45153</v>
      </c>
      <c r="M504" s="420">
        <v>2448.4899999999998</v>
      </c>
      <c r="N504" s="458">
        <v>1469.0939999999998</v>
      </c>
      <c r="O504" s="228">
        <v>1469.0940000000001</v>
      </c>
      <c r="P504" s="720"/>
      <c r="Q504" s="721"/>
      <c r="R504" s="742" t="s">
        <v>610</v>
      </c>
      <c r="S504" s="743"/>
      <c r="T504" s="422" t="s">
        <v>24</v>
      </c>
      <c r="U504" s="423">
        <v>55</v>
      </c>
      <c r="V504" s="424" t="s">
        <v>24</v>
      </c>
    </row>
    <row r="505" spans="1:22" s="40" customFormat="1" ht="24.9" customHeight="1">
      <c r="A505" s="39" t="s">
        <v>1089</v>
      </c>
      <c r="B505" s="729"/>
      <c r="C505" s="725"/>
      <c r="D505" s="725"/>
      <c r="E505" s="725"/>
      <c r="F505" s="725"/>
      <c r="G505" s="419">
        <v>0.4</v>
      </c>
      <c r="H505" s="719"/>
      <c r="I505" s="425">
        <v>4</v>
      </c>
      <c r="J505" s="426" t="s">
        <v>437</v>
      </c>
      <c r="K505" s="727"/>
      <c r="L505" s="727"/>
      <c r="M505" s="420">
        <v>2448.4899999999998</v>
      </c>
      <c r="N505" s="458">
        <v>979.39599999999996</v>
      </c>
      <c r="O505" s="228">
        <v>979.39599999999996</v>
      </c>
      <c r="P505" s="720"/>
      <c r="Q505" s="721"/>
      <c r="R505" s="744"/>
      <c r="S505" s="745"/>
      <c r="T505" s="422" t="s">
        <v>24</v>
      </c>
      <c r="U505" s="423">
        <v>46</v>
      </c>
      <c r="V505" s="424" t="s">
        <v>24</v>
      </c>
    </row>
    <row r="506" spans="1:22" s="40" customFormat="1" ht="13.8">
      <c r="A506" s="39" t="s">
        <v>1090</v>
      </c>
      <c r="B506" s="439" t="s">
        <v>1071</v>
      </c>
      <c r="C506" s="427"/>
      <c r="D506" s="427"/>
      <c r="E506" s="427"/>
      <c r="F506" s="427"/>
      <c r="G506" s="419"/>
      <c r="H506" s="419"/>
      <c r="I506" s="425"/>
      <c r="J506" s="426" t="s">
        <v>1071</v>
      </c>
      <c r="K506" s="461"/>
      <c r="L506" s="461"/>
      <c r="M506" s="420"/>
      <c r="N506" s="458" t="s">
        <v>1071</v>
      </c>
      <c r="O506" s="228" t="s">
        <v>1071</v>
      </c>
      <c r="P506" s="720"/>
      <c r="Q506" s="721"/>
      <c r="R506" s="722"/>
      <c r="S506" s="723"/>
      <c r="T506" s="422"/>
      <c r="U506" s="423"/>
      <c r="V506" s="424"/>
    </row>
    <row r="507" spans="1:22" s="40" customFormat="1" ht="13.8">
      <c r="A507" s="39" t="s">
        <v>1091</v>
      </c>
      <c r="B507" s="439" t="s">
        <v>1071</v>
      </c>
      <c r="C507" s="427"/>
      <c r="D507" s="427"/>
      <c r="E507" s="427"/>
      <c r="F507" s="427"/>
      <c r="G507" s="419"/>
      <c r="H507" s="419"/>
      <c r="I507" s="425"/>
      <c r="J507" s="426" t="s">
        <v>1071</v>
      </c>
      <c r="K507" s="461"/>
      <c r="L507" s="461"/>
      <c r="M507" s="420"/>
      <c r="N507" s="458" t="s">
        <v>1071</v>
      </c>
      <c r="O507" s="228" t="s">
        <v>1071</v>
      </c>
      <c r="P507" s="720"/>
      <c r="Q507" s="721"/>
      <c r="R507" s="722"/>
      <c r="S507" s="723"/>
      <c r="T507" s="422"/>
      <c r="U507" s="423"/>
      <c r="V507" s="424"/>
    </row>
    <row r="508" spans="1:22" s="40" customFormat="1" ht="13.8">
      <c r="A508" s="39"/>
      <c r="B508" s="439" t="s">
        <v>1071</v>
      </c>
      <c r="C508" s="427"/>
      <c r="D508" s="427"/>
      <c r="E508" s="427"/>
      <c r="F508" s="427"/>
      <c r="G508" s="419"/>
      <c r="H508" s="419"/>
      <c r="I508" s="425"/>
      <c r="J508" s="426" t="s">
        <v>1071</v>
      </c>
      <c r="K508" s="461"/>
      <c r="L508" s="461"/>
      <c r="M508" s="420"/>
      <c r="N508" s="458" t="s">
        <v>1071</v>
      </c>
      <c r="O508" s="228" t="s">
        <v>1071</v>
      </c>
      <c r="P508" s="720"/>
      <c r="Q508" s="721"/>
      <c r="R508" s="722"/>
      <c r="S508" s="723"/>
      <c r="T508" s="422"/>
      <c r="U508" s="423"/>
      <c r="V508" s="424"/>
    </row>
    <row r="509" spans="1:22" s="40" customFormat="1" ht="13.8">
      <c r="A509" s="39"/>
      <c r="B509" s="439" t="s">
        <v>1071</v>
      </c>
      <c r="C509" s="427"/>
      <c r="D509" s="427"/>
      <c r="E509" s="427"/>
      <c r="F509" s="427"/>
      <c r="G509" s="419"/>
      <c r="H509" s="419"/>
      <c r="I509" s="425"/>
      <c r="J509" s="426" t="s">
        <v>1071</v>
      </c>
      <c r="K509" s="461"/>
      <c r="L509" s="461"/>
      <c r="M509" s="420"/>
      <c r="N509" s="458" t="s">
        <v>1071</v>
      </c>
      <c r="O509" s="228" t="s">
        <v>1071</v>
      </c>
      <c r="P509" s="720"/>
      <c r="Q509" s="721"/>
      <c r="R509" s="722"/>
      <c r="S509" s="723"/>
      <c r="T509" s="422"/>
      <c r="U509" s="423"/>
      <c r="V509" s="424"/>
    </row>
    <row r="510" spans="1:22" s="40" customFormat="1" ht="13.8">
      <c r="A510" s="39"/>
      <c r="B510" s="439" t="s">
        <v>1071</v>
      </c>
      <c r="C510" s="427"/>
      <c r="D510" s="427"/>
      <c r="E510" s="427"/>
      <c r="F510" s="427"/>
      <c r="G510" s="419"/>
      <c r="H510" s="419"/>
      <c r="I510" s="425"/>
      <c r="J510" s="426" t="s">
        <v>1071</v>
      </c>
      <c r="K510" s="461"/>
      <c r="L510" s="461"/>
      <c r="M510" s="420"/>
      <c r="N510" s="458" t="s">
        <v>1071</v>
      </c>
      <c r="O510" s="228" t="s">
        <v>1071</v>
      </c>
      <c r="P510" s="720"/>
      <c r="Q510" s="721"/>
      <c r="R510" s="722"/>
      <c r="S510" s="723"/>
      <c r="T510" s="422"/>
      <c r="U510" s="423"/>
      <c r="V510" s="424"/>
    </row>
    <row r="511" spans="1:22" s="40" customFormat="1" ht="13.8">
      <c r="A511" s="39"/>
      <c r="B511" s="439" t="s">
        <v>1071</v>
      </c>
      <c r="C511" s="427"/>
      <c r="D511" s="427"/>
      <c r="E511" s="427"/>
      <c r="F511" s="427"/>
      <c r="G511" s="419"/>
      <c r="H511" s="419"/>
      <c r="I511" s="425"/>
      <c r="J511" s="426" t="s">
        <v>1071</v>
      </c>
      <c r="K511" s="461"/>
      <c r="L511" s="461"/>
      <c r="M511" s="420"/>
      <c r="N511" s="458" t="s">
        <v>1071</v>
      </c>
      <c r="O511" s="228" t="s">
        <v>1071</v>
      </c>
      <c r="P511" s="720"/>
      <c r="Q511" s="721"/>
      <c r="R511" s="722"/>
      <c r="S511" s="723"/>
      <c r="T511" s="422"/>
      <c r="U511" s="423"/>
      <c r="V511" s="424"/>
    </row>
    <row r="512" spans="1:22" s="40" customFormat="1" ht="13.8">
      <c r="A512" s="39"/>
      <c r="B512" s="439" t="s">
        <v>1071</v>
      </c>
      <c r="C512" s="427"/>
      <c r="D512" s="427"/>
      <c r="E512" s="427"/>
      <c r="F512" s="427"/>
      <c r="G512" s="419"/>
      <c r="H512" s="419"/>
      <c r="I512" s="425"/>
      <c r="J512" s="426" t="s">
        <v>1071</v>
      </c>
      <c r="K512" s="461"/>
      <c r="L512" s="461"/>
      <c r="M512" s="420"/>
      <c r="N512" s="458" t="s">
        <v>1071</v>
      </c>
      <c r="O512" s="228" t="s">
        <v>1071</v>
      </c>
      <c r="P512" s="720"/>
      <c r="Q512" s="721"/>
      <c r="R512" s="722"/>
      <c r="S512" s="723"/>
      <c r="T512" s="422"/>
      <c r="U512" s="423"/>
      <c r="V512" s="424"/>
    </row>
    <row r="513" spans="1:22" s="40" customFormat="1" ht="13.8">
      <c r="A513" s="39" t="s">
        <v>1317</v>
      </c>
      <c r="B513" s="439" t="s">
        <v>1071</v>
      </c>
      <c r="C513" s="427"/>
      <c r="D513" s="427"/>
      <c r="E513" s="427"/>
      <c r="F513" s="427"/>
      <c r="G513" s="419"/>
      <c r="H513" s="419"/>
      <c r="I513" s="425"/>
      <c r="J513" s="426" t="s">
        <v>1071</v>
      </c>
      <c r="K513" s="461"/>
      <c r="L513" s="461"/>
      <c r="M513" s="420"/>
      <c r="N513" s="459" t="s">
        <v>1071</v>
      </c>
      <c r="O513" s="228"/>
      <c r="P513" s="720"/>
      <c r="Q513" s="721"/>
      <c r="R513" s="722"/>
      <c r="S513" s="723"/>
      <c r="T513" s="422"/>
      <c r="U513" s="423"/>
      <c r="V513" s="424"/>
    </row>
    <row r="514" spans="1:22" s="40" customFormat="1" ht="13.8">
      <c r="A514" s="39" t="s">
        <v>1318</v>
      </c>
      <c r="B514" s="439" t="s">
        <v>1071</v>
      </c>
      <c r="C514" s="427"/>
      <c r="D514" s="427"/>
      <c r="E514" s="427"/>
      <c r="F514" s="427"/>
      <c r="G514" s="419"/>
      <c r="H514" s="419"/>
      <c r="I514" s="425"/>
      <c r="J514" s="426" t="s">
        <v>1071</v>
      </c>
      <c r="K514" s="461"/>
      <c r="L514" s="461"/>
      <c r="M514" s="421"/>
      <c r="N514" s="459" t="s">
        <v>1071</v>
      </c>
      <c r="O514" s="228" t="s">
        <v>1071</v>
      </c>
      <c r="P514" s="720"/>
      <c r="Q514" s="721"/>
      <c r="R514" s="722"/>
      <c r="S514" s="723"/>
      <c r="T514" s="422"/>
      <c r="U514" s="423"/>
      <c r="V514" s="424"/>
    </row>
    <row r="515" spans="1:22" s="40" customFormat="1" ht="13.8">
      <c r="A515" s="39" t="s">
        <v>1319</v>
      </c>
      <c r="B515" s="439" t="s">
        <v>1071</v>
      </c>
      <c r="C515" s="427"/>
      <c r="D515" s="427"/>
      <c r="E515" s="427"/>
      <c r="F515" s="427"/>
      <c r="G515" s="419"/>
      <c r="H515" s="419"/>
      <c r="I515" s="425"/>
      <c r="J515" s="426" t="s">
        <v>1071</v>
      </c>
      <c r="K515" s="461"/>
      <c r="L515" s="461"/>
      <c r="M515" s="421"/>
      <c r="N515" s="459" t="s">
        <v>1071</v>
      </c>
      <c r="O515" s="228" t="s">
        <v>1071</v>
      </c>
      <c r="P515" s="720"/>
      <c r="Q515" s="721"/>
      <c r="R515" s="722"/>
      <c r="S515" s="723"/>
      <c r="T515" s="422"/>
      <c r="U515" s="423"/>
      <c r="V515" s="424"/>
    </row>
    <row r="516" spans="1:22" s="40" customFormat="1" ht="14.4" thickBot="1">
      <c r="A516" s="39" t="s">
        <v>1320</v>
      </c>
      <c r="B516" s="443" t="s">
        <v>1071</v>
      </c>
      <c r="C516" s="428"/>
      <c r="D516" s="428"/>
      <c r="E516" s="428"/>
      <c r="F516" s="428"/>
      <c r="G516" s="429"/>
      <c r="H516" s="429"/>
      <c r="I516" s="430"/>
      <c r="J516" s="431" t="s">
        <v>1071</v>
      </c>
      <c r="K516" s="462"/>
      <c r="L516" s="462"/>
      <c r="M516" s="432"/>
      <c r="N516" s="459" t="s">
        <v>1071</v>
      </c>
      <c r="O516" s="228" t="s">
        <v>1071</v>
      </c>
      <c r="P516" s="720"/>
      <c r="Q516" s="721"/>
      <c r="R516" s="722"/>
      <c r="S516" s="723"/>
      <c r="T516" s="422"/>
      <c r="U516" s="423"/>
      <c r="V516" s="424"/>
    </row>
    <row r="517" spans="1:22" s="24" customFormat="1" ht="12" customHeight="1">
      <c r="A517" s="39"/>
      <c r="B517" s="41"/>
      <c r="C517" s="42"/>
      <c r="D517" s="42"/>
      <c r="E517" s="42"/>
      <c r="F517" s="42"/>
      <c r="G517" s="42"/>
      <c r="H517" s="440"/>
      <c r="I517" s="42"/>
      <c r="J517" s="42"/>
      <c r="K517" s="42"/>
      <c r="L517" s="42"/>
      <c r="M517" s="42"/>
      <c r="N517" s="42"/>
      <c r="O517" s="227"/>
      <c r="P517" s="42"/>
      <c r="Q517" s="42"/>
      <c r="R517" s="227"/>
      <c r="S517" s="42"/>
      <c r="T517" s="42"/>
      <c r="U517" s="43"/>
      <c r="V517" s="44"/>
    </row>
    <row r="518" spans="1:22" s="24" customFormat="1" ht="17.25" customHeight="1" thickBot="1">
      <c r="A518" s="39" t="s">
        <v>1321</v>
      </c>
      <c r="B518" s="510"/>
      <c r="C518" s="511"/>
      <c r="D518" s="511"/>
      <c r="E518" s="511"/>
      <c r="F518" s="511"/>
      <c r="G518" s="511"/>
      <c r="H518" s="511"/>
      <c r="I518" s="511"/>
      <c r="J518" s="511"/>
      <c r="K518" s="511"/>
      <c r="L518" s="511"/>
      <c r="M518" s="511"/>
      <c r="N518" s="447" t="s">
        <v>322</v>
      </c>
      <c r="O518" s="448">
        <v>1446.6933333333334</v>
      </c>
      <c r="P518" s="576"/>
      <c r="Q518" s="576"/>
      <c r="R518" s="577"/>
      <c r="S518" s="577"/>
      <c r="T518" s="578"/>
      <c r="U518" s="579"/>
      <c r="V518" s="580"/>
    </row>
    <row r="519" spans="1:22" ht="17.25" customHeight="1">
      <c r="B519" s="46"/>
      <c r="C519" s="46"/>
      <c r="D519" s="46"/>
      <c r="E519" s="46"/>
      <c r="F519" s="46"/>
      <c r="G519" s="47"/>
      <c r="H519" s="47"/>
      <c r="I519" s="47"/>
      <c r="J519" s="47"/>
      <c r="K519" s="47"/>
      <c r="L519" s="47"/>
      <c r="M519" s="47"/>
      <c r="N519" s="47"/>
      <c r="O519" s="47"/>
      <c r="P519" s="47"/>
      <c r="Q519" s="47"/>
      <c r="R519" s="47"/>
      <c r="S519" s="47"/>
      <c r="T519" s="47"/>
      <c r="U519" s="47"/>
      <c r="V519" s="47"/>
    </row>
    <row r="520" spans="1:22" s="24" customFormat="1" ht="16.5" customHeight="1" thickBot="1">
      <c r="A520" s="22"/>
      <c r="B520" s="735" t="s">
        <v>65</v>
      </c>
      <c r="C520" s="735"/>
      <c r="D520" s="735"/>
      <c r="E520" s="735"/>
      <c r="F520" s="735"/>
      <c r="G520" s="735"/>
      <c r="H520" s="735"/>
      <c r="I520" s="735"/>
      <c r="J520" s="735"/>
      <c r="K520" s="735"/>
      <c r="L520" s="735"/>
      <c r="M520" s="735"/>
      <c r="N520" s="735"/>
      <c r="O520" s="735"/>
      <c r="P520" s="735"/>
      <c r="Q520" s="735"/>
      <c r="R520" s="735"/>
      <c r="S520" s="735"/>
      <c r="T520" s="735"/>
      <c r="U520" s="735"/>
      <c r="V520" s="735"/>
    </row>
    <row r="521" spans="1:22" s="27" customFormat="1" ht="22.5" customHeight="1">
      <c r="A521" s="106" t="s">
        <v>1322</v>
      </c>
      <c r="B521" s="774" t="s">
        <v>62</v>
      </c>
      <c r="C521" s="779" t="s">
        <v>83</v>
      </c>
      <c r="D521" s="780"/>
      <c r="E521" s="780"/>
      <c r="F521" s="780"/>
      <c r="G521" s="780"/>
      <c r="H521" s="780"/>
      <c r="I521" s="780"/>
      <c r="J521" s="780"/>
      <c r="K521" s="780"/>
      <c r="L521" s="780"/>
      <c r="M521" s="758"/>
      <c r="N521" s="512"/>
      <c r="O521" s="513"/>
      <c r="P521" s="779" t="s">
        <v>90</v>
      </c>
      <c r="Q521" s="780"/>
      <c r="R521" s="780"/>
      <c r="S521" s="758"/>
      <c r="T521" s="757" t="s">
        <v>367</v>
      </c>
      <c r="U521" s="758"/>
      <c r="V521" s="781" t="s">
        <v>6</v>
      </c>
    </row>
    <row r="522" spans="1:22" s="27" customFormat="1" ht="22.5" customHeight="1">
      <c r="A522" s="106" t="s">
        <v>1323</v>
      </c>
      <c r="B522" s="775"/>
      <c r="C522" s="787" t="s">
        <v>84</v>
      </c>
      <c r="D522" s="788"/>
      <c r="E522" s="789"/>
      <c r="F522" s="516">
        <v>4</v>
      </c>
      <c r="G522" s="791" t="s">
        <v>292</v>
      </c>
      <c r="H522" s="750" t="s">
        <v>291</v>
      </c>
      <c r="I522" s="750"/>
      <c r="J522" s="787" t="s">
        <v>290</v>
      </c>
      <c r="K522" s="790"/>
      <c r="L522" s="517"/>
      <c r="M522" s="517"/>
      <c r="N522" s="518"/>
      <c r="O522" s="519"/>
      <c r="P522" s="814"/>
      <c r="Q522" s="815"/>
      <c r="R522" s="815"/>
      <c r="S522" s="816"/>
      <c r="T522" s="759"/>
      <c r="U522" s="760"/>
      <c r="V522" s="782"/>
    </row>
    <row r="523" spans="1:22" s="27" customFormat="1" ht="51.75" customHeight="1" thickBot="1">
      <c r="A523" s="106" t="s">
        <v>1324</v>
      </c>
      <c r="B523" s="775"/>
      <c r="C523" s="788" t="s">
        <v>82</v>
      </c>
      <c r="D523" s="789"/>
      <c r="E523" s="520" t="s">
        <v>86</v>
      </c>
      <c r="F523" s="514" t="s">
        <v>311</v>
      </c>
      <c r="G523" s="791"/>
      <c r="H523" s="750"/>
      <c r="I523" s="750"/>
      <c r="J523" s="504" t="s">
        <v>289</v>
      </c>
      <c r="K523" s="515" t="s">
        <v>297</v>
      </c>
      <c r="L523" s="521" t="s">
        <v>378</v>
      </c>
      <c r="M523" s="521"/>
      <c r="N523" s="522" t="s">
        <v>339</v>
      </c>
      <c r="O523" s="523"/>
      <c r="P523" s="454" t="s">
        <v>1100</v>
      </c>
      <c r="Q523" s="333" t="s">
        <v>91</v>
      </c>
      <c r="R523" s="334"/>
      <c r="S523" s="107">
        <v>3</v>
      </c>
      <c r="T523" s="784"/>
      <c r="U523" s="785"/>
      <c r="V523" s="783"/>
    </row>
    <row r="524" spans="1:22" s="27" customFormat="1" ht="15.75" customHeight="1">
      <c r="A524" s="106" t="s">
        <v>1325</v>
      </c>
      <c r="B524" s="775"/>
      <c r="C524" s="50">
        <v>1</v>
      </c>
      <c r="D524" s="94" t="s">
        <v>434</v>
      </c>
      <c r="E524" s="101">
        <v>0.6</v>
      </c>
      <c r="F524" s="327">
        <v>1469.0940000000001</v>
      </c>
      <c r="G524" s="327">
        <v>1532.71</v>
      </c>
      <c r="H524" s="777" t="s">
        <v>31</v>
      </c>
      <c r="I524" s="778"/>
      <c r="J524" s="102" t="s">
        <v>6</v>
      </c>
      <c r="K524" s="99" t="s">
        <v>1071</v>
      </c>
      <c r="L524" s="486" t="s">
        <v>370</v>
      </c>
      <c r="M524" s="487" t="s">
        <v>1102</v>
      </c>
      <c r="N524" s="401" t="s">
        <v>24</v>
      </c>
      <c r="O524" s="801" t="s">
        <v>15</v>
      </c>
      <c r="P524" s="802"/>
      <c r="Q524" s="792">
        <v>15</v>
      </c>
      <c r="R524" s="795" t="s">
        <v>1049</v>
      </c>
      <c r="S524" s="796"/>
      <c r="T524" s="757" t="s">
        <v>68</v>
      </c>
      <c r="U524" s="780"/>
      <c r="V524" s="758"/>
    </row>
    <row r="525" spans="1:22" s="27" customFormat="1" ht="15.75" customHeight="1" thickBot="1">
      <c r="A525" s="106" t="s">
        <v>1326</v>
      </c>
      <c r="B525" s="775"/>
      <c r="C525" s="50">
        <v>2</v>
      </c>
      <c r="D525" s="94" t="s">
        <v>435</v>
      </c>
      <c r="E525" s="101">
        <v>0.1</v>
      </c>
      <c r="F525" s="327" t="s">
        <v>1137</v>
      </c>
      <c r="G525" s="327">
        <v>1532.71</v>
      </c>
      <c r="H525" s="777" t="s">
        <v>31</v>
      </c>
      <c r="I525" s="778"/>
      <c r="J525" s="102" t="s">
        <v>6</v>
      </c>
      <c r="K525" s="99" t="s">
        <v>1071</v>
      </c>
      <c r="L525" s="486" t="s">
        <v>1049</v>
      </c>
      <c r="M525" s="487" t="s">
        <v>1135</v>
      </c>
      <c r="N525" s="401" t="s">
        <v>24</v>
      </c>
      <c r="O525" s="801"/>
      <c r="P525" s="802"/>
      <c r="Q525" s="793"/>
      <c r="R525" s="797"/>
      <c r="S525" s="798"/>
      <c r="T525" s="784"/>
      <c r="U525" s="786"/>
      <c r="V525" s="785"/>
    </row>
    <row r="526" spans="1:22" s="27" customFormat="1" ht="15.75" customHeight="1">
      <c r="A526" s="106" t="s">
        <v>1327</v>
      </c>
      <c r="B526" s="775"/>
      <c r="C526" s="50">
        <v>3</v>
      </c>
      <c r="D526" s="94" t="s">
        <v>436</v>
      </c>
      <c r="E526" s="101">
        <v>0.2</v>
      </c>
      <c r="F526" s="327">
        <v>1891.59</v>
      </c>
      <c r="G526" s="327">
        <v>1532.71</v>
      </c>
      <c r="H526" s="777" t="s">
        <v>6</v>
      </c>
      <c r="I526" s="778"/>
      <c r="J526" s="102" t="s">
        <v>6</v>
      </c>
      <c r="K526" s="99" t="s">
        <v>1071</v>
      </c>
      <c r="L526" s="486" t="s">
        <v>370</v>
      </c>
      <c r="M526" s="487" t="s">
        <v>1102</v>
      </c>
      <c r="N526" s="401" t="s">
        <v>24</v>
      </c>
      <c r="O526" s="803"/>
      <c r="P526" s="804"/>
      <c r="Q526" s="794"/>
      <c r="R526" s="799"/>
      <c r="S526" s="800"/>
      <c r="T526" s="261"/>
      <c r="U526" s="261"/>
      <c r="V526" s="262"/>
    </row>
    <row r="527" spans="1:22" s="27" customFormat="1" ht="15.75" customHeight="1">
      <c r="A527" s="106" t="s">
        <v>1328</v>
      </c>
      <c r="B527" s="775"/>
      <c r="C527" s="50">
        <v>4</v>
      </c>
      <c r="D527" s="94" t="s">
        <v>437</v>
      </c>
      <c r="E527" s="101">
        <v>0.1</v>
      </c>
      <c r="F527" s="327">
        <v>979.39599999999996</v>
      </c>
      <c r="G527" s="327">
        <v>1532.71</v>
      </c>
      <c r="H527" s="777" t="s">
        <v>31</v>
      </c>
      <c r="I527" s="778"/>
      <c r="J527" s="102" t="s">
        <v>6</v>
      </c>
      <c r="K527" s="99" t="s">
        <v>1071</v>
      </c>
      <c r="L527" s="486" t="s">
        <v>370</v>
      </c>
      <c r="M527" s="487" t="s">
        <v>1102</v>
      </c>
      <c r="N527" s="401" t="s">
        <v>24</v>
      </c>
      <c r="O527" s="810" t="s">
        <v>315</v>
      </c>
      <c r="P527" s="787" t="s">
        <v>314</v>
      </c>
      <c r="Q527" s="788"/>
      <c r="R527" s="788"/>
      <c r="S527" s="789"/>
      <c r="T527" s="242"/>
      <c r="U527" s="242"/>
      <c r="V527" s="263"/>
    </row>
    <row r="528" spans="1:22" s="27" customFormat="1" ht="17.25" customHeight="1">
      <c r="A528" s="106" t="s">
        <v>1329</v>
      </c>
      <c r="B528" s="775"/>
      <c r="C528" s="50">
        <v>5</v>
      </c>
      <c r="D528" s="94" t="s">
        <v>1071</v>
      </c>
      <c r="E528" s="101" t="s">
        <v>1071</v>
      </c>
      <c r="F528" s="327" t="s">
        <v>1071</v>
      </c>
      <c r="G528" s="327" t="s">
        <v>1071</v>
      </c>
      <c r="H528" s="777" t="s">
        <v>1071</v>
      </c>
      <c r="I528" s="778"/>
      <c r="J528" s="102" t="s">
        <v>1071</v>
      </c>
      <c r="K528" s="99" t="s">
        <v>1071</v>
      </c>
      <c r="L528" s="486"/>
      <c r="M528" s="487" t="s">
        <v>1071</v>
      </c>
      <c r="N528" s="401"/>
      <c r="O528" s="811"/>
      <c r="P528" s="504" t="s">
        <v>92</v>
      </c>
      <c r="Q528" s="504" t="s">
        <v>299</v>
      </c>
      <c r="R528" s="750" t="s">
        <v>312</v>
      </c>
      <c r="S528" s="750"/>
      <c r="T528" s="242"/>
      <c r="U528" s="242"/>
      <c r="V528" s="263"/>
    </row>
    <row r="529" spans="1:22" s="27" customFormat="1" ht="16.5" customHeight="1" thickBot="1">
      <c r="A529" s="106" t="s">
        <v>1330</v>
      </c>
      <c r="B529" s="775"/>
      <c r="C529" s="103">
        <v>6</v>
      </c>
      <c r="D529" s="104" t="s">
        <v>1071</v>
      </c>
      <c r="E529" s="105" t="s">
        <v>1071</v>
      </c>
      <c r="F529" s="327" t="s">
        <v>1071</v>
      </c>
      <c r="G529" s="327" t="s">
        <v>1071</v>
      </c>
      <c r="H529" s="777" t="s">
        <v>1071</v>
      </c>
      <c r="I529" s="778"/>
      <c r="J529" s="102" t="s">
        <v>1071</v>
      </c>
      <c r="K529" s="99" t="s">
        <v>1071</v>
      </c>
      <c r="L529" s="486"/>
      <c r="M529" s="487" t="s">
        <v>1071</v>
      </c>
      <c r="N529" s="484"/>
      <c r="O529" s="346" t="s">
        <v>6</v>
      </c>
      <c r="P529" s="265">
        <v>2</v>
      </c>
      <c r="Q529" s="266">
        <v>3065.4126299999998</v>
      </c>
      <c r="R529" s="817">
        <v>4340.08</v>
      </c>
      <c r="S529" s="817">
        <v>0</v>
      </c>
      <c r="T529" s="242"/>
      <c r="U529" s="242"/>
      <c r="V529" s="263"/>
    </row>
    <row r="530" spans="1:22" s="27" customFormat="1" ht="16.5" customHeight="1" thickBot="1">
      <c r="A530" s="106" t="s">
        <v>1331</v>
      </c>
      <c r="B530" s="776"/>
      <c r="C530" s="805" t="s">
        <v>88</v>
      </c>
      <c r="D530" s="806"/>
      <c r="E530" s="806"/>
      <c r="F530" s="545"/>
      <c r="G530" s="546"/>
      <c r="H530" s="730" t="s">
        <v>6</v>
      </c>
      <c r="I530" s="731"/>
      <c r="J530" s="449" t="s">
        <v>6</v>
      </c>
      <c r="K530" s="267" t="s">
        <v>6</v>
      </c>
      <c r="L530" s="527"/>
      <c r="M530" s="575"/>
      <c r="N530" s="528"/>
      <c r="O530" s="732" t="s">
        <v>1071</v>
      </c>
      <c r="P530" s="732" t="s">
        <v>1071</v>
      </c>
      <c r="Q530" s="732" t="s">
        <v>1071</v>
      </c>
      <c r="R530" s="732" t="s">
        <v>1071</v>
      </c>
      <c r="S530" s="732" t="s">
        <v>1071</v>
      </c>
      <c r="T530" s="524"/>
      <c r="U530" s="525"/>
      <c r="V530" s="526"/>
    </row>
    <row r="531" spans="1:22" ht="24.9" customHeight="1"/>
    <row r="532" spans="1:22" ht="24.9" customHeight="1"/>
    <row r="533" spans="1:22" s="38" customFormat="1" ht="24" thickBot="1">
      <c r="A533" s="31">
        <v>16</v>
      </c>
      <c r="B533" s="746" t="s">
        <v>49</v>
      </c>
      <c r="C533" s="746"/>
      <c r="D533" s="746"/>
      <c r="E533" s="32">
        <v>16</v>
      </c>
      <c r="F533" s="33" t="s">
        <v>438</v>
      </c>
      <c r="G533" s="34"/>
      <c r="H533" s="34"/>
      <c r="I533" s="33"/>
      <c r="J533" s="33"/>
      <c r="K533" s="33"/>
      <c r="L533" s="33"/>
      <c r="M533" s="35"/>
      <c r="N533" s="35"/>
      <c r="O533" s="34"/>
      <c r="P533" s="34"/>
      <c r="Q533" s="36"/>
      <c r="R533" s="36"/>
      <c r="S533" s="36"/>
      <c r="T533" s="36"/>
      <c r="U533" s="37"/>
    </row>
    <row r="534" spans="1:22" s="24" customFormat="1" ht="24.75" customHeight="1">
      <c r="A534" s="22"/>
      <c r="B534" s="768" t="s">
        <v>54</v>
      </c>
      <c r="C534" s="501" t="s">
        <v>55</v>
      </c>
      <c r="D534" s="502" t="s">
        <v>16</v>
      </c>
      <c r="E534" s="502"/>
      <c r="F534" s="502" t="s">
        <v>56</v>
      </c>
      <c r="G534" s="503"/>
      <c r="H534" s="749" t="s">
        <v>57</v>
      </c>
      <c r="I534" s="747" t="s">
        <v>345</v>
      </c>
      <c r="J534" s="749" t="s">
        <v>17</v>
      </c>
      <c r="K534" s="749" t="s">
        <v>298</v>
      </c>
      <c r="L534" s="749" t="s">
        <v>58</v>
      </c>
      <c r="M534" s="749" t="s">
        <v>193</v>
      </c>
      <c r="N534" s="766" t="s">
        <v>313</v>
      </c>
      <c r="O534" s="767"/>
      <c r="P534" s="733" t="s">
        <v>21</v>
      </c>
      <c r="Q534" s="734"/>
      <c r="R534" s="757" t="s">
        <v>205</v>
      </c>
      <c r="S534" s="758"/>
      <c r="T534" s="761" t="s">
        <v>180</v>
      </c>
      <c r="U534" s="762"/>
      <c r="V534" s="763"/>
    </row>
    <row r="535" spans="1:22" s="24" customFormat="1" ht="92.25" customHeight="1">
      <c r="A535" s="22"/>
      <c r="B535" s="769"/>
      <c r="C535" s="504" t="s">
        <v>59</v>
      </c>
      <c r="D535" s="505" t="s">
        <v>3</v>
      </c>
      <c r="E535" s="505" t="s">
        <v>18</v>
      </c>
      <c r="F535" s="505" t="s">
        <v>60</v>
      </c>
      <c r="G535" s="506" t="s">
        <v>61</v>
      </c>
      <c r="H535" s="750"/>
      <c r="I535" s="748"/>
      <c r="J535" s="750"/>
      <c r="K535" s="750"/>
      <c r="L535" s="750"/>
      <c r="M535" s="750"/>
      <c r="N535" s="504" t="s">
        <v>191</v>
      </c>
      <c r="O535" s="505" t="s">
        <v>73</v>
      </c>
      <c r="P535" s="764"/>
      <c r="Q535" s="765"/>
      <c r="R535" s="759"/>
      <c r="S535" s="760"/>
      <c r="T535" s="507" t="s">
        <v>181</v>
      </c>
      <c r="U535" s="508" t="s">
        <v>190</v>
      </c>
      <c r="V535" s="509" t="s">
        <v>225</v>
      </c>
    </row>
    <row r="536" spans="1:22" s="24" customFormat="1" ht="26.25" customHeight="1">
      <c r="A536" s="22"/>
      <c r="B536" s="433"/>
      <c r="C536" s="434">
        <v>3</v>
      </c>
      <c r="D536" s="434">
        <v>4</v>
      </c>
      <c r="E536" s="434">
        <v>5</v>
      </c>
      <c r="F536" s="434">
        <v>6</v>
      </c>
      <c r="G536" s="434">
        <v>7</v>
      </c>
      <c r="H536" s="434">
        <v>8</v>
      </c>
      <c r="I536" s="434">
        <v>9</v>
      </c>
      <c r="J536" s="434">
        <v>10</v>
      </c>
      <c r="K536" s="434">
        <v>11</v>
      </c>
      <c r="L536" s="434">
        <v>12</v>
      </c>
      <c r="M536" s="434">
        <v>13</v>
      </c>
      <c r="N536" s="434">
        <v>14</v>
      </c>
      <c r="O536" s="434">
        <v>15</v>
      </c>
      <c r="P536" s="435">
        <v>16</v>
      </c>
      <c r="Q536" s="436">
        <v>17</v>
      </c>
      <c r="R536" s="435">
        <v>18</v>
      </c>
      <c r="S536" s="436">
        <v>19</v>
      </c>
      <c r="T536" s="437">
        <v>20</v>
      </c>
      <c r="U536" s="224">
        <v>21</v>
      </c>
      <c r="V536" s="438">
        <v>22</v>
      </c>
    </row>
    <row r="537" spans="1:22" s="40" customFormat="1" ht="24.9" customHeight="1">
      <c r="A537" s="39" t="s">
        <v>1332</v>
      </c>
      <c r="B537" s="439">
        <v>1</v>
      </c>
      <c r="C537" s="427" t="s">
        <v>680</v>
      </c>
      <c r="D537" s="427" t="s">
        <v>681</v>
      </c>
      <c r="E537" s="427" t="s">
        <v>682</v>
      </c>
      <c r="F537" s="427" t="s">
        <v>595</v>
      </c>
      <c r="G537" s="419">
        <v>0.65</v>
      </c>
      <c r="H537" s="419" t="s">
        <v>24</v>
      </c>
      <c r="I537" s="425">
        <v>3</v>
      </c>
      <c r="J537" s="426" t="s">
        <v>441</v>
      </c>
      <c r="K537" s="461">
        <v>44223</v>
      </c>
      <c r="L537" s="461">
        <v>44915</v>
      </c>
      <c r="M537" s="420">
        <v>3210.47</v>
      </c>
      <c r="N537" s="458">
        <v>2086.8054999999999</v>
      </c>
      <c r="O537" s="228">
        <v>2086.8054999999999</v>
      </c>
      <c r="P537" s="720"/>
      <c r="Q537" s="721"/>
      <c r="R537" s="722" t="s">
        <v>688</v>
      </c>
      <c r="S537" s="723"/>
      <c r="T537" s="422" t="s">
        <v>24</v>
      </c>
      <c r="U537" s="423">
        <v>197</v>
      </c>
      <c r="V537" s="424" t="s">
        <v>24</v>
      </c>
    </row>
    <row r="538" spans="1:22" s="40" customFormat="1" ht="24.9" customHeight="1">
      <c r="A538" s="39" t="s">
        <v>1088</v>
      </c>
      <c r="B538" s="439">
        <v>2</v>
      </c>
      <c r="C538" s="427" t="s">
        <v>592</v>
      </c>
      <c r="D538" s="427" t="s">
        <v>683</v>
      </c>
      <c r="E538" s="427" t="s">
        <v>684</v>
      </c>
      <c r="F538" s="427" t="s">
        <v>595</v>
      </c>
      <c r="G538" s="419">
        <v>0.4</v>
      </c>
      <c r="H538" s="617" t="s">
        <v>24</v>
      </c>
      <c r="I538" s="425">
        <v>1</v>
      </c>
      <c r="J538" s="426" t="s">
        <v>439</v>
      </c>
      <c r="K538" s="461">
        <v>44196</v>
      </c>
      <c r="L538" s="461">
        <v>45199</v>
      </c>
      <c r="M538" s="420">
        <v>14840.43</v>
      </c>
      <c r="N538" s="458">
        <v>5936.1720000000005</v>
      </c>
      <c r="O538" s="228">
        <v>5936.1719999999996</v>
      </c>
      <c r="P538" s="720"/>
      <c r="Q538" s="721"/>
      <c r="R538" s="722" t="s">
        <v>610</v>
      </c>
      <c r="S538" s="723"/>
      <c r="T538" s="422" t="s">
        <v>24</v>
      </c>
      <c r="U538" s="423">
        <v>50</v>
      </c>
      <c r="V538" s="424" t="s">
        <v>24</v>
      </c>
    </row>
    <row r="539" spans="1:22" s="40" customFormat="1" ht="24.9" customHeight="1">
      <c r="A539" s="39" t="s">
        <v>595</v>
      </c>
      <c r="B539" s="439">
        <v>3</v>
      </c>
      <c r="C539" s="427" t="s">
        <v>685</v>
      </c>
      <c r="D539" s="427" t="s">
        <v>686</v>
      </c>
      <c r="E539" s="427" t="s">
        <v>687</v>
      </c>
      <c r="F539" s="427" t="s">
        <v>591</v>
      </c>
      <c r="G539" s="419">
        <v>1</v>
      </c>
      <c r="H539" s="419" t="s">
        <v>24</v>
      </c>
      <c r="I539" s="425">
        <v>2</v>
      </c>
      <c r="J539" s="426" t="s">
        <v>440</v>
      </c>
      <c r="K539" s="461">
        <v>44454</v>
      </c>
      <c r="L539" s="461">
        <v>44633</v>
      </c>
      <c r="M539" s="420">
        <v>1976.81</v>
      </c>
      <c r="N539" s="458">
        <v>1976.81</v>
      </c>
      <c r="O539" s="228">
        <v>1976.81</v>
      </c>
      <c r="P539" s="720"/>
      <c r="Q539" s="721"/>
      <c r="R539" s="722" t="s">
        <v>610</v>
      </c>
      <c r="S539" s="723"/>
      <c r="T539" s="422" t="s">
        <v>24</v>
      </c>
      <c r="U539" s="423">
        <v>8</v>
      </c>
      <c r="V539" s="424" t="s">
        <v>24</v>
      </c>
    </row>
    <row r="540" spans="1:22" s="40" customFormat="1" ht="13.8">
      <c r="A540" s="39" t="s">
        <v>1089</v>
      </c>
      <c r="B540" s="439" t="s">
        <v>1071</v>
      </c>
      <c r="C540" s="427"/>
      <c r="D540" s="427"/>
      <c r="E540" s="427"/>
      <c r="F540" s="427"/>
      <c r="G540" s="419"/>
      <c r="H540" s="419"/>
      <c r="I540" s="425"/>
      <c r="J540" s="426" t="s">
        <v>1071</v>
      </c>
      <c r="K540" s="594"/>
      <c r="L540" s="461"/>
      <c r="M540" s="420"/>
      <c r="N540" s="458" t="s">
        <v>1071</v>
      </c>
      <c r="O540" s="228" t="s">
        <v>1071</v>
      </c>
      <c r="P540" s="720"/>
      <c r="Q540" s="721"/>
      <c r="R540" s="722"/>
      <c r="S540" s="723"/>
      <c r="T540" s="422"/>
      <c r="U540" s="423"/>
      <c r="V540" s="424"/>
    </row>
    <row r="541" spans="1:22" s="40" customFormat="1" ht="13.8">
      <c r="A541" s="39" t="s">
        <v>1090</v>
      </c>
      <c r="B541" s="439" t="s">
        <v>1071</v>
      </c>
      <c r="C541" s="427"/>
      <c r="D541" s="427"/>
      <c r="E541" s="427"/>
      <c r="F541" s="427"/>
      <c r="G541" s="419"/>
      <c r="H541" s="419"/>
      <c r="I541" s="425"/>
      <c r="J541" s="426" t="s">
        <v>1071</v>
      </c>
      <c r="K541" s="461"/>
      <c r="L541" s="461"/>
      <c r="M541" s="420"/>
      <c r="N541" s="458" t="s">
        <v>1071</v>
      </c>
      <c r="O541" s="228" t="s">
        <v>1071</v>
      </c>
      <c r="P541" s="720"/>
      <c r="Q541" s="721"/>
      <c r="R541" s="722"/>
      <c r="S541" s="723"/>
      <c r="T541" s="422"/>
      <c r="U541" s="423"/>
      <c r="V541" s="424"/>
    </row>
    <row r="542" spans="1:22" s="40" customFormat="1" ht="13.8">
      <c r="A542" s="39" t="s">
        <v>1091</v>
      </c>
      <c r="B542" s="439" t="s">
        <v>1071</v>
      </c>
      <c r="C542" s="427"/>
      <c r="D542" s="427"/>
      <c r="E542" s="427"/>
      <c r="F542" s="427"/>
      <c r="G542" s="419"/>
      <c r="H542" s="419"/>
      <c r="I542" s="425"/>
      <c r="J542" s="426" t="s">
        <v>1071</v>
      </c>
      <c r="K542" s="461"/>
      <c r="L542" s="461"/>
      <c r="M542" s="420"/>
      <c r="N542" s="458" t="s">
        <v>1071</v>
      </c>
      <c r="O542" s="228" t="s">
        <v>1071</v>
      </c>
      <c r="P542" s="720"/>
      <c r="Q542" s="721"/>
      <c r="R542" s="722"/>
      <c r="S542" s="723"/>
      <c r="T542" s="422"/>
      <c r="U542" s="423"/>
      <c r="V542" s="424"/>
    </row>
    <row r="543" spans="1:22" s="40" customFormat="1" ht="13.8">
      <c r="A543" s="39"/>
      <c r="B543" s="439" t="s">
        <v>1071</v>
      </c>
      <c r="C543" s="427"/>
      <c r="D543" s="427"/>
      <c r="E543" s="427"/>
      <c r="F543" s="427"/>
      <c r="G543" s="419"/>
      <c r="H543" s="419"/>
      <c r="I543" s="425"/>
      <c r="J543" s="426" t="s">
        <v>1071</v>
      </c>
      <c r="K543" s="461"/>
      <c r="L543" s="461"/>
      <c r="M543" s="420"/>
      <c r="N543" s="458" t="s">
        <v>1071</v>
      </c>
      <c r="O543" s="228" t="s">
        <v>1071</v>
      </c>
      <c r="P543" s="720"/>
      <c r="Q543" s="721"/>
      <c r="R543" s="722"/>
      <c r="S543" s="723"/>
      <c r="T543" s="422"/>
      <c r="U543" s="423"/>
      <c r="V543" s="424"/>
    </row>
    <row r="544" spans="1:22" s="40" customFormat="1" ht="13.8">
      <c r="A544" s="39"/>
      <c r="B544" s="439" t="s">
        <v>1071</v>
      </c>
      <c r="C544" s="427"/>
      <c r="D544" s="427"/>
      <c r="E544" s="427"/>
      <c r="F544" s="427"/>
      <c r="G544" s="419"/>
      <c r="H544" s="419"/>
      <c r="I544" s="425"/>
      <c r="J544" s="426" t="s">
        <v>1071</v>
      </c>
      <c r="K544" s="461"/>
      <c r="L544" s="461"/>
      <c r="M544" s="420"/>
      <c r="N544" s="458" t="s">
        <v>1071</v>
      </c>
      <c r="O544" s="228" t="s">
        <v>1071</v>
      </c>
      <c r="P544" s="720"/>
      <c r="Q544" s="721"/>
      <c r="R544" s="722"/>
      <c r="S544" s="723"/>
      <c r="T544" s="422"/>
      <c r="U544" s="423"/>
      <c r="V544" s="424"/>
    </row>
    <row r="545" spans="1:22" s="40" customFormat="1" ht="13.8">
      <c r="A545" s="39"/>
      <c r="B545" s="439" t="s">
        <v>1071</v>
      </c>
      <c r="C545" s="427"/>
      <c r="D545" s="427"/>
      <c r="E545" s="427"/>
      <c r="F545" s="427"/>
      <c r="G545" s="419"/>
      <c r="H545" s="419"/>
      <c r="I545" s="425"/>
      <c r="J545" s="426" t="s">
        <v>1071</v>
      </c>
      <c r="K545" s="461"/>
      <c r="L545" s="461"/>
      <c r="M545" s="420"/>
      <c r="N545" s="458" t="s">
        <v>1071</v>
      </c>
      <c r="O545" s="228" t="s">
        <v>1071</v>
      </c>
      <c r="P545" s="720"/>
      <c r="Q545" s="721"/>
      <c r="R545" s="722"/>
      <c r="S545" s="723"/>
      <c r="T545" s="422"/>
      <c r="U545" s="423"/>
      <c r="V545" s="424"/>
    </row>
    <row r="546" spans="1:22" s="40" customFormat="1" ht="13.8">
      <c r="A546" s="39"/>
      <c r="B546" s="439" t="s">
        <v>1071</v>
      </c>
      <c r="C546" s="427"/>
      <c r="D546" s="427"/>
      <c r="E546" s="427"/>
      <c r="F546" s="427"/>
      <c r="G546" s="419"/>
      <c r="H546" s="419"/>
      <c r="I546" s="425"/>
      <c r="J546" s="426" t="s">
        <v>1071</v>
      </c>
      <c r="K546" s="461"/>
      <c r="L546" s="461"/>
      <c r="M546" s="420"/>
      <c r="N546" s="458" t="s">
        <v>1071</v>
      </c>
      <c r="O546" s="228" t="s">
        <v>1071</v>
      </c>
      <c r="P546" s="720"/>
      <c r="Q546" s="721"/>
      <c r="R546" s="722"/>
      <c r="S546" s="723"/>
      <c r="T546" s="422"/>
      <c r="U546" s="423"/>
      <c r="V546" s="424"/>
    </row>
    <row r="547" spans="1:22" s="40" customFormat="1" ht="13.8">
      <c r="A547" s="39"/>
      <c r="B547" s="439" t="s">
        <v>1071</v>
      </c>
      <c r="C547" s="427"/>
      <c r="D547" s="427"/>
      <c r="E547" s="427"/>
      <c r="F547" s="427"/>
      <c r="G547" s="419"/>
      <c r="H547" s="419"/>
      <c r="I547" s="425"/>
      <c r="J547" s="426" t="s">
        <v>1071</v>
      </c>
      <c r="K547" s="461"/>
      <c r="L547" s="461"/>
      <c r="M547" s="420"/>
      <c r="N547" s="458" t="s">
        <v>1071</v>
      </c>
      <c r="O547" s="228" t="s">
        <v>1071</v>
      </c>
      <c r="P547" s="720"/>
      <c r="Q547" s="721"/>
      <c r="R547" s="722"/>
      <c r="S547" s="723"/>
      <c r="T547" s="422"/>
      <c r="U547" s="423"/>
      <c r="V547" s="424"/>
    </row>
    <row r="548" spans="1:22" s="40" customFormat="1" ht="13.8">
      <c r="A548" s="39" t="s">
        <v>1333</v>
      </c>
      <c r="B548" s="439" t="s">
        <v>1071</v>
      </c>
      <c r="C548" s="427"/>
      <c r="D548" s="427"/>
      <c r="E548" s="427"/>
      <c r="F548" s="427"/>
      <c r="G548" s="419"/>
      <c r="H548" s="419"/>
      <c r="I548" s="425"/>
      <c r="J548" s="426" t="s">
        <v>1071</v>
      </c>
      <c r="K548" s="461"/>
      <c r="L548" s="461"/>
      <c r="M548" s="420"/>
      <c r="N548" s="459" t="s">
        <v>1071</v>
      </c>
      <c r="O548" s="228"/>
      <c r="P548" s="720"/>
      <c r="Q548" s="721"/>
      <c r="R548" s="722"/>
      <c r="S548" s="723"/>
      <c r="T548" s="422"/>
      <c r="U548" s="423"/>
      <c r="V548" s="424"/>
    </row>
    <row r="549" spans="1:22" s="40" customFormat="1" ht="13.8">
      <c r="A549" s="39" t="s">
        <v>1334</v>
      </c>
      <c r="B549" s="439" t="s">
        <v>1071</v>
      </c>
      <c r="C549" s="427"/>
      <c r="D549" s="427"/>
      <c r="E549" s="427"/>
      <c r="F549" s="427"/>
      <c r="G549" s="419"/>
      <c r="H549" s="419"/>
      <c r="I549" s="425"/>
      <c r="J549" s="426" t="s">
        <v>1071</v>
      </c>
      <c r="K549" s="461"/>
      <c r="L549" s="461"/>
      <c r="M549" s="421"/>
      <c r="N549" s="459" t="s">
        <v>1071</v>
      </c>
      <c r="O549" s="228" t="s">
        <v>1071</v>
      </c>
      <c r="P549" s="720"/>
      <c r="Q549" s="721"/>
      <c r="R549" s="722"/>
      <c r="S549" s="723"/>
      <c r="T549" s="422"/>
      <c r="U549" s="423"/>
      <c r="V549" s="424"/>
    </row>
    <row r="550" spans="1:22" s="40" customFormat="1" ht="13.8">
      <c r="A550" s="39" t="s">
        <v>1335</v>
      </c>
      <c r="B550" s="439" t="s">
        <v>1071</v>
      </c>
      <c r="C550" s="427"/>
      <c r="D550" s="427"/>
      <c r="E550" s="427"/>
      <c r="F550" s="427"/>
      <c r="G550" s="419"/>
      <c r="H550" s="419"/>
      <c r="I550" s="425"/>
      <c r="J550" s="426" t="s">
        <v>1071</v>
      </c>
      <c r="K550" s="461"/>
      <c r="L550" s="461"/>
      <c r="M550" s="421"/>
      <c r="N550" s="459" t="s">
        <v>1071</v>
      </c>
      <c r="O550" s="228" t="s">
        <v>1071</v>
      </c>
      <c r="P550" s="720"/>
      <c r="Q550" s="721"/>
      <c r="R550" s="722"/>
      <c r="S550" s="723"/>
      <c r="T550" s="422"/>
      <c r="U550" s="423"/>
      <c r="V550" s="424"/>
    </row>
    <row r="551" spans="1:22" s="40" customFormat="1" ht="14.4" thickBot="1">
      <c r="A551" s="39" t="s">
        <v>1336</v>
      </c>
      <c r="B551" s="443" t="s">
        <v>1071</v>
      </c>
      <c r="C551" s="428"/>
      <c r="D551" s="428"/>
      <c r="E551" s="428"/>
      <c r="F551" s="428"/>
      <c r="G551" s="429"/>
      <c r="H551" s="429"/>
      <c r="I551" s="430"/>
      <c r="J551" s="431" t="s">
        <v>1071</v>
      </c>
      <c r="K551" s="462"/>
      <c r="L551" s="462"/>
      <c r="M551" s="432"/>
      <c r="N551" s="459" t="s">
        <v>1071</v>
      </c>
      <c r="O551" s="228" t="s">
        <v>1071</v>
      </c>
      <c r="P551" s="720"/>
      <c r="Q551" s="721"/>
      <c r="R551" s="722"/>
      <c r="S551" s="723"/>
      <c r="T551" s="422"/>
      <c r="U551" s="423"/>
      <c r="V551" s="424"/>
    </row>
    <row r="552" spans="1:22" s="24" customFormat="1" ht="12" customHeight="1">
      <c r="A552" s="39"/>
      <c r="B552" s="41"/>
      <c r="C552" s="42"/>
      <c r="D552" s="42"/>
      <c r="E552" s="42"/>
      <c r="F552" s="42"/>
      <c r="G552" s="42"/>
      <c r="H552" s="440"/>
      <c r="I552" s="42"/>
      <c r="J552" s="42"/>
      <c r="K552" s="42"/>
      <c r="L552" s="42"/>
      <c r="M552" s="42"/>
      <c r="N552" s="42"/>
      <c r="O552" s="227"/>
      <c r="P552" s="42"/>
      <c r="Q552" s="42"/>
      <c r="R552" s="227"/>
      <c r="S552" s="42"/>
      <c r="T552" s="42"/>
      <c r="U552" s="43"/>
      <c r="V552" s="44"/>
    </row>
    <row r="553" spans="1:22" s="24" customFormat="1" ht="17.25" customHeight="1" thickBot="1">
      <c r="A553" s="39" t="s">
        <v>1337</v>
      </c>
      <c r="B553" s="510"/>
      <c r="C553" s="511"/>
      <c r="D553" s="511"/>
      <c r="E553" s="511"/>
      <c r="F553" s="511"/>
      <c r="G553" s="511"/>
      <c r="H553" s="511"/>
      <c r="I553" s="511"/>
      <c r="J553" s="511"/>
      <c r="K553" s="511"/>
      <c r="L553" s="511"/>
      <c r="M553" s="511"/>
      <c r="N553" s="447" t="s">
        <v>322</v>
      </c>
      <c r="O553" s="448">
        <v>3333.2624999999994</v>
      </c>
      <c r="P553" s="576"/>
      <c r="Q553" s="576"/>
      <c r="R553" s="577"/>
      <c r="S553" s="577"/>
      <c r="T553" s="578"/>
      <c r="U553" s="579"/>
      <c r="V553" s="580"/>
    </row>
    <row r="554" spans="1:22" ht="17.25" customHeight="1">
      <c r="B554" s="46"/>
      <c r="C554" s="46"/>
      <c r="D554" s="46"/>
      <c r="E554" s="46"/>
      <c r="F554" s="46"/>
      <c r="G554" s="47"/>
      <c r="H554" s="47"/>
      <c r="I554" s="47"/>
      <c r="J554" s="47"/>
      <c r="K554" s="47"/>
      <c r="L554" s="47"/>
      <c r="M554" s="47"/>
      <c r="N554" s="47"/>
      <c r="O554" s="47"/>
      <c r="P554" s="47"/>
      <c r="Q554" s="47"/>
      <c r="R554" s="47"/>
      <c r="S554" s="47"/>
      <c r="T554" s="47"/>
      <c r="U554" s="47"/>
      <c r="V554" s="47"/>
    </row>
    <row r="555" spans="1:22" s="24" customFormat="1" ht="16.5" customHeight="1" thickBot="1">
      <c r="A555" s="22"/>
      <c r="B555" s="735" t="s">
        <v>65</v>
      </c>
      <c r="C555" s="735"/>
      <c r="D555" s="735"/>
      <c r="E555" s="735"/>
      <c r="F555" s="735"/>
      <c r="G555" s="735"/>
      <c r="H555" s="735"/>
      <c r="I555" s="735"/>
      <c r="J555" s="735"/>
      <c r="K555" s="735"/>
      <c r="L555" s="735"/>
      <c r="M555" s="735"/>
      <c r="N555" s="735"/>
      <c r="O555" s="735"/>
      <c r="P555" s="735"/>
      <c r="Q555" s="735"/>
      <c r="R555" s="735"/>
      <c r="S555" s="735"/>
      <c r="T555" s="735"/>
      <c r="U555" s="735"/>
      <c r="V555" s="735"/>
    </row>
    <row r="556" spans="1:22" s="27" customFormat="1" ht="22.5" customHeight="1">
      <c r="A556" s="106" t="s">
        <v>1338</v>
      </c>
      <c r="B556" s="774" t="s">
        <v>62</v>
      </c>
      <c r="C556" s="779" t="s">
        <v>83</v>
      </c>
      <c r="D556" s="780"/>
      <c r="E556" s="780"/>
      <c r="F556" s="780"/>
      <c r="G556" s="780"/>
      <c r="H556" s="780"/>
      <c r="I556" s="780"/>
      <c r="J556" s="780"/>
      <c r="K556" s="780"/>
      <c r="L556" s="780"/>
      <c r="M556" s="758"/>
      <c r="N556" s="512"/>
      <c r="O556" s="513"/>
      <c r="P556" s="779" t="s">
        <v>90</v>
      </c>
      <c r="Q556" s="780"/>
      <c r="R556" s="780"/>
      <c r="S556" s="758"/>
      <c r="T556" s="757" t="s">
        <v>367</v>
      </c>
      <c r="U556" s="758"/>
      <c r="V556" s="781" t="s">
        <v>6</v>
      </c>
    </row>
    <row r="557" spans="1:22" s="27" customFormat="1" ht="22.5" customHeight="1">
      <c r="A557" s="106" t="s">
        <v>1339</v>
      </c>
      <c r="B557" s="775"/>
      <c r="C557" s="787" t="s">
        <v>84</v>
      </c>
      <c r="D557" s="788"/>
      <c r="E557" s="789"/>
      <c r="F557" s="516">
        <v>3</v>
      </c>
      <c r="G557" s="791" t="s">
        <v>292</v>
      </c>
      <c r="H557" s="750" t="s">
        <v>291</v>
      </c>
      <c r="I557" s="750"/>
      <c r="J557" s="787" t="s">
        <v>290</v>
      </c>
      <c r="K557" s="790"/>
      <c r="L557" s="517"/>
      <c r="M557" s="517"/>
      <c r="N557" s="518"/>
      <c r="O557" s="519"/>
      <c r="P557" s="814"/>
      <c r="Q557" s="815"/>
      <c r="R557" s="815"/>
      <c r="S557" s="816"/>
      <c r="T557" s="759"/>
      <c r="U557" s="760"/>
      <c r="V557" s="782"/>
    </row>
    <row r="558" spans="1:22" s="27" customFormat="1" ht="51.75" customHeight="1" thickBot="1">
      <c r="A558" s="106" t="s">
        <v>1340</v>
      </c>
      <c r="B558" s="775"/>
      <c r="C558" s="788" t="s">
        <v>82</v>
      </c>
      <c r="D558" s="789"/>
      <c r="E558" s="520" t="s">
        <v>86</v>
      </c>
      <c r="F558" s="514" t="s">
        <v>311</v>
      </c>
      <c r="G558" s="791"/>
      <c r="H558" s="750"/>
      <c r="I558" s="750"/>
      <c r="J558" s="504" t="s">
        <v>289</v>
      </c>
      <c r="K558" s="515" t="s">
        <v>297</v>
      </c>
      <c r="L558" s="521" t="s">
        <v>378</v>
      </c>
      <c r="M558" s="521"/>
      <c r="N558" s="522" t="s">
        <v>339</v>
      </c>
      <c r="O558" s="523"/>
      <c r="P558" s="454" t="s">
        <v>1100</v>
      </c>
      <c r="Q558" s="333" t="s">
        <v>91</v>
      </c>
      <c r="R558" s="334"/>
      <c r="S558" s="107">
        <v>3</v>
      </c>
      <c r="T558" s="784"/>
      <c r="U558" s="785"/>
      <c r="V558" s="783"/>
    </row>
    <row r="559" spans="1:22" s="27" customFormat="1" ht="46.5" customHeight="1">
      <c r="A559" s="106" t="s">
        <v>1341</v>
      </c>
      <c r="B559" s="775"/>
      <c r="C559" s="50">
        <v>1</v>
      </c>
      <c r="D559" s="94" t="s">
        <v>439</v>
      </c>
      <c r="E559" s="101">
        <v>0.34</v>
      </c>
      <c r="F559" s="327">
        <v>5936.1719999999996</v>
      </c>
      <c r="G559" s="327">
        <v>1532.71</v>
      </c>
      <c r="H559" s="777" t="s">
        <v>6</v>
      </c>
      <c r="I559" s="778"/>
      <c r="J559" s="102" t="s">
        <v>6</v>
      </c>
      <c r="K559" s="99" t="s">
        <v>1071</v>
      </c>
      <c r="L559" s="486" t="s">
        <v>370</v>
      </c>
      <c r="M559" s="487" t="s">
        <v>1102</v>
      </c>
      <c r="N559" s="401" t="s">
        <v>24</v>
      </c>
      <c r="O559" s="801" t="s">
        <v>15</v>
      </c>
      <c r="P559" s="802"/>
      <c r="Q559" s="792">
        <v>16</v>
      </c>
      <c r="R559" s="795" t="s">
        <v>1049</v>
      </c>
      <c r="S559" s="796"/>
      <c r="T559" s="757" t="s">
        <v>68</v>
      </c>
      <c r="U559" s="780"/>
      <c r="V559" s="758"/>
    </row>
    <row r="560" spans="1:22" s="27" customFormat="1" ht="25.5" customHeight="1" thickBot="1">
      <c r="A560" s="106" t="s">
        <v>1342</v>
      </c>
      <c r="B560" s="775"/>
      <c r="C560" s="50">
        <v>2</v>
      </c>
      <c r="D560" s="94" t="s">
        <v>440</v>
      </c>
      <c r="E560" s="101">
        <v>0.33</v>
      </c>
      <c r="F560" s="327">
        <v>1976.81</v>
      </c>
      <c r="G560" s="327">
        <v>1532.71</v>
      </c>
      <c r="H560" s="777" t="s">
        <v>6</v>
      </c>
      <c r="I560" s="778"/>
      <c r="J560" s="102" t="s">
        <v>6</v>
      </c>
      <c r="K560" s="99" t="s">
        <v>1071</v>
      </c>
      <c r="L560" s="486" t="s">
        <v>370</v>
      </c>
      <c r="M560" s="487" t="s">
        <v>1102</v>
      </c>
      <c r="N560" s="401" t="s">
        <v>24</v>
      </c>
      <c r="O560" s="801"/>
      <c r="P560" s="802"/>
      <c r="Q560" s="793"/>
      <c r="R560" s="797"/>
      <c r="S560" s="798"/>
      <c r="T560" s="784"/>
      <c r="U560" s="786"/>
      <c r="V560" s="785"/>
    </row>
    <row r="561" spans="1:22" s="27" customFormat="1" ht="15.75" customHeight="1">
      <c r="A561" s="106" t="s">
        <v>1343</v>
      </c>
      <c r="B561" s="775"/>
      <c r="C561" s="50">
        <v>3</v>
      </c>
      <c r="D561" s="94" t="s">
        <v>441</v>
      </c>
      <c r="E561" s="101">
        <v>0.33</v>
      </c>
      <c r="F561" s="327">
        <v>2086.8054999999999</v>
      </c>
      <c r="G561" s="327">
        <v>1532.71</v>
      </c>
      <c r="H561" s="777" t="s">
        <v>6</v>
      </c>
      <c r="I561" s="778"/>
      <c r="J561" s="102" t="s">
        <v>6</v>
      </c>
      <c r="K561" s="99" t="s">
        <v>1071</v>
      </c>
      <c r="L561" s="486" t="s">
        <v>1049</v>
      </c>
      <c r="M561" s="487" t="s">
        <v>1135</v>
      </c>
      <c r="N561" s="401" t="s">
        <v>24</v>
      </c>
      <c r="O561" s="803"/>
      <c r="P561" s="804"/>
      <c r="Q561" s="794"/>
      <c r="R561" s="799"/>
      <c r="S561" s="800"/>
      <c r="T561" s="261"/>
      <c r="U561" s="261"/>
      <c r="V561" s="262"/>
    </row>
    <row r="562" spans="1:22" s="27" customFormat="1" ht="15.75" customHeight="1">
      <c r="A562" s="106" t="s">
        <v>1344</v>
      </c>
      <c r="B562" s="775"/>
      <c r="C562" s="50">
        <v>4</v>
      </c>
      <c r="D562" s="94" t="s">
        <v>1071</v>
      </c>
      <c r="E562" s="101" t="s">
        <v>1071</v>
      </c>
      <c r="F562" s="327" t="s">
        <v>1071</v>
      </c>
      <c r="G562" s="327" t="s">
        <v>1071</v>
      </c>
      <c r="H562" s="777" t="s">
        <v>1071</v>
      </c>
      <c r="I562" s="778"/>
      <c r="J562" s="102" t="s">
        <v>1071</v>
      </c>
      <c r="K562" s="99" t="s">
        <v>1071</v>
      </c>
      <c r="L562" s="486"/>
      <c r="M562" s="487" t="s">
        <v>1071</v>
      </c>
      <c r="N562" s="401"/>
      <c r="O562" s="810" t="s">
        <v>315</v>
      </c>
      <c r="P562" s="787" t="s">
        <v>314</v>
      </c>
      <c r="Q562" s="788"/>
      <c r="R562" s="788"/>
      <c r="S562" s="789"/>
      <c r="T562" s="242"/>
      <c r="U562" s="242"/>
      <c r="V562" s="263"/>
    </row>
    <row r="563" spans="1:22" s="27" customFormat="1" ht="17.25" customHeight="1">
      <c r="A563" s="106" t="s">
        <v>1345</v>
      </c>
      <c r="B563" s="775"/>
      <c r="C563" s="50">
        <v>5</v>
      </c>
      <c r="D563" s="94" t="s">
        <v>1071</v>
      </c>
      <c r="E563" s="101" t="s">
        <v>1071</v>
      </c>
      <c r="F563" s="327" t="s">
        <v>1071</v>
      </c>
      <c r="G563" s="327" t="s">
        <v>1071</v>
      </c>
      <c r="H563" s="777" t="s">
        <v>1071</v>
      </c>
      <c r="I563" s="778"/>
      <c r="J563" s="102" t="s">
        <v>1071</v>
      </c>
      <c r="K563" s="99" t="s">
        <v>1071</v>
      </c>
      <c r="L563" s="486"/>
      <c r="M563" s="487" t="s">
        <v>1071</v>
      </c>
      <c r="N563" s="401"/>
      <c r="O563" s="811"/>
      <c r="P563" s="504" t="s">
        <v>92</v>
      </c>
      <c r="Q563" s="504" t="s">
        <v>299</v>
      </c>
      <c r="R563" s="750" t="s">
        <v>312</v>
      </c>
      <c r="S563" s="750"/>
      <c r="T563" s="242"/>
      <c r="U563" s="242"/>
      <c r="V563" s="263"/>
    </row>
    <row r="564" spans="1:22" s="27" customFormat="1" ht="16.5" customHeight="1" thickBot="1">
      <c r="A564" s="106" t="s">
        <v>1346</v>
      </c>
      <c r="B564" s="775"/>
      <c r="C564" s="103">
        <v>6</v>
      </c>
      <c r="D564" s="104" t="s">
        <v>1071</v>
      </c>
      <c r="E564" s="105" t="s">
        <v>1071</v>
      </c>
      <c r="F564" s="327" t="s">
        <v>1071</v>
      </c>
      <c r="G564" s="327" t="s">
        <v>1071</v>
      </c>
      <c r="H564" s="777" t="s">
        <v>1071</v>
      </c>
      <c r="I564" s="778"/>
      <c r="J564" s="102" t="s">
        <v>1071</v>
      </c>
      <c r="K564" s="99" t="s">
        <v>1071</v>
      </c>
      <c r="L564" s="486"/>
      <c r="M564" s="487" t="s">
        <v>1071</v>
      </c>
      <c r="N564" s="484"/>
      <c r="O564" s="346" t="s">
        <v>6</v>
      </c>
      <c r="P564" s="265">
        <v>2</v>
      </c>
      <c r="Q564" s="266">
        <v>3065.4126299999998</v>
      </c>
      <c r="R564" s="817">
        <v>9999.7874999999985</v>
      </c>
      <c r="S564" s="817">
        <v>0</v>
      </c>
      <c r="T564" s="242"/>
      <c r="U564" s="242"/>
      <c r="V564" s="263"/>
    </row>
    <row r="565" spans="1:22" s="27" customFormat="1" ht="16.5" customHeight="1" thickBot="1">
      <c r="A565" s="106" t="s">
        <v>1347</v>
      </c>
      <c r="B565" s="776"/>
      <c r="C565" s="805" t="s">
        <v>88</v>
      </c>
      <c r="D565" s="806"/>
      <c r="E565" s="806"/>
      <c r="F565" s="545"/>
      <c r="G565" s="546"/>
      <c r="H565" s="730" t="s">
        <v>6</v>
      </c>
      <c r="I565" s="731"/>
      <c r="J565" s="449" t="s">
        <v>6</v>
      </c>
      <c r="K565" s="267" t="s">
        <v>6</v>
      </c>
      <c r="L565" s="527"/>
      <c r="M565" s="575"/>
      <c r="N565" s="528"/>
      <c r="O565" s="732" t="s">
        <v>1071</v>
      </c>
      <c r="P565" s="732" t="s">
        <v>1071</v>
      </c>
      <c r="Q565" s="732" t="s">
        <v>1071</v>
      </c>
      <c r="R565" s="732" t="s">
        <v>1071</v>
      </c>
      <c r="S565" s="732" t="s">
        <v>1071</v>
      </c>
      <c r="T565" s="524"/>
      <c r="U565" s="525"/>
      <c r="V565" s="526"/>
    </row>
    <row r="566" spans="1:22" ht="24.9" customHeight="1"/>
    <row r="567" spans="1:22" ht="24.9" customHeight="1"/>
    <row r="568" spans="1:22" s="38" customFormat="1" ht="24" thickBot="1">
      <c r="A568" s="31">
        <v>17</v>
      </c>
      <c r="B568" s="746" t="s">
        <v>49</v>
      </c>
      <c r="C568" s="746"/>
      <c r="D568" s="746"/>
      <c r="E568" s="32">
        <v>17</v>
      </c>
      <c r="F568" s="33" t="s">
        <v>442</v>
      </c>
      <c r="G568" s="34"/>
      <c r="H568" s="34"/>
      <c r="I568" s="33"/>
      <c r="J568" s="33"/>
      <c r="K568" s="33"/>
      <c r="L568" s="33"/>
      <c r="M568" s="35"/>
      <c r="N568" s="35"/>
      <c r="O568" s="34"/>
      <c r="P568" s="34"/>
      <c r="Q568" s="36"/>
      <c r="R568" s="36"/>
      <c r="S568" s="36"/>
      <c r="T568" s="36"/>
      <c r="U568" s="37"/>
    </row>
    <row r="569" spans="1:22" s="24" customFormat="1" ht="24.75" customHeight="1">
      <c r="A569" s="22"/>
      <c r="B569" s="768" t="s">
        <v>54</v>
      </c>
      <c r="C569" s="501" t="s">
        <v>55</v>
      </c>
      <c r="D569" s="502" t="s">
        <v>16</v>
      </c>
      <c r="E569" s="502"/>
      <c r="F569" s="502" t="s">
        <v>56</v>
      </c>
      <c r="G569" s="503"/>
      <c r="H569" s="749" t="s">
        <v>57</v>
      </c>
      <c r="I569" s="747" t="s">
        <v>345</v>
      </c>
      <c r="J569" s="749" t="s">
        <v>17</v>
      </c>
      <c r="K569" s="749" t="s">
        <v>298</v>
      </c>
      <c r="L569" s="749" t="s">
        <v>58</v>
      </c>
      <c r="M569" s="749" t="s">
        <v>193</v>
      </c>
      <c r="N569" s="766" t="s">
        <v>313</v>
      </c>
      <c r="O569" s="767"/>
      <c r="P569" s="733" t="s">
        <v>21</v>
      </c>
      <c r="Q569" s="734"/>
      <c r="R569" s="757" t="s">
        <v>205</v>
      </c>
      <c r="S569" s="758"/>
      <c r="T569" s="761" t="s">
        <v>180</v>
      </c>
      <c r="U569" s="762"/>
      <c r="V569" s="763"/>
    </row>
    <row r="570" spans="1:22" s="24" customFormat="1" ht="92.25" customHeight="1">
      <c r="A570" s="22"/>
      <c r="B570" s="769"/>
      <c r="C570" s="504" t="s">
        <v>59</v>
      </c>
      <c r="D570" s="505" t="s">
        <v>3</v>
      </c>
      <c r="E570" s="505" t="s">
        <v>18</v>
      </c>
      <c r="F570" s="505" t="s">
        <v>60</v>
      </c>
      <c r="G570" s="506" t="s">
        <v>61</v>
      </c>
      <c r="H570" s="750"/>
      <c r="I570" s="748"/>
      <c r="J570" s="750"/>
      <c r="K570" s="750"/>
      <c r="L570" s="750"/>
      <c r="M570" s="750"/>
      <c r="N570" s="504" t="s">
        <v>191</v>
      </c>
      <c r="O570" s="505" t="s">
        <v>73</v>
      </c>
      <c r="P570" s="764"/>
      <c r="Q570" s="765"/>
      <c r="R570" s="759"/>
      <c r="S570" s="760"/>
      <c r="T570" s="507" t="s">
        <v>181</v>
      </c>
      <c r="U570" s="508" t="s">
        <v>190</v>
      </c>
      <c r="V570" s="509" t="s">
        <v>225</v>
      </c>
    </row>
    <row r="571" spans="1:22" s="24" customFormat="1" ht="26.25" customHeight="1">
      <c r="A571" s="22"/>
      <c r="B571" s="433"/>
      <c r="C571" s="434">
        <v>3</v>
      </c>
      <c r="D571" s="434">
        <v>4</v>
      </c>
      <c r="E571" s="434">
        <v>5</v>
      </c>
      <c r="F571" s="434">
        <v>6</v>
      </c>
      <c r="G571" s="434">
        <v>7</v>
      </c>
      <c r="H571" s="434">
        <v>8</v>
      </c>
      <c r="I571" s="434">
        <v>9</v>
      </c>
      <c r="J571" s="434">
        <v>10</v>
      </c>
      <c r="K571" s="434">
        <v>11</v>
      </c>
      <c r="L571" s="434">
        <v>12</v>
      </c>
      <c r="M571" s="434">
        <v>13</v>
      </c>
      <c r="N571" s="434">
        <v>14</v>
      </c>
      <c r="O571" s="434">
        <v>15</v>
      </c>
      <c r="P571" s="435">
        <v>16</v>
      </c>
      <c r="Q571" s="436">
        <v>17</v>
      </c>
      <c r="R571" s="435">
        <v>18</v>
      </c>
      <c r="S571" s="436">
        <v>19</v>
      </c>
      <c r="T571" s="437">
        <v>20</v>
      </c>
      <c r="U571" s="224">
        <v>21</v>
      </c>
      <c r="V571" s="438">
        <v>22</v>
      </c>
    </row>
    <row r="572" spans="1:22" s="40" customFormat="1" ht="24.9" customHeight="1">
      <c r="A572" s="39" t="s">
        <v>1348</v>
      </c>
      <c r="B572" s="439">
        <v>1</v>
      </c>
      <c r="C572" s="427" t="s">
        <v>592</v>
      </c>
      <c r="D572" s="427" t="s">
        <v>689</v>
      </c>
      <c r="E572" s="427" t="s">
        <v>691</v>
      </c>
      <c r="F572" s="427" t="s">
        <v>591</v>
      </c>
      <c r="G572" s="419">
        <v>1</v>
      </c>
      <c r="H572" s="419" t="s">
        <v>24</v>
      </c>
      <c r="I572" s="425">
        <v>2</v>
      </c>
      <c r="J572" s="426" t="s">
        <v>444</v>
      </c>
      <c r="K572" s="461">
        <v>37078</v>
      </c>
      <c r="L572" s="461">
        <v>38183</v>
      </c>
      <c r="M572" s="420">
        <v>1620.43</v>
      </c>
      <c r="N572" s="458">
        <v>1620.43</v>
      </c>
      <c r="O572" s="228">
        <v>1620.43</v>
      </c>
      <c r="P572" s="720"/>
      <c r="Q572" s="721"/>
      <c r="R572" s="722" t="s">
        <v>610</v>
      </c>
      <c r="S572" s="723"/>
      <c r="T572" s="422" t="s">
        <v>24</v>
      </c>
      <c r="U572" s="423">
        <v>5</v>
      </c>
      <c r="V572" s="424" t="s">
        <v>24</v>
      </c>
    </row>
    <row r="573" spans="1:22" s="40" customFormat="1" ht="24.9" customHeight="1">
      <c r="A573" s="39" t="s">
        <v>595</v>
      </c>
      <c r="B573" s="439">
        <v>2</v>
      </c>
      <c r="C573" s="427" t="s">
        <v>592</v>
      </c>
      <c r="D573" s="427" t="s">
        <v>690</v>
      </c>
      <c r="E573" s="427" t="s">
        <v>692</v>
      </c>
      <c r="F573" s="427" t="s">
        <v>591</v>
      </c>
      <c r="G573" s="419">
        <v>1</v>
      </c>
      <c r="H573" s="419" t="s">
        <v>24</v>
      </c>
      <c r="I573" s="425">
        <v>1</v>
      </c>
      <c r="J573" s="426" t="s">
        <v>443</v>
      </c>
      <c r="K573" s="461">
        <v>37090</v>
      </c>
      <c r="L573" s="461">
        <v>38199</v>
      </c>
      <c r="M573" s="420">
        <v>1811.65</v>
      </c>
      <c r="N573" s="458">
        <v>1811.65</v>
      </c>
      <c r="O573" s="228">
        <v>1811.65</v>
      </c>
      <c r="P573" s="720"/>
      <c r="Q573" s="721"/>
      <c r="R573" s="722" t="s">
        <v>610</v>
      </c>
      <c r="S573" s="723"/>
      <c r="T573" s="422" t="s">
        <v>24</v>
      </c>
      <c r="U573" s="423">
        <v>11</v>
      </c>
      <c r="V573" s="424" t="s">
        <v>24</v>
      </c>
    </row>
    <row r="574" spans="1:22" s="40" customFormat="1" ht="13.8">
      <c r="A574" s="39" t="s">
        <v>1089</v>
      </c>
      <c r="B574" s="439" t="s">
        <v>1071</v>
      </c>
      <c r="C574" s="427"/>
      <c r="D574" s="427"/>
      <c r="E574" s="427"/>
      <c r="F574" s="427"/>
      <c r="G574" s="419"/>
      <c r="H574" s="419"/>
      <c r="I574" s="425"/>
      <c r="J574" s="426" t="s">
        <v>1071</v>
      </c>
      <c r="K574" s="594"/>
      <c r="L574" s="461"/>
      <c r="M574" s="420"/>
      <c r="N574" s="458" t="s">
        <v>1071</v>
      </c>
      <c r="O574" s="228" t="s">
        <v>1071</v>
      </c>
      <c r="P574" s="720"/>
      <c r="Q574" s="721"/>
      <c r="R574" s="722"/>
      <c r="S574" s="723"/>
      <c r="T574" s="422"/>
      <c r="U574" s="423"/>
      <c r="V574" s="424"/>
    </row>
    <row r="575" spans="1:22" s="40" customFormat="1" ht="13.8">
      <c r="A575" s="39" t="s">
        <v>1090</v>
      </c>
      <c r="B575" s="439" t="s">
        <v>1071</v>
      </c>
      <c r="C575" s="427"/>
      <c r="D575" s="427"/>
      <c r="E575" s="427"/>
      <c r="F575" s="427"/>
      <c r="G575" s="419"/>
      <c r="H575" s="419"/>
      <c r="I575" s="425"/>
      <c r="J575" s="426" t="s">
        <v>1071</v>
      </c>
      <c r="K575" s="461"/>
      <c r="L575" s="461"/>
      <c r="M575" s="420"/>
      <c r="N575" s="458" t="s">
        <v>1071</v>
      </c>
      <c r="O575" s="228" t="s">
        <v>1071</v>
      </c>
      <c r="P575" s="720"/>
      <c r="Q575" s="721"/>
      <c r="R575" s="722"/>
      <c r="S575" s="723"/>
      <c r="T575" s="422"/>
      <c r="U575" s="423"/>
      <c r="V575" s="424"/>
    </row>
    <row r="576" spans="1:22" s="40" customFormat="1" ht="13.8">
      <c r="A576" s="39" t="s">
        <v>1091</v>
      </c>
      <c r="B576" s="439" t="s">
        <v>1071</v>
      </c>
      <c r="C576" s="427"/>
      <c r="D576" s="427"/>
      <c r="E576" s="427"/>
      <c r="F576" s="427"/>
      <c r="G576" s="419"/>
      <c r="H576" s="419"/>
      <c r="I576" s="425"/>
      <c r="J576" s="426" t="s">
        <v>1071</v>
      </c>
      <c r="K576" s="461"/>
      <c r="L576" s="461"/>
      <c r="M576" s="420"/>
      <c r="N576" s="458" t="s">
        <v>1071</v>
      </c>
      <c r="O576" s="228" t="s">
        <v>1071</v>
      </c>
      <c r="P576" s="720"/>
      <c r="Q576" s="721"/>
      <c r="R576" s="722"/>
      <c r="S576" s="723"/>
      <c r="T576" s="422"/>
      <c r="U576" s="423"/>
      <c r="V576" s="424"/>
    </row>
    <row r="577" spans="1:22" s="40" customFormat="1" ht="13.8">
      <c r="A577" s="39"/>
      <c r="B577" s="439" t="s">
        <v>1071</v>
      </c>
      <c r="C577" s="427"/>
      <c r="D577" s="427"/>
      <c r="E577" s="427"/>
      <c r="F577" s="427"/>
      <c r="G577" s="419"/>
      <c r="H577" s="419"/>
      <c r="I577" s="425"/>
      <c r="J577" s="426" t="s">
        <v>1071</v>
      </c>
      <c r="K577" s="461"/>
      <c r="L577" s="461"/>
      <c r="M577" s="420"/>
      <c r="N577" s="458" t="s">
        <v>1071</v>
      </c>
      <c r="O577" s="228" t="s">
        <v>1071</v>
      </c>
      <c r="P577" s="720"/>
      <c r="Q577" s="721"/>
      <c r="R577" s="722"/>
      <c r="S577" s="723"/>
      <c r="T577" s="422"/>
      <c r="U577" s="423"/>
      <c r="V577" s="424"/>
    </row>
    <row r="578" spans="1:22" s="40" customFormat="1" ht="13.8">
      <c r="A578" s="39"/>
      <c r="B578" s="439" t="s">
        <v>1071</v>
      </c>
      <c r="C578" s="427"/>
      <c r="D578" s="427"/>
      <c r="E578" s="427"/>
      <c r="F578" s="427"/>
      <c r="G578" s="419"/>
      <c r="H578" s="419"/>
      <c r="I578" s="425"/>
      <c r="J578" s="426" t="s">
        <v>1071</v>
      </c>
      <c r="K578" s="461"/>
      <c r="L578" s="461"/>
      <c r="M578" s="420"/>
      <c r="N578" s="458" t="s">
        <v>1071</v>
      </c>
      <c r="O578" s="228" t="s">
        <v>1071</v>
      </c>
      <c r="P578" s="720"/>
      <c r="Q578" s="721"/>
      <c r="R578" s="722"/>
      <c r="S578" s="723"/>
      <c r="T578" s="422"/>
      <c r="U578" s="423"/>
      <c r="V578" s="424"/>
    </row>
    <row r="579" spans="1:22" s="40" customFormat="1" ht="13.8">
      <c r="A579" s="39"/>
      <c r="B579" s="439" t="s">
        <v>1071</v>
      </c>
      <c r="C579" s="427"/>
      <c r="D579" s="427"/>
      <c r="E579" s="427"/>
      <c r="F579" s="427"/>
      <c r="G579" s="419"/>
      <c r="H579" s="419"/>
      <c r="I579" s="425"/>
      <c r="J579" s="426" t="s">
        <v>1071</v>
      </c>
      <c r="K579" s="461"/>
      <c r="L579" s="461"/>
      <c r="M579" s="420"/>
      <c r="N579" s="458" t="s">
        <v>1071</v>
      </c>
      <c r="O579" s="228" t="s">
        <v>1071</v>
      </c>
      <c r="P579" s="720"/>
      <c r="Q579" s="721"/>
      <c r="R579" s="722"/>
      <c r="S579" s="723"/>
      <c r="T579" s="422"/>
      <c r="U579" s="423"/>
      <c r="V579" s="424"/>
    </row>
    <row r="580" spans="1:22" s="40" customFormat="1" ht="13.8">
      <c r="A580" s="39"/>
      <c r="B580" s="439" t="s">
        <v>1071</v>
      </c>
      <c r="C580" s="427"/>
      <c r="D580" s="427"/>
      <c r="E580" s="427"/>
      <c r="F580" s="427"/>
      <c r="G580" s="419"/>
      <c r="H580" s="419"/>
      <c r="I580" s="425"/>
      <c r="J580" s="426" t="s">
        <v>1071</v>
      </c>
      <c r="K580" s="461"/>
      <c r="L580" s="461"/>
      <c r="M580" s="420"/>
      <c r="N580" s="458" t="s">
        <v>1071</v>
      </c>
      <c r="O580" s="228" t="s">
        <v>1071</v>
      </c>
      <c r="P580" s="720"/>
      <c r="Q580" s="721"/>
      <c r="R580" s="722"/>
      <c r="S580" s="723"/>
      <c r="T580" s="422"/>
      <c r="U580" s="423"/>
      <c r="V580" s="424"/>
    </row>
    <row r="581" spans="1:22" s="40" customFormat="1" ht="13.8">
      <c r="A581" s="39"/>
      <c r="B581" s="439" t="s">
        <v>1071</v>
      </c>
      <c r="C581" s="427"/>
      <c r="D581" s="427"/>
      <c r="E581" s="427"/>
      <c r="F581" s="427"/>
      <c r="G581" s="419"/>
      <c r="H581" s="419"/>
      <c r="I581" s="425"/>
      <c r="J581" s="426" t="s">
        <v>1071</v>
      </c>
      <c r="K581" s="461"/>
      <c r="L581" s="461"/>
      <c r="M581" s="420"/>
      <c r="N581" s="458" t="s">
        <v>1071</v>
      </c>
      <c r="O581" s="228" t="s">
        <v>1071</v>
      </c>
      <c r="P581" s="720"/>
      <c r="Q581" s="721"/>
      <c r="R581" s="722"/>
      <c r="S581" s="723"/>
      <c r="T581" s="422"/>
      <c r="U581" s="423"/>
      <c r="V581" s="424"/>
    </row>
    <row r="582" spans="1:22" s="40" customFormat="1" ht="13.8">
      <c r="A582" s="39" t="s">
        <v>1349</v>
      </c>
      <c r="B582" s="439" t="s">
        <v>1071</v>
      </c>
      <c r="C582" s="427"/>
      <c r="D582" s="427"/>
      <c r="E582" s="427"/>
      <c r="F582" s="427"/>
      <c r="G582" s="419"/>
      <c r="H582" s="419"/>
      <c r="I582" s="425"/>
      <c r="J582" s="426" t="s">
        <v>1071</v>
      </c>
      <c r="K582" s="461"/>
      <c r="L582" s="461"/>
      <c r="M582" s="420"/>
      <c r="N582" s="459" t="s">
        <v>1071</v>
      </c>
      <c r="O582" s="228"/>
      <c r="P582" s="720"/>
      <c r="Q582" s="721"/>
      <c r="R582" s="722"/>
      <c r="S582" s="723"/>
      <c r="T582" s="422"/>
      <c r="U582" s="423"/>
      <c r="V582" s="424"/>
    </row>
    <row r="583" spans="1:22" s="40" customFormat="1" ht="13.8">
      <c r="A583" s="39" t="s">
        <v>1350</v>
      </c>
      <c r="B583" s="439" t="s">
        <v>1071</v>
      </c>
      <c r="C583" s="427"/>
      <c r="D583" s="427"/>
      <c r="E583" s="427"/>
      <c r="F583" s="427"/>
      <c r="G583" s="419"/>
      <c r="H583" s="419"/>
      <c r="I583" s="425"/>
      <c r="J583" s="426" t="s">
        <v>1071</v>
      </c>
      <c r="K583" s="461"/>
      <c r="L583" s="461"/>
      <c r="M583" s="421"/>
      <c r="N583" s="459" t="s">
        <v>1071</v>
      </c>
      <c r="O583" s="228" t="s">
        <v>1071</v>
      </c>
      <c r="P583" s="720"/>
      <c r="Q583" s="721"/>
      <c r="R583" s="722"/>
      <c r="S583" s="723"/>
      <c r="T583" s="422"/>
      <c r="U583" s="423"/>
      <c r="V583" s="424"/>
    </row>
    <row r="584" spans="1:22" s="40" customFormat="1" ht="13.8">
      <c r="A584" s="39" t="s">
        <v>1351</v>
      </c>
      <c r="B584" s="439" t="s">
        <v>1071</v>
      </c>
      <c r="C584" s="427"/>
      <c r="D584" s="427"/>
      <c r="E584" s="427"/>
      <c r="F584" s="427"/>
      <c r="G584" s="419"/>
      <c r="H584" s="419"/>
      <c r="I584" s="425"/>
      <c r="J584" s="426" t="s">
        <v>1071</v>
      </c>
      <c r="K584" s="461"/>
      <c r="L584" s="461"/>
      <c r="M584" s="421"/>
      <c r="N584" s="459" t="s">
        <v>1071</v>
      </c>
      <c r="O584" s="228" t="s">
        <v>1071</v>
      </c>
      <c r="P584" s="720"/>
      <c r="Q584" s="721"/>
      <c r="R584" s="722"/>
      <c r="S584" s="723"/>
      <c r="T584" s="422"/>
      <c r="U584" s="423"/>
      <c r="V584" s="424"/>
    </row>
    <row r="585" spans="1:22" s="40" customFormat="1" ht="14.4" thickBot="1">
      <c r="A585" s="39" t="s">
        <v>1352</v>
      </c>
      <c r="B585" s="443" t="s">
        <v>1071</v>
      </c>
      <c r="C585" s="428"/>
      <c r="D585" s="428"/>
      <c r="E585" s="428"/>
      <c r="F585" s="428"/>
      <c r="G585" s="429"/>
      <c r="H585" s="429"/>
      <c r="I585" s="430"/>
      <c r="J585" s="431" t="s">
        <v>1071</v>
      </c>
      <c r="K585" s="462"/>
      <c r="L585" s="462"/>
      <c r="M585" s="432"/>
      <c r="N585" s="459" t="s">
        <v>1071</v>
      </c>
      <c r="O585" s="228" t="s">
        <v>1071</v>
      </c>
      <c r="P585" s="720"/>
      <c r="Q585" s="721"/>
      <c r="R585" s="722"/>
      <c r="S585" s="723"/>
      <c r="T585" s="422"/>
      <c r="U585" s="423"/>
      <c r="V585" s="424"/>
    </row>
    <row r="586" spans="1:22" s="24" customFormat="1" ht="12" customHeight="1">
      <c r="A586" s="39"/>
      <c r="B586" s="41"/>
      <c r="C586" s="42"/>
      <c r="D586" s="42"/>
      <c r="E586" s="42"/>
      <c r="F586" s="42"/>
      <c r="G586" s="42"/>
      <c r="H586" s="440"/>
      <c r="I586" s="42"/>
      <c r="J586" s="42"/>
      <c r="K586" s="42"/>
      <c r="L586" s="42"/>
      <c r="M586" s="42"/>
      <c r="N586" s="42"/>
      <c r="O586" s="227"/>
      <c r="P586" s="42"/>
      <c r="Q586" s="42"/>
      <c r="R586" s="227"/>
      <c r="S586" s="42"/>
      <c r="T586" s="42"/>
      <c r="U586" s="43"/>
      <c r="V586" s="44"/>
    </row>
    <row r="587" spans="1:22" s="24" customFormat="1" ht="17.25" customHeight="1" thickBot="1">
      <c r="A587" s="39" t="s">
        <v>1353</v>
      </c>
      <c r="B587" s="510"/>
      <c r="C587" s="511"/>
      <c r="D587" s="511"/>
      <c r="E587" s="511"/>
      <c r="F587" s="511"/>
      <c r="G587" s="511"/>
      <c r="H587" s="511"/>
      <c r="I587" s="511"/>
      <c r="J587" s="511"/>
      <c r="K587" s="511"/>
      <c r="L587" s="511"/>
      <c r="M587" s="511"/>
      <c r="N587" s="447" t="s">
        <v>322</v>
      </c>
      <c r="O587" s="448">
        <v>1716.04</v>
      </c>
      <c r="P587" s="576"/>
      <c r="Q587" s="576"/>
      <c r="R587" s="577"/>
      <c r="S587" s="577"/>
      <c r="T587" s="578"/>
      <c r="U587" s="579"/>
      <c r="V587" s="580"/>
    </row>
    <row r="588" spans="1:22" ht="17.25" customHeight="1">
      <c r="B588" s="46"/>
      <c r="C588" s="46"/>
      <c r="D588" s="46"/>
      <c r="E588" s="46"/>
      <c r="F588" s="46"/>
      <c r="G588" s="47"/>
      <c r="H588" s="47"/>
      <c r="I588" s="47"/>
      <c r="J588" s="47"/>
      <c r="K588" s="47"/>
      <c r="L588" s="47"/>
      <c r="M588" s="47"/>
      <c r="N588" s="47"/>
      <c r="O588" s="47"/>
      <c r="P588" s="47"/>
      <c r="Q588" s="47"/>
      <c r="R588" s="47"/>
      <c r="S588" s="47"/>
      <c r="T588" s="47"/>
      <c r="U588" s="47"/>
      <c r="V588" s="47"/>
    </row>
    <row r="589" spans="1:22" s="24" customFormat="1" ht="16.5" customHeight="1" thickBot="1">
      <c r="A589" s="22"/>
      <c r="B589" s="735" t="s">
        <v>65</v>
      </c>
      <c r="C589" s="735"/>
      <c r="D589" s="735"/>
      <c r="E589" s="735"/>
      <c r="F589" s="735"/>
      <c r="G589" s="735"/>
      <c r="H589" s="735"/>
      <c r="I589" s="735"/>
      <c r="J589" s="735"/>
      <c r="K589" s="735"/>
      <c r="L589" s="735"/>
      <c r="M589" s="735"/>
      <c r="N589" s="735"/>
      <c r="O589" s="735"/>
      <c r="P589" s="735"/>
      <c r="Q589" s="735"/>
      <c r="R589" s="735"/>
      <c r="S589" s="735"/>
      <c r="T589" s="735"/>
      <c r="U589" s="735"/>
      <c r="V589" s="735"/>
    </row>
    <row r="590" spans="1:22" s="27" customFormat="1" ht="22.5" customHeight="1">
      <c r="A590" s="106" t="s">
        <v>1354</v>
      </c>
      <c r="B590" s="774" t="s">
        <v>62</v>
      </c>
      <c r="C590" s="779" t="s">
        <v>83</v>
      </c>
      <c r="D590" s="780"/>
      <c r="E590" s="780"/>
      <c r="F590" s="780"/>
      <c r="G590" s="780"/>
      <c r="H590" s="780"/>
      <c r="I590" s="780"/>
      <c r="J590" s="780"/>
      <c r="K590" s="780"/>
      <c r="L590" s="780"/>
      <c r="M590" s="758"/>
      <c r="N590" s="512"/>
      <c r="O590" s="513"/>
      <c r="P590" s="779" t="s">
        <v>90</v>
      </c>
      <c r="Q590" s="780"/>
      <c r="R590" s="780"/>
      <c r="S590" s="758"/>
      <c r="T590" s="757" t="s">
        <v>367</v>
      </c>
      <c r="U590" s="758"/>
      <c r="V590" s="781" t="s">
        <v>6</v>
      </c>
    </row>
    <row r="591" spans="1:22" s="27" customFormat="1" ht="22.5" customHeight="1">
      <c r="A591" s="106" t="s">
        <v>1355</v>
      </c>
      <c r="B591" s="775"/>
      <c r="C591" s="787" t="s">
        <v>84</v>
      </c>
      <c r="D591" s="788"/>
      <c r="E591" s="789"/>
      <c r="F591" s="516">
        <v>2</v>
      </c>
      <c r="G591" s="791" t="s">
        <v>292</v>
      </c>
      <c r="H591" s="750" t="s">
        <v>291</v>
      </c>
      <c r="I591" s="750"/>
      <c r="J591" s="787" t="s">
        <v>290</v>
      </c>
      <c r="K591" s="790"/>
      <c r="L591" s="517"/>
      <c r="M591" s="517"/>
      <c r="N591" s="518"/>
      <c r="O591" s="519"/>
      <c r="P591" s="814"/>
      <c r="Q591" s="815"/>
      <c r="R591" s="815"/>
      <c r="S591" s="816"/>
      <c r="T591" s="759"/>
      <c r="U591" s="760"/>
      <c r="V591" s="782"/>
    </row>
    <row r="592" spans="1:22" s="27" customFormat="1" ht="51.75" customHeight="1" thickBot="1">
      <c r="A592" s="106" t="s">
        <v>1356</v>
      </c>
      <c r="B592" s="775"/>
      <c r="C592" s="788" t="s">
        <v>82</v>
      </c>
      <c r="D592" s="789"/>
      <c r="E592" s="520" t="s">
        <v>86</v>
      </c>
      <c r="F592" s="514" t="s">
        <v>311</v>
      </c>
      <c r="G592" s="791"/>
      <c r="H592" s="750"/>
      <c r="I592" s="750"/>
      <c r="J592" s="504" t="s">
        <v>289</v>
      </c>
      <c r="K592" s="515" t="s">
        <v>297</v>
      </c>
      <c r="L592" s="521" t="s">
        <v>378</v>
      </c>
      <c r="M592" s="521"/>
      <c r="N592" s="522" t="s">
        <v>339</v>
      </c>
      <c r="O592" s="523"/>
      <c r="P592" s="454" t="s">
        <v>1100</v>
      </c>
      <c r="Q592" s="333" t="s">
        <v>91</v>
      </c>
      <c r="R592" s="334"/>
      <c r="S592" s="107">
        <v>2</v>
      </c>
      <c r="T592" s="784"/>
      <c r="U592" s="785"/>
      <c r="V592" s="783"/>
    </row>
    <row r="593" spans="1:22" s="27" customFormat="1" ht="15.75" customHeight="1">
      <c r="A593" s="106" t="s">
        <v>1357</v>
      </c>
      <c r="B593" s="775"/>
      <c r="C593" s="50">
        <v>1</v>
      </c>
      <c r="D593" s="94" t="s">
        <v>443</v>
      </c>
      <c r="E593" s="101">
        <v>0.5</v>
      </c>
      <c r="F593" s="327">
        <v>1811.65</v>
      </c>
      <c r="G593" s="327">
        <v>1532.71</v>
      </c>
      <c r="H593" s="777" t="s">
        <v>6</v>
      </c>
      <c r="I593" s="778"/>
      <c r="J593" s="102" t="s">
        <v>6</v>
      </c>
      <c r="K593" s="99" t="s">
        <v>1071</v>
      </c>
      <c r="L593" s="486" t="s">
        <v>370</v>
      </c>
      <c r="M593" s="487" t="s">
        <v>1102</v>
      </c>
      <c r="N593" s="401" t="s">
        <v>24</v>
      </c>
      <c r="O593" s="801" t="s">
        <v>15</v>
      </c>
      <c r="P593" s="802"/>
      <c r="Q593" s="792">
        <v>17</v>
      </c>
      <c r="R593" s="795" t="s">
        <v>370</v>
      </c>
      <c r="S593" s="796"/>
      <c r="T593" s="757" t="s">
        <v>68</v>
      </c>
      <c r="U593" s="780"/>
      <c r="V593" s="758"/>
    </row>
    <row r="594" spans="1:22" s="27" customFormat="1" ht="15.75" customHeight="1" thickBot="1">
      <c r="A594" s="106" t="s">
        <v>1358</v>
      </c>
      <c r="B594" s="775"/>
      <c r="C594" s="50">
        <v>2</v>
      </c>
      <c r="D594" s="94" t="s">
        <v>444</v>
      </c>
      <c r="E594" s="101">
        <v>0.5</v>
      </c>
      <c r="F594" s="327">
        <v>1620.43</v>
      </c>
      <c r="G594" s="327">
        <v>1532.71</v>
      </c>
      <c r="H594" s="777" t="s">
        <v>6</v>
      </c>
      <c r="I594" s="778"/>
      <c r="J594" s="102" t="s">
        <v>6</v>
      </c>
      <c r="K594" s="99" t="s">
        <v>1071</v>
      </c>
      <c r="L594" s="486" t="s">
        <v>370</v>
      </c>
      <c r="M594" s="487" t="s">
        <v>1102</v>
      </c>
      <c r="N594" s="401" t="s">
        <v>24</v>
      </c>
      <c r="O594" s="801"/>
      <c r="P594" s="802"/>
      <c r="Q594" s="793"/>
      <c r="R594" s="797"/>
      <c r="S594" s="798"/>
      <c r="T594" s="784"/>
      <c r="U594" s="786"/>
      <c r="V594" s="785"/>
    </row>
    <row r="595" spans="1:22" s="27" customFormat="1" ht="15.75" customHeight="1">
      <c r="A595" s="106" t="s">
        <v>1359</v>
      </c>
      <c r="B595" s="775"/>
      <c r="C595" s="50">
        <v>3</v>
      </c>
      <c r="D595" s="94" t="s">
        <v>1071</v>
      </c>
      <c r="E595" s="101" t="s">
        <v>1071</v>
      </c>
      <c r="F595" s="327" t="s">
        <v>1071</v>
      </c>
      <c r="G595" s="327" t="s">
        <v>1071</v>
      </c>
      <c r="H595" s="777" t="s">
        <v>1071</v>
      </c>
      <c r="I595" s="778"/>
      <c r="J595" s="102" t="s">
        <v>1071</v>
      </c>
      <c r="K595" s="99" t="s">
        <v>1071</v>
      </c>
      <c r="L595" s="486"/>
      <c r="M595" s="487" t="s">
        <v>1071</v>
      </c>
      <c r="N595" s="401"/>
      <c r="O595" s="803"/>
      <c r="P595" s="804"/>
      <c r="Q595" s="794"/>
      <c r="R595" s="799"/>
      <c r="S595" s="800"/>
      <c r="T595" s="261"/>
      <c r="U595" s="261"/>
      <c r="V595" s="262"/>
    </row>
    <row r="596" spans="1:22" s="27" customFormat="1" ht="15.75" customHeight="1">
      <c r="A596" s="106" t="s">
        <v>1360</v>
      </c>
      <c r="B596" s="775"/>
      <c r="C596" s="50">
        <v>4</v>
      </c>
      <c r="D596" s="94" t="s">
        <v>1071</v>
      </c>
      <c r="E596" s="101" t="s">
        <v>1071</v>
      </c>
      <c r="F596" s="327" t="s">
        <v>1071</v>
      </c>
      <c r="G596" s="327" t="s">
        <v>1071</v>
      </c>
      <c r="H596" s="777" t="s">
        <v>1071</v>
      </c>
      <c r="I596" s="778"/>
      <c r="J596" s="102" t="s">
        <v>1071</v>
      </c>
      <c r="K596" s="99" t="s">
        <v>1071</v>
      </c>
      <c r="L596" s="486"/>
      <c r="M596" s="487" t="s">
        <v>1071</v>
      </c>
      <c r="N596" s="401"/>
      <c r="O596" s="810" t="s">
        <v>315</v>
      </c>
      <c r="P596" s="787" t="s">
        <v>314</v>
      </c>
      <c r="Q596" s="788"/>
      <c r="R596" s="788"/>
      <c r="S596" s="789"/>
      <c r="T596" s="242"/>
      <c r="U596" s="242"/>
      <c r="V596" s="263"/>
    </row>
    <row r="597" spans="1:22" s="27" customFormat="1" ht="17.25" customHeight="1">
      <c r="A597" s="106" t="s">
        <v>1361</v>
      </c>
      <c r="B597" s="775"/>
      <c r="C597" s="50">
        <v>5</v>
      </c>
      <c r="D597" s="94" t="s">
        <v>1071</v>
      </c>
      <c r="E597" s="101" t="s">
        <v>1071</v>
      </c>
      <c r="F597" s="327" t="s">
        <v>1071</v>
      </c>
      <c r="G597" s="327" t="s">
        <v>1071</v>
      </c>
      <c r="H597" s="777" t="s">
        <v>1071</v>
      </c>
      <c r="I597" s="778"/>
      <c r="J597" s="102" t="s">
        <v>1071</v>
      </c>
      <c r="K597" s="99" t="s">
        <v>1071</v>
      </c>
      <c r="L597" s="486"/>
      <c r="M597" s="487" t="s">
        <v>1071</v>
      </c>
      <c r="N597" s="401"/>
      <c r="O597" s="811"/>
      <c r="P597" s="504" t="s">
        <v>92</v>
      </c>
      <c r="Q597" s="504" t="s">
        <v>299</v>
      </c>
      <c r="R597" s="750" t="s">
        <v>312</v>
      </c>
      <c r="S597" s="750"/>
      <c r="T597" s="242"/>
      <c r="U597" s="242"/>
      <c r="V597" s="263"/>
    </row>
    <row r="598" spans="1:22" s="27" customFormat="1" ht="16.5" customHeight="1" thickBot="1">
      <c r="A598" s="106" t="s">
        <v>1362</v>
      </c>
      <c r="B598" s="775"/>
      <c r="C598" s="103">
        <v>6</v>
      </c>
      <c r="D598" s="104" t="s">
        <v>1071</v>
      </c>
      <c r="E598" s="105" t="s">
        <v>1071</v>
      </c>
      <c r="F598" s="327" t="s">
        <v>1071</v>
      </c>
      <c r="G598" s="327" t="s">
        <v>1071</v>
      </c>
      <c r="H598" s="777" t="s">
        <v>1071</v>
      </c>
      <c r="I598" s="778"/>
      <c r="J598" s="102" t="s">
        <v>1071</v>
      </c>
      <c r="K598" s="99" t="s">
        <v>1071</v>
      </c>
      <c r="L598" s="486"/>
      <c r="M598" s="487" t="s">
        <v>1071</v>
      </c>
      <c r="N598" s="484"/>
      <c r="O598" s="346" t="s">
        <v>6</v>
      </c>
      <c r="P598" s="265">
        <v>2</v>
      </c>
      <c r="Q598" s="266">
        <v>3065.4126299999998</v>
      </c>
      <c r="R598" s="817">
        <v>3432.08</v>
      </c>
      <c r="S598" s="817">
        <v>0</v>
      </c>
      <c r="T598" s="242"/>
      <c r="U598" s="242"/>
      <c r="V598" s="263"/>
    </row>
    <row r="599" spans="1:22" s="27" customFormat="1" ht="16.5" customHeight="1" thickBot="1">
      <c r="A599" s="106" t="s">
        <v>1363</v>
      </c>
      <c r="B599" s="776"/>
      <c r="C599" s="805" t="s">
        <v>88</v>
      </c>
      <c r="D599" s="806"/>
      <c r="E599" s="806"/>
      <c r="F599" s="545"/>
      <c r="G599" s="546"/>
      <c r="H599" s="730" t="s">
        <v>6</v>
      </c>
      <c r="I599" s="731"/>
      <c r="J599" s="449" t="s">
        <v>6</v>
      </c>
      <c r="K599" s="267" t="s">
        <v>6</v>
      </c>
      <c r="L599" s="527"/>
      <c r="M599" s="575"/>
      <c r="N599" s="528"/>
      <c r="O599" s="732" t="s">
        <v>1071</v>
      </c>
      <c r="P599" s="732" t="s">
        <v>1071</v>
      </c>
      <c r="Q599" s="732" t="s">
        <v>1071</v>
      </c>
      <c r="R599" s="732" t="s">
        <v>1071</v>
      </c>
      <c r="S599" s="732" t="s">
        <v>1071</v>
      </c>
      <c r="T599" s="524"/>
      <c r="U599" s="525"/>
      <c r="V599" s="526"/>
    </row>
    <row r="600" spans="1:22" ht="24.9" customHeight="1"/>
    <row r="601" spans="1:22" ht="24.9" customHeight="1"/>
    <row r="602" spans="1:22" s="38" customFormat="1" ht="24" thickBot="1">
      <c r="A602" s="31">
        <v>18</v>
      </c>
      <c r="B602" s="746" t="s">
        <v>49</v>
      </c>
      <c r="C602" s="746"/>
      <c r="D602" s="746"/>
      <c r="E602" s="32">
        <v>18</v>
      </c>
      <c r="F602" s="33" t="s">
        <v>445</v>
      </c>
      <c r="G602" s="34"/>
      <c r="H602" s="34"/>
      <c r="I602" s="33"/>
      <c r="J602" s="33"/>
      <c r="K602" s="33"/>
      <c r="L602" s="33"/>
      <c r="M602" s="35"/>
      <c r="N602" s="35"/>
      <c r="O602" s="34"/>
      <c r="P602" s="34"/>
      <c r="Q602" s="36"/>
      <c r="R602" s="36"/>
      <c r="S602" s="36"/>
      <c r="T602" s="36"/>
      <c r="U602" s="37"/>
    </row>
    <row r="603" spans="1:22" s="24" customFormat="1" ht="24.75" customHeight="1">
      <c r="A603" s="22"/>
      <c r="B603" s="768" t="s">
        <v>54</v>
      </c>
      <c r="C603" s="501" t="s">
        <v>55</v>
      </c>
      <c r="D603" s="502" t="s">
        <v>16</v>
      </c>
      <c r="E603" s="502"/>
      <c r="F603" s="502" t="s">
        <v>56</v>
      </c>
      <c r="G603" s="503"/>
      <c r="H603" s="749" t="s">
        <v>57</v>
      </c>
      <c r="I603" s="747" t="s">
        <v>345</v>
      </c>
      <c r="J603" s="749" t="s">
        <v>17</v>
      </c>
      <c r="K603" s="749" t="s">
        <v>298</v>
      </c>
      <c r="L603" s="749" t="s">
        <v>58</v>
      </c>
      <c r="M603" s="749" t="s">
        <v>193</v>
      </c>
      <c r="N603" s="766" t="s">
        <v>313</v>
      </c>
      <c r="O603" s="767"/>
      <c r="P603" s="733" t="s">
        <v>21</v>
      </c>
      <c r="Q603" s="734"/>
      <c r="R603" s="757" t="s">
        <v>205</v>
      </c>
      <c r="S603" s="758"/>
      <c r="T603" s="761" t="s">
        <v>180</v>
      </c>
      <c r="U603" s="762"/>
      <c r="V603" s="763"/>
    </row>
    <row r="604" spans="1:22" s="24" customFormat="1" ht="92.25" customHeight="1">
      <c r="A604" s="22"/>
      <c r="B604" s="769"/>
      <c r="C604" s="504" t="s">
        <v>59</v>
      </c>
      <c r="D604" s="505" t="s">
        <v>3</v>
      </c>
      <c r="E604" s="505" t="s">
        <v>18</v>
      </c>
      <c r="F604" s="505" t="s">
        <v>60</v>
      </c>
      <c r="G604" s="506" t="s">
        <v>61</v>
      </c>
      <c r="H604" s="750"/>
      <c r="I604" s="748"/>
      <c r="J604" s="750"/>
      <c r="K604" s="750"/>
      <c r="L604" s="750"/>
      <c r="M604" s="750"/>
      <c r="N604" s="504" t="s">
        <v>191</v>
      </c>
      <c r="O604" s="505" t="s">
        <v>73</v>
      </c>
      <c r="P604" s="764"/>
      <c r="Q604" s="765"/>
      <c r="R604" s="759"/>
      <c r="S604" s="760"/>
      <c r="T604" s="507" t="s">
        <v>181</v>
      </c>
      <c r="U604" s="508" t="s">
        <v>190</v>
      </c>
      <c r="V604" s="509" t="s">
        <v>225</v>
      </c>
    </row>
    <row r="605" spans="1:22" s="24" customFormat="1" ht="26.25" customHeight="1">
      <c r="A605" s="22"/>
      <c r="B605" s="433"/>
      <c r="C605" s="434">
        <v>3</v>
      </c>
      <c r="D605" s="434">
        <v>4</v>
      </c>
      <c r="E605" s="434">
        <v>5</v>
      </c>
      <c r="F605" s="434">
        <v>6</v>
      </c>
      <c r="G605" s="434">
        <v>7</v>
      </c>
      <c r="H605" s="434">
        <v>8</v>
      </c>
      <c r="I605" s="434">
        <v>9</v>
      </c>
      <c r="J605" s="434">
        <v>10</v>
      </c>
      <c r="K605" s="434">
        <v>11</v>
      </c>
      <c r="L605" s="434">
        <v>12</v>
      </c>
      <c r="M605" s="434">
        <v>13</v>
      </c>
      <c r="N605" s="434">
        <v>14</v>
      </c>
      <c r="O605" s="434">
        <v>15</v>
      </c>
      <c r="P605" s="435">
        <v>16</v>
      </c>
      <c r="Q605" s="436">
        <v>17</v>
      </c>
      <c r="R605" s="435">
        <v>18</v>
      </c>
      <c r="S605" s="436">
        <v>19</v>
      </c>
      <c r="T605" s="437">
        <v>20</v>
      </c>
      <c r="U605" s="224">
        <v>21</v>
      </c>
      <c r="V605" s="438">
        <v>22</v>
      </c>
    </row>
    <row r="606" spans="1:22" s="40" customFormat="1" ht="24.9" customHeight="1">
      <c r="A606" s="39" t="s">
        <v>1088</v>
      </c>
      <c r="B606" s="439">
        <v>1</v>
      </c>
      <c r="C606" s="427" t="s">
        <v>693</v>
      </c>
      <c r="D606" s="427" t="s">
        <v>694</v>
      </c>
      <c r="E606" s="427" t="s">
        <v>695</v>
      </c>
      <c r="F606" s="427" t="s">
        <v>591</v>
      </c>
      <c r="G606" s="419">
        <v>1</v>
      </c>
      <c r="H606" s="419" t="s">
        <v>24</v>
      </c>
      <c r="I606" s="425" t="s">
        <v>591</v>
      </c>
      <c r="J606" s="426" t="s">
        <v>445</v>
      </c>
      <c r="K606" s="461">
        <v>40763</v>
      </c>
      <c r="L606" s="461">
        <v>41599</v>
      </c>
      <c r="M606" s="420">
        <v>1412.04</v>
      </c>
      <c r="N606" s="458">
        <v>1412.04</v>
      </c>
      <c r="O606" s="228">
        <v>1412.04</v>
      </c>
      <c r="P606" s="720"/>
      <c r="Q606" s="721"/>
      <c r="R606" s="722" t="s">
        <v>610</v>
      </c>
      <c r="S606" s="723"/>
      <c r="T606" s="422" t="s">
        <v>24</v>
      </c>
      <c r="U606" s="423">
        <v>24</v>
      </c>
      <c r="V606" s="424" t="s">
        <v>24</v>
      </c>
    </row>
    <row r="607" spans="1:22" s="40" customFormat="1" ht="24.9" customHeight="1">
      <c r="A607" s="39" t="s">
        <v>595</v>
      </c>
      <c r="B607" s="439">
        <v>2</v>
      </c>
      <c r="C607" s="427" t="s">
        <v>693</v>
      </c>
      <c r="D607" s="427" t="s">
        <v>696</v>
      </c>
      <c r="E607" s="427" t="s">
        <v>697</v>
      </c>
      <c r="F607" s="427" t="s">
        <v>591</v>
      </c>
      <c r="G607" s="419">
        <v>1</v>
      </c>
      <c r="H607" s="419" t="s">
        <v>24</v>
      </c>
      <c r="I607" s="425" t="s">
        <v>591</v>
      </c>
      <c r="J607" s="426" t="s">
        <v>445</v>
      </c>
      <c r="K607" s="461">
        <v>43829</v>
      </c>
      <c r="L607" s="461">
        <v>45138</v>
      </c>
      <c r="M607" s="420">
        <v>2026.88</v>
      </c>
      <c r="N607" s="458">
        <v>2026.88</v>
      </c>
      <c r="O607" s="228">
        <v>2026.88</v>
      </c>
      <c r="P607" s="720"/>
      <c r="Q607" s="721"/>
      <c r="R607" s="722" t="s">
        <v>610</v>
      </c>
      <c r="S607" s="723"/>
      <c r="T607" s="422" t="s">
        <v>24</v>
      </c>
      <c r="U607" s="423">
        <v>25</v>
      </c>
      <c r="V607" s="424" t="s">
        <v>24</v>
      </c>
    </row>
    <row r="608" spans="1:22" s="40" customFormat="1" ht="13.8">
      <c r="A608" s="39" t="s">
        <v>1089</v>
      </c>
      <c r="B608" s="439" t="s">
        <v>1071</v>
      </c>
      <c r="C608" s="427"/>
      <c r="D608" s="427"/>
      <c r="E608" s="427"/>
      <c r="F608" s="427"/>
      <c r="G608" s="419"/>
      <c r="H608" s="419"/>
      <c r="I608" s="425"/>
      <c r="J608" s="426" t="s">
        <v>1071</v>
      </c>
      <c r="K608" s="594"/>
      <c r="L608" s="461"/>
      <c r="M608" s="420"/>
      <c r="N608" s="458" t="s">
        <v>1071</v>
      </c>
      <c r="O608" s="228" t="s">
        <v>1071</v>
      </c>
      <c r="P608" s="720"/>
      <c r="Q608" s="721"/>
      <c r="R608" s="722"/>
      <c r="S608" s="723"/>
      <c r="T608" s="422"/>
      <c r="U608" s="423"/>
      <c r="V608" s="424"/>
    </row>
    <row r="609" spans="1:22" s="40" customFormat="1" ht="13.8">
      <c r="A609" s="39" t="s">
        <v>1090</v>
      </c>
      <c r="B609" s="439" t="s">
        <v>1071</v>
      </c>
      <c r="C609" s="427"/>
      <c r="D609" s="427"/>
      <c r="E609" s="427"/>
      <c r="F609" s="427"/>
      <c r="G609" s="419"/>
      <c r="H609" s="419"/>
      <c r="I609" s="425"/>
      <c r="J609" s="426" t="s">
        <v>1071</v>
      </c>
      <c r="K609" s="461"/>
      <c r="L609" s="461"/>
      <c r="M609" s="420"/>
      <c r="N609" s="458" t="s">
        <v>1071</v>
      </c>
      <c r="O609" s="228" t="s">
        <v>1071</v>
      </c>
      <c r="P609" s="720"/>
      <c r="Q609" s="721"/>
      <c r="R609" s="722"/>
      <c r="S609" s="723"/>
      <c r="T609" s="422"/>
      <c r="U609" s="423"/>
      <c r="V609" s="424"/>
    </row>
    <row r="610" spans="1:22" s="40" customFormat="1" ht="13.8">
      <c r="A610" s="39" t="s">
        <v>1091</v>
      </c>
      <c r="B610" s="439" t="s">
        <v>1071</v>
      </c>
      <c r="C610" s="427"/>
      <c r="D610" s="427"/>
      <c r="E610" s="427"/>
      <c r="F610" s="427"/>
      <c r="G610" s="419"/>
      <c r="H610" s="419"/>
      <c r="I610" s="425"/>
      <c r="J610" s="426" t="s">
        <v>1071</v>
      </c>
      <c r="K610" s="461"/>
      <c r="L610" s="461"/>
      <c r="M610" s="420"/>
      <c r="N610" s="458" t="s">
        <v>1071</v>
      </c>
      <c r="O610" s="228" t="s">
        <v>1071</v>
      </c>
      <c r="P610" s="720"/>
      <c r="Q610" s="721"/>
      <c r="R610" s="722"/>
      <c r="S610" s="723"/>
      <c r="T610" s="422"/>
      <c r="U610" s="423"/>
      <c r="V610" s="424"/>
    </row>
    <row r="611" spans="1:22" s="40" customFormat="1" ht="13.8">
      <c r="A611" s="39"/>
      <c r="B611" s="439" t="s">
        <v>1071</v>
      </c>
      <c r="C611" s="427"/>
      <c r="D611" s="427"/>
      <c r="E611" s="427"/>
      <c r="F611" s="427"/>
      <c r="G611" s="419"/>
      <c r="H611" s="419"/>
      <c r="I611" s="425"/>
      <c r="J611" s="426" t="s">
        <v>1071</v>
      </c>
      <c r="K611" s="461"/>
      <c r="L611" s="461"/>
      <c r="M611" s="420"/>
      <c r="N611" s="458" t="s">
        <v>1071</v>
      </c>
      <c r="O611" s="228" t="s">
        <v>1071</v>
      </c>
      <c r="P611" s="720"/>
      <c r="Q611" s="721"/>
      <c r="R611" s="722"/>
      <c r="S611" s="723"/>
      <c r="T611" s="422"/>
      <c r="U611" s="423"/>
      <c r="V611" s="424"/>
    </row>
    <row r="612" spans="1:22" s="40" customFormat="1" ht="13.8">
      <c r="A612" s="39"/>
      <c r="B612" s="439" t="s">
        <v>1071</v>
      </c>
      <c r="C612" s="427"/>
      <c r="D612" s="427"/>
      <c r="E612" s="427"/>
      <c r="F612" s="427"/>
      <c r="G612" s="419"/>
      <c r="H612" s="419"/>
      <c r="I612" s="425"/>
      <c r="J612" s="426" t="s">
        <v>1071</v>
      </c>
      <c r="K612" s="461"/>
      <c r="L612" s="461"/>
      <c r="M612" s="420"/>
      <c r="N612" s="458" t="s">
        <v>1071</v>
      </c>
      <c r="O612" s="228" t="s">
        <v>1071</v>
      </c>
      <c r="P612" s="720"/>
      <c r="Q612" s="721"/>
      <c r="R612" s="722"/>
      <c r="S612" s="723"/>
      <c r="T612" s="422"/>
      <c r="U612" s="423"/>
      <c r="V612" s="424"/>
    </row>
    <row r="613" spans="1:22" s="40" customFormat="1" ht="13.8">
      <c r="A613" s="39"/>
      <c r="B613" s="439" t="s">
        <v>1071</v>
      </c>
      <c r="C613" s="427"/>
      <c r="D613" s="427"/>
      <c r="E613" s="427"/>
      <c r="F613" s="427"/>
      <c r="G613" s="419"/>
      <c r="H613" s="419"/>
      <c r="I613" s="425"/>
      <c r="J613" s="426" t="s">
        <v>1071</v>
      </c>
      <c r="K613" s="461"/>
      <c r="L613" s="461"/>
      <c r="M613" s="420"/>
      <c r="N613" s="458" t="s">
        <v>1071</v>
      </c>
      <c r="O613" s="228" t="s">
        <v>1071</v>
      </c>
      <c r="P613" s="720"/>
      <c r="Q613" s="721"/>
      <c r="R613" s="722"/>
      <c r="S613" s="723"/>
      <c r="T613" s="422"/>
      <c r="U613" s="423"/>
      <c r="V613" s="424"/>
    </row>
    <row r="614" spans="1:22" s="40" customFormat="1" ht="13.8">
      <c r="A614" s="39"/>
      <c r="B614" s="439" t="s">
        <v>1071</v>
      </c>
      <c r="C614" s="427"/>
      <c r="D614" s="427"/>
      <c r="E614" s="427"/>
      <c r="F614" s="427"/>
      <c r="G614" s="419"/>
      <c r="H614" s="419"/>
      <c r="I614" s="425"/>
      <c r="J614" s="426" t="s">
        <v>1071</v>
      </c>
      <c r="K614" s="461"/>
      <c r="L614" s="461"/>
      <c r="M614" s="420"/>
      <c r="N614" s="458" t="s">
        <v>1071</v>
      </c>
      <c r="O614" s="228" t="s">
        <v>1071</v>
      </c>
      <c r="P614" s="720"/>
      <c r="Q614" s="721"/>
      <c r="R614" s="722"/>
      <c r="S614" s="723"/>
      <c r="T614" s="422"/>
      <c r="U614" s="423"/>
      <c r="V614" s="424"/>
    </row>
    <row r="615" spans="1:22" s="40" customFormat="1" ht="13.8">
      <c r="A615" s="39"/>
      <c r="B615" s="439" t="s">
        <v>1071</v>
      </c>
      <c r="C615" s="427"/>
      <c r="D615" s="427"/>
      <c r="E615" s="427"/>
      <c r="F615" s="427"/>
      <c r="G615" s="419"/>
      <c r="H615" s="419"/>
      <c r="I615" s="425"/>
      <c r="J615" s="426" t="s">
        <v>1071</v>
      </c>
      <c r="K615" s="461"/>
      <c r="L615" s="461"/>
      <c r="M615" s="420"/>
      <c r="N615" s="458" t="s">
        <v>1071</v>
      </c>
      <c r="O615" s="228" t="s">
        <v>1071</v>
      </c>
      <c r="P615" s="720"/>
      <c r="Q615" s="721"/>
      <c r="R615" s="722"/>
      <c r="S615" s="723"/>
      <c r="T615" s="422"/>
      <c r="U615" s="423"/>
      <c r="V615" s="424"/>
    </row>
    <row r="616" spans="1:22" s="40" customFormat="1" ht="13.8">
      <c r="A616" s="39" t="s">
        <v>1364</v>
      </c>
      <c r="B616" s="439" t="s">
        <v>1071</v>
      </c>
      <c r="C616" s="427"/>
      <c r="D616" s="427"/>
      <c r="E616" s="427"/>
      <c r="F616" s="427"/>
      <c r="G616" s="419"/>
      <c r="H616" s="419"/>
      <c r="I616" s="425"/>
      <c r="J616" s="426" t="s">
        <v>1071</v>
      </c>
      <c r="K616" s="461"/>
      <c r="L616" s="461"/>
      <c r="M616" s="420"/>
      <c r="N616" s="459" t="s">
        <v>1071</v>
      </c>
      <c r="O616" s="228"/>
      <c r="P616" s="720"/>
      <c r="Q616" s="721"/>
      <c r="R616" s="722"/>
      <c r="S616" s="723"/>
      <c r="T616" s="422"/>
      <c r="U616" s="423"/>
      <c r="V616" s="424"/>
    </row>
    <row r="617" spans="1:22" s="40" customFormat="1" ht="13.8">
      <c r="A617" s="39" t="s">
        <v>1365</v>
      </c>
      <c r="B617" s="439" t="s">
        <v>1071</v>
      </c>
      <c r="C617" s="427"/>
      <c r="D617" s="427"/>
      <c r="E617" s="427"/>
      <c r="F617" s="427"/>
      <c r="G617" s="419"/>
      <c r="H617" s="419"/>
      <c r="I617" s="425"/>
      <c r="J617" s="426" t="s">
        <v>1071</v>
      </c>
      <c r="K617" s="461"/>
      <c r="L617" s="461"/>
      <c r="M617" s="421"/>
      <c r="N617" s="459" t="s">
        <v>1071</v>
      </c>
      <c r="O617" s="228" t="s">
        <v>1071</v>
      </c>
      <c r="P617" s="720"/>
      <c r="Q617" s="721"/>
      <c r="R617" s="722"/>
      <c r="S617" s="723"/>
      <c r="T617" s="422"/>
      <c r="U617" s="423"/>
      <c r="V617" s="424"/>
    </row>
    <row r="618" spans="1:22" s="40" customFormat="1" ht="13.8">
      <c r="A618" s="39" t="s">
        <v>1366</v>
      </c>
      <c r="B618" s="439" t="s">
        <v>1071</v>
      </c>
      <c r="C618" s="427"/>
      <c r="D618" s="427"/>
      <c r="E618" s="427"/>
      <c r="F618" s="427"/>
      <c r="G618" s="419"/>
      <c r="H618" s="419"/>
      <c r="I618" s="425"/>
      <c r="J618" s="426" t="s">
        <v>1071</v>
      </c>
      <c r="K618" s="461"/>
      <c r="L618" s="461"/>
      <c r="M618" s="421"/>
      <c r="N618" s="459" t="s">
        <v>1071</v>
      </c>
      <c r="O618" s="228" t="s">
        <v>1071</v>
      </c>
      <c r="P618" s="720"/>
      <c r="Q618" s="721"/>
      <c r="R618" s="722"/>
      <c r="S618" s="723"/>
      <c r="T618" s="422"/>
      <c r="U618" s="423"/>
      <c r="V618" s="424"/>
    </row>
    <row r="619" spans="1:22" s="40" customFormat="1" ht="14.4" thickBot="1">
      <c r="A619" s="39" t="s">
        <v>1367</v>
      </c>
      <c r="B619" s="443" t="s">
        <v>1071</v>
      </c>
      <c r="C619" s="428"/>
      <c r="D619" s="428"/>
      <c r="E619" s="428"/>
      <c r="F619" s="428"/>
      <c r="G619" s="429"/>
      <c r="H619" s="429"/>
      <c r="I619" s="430"/>
      <c r="J619" s="431" t="s">
        <v>1071</v>
      </c>
      <c r="K619" s="462"/>
      <c r="L619" s="462"/>
      <c r="M619" s="432"/>
      <c r="N619" s="459" t="s">
        <v>1071</v>
      </c>
      <c r="O619" s="228" t="s">
        <v>1071</v>
      </c>
      <c r="P619" s="720"/>
      <c r="Q619" s="721"/>
      <c r="R619" s="722"/>
      <c r="S619" s="723"/>
      <c r="T619" s="422"/>
      <c r="U619" s="423"/>
      <c r="V619" s="424"/>
    </row>
    <row r="620" spans="1:22" s="24" customFormat="1" ht="12" customHeight="1">
      <c r="A620" s="39"/>
      <c r="B620" s="41"/>
      <c r="C620" s="42"/>
      <c r="D620" s="42"/>
      <c r="E620" s="42"/>
      <c r="F620" s="42"/>
      <c r="G620" s="42"/>
      <c r="H620" s="440"/>
      <c r="I620" s="42"/>
      <c r="J620" s="42"/>
      <c r="K620" s="42"/>
      <c r="L620" s="42"/>
      <c r="M620" s="42"/>
      <c r="N620" s="42"/>
      <c r="O620" s="227"/>
      <c r="P620" s="42"/>
      <c r="Q620" s="42"/>
      <c r="R620" s="227"/>
      <c r="S620" s="42"/>
      <c r="T620" s="42"/>
      <c r="U620" s="43"/>
      <c r="V620" s="44"/>
    </row>
    <row r="621" spans="1:22" s="24" customFormat="1" ht="17.25" customHeight="1" thickBot="1">
      <c r="A621" s="39" t="s">
        <v>1368</v>
      </c>
      <c r="B621" s="510"/>
      <c r="C621" s="511"/>
      <c r="D621" s="511"/>
      <c r="E621" s="511"/>
      <c r="F621" s="511"/>
      <c r="G621" s="511"/>
      <c r="H621" s="511"/>
      <c r="I621" s="511"/>
      <c r="J621" s="511"/>
      <c r="K621" s="511"/>
      <c r="L621" s="511"/>
      <c r="M621" s="511"/>
      <c r="N621" s="447" t="s">
        <v>322</v>
      </c>
      <c r="O621" s="448">
        <v>1719.46</v>
      </c>
      <c r="P621" s="576"/>
      <c r="Q621" s="576"/>
      <c r="R621" s="577"/>
      <c r="S621" s="577"/>
      <c r="T621" s="578"/>
      <c r="U621" s="579"/>
      <c r="V621" s="580"/>
    </row>
    <row r="622" spans="1:22" ht="17.25" customHeight="1">
      <c r="B622" s="46"/>
      <c r="C622" s="46"/>
      <c r="D622" s="46"/>
      <c r="E622" s="46"/>
      <c r="F622" s="46"/>
      <c r="G622" s="47"/>
      <c r="H622" s="47"/>
      <c r="I622" s="47"/>
      <c r="J622" s="47"/>
      <c r="K622" s="47"/>
      <c r="L622" s="47"/>
      <c r="M622" s="47"/>
      <c r="N622" s="47"/>
      <c r="O622" s="47"/>
      <c r="P622" s="47"/>
      <c r="Q622" s="47"/>
      <c r="R622" s="47"/>
      <c r="S622" s="47"/>
      <c r="T622" s="47"/>
      <c r="U622" s="47"/>
      <c r="V622" s="47"/>
    </row>
    <row r="623" spans="1:22" s="24" customFormat="1" ht="16.5" customHeight="1" thickBot="1">
      <c r="A623" s="22"/>
      <c r="B623" s="735" t="s">
        <v>65</v>
      </c>
      <c r="C623" s="735"/>
      <c r="D623" s="735"/>
      <c r="E623" s="735"/>
      <c r="F623" s="735"/>
      <c r="G623" s="735"/>
      <c r="H623" s="735"/>
      <c r="I623" s="735"/>
      <c r="J623" s="735"/>
      <c r="K623" s="735"/>
      <c r="L623" s="735"/>
      <c r="M623" s="735"/>
      <c r="N623" s="735"/>
      <c r="O623" s="735"/>
      <c r="P623" s="735"/>
      <c r="Q623" s="735"/>
      <c r="R623" s="735"/>
      <c r="S623" s="735"/>
      <c r="T623" s="735"/>
      <c r="U623" s="735"/>
      <c r="V623" s="735"/>
    </row>
    <row r="624" spans="1:22" s="27" customFormat="1" ht="22.5" customHeight="1">
      <c r="A624" s="106" t="s">
        <v>1369</v>
      </c>
      <c r="B624" s="774" t="s">
        <v>62</v>
      </c>
      <c r="C624" s="779" t="s">
        <v>83</v>
      </c>
      <c r="D624" s="780"/>
      <c r="E624" s="780"/>
      <c r="F624" s="780"/>
      <c r="G624" s="780"/>
      <c r="H624" s="780"/>
      <c r="I624" s="780"/>
      <c r="J624" s="780"/>
      <c r="K624" s="780"/>
      <c r="L624" s="780"/>
      <c r="M624" s="758"/>
      <c r="N624" s="512"/>
      <c r="O624" s="513"/>
      <c r="P624" s="779" t="s">
        <v>90</v>
      </c>
      <c r="Q624" s="780"/>
      <c r="R624" s="780"/>
      <c r="S624" s="758"/>
      <c r="T624" s="757" t="s">
        <v>367</v>
      </c>
      <c r="U624" s="758"/>
      <c r="V624" s="781" t="s">
        <v>6</v>
      </c>
    </row>
    <row r="625" spans="1:22" s="27" customFormat="1" ht="22.5" customHeight="1">
      <c r="A625" s="106" t="s">
        <v>1370</v>
      </c>
      <c r="B625" s="775"/>
      <c r="C625" s="787" t="s">
        <v>84</v>
      </c>
      <c r="D625" s="788"/>
      <c r="E625" s="789"/>
      <c r="F625" s="516">
        <v>1</v>
      </c>
      <c r="G625" s="791" t="s">
        <v>292</v>
      </c>
      <c r="H625" s="750" t="s">
        <v>291</v>
      </c>
      <c r="I625" s="750"/>
      <c r="J625" s="787" t="s">
        <v>290</v>
      </c>
      <c r="K625" s="790"/>
      <c r="L625" s="517"/>
      <c r="M625" s="517"/>
      <c r="N625" s="518"/>
      <c r="O625" s="519"/>
      <c r="P625" s="814"/>
      <c r="Q625" s="815"/>
      <c r="R625" s="815"/>
      <c r="S625" s="816"/>
      <c r="T625" s="759"/>
      <c r="U625" s="760"/>
      <c r="V625" s="782"/>
    </row>
    <row r="626" spans="1:22" s="27" customFormat="1" ht="51.75" customHeight="1" thickBot="1">
      <c r="A626" s="106" t="s">
        <v>1371</v>
      </c>
      <c r="B626" s="775"/>
      <c r="C626" s="788" t="s">
        <v>82</v>
      </c>
      <c r="D626" s="789"/>
      <c r="E626" s="520" t="s">
        <v>86</v>
      </c>
      <c r="F626" s="514" t="s">
        <v>311</v>
      </c>
      <c r="G626" s="791"/>
      <c r="H626" s="750"/>
      <c r="I626" s="750"/>
      <c r="J626" s="504" t="s">
        <v>289</v>
      </c>
      <c r="K626" s="515" t="s">
        <v>297</v>
      </c>
      <c r="L626" s="521" t="s">
        <v>378</v>
      </c>
      <c r="M626" s="521"/>
      <c r="N626" s="522" t="s">
        <v>339</v>
      </c>
      <c r="O626" s="523"/>
      <c r="P626" s="454" t="s">
        <v>1100</v>
      </c>
      <c r="Q626" s="333" t="s">
        <v>91</v>
      </c>
      <c r="R626" s="334"/>
      <c r="S626" s="107">
        <v>2</v>
      </c>
      <c r="T626" s="784"/>
      <c r="U626" s="785"/>
      <c r="V626" s="783"/>
    </row>
    <row r="627" spans="1:22" s="27" customFormat="1" ht="15.75" customHeight="1">
      <c r="A627" s="106" t="s">
        <v>1372</v>
      </c>
      <c r="B627" s="775"/>
      <c r="C627" s="50">
        <v>1</v>
      </c>
      <c r="D627" s="94" t="s">
        <v>1071</v>
      </c>
      <c r="E627" s="101" t="s">
        <v>1071</v>
      </c>
      <c r="F627" s="327" t="s">
        <v>1071</v>
      </c>
      <c r="G627" s="327" t="s">
        <v>1071</v>
      </c>
      <c r="H627" s="777" t="s">
        <v>1071</v>
      </c>
      <c r="I627" s="778"/>
      <c r="J627" s="102" t="s">
        <v>1071</v>
      </c>
      <c r="K627" s="99" t="s">
        <v>1071</v>
      </c>
      <c r="L627" s="486" t="s">
        <v>370</v>
      </c>
      <c r="M627" s="487" t="s">
        <v>1102</v>
      </c>
      <c r="N627" s="401" t="s">
        <v>24</v>
      </c>
      <c r="O627" s="801" t="s">
        <v>15</v>
      </c>
      <c r="P627" s="802"/>
      <c r="Q627" s="792">
        <v>18</v>
      </c>
      <c r="R627" s="795" t="s">
        <v>370</v>
      </c>
      <c r="S627" s="796"/>
      <c r="T627" s="757" t="s">
        <v>68</v>
      </c>
      <c r="U627" s="780"/>
      <c r="V627" s="758"/>
    </row>
    <row r="628" spans="1:22" s="27" customFormat="1" ht="15.75" customHeight="1" thickBot="1">
      <c r="A628" s="106" t="s">
        <v>1373</v>
      </c>
      <c r="B628" s="775"/>
      <c r="C628" s="50">
        <v>2</v>
      </c>
      <c r="D628" s="94" t="s">
        <v>1071</v>
      </c>
      <c r="E628" s="101" t="s">
        <v>1071</v>
      </c>
      <c r="F628" s="327" t="s">
        <v>1071</v>
      </c>
      <c r="G628" s="327" t="s">
        <v>1071</v>
      </c>
      <c r="H628" s="777" t="s">
        <v>1071</v>
      </c>
      <c r="I628" s="778"/>
      <c r="J628" s="102" t="s">
        <v>1071</v>
      </c>
      <c r="K628" s="99" t="s">
        <v>1071</v>
      </c>
      <c r="L628" s="486"/>
      <c r="M628" s="487" t="s">
        <v>1071</v>
      </c>
      <c r="N628" s="401" t="s">
        <v>24</v>
      </c>
      <c r="O628" s="801"/>
      <c r="P628" s="802"/>
      <c r="Q628" s="793"/>
      <c r="R628" s="797"/>
      <c r="S628" s="798"/>
      <c r="T628" s="784"/>
      <c r="U628" s="786"/>
      <c r="V628" s="785"/>
    </row>
    <row r="629" spans="1:22" s="27" customFormat="1" ht="15.75" customHeight="1">
      <c r="A629" s="106" t="s">
        <v>1374</v>
      </c>
      <c r="B629" s="775"/>
      <c r="C629" s="50">
        <v>3</v>
      </c>
      <c r="D629" s="94" t="s">
        <v>1071</v>
      </c>
      <c r="E629" s="101" t="s">
        <v>1071</v>
      </c>
      <c r="F629" s="327" t="s">
        <v>1071</v>
      </c>
      <c r="G629" s="327" t="s">
        <v>1071</v>
      </c>
      <c r="H629" s="777" t="s">
        <v>1071</v>
      </c>
      <c r="I629" s="778"/>
      <c r="J629" s="102" t="s">
        <v>1071</v>
      </c>
      <c r="K629" s="99" t="s">
        <v>1071</v>
      </c>
      <c r="L629" s="486"/>
      <c r="M629" s="487" t="s">
        <v>1071</v>
      </c>
      <c r="N629" s="401"/>
      <c r="O629" s="803"/>
      <c r="P629" s="804"/>
      <c r="Q629" s="794"/>
      <c r="R629" s="799"/>
      <c r="S629" s="800"/>
      <c r="T629" s="261"/>
      <c r="U629" s="261"/>
      <c r="V629" s="262"/>
    </row>
    <row r="630" spans="1:22" s="27" customFormat="1" ht="15.75" customHeight="1">
      <c r="A630" s="106" t="s">
        <v>1375</v>
      </c>
      <c r="B630" s="775"/>
      <c r="C630" s="50">
        <v>4</v>
      </c>
      <c r="D630" s="94" t="s">
        <v>1071</v>
      </c>
      <c r="E630" s="101" t="s">
        <v>1071</v>
      </c>
      <c r="F630" s="327" t="s">
        <v>1071</v>
      </c>
      <c r="G630" s="327" t="s">
        <v>1071</v>
      </c>
      <c r="H630" s="777" t="s">
        <v>1071</v>
      </c>
      <c r="I630" s="778"/>
      <c r="J630" s="102" t="s">
        <v>1071</v>
      </c>
      <c r="K630" s="99" t="s">
        <v>1071</v>
      </c>
      <c r="L630" s="486"/>
      <c r="M630" s="487" t="s">
        <v>1071</v>
      </c>
      <c r="N630" s="401"/>
      <c r="O630" s="810" t="s">
        <v>315</v>
      </c>
      <c r="P630" s="787" t="s">
        <v>314</v>
      </c>
      <c r="Q630" s="788"/>
      <c r="R630" s="788"/>
      <c r="S630" s="789"/>
      <c r="T630" s="242"/>
      <c r="U630" s="242"/>
      <c r="V630" s="263"/>
    </row>
    <row r="631" spans="1:22" s="27" customFormat="1" ht="17.25" customHeight="1">
      <c r="A631" s="106" t="s">
        <v>1376</v>
      </c>
      <c r="B631" s="775"/>
      <c r="C631" s="50">
        <v>5</v>
      </c>
      <c r="D631" s="94" t="s">
        <v>1071</v>
      </c>
      <c r="E631" s="101" t="s">
        <v>1071</v>
      </c>
      <c r="F631" s="327" t="s">
        <v>1071</v>
      </c>
      <c r="G631" s="327" t="s">
        <v>1071</v>
      </c>
      <c r="H631" s="777" t="s">
        <v>1071</v>
      </c>
      <c r="I631" s="778"/>
      <c r="J631" s="102" t="s">
        <v>1071</v>
      </c>
      <c r="K631" s="99" t="s">
        <v>1071</v>
      </c>
      <c r="L631" s="486"/>
      <c r="M631" s="487" t="s">
        <v>1071</v>
      </c>
      <c r="N631" s="401"/>
      <c r="O631" s="811"/>
      <c r="P631" s="504" t="s">
        <v>92</v>
      </c>
      <c r="Q631" s="504" t="s">
        <v>299</v>
      </c>
      <c r="R631" s="750" t="s">
        <v>312</v>
      </c>
      <c r="S631" s="750"/>
      <c r="T631" s="242"/>
      <c r="U631" s="242"/>
      <c r="V631" s="263"/>
    </row>
    <row r="632" spans="1:22" s="27" customFormat="1" ht="16.5" customHeight="1" thickBot="1">
      <c r="A632" s="106" t="s">
        <v>1377</v>
      </c>
      <c r="B632" s="775"/>
      <c r="C632" s="103">
        <v>6</v>
      </c>
      <c r="D632" s="104" t="s">
        <v>1071</v>
      </c>
      <c r="E632" s="105" t="s">
        <v>1071</v>
      </c>
      <c r="F632" s="327" t="s">
        <v>1071</v>
      </c>
      <c r="G632" s="327" t="s">
        <v>1071</v>
      </c>
      <c r="H632" s="777" t="s">
        <v>1071</v>
      </c>
      <c r="I632" s="778"/>
      <c r="J632" s="102" t="s">
        <v>1071</v>
      </c>
      <c r="K632" s="99" t="s">
        <v>1071</v>
      </c>
      <c r="L632" s="486"/>
      <c r="M632" s="487" t="s">
        <v>1071</v>
      </c>
      <c r="N632" s="484"/>
      <c r="O632" s="346" t="s">
        <v>6</v>
      </c>
      <c r="P632" s="265">
        <v>2</v>
      </c>
      <c r="Q632" s="266">
        <v>3065.4126299999998</v>
      </c>
      <c r="R632" s="817">
        <v>3438.92</v>
      </c>
      <c r="S632" s="817">
        <v>0</v>
      </c>
      <c r="T632" s="242"/>
      <c r="U632" s="242"/>
      <c r="V632" s="263"/>
    </row>
    <row r="633" spans="1:22" s="27" customFormat="1" ht="16.5" customHeight="1" thickBot="1">
      <c r="A633" s="106" t="s">
        <v>1378</v>
      </c>
      <c r="B633" s="776"/>
      <c r="C633" s="805" t="s">
        <v>88</v>
      </c>
      <c r="D633" s="806"/>
      <c r="E633" s="806"/>
      <c r="F633" s="545"/>
      <c r="G633" s="546"/>
      <c r="H633" s="730" t="s">
        <v>1071</v>
      </c>
      <c r="I633" s="731"/>
      <c r="J633" s="449" t="s">
        <v>1071</v>
      </c>
      <c r="K633" s="267" t="s">
        <v>6</v>
      </c>
      <c r="L633" s="527"/>
      <c r="M633" s="575"/>
      <c r="N633" s="528"/>
      <c r="O633" s="732" t="s">
        <v>1071</v>
      </c>
      <c r="P633" s="732" t="s">
        <v>1071</v>
      </c>
      <c r="Q633" s="732" t="s">
        <v>1071</v>
      </c>
      <c r="R633" s="732" t="s">
        <v>1071</v>
      </c>
      <c r="S633" s="732" t="s">
        <v>1071</v>
      </c>
      <c r="T633" s="524"/>
      <c r="U633" s="525"/>
      <c r="V633" s="526"/>
    </row>
    <row r="634" spans="1:22" ht="24.9" customHeight="1"/>
    <row r="635" spans="1:22" ht="24.9" customHeight="1"/>
    <row r="636" spans="1:22" s="38" customFormat="1" ht="24" thickBot="1">
      <c r="A636" s="31">
        <v>19</v>
      </c>
      <c r="B636" s="746" t="s">
        <v>49</v>
      </c>
      <c r="C636" s="746"/>
      <c r="D636" s="746"/>
      <c r="E636" s="32">
        <v>19</v>
      </c>
      <c r="F636" s="33" t="s">
        <v>446</v>
      </c>
      <c r="G636" s="34"/>
      <c r="H636" s="34"/>
      <c r="I636" s="33"/>
      <c r="J636" s="33"/>
      <c r="K636" s="33"/>
      <c r="L636" s="33"/>
      <c r="M636" s="35"/>
      <c r="N636" s="35"/>
      <c r="O636" s="34"/>
      <c r="P636" s="34"/>
      <c r="Q636" s="36"/>
      <c r="R636" s="36"/>
      <c r="S636" s="36"/>
      <c r="T636" s="36"/>
      <c r="U636" s="37"/>
    </row>
    <row r="637" spans="1:22" s="24" customFormat="1" ht="24.75" customHeight="1">
      <c r="A637" s="22"/>
      <c r="B637" s="768" t="s">
        <v>54</v>
      </c>
      <c r="C637" s="501" t="s">
        <v>55</v>
      </c>
      <c r="D637" s="502" t="s">
        <v>16</v>
      </c>
      <c r="E637" s="502"/>
      <c r="F637" s="502" t="s">
        <v>56</v>
      </c>
      <c r="G637" s="503"/>
      <c r="H637" s="749" t="s">
        <v>57</v>
      </c>
      <c r="I637" s="747" t="s">
        <v>345</v>
      </c>
      <c r="J637" s="749" t="s">
        <v>17</v>
      </c>
      <c r="K637" s="749" t="s">
        <v>298</v>
      </c>
      <c r="L637" s="749" t="s">
        <v>58</v>
      </c>
      <c r="M637" s="749" t="s">
        <v>193</v>
      </c>
      <c r="N637" s="766" t="s">
        <v>313</v>
      </c>
      <c r="O637" s="767"/>
      <c r="P637" s="733" t="s">
        <v>21</v>
      </c>
      <c r="Q637" s="734"/>
      <c r="R637" s="757" t="s">
        <v>205</v>
      </c>
      <c r="S637" s="758"/>
      <c r="T637" s="761" t="s">
        <v>180</v>
      </c>
      <c r="U637" s="762"/>
      <c r="V637" s="763"/>
    </row>
    <row r="638" spans="1:22" s="24" customFormat="1" ht="92.25" customHeight="1">
      <c r="A638" s="22"/>
      <c r="B638" s="769"/>
      <c r="C638" s="504" t="s">
        <v>59</v>
      </c>
      <c r="D638" s="505" t="s">
        <v>3</v>
      </c>
      <c r="E638" s="505" t="s">
        <v>18</v>
      </c>
      <c r="F638" s="505" t="s">
        <v>60</v>
      </c>
      <c r="G638" s="506" t="s">
        <v>61</v>
      </c>
      <c r="H638" s="750"/>
      <c r="I638" s="748"/>
      <c r="J638" s="750"/>
      <c r="K638" s="750"/>
      <c r="L638" s="750"/>
      <c r="M638" s="750"/>
      <c r="N638" s="504" t="s">
        <v>191</v>
      </c>
      <c r="O638" s="505" t="s">
        <v>73</v>
      </c>
      <c r="P638" s="764"/>
      <c r="Q638" s="765"/>
      <c r="R638" s="759"/>
      <c r="S638" s="760"/>
      <c r="T638" s="507" t="s">
        <v>181</v>
      </c>
      <c r="U638" s="508" t="s">
        <v>190</v>
      </c>
      <c r="V638" s="509" t="s">
        <v>225</v>
      </c>
    </row>
    <row r="639" spans="1:22" s="24" customFormat="1" ht="26.25" customHeight="1">
      <c r="A639" s="22"/>
      <c r="B639" s="433"/>
      <c r="C639" s="434">
        <v>3</v>
      </c>
      <c r="D639" s="434">
        <v>4</v>
      </c>
      <c r="E639" s="434">
        <v>5</v>
      </c>
      <c r="F639" s="434">
        <v>6</v>
      </c>
      <c r="G639" s="434">
        <v>7</v>
      </c>
      <c r="H639" s="434">
        <v>8</v>
      </c>
      <c r="I639" s="434">
        <v>9</v>
      </c>
      <c r="J639" s="434">
        <v>10</v>
      </c>
      <c r="K639" s="434">
        <v>11</v>
      </c>
      <c r="L639" s="434">
        <v>12</v>
      </c>
      <c r="M639" s="434">
        <v>13</v>
      </c>
      <c r="N639" s="434">
        <v>14</v>
      </c>
      <c r="O639" s="434">
        <v>15</v>
      </c>
      <c r="P639" s="435">
        <v>16</v>
      </c>
      <c r="Q639" s="436">
        <v>17</v>
      </c>
      <c r="R639" s="435">
        <v>18</v>
      </c>
      <c r="S639" s="436">
        <v>19</v>
      </c>
      <c r="T639" s="437">
        <v>20</v>
      </c>
      <c r="U639" s="224">
        <v>21</v>
      </c>
      <c r="V639" s="438">
        <v>22</v>
      </c>
    </row>
    <row r="640" spans="1:22" s="40" customFormat="1" ht="24.9" customHeight="1">
      <c r="A640" s="39" t="s">
        <v>1379</v>
      </c>
      <c r="B640" s="439">
        <v>1</v>
      </c>
      <c r="C640" s="427" t="s">
        <v>651</v>
      </c>
      <c r="D640" s="427" t="s">
        <v>698</v>
      </c>
      <c r="E640" s="427" t="s">
        <v>699</v>
      </c>
      <c r="F640" s="427" t="s">
        <v>591</v>
      </c>
      <c r="G640" s="419">
        <v>1</v>
      </c>
      <c r="H640" s="419" t="s">
        <v>24</v>
      </c>
      <c r="I640" s="425">
        <v>1</v>
      </c>
      <c r="J640" s="426" t="s">
        <v>447</v>
      </c>
      <c r="K640" s="461">
        <v>35253</v>
      </c>
      <c r="L640" s="461">
        <v>35406</v>
      </c>
      <c r="M640" s="420">
        <v>1285.07</v>
      </c>
      <c r="N640" s="458">
        <v>1285.07</v>
      </c>
      <c r="O640" s="228">
        <v>1285.07</v>
      </c>
      <c r="P640" s="720"/>
      <c r="Q640" s="721"/>
      <c r="R640" s="751">
        <v>2.2999999999999998</v>
      </c>
      <c r="S640" s="752"/>
      <c r="T640" s="422" t="s">
        <v>24</v>
      </c>
      <c r="U640" s="423">
        <v>1</v>
      </c>
      <c r="V640" s="424" t="s">
        <v>24</v>
      </c>
    </row>
    <row r="641" spans="1:22" s="40" customFormat="1" ht="24.9" customHeight="1">
      <c r="A641" s="39" t="s">
        <v>1089</v>
      </c>
      <c r="B641" s="439">
        <v>2</v>
      </c>
      <c r="C641" s="624" t="s">
        <v>651</v>
      </c>
      <c r="D641" s="624" t="s">
        <v>700</v>
      </c>
      <c r="E641" s="624" t="s">
        <v>701</v>
      </c>
      <c r="F641" s="624" t="s">
        <v>591</v>
      </c>
      <c r="G641" s="625">
        <v>1</v>
      </c>
      <c r="H641" s="625" t="s">
        <v>24</v>
      </c>
      <c r="I641" s="626">
        <v>3</v>
      </c>
      <c r="J641" s="627" t="s">
        <v>449</v>
      </c>
      <c r="K641" s="628">
        <v>37090</v>
      </c>
      <c r="L641" s="628">
        <v>38198</v>
      </c>
      <c r="M641" s="629">
        <v>1674.55</v>
      </c>
      <c r="N641" s="458">
        <v>1674.55</v>
      </c>
      <c r="O641" s="228">
        <v>1674.55</v>
      </c>
      <c r="P641" s="605"/>
      <c r="Q641" s="606"/>
      <c r="R641" s="751" t="s">
        <v>610</v>
      </c>
      <c r="S641" s="752"/>
      <c r="T641" s="422" t="s">
        <v>24</v>
      </c>
      <c r="U641" s="423">
        <v>28</v>
      </c>
      <c r="V641" s="424" t="s">
        <v>24</v>
      </c>
    </row>
    <row r="642" spans="1:22" s="40" customFormat="1" ht="24.9" customHeight="1">
      <c r="A642" s="39" t="s">
        <v>1090</v>
      </c>
      <c r="B642" s="439">
        <v>3</v>
      </c>
      <c r="C642" s="624" t="s">
        <v>702</v>
      </c>
      <c r="D642" s="624" t="s">
        <v>202</v>
      </c>
      <c r="E642" s="624" t="s">
        <v>703</v>
      </c>
      <c r="F642" s="624" t="s">
        <v>591</v>
      </c>
      <c r="G642" s="625">
        <v>1</v>
      </c>
      <c r="H642" s="625" t="s">
        <v>24</v>
      </c>
      <c r="I642" s="626">
        <v>2</v>
      </c>
      <c r="J642" s="627" t="s">
        <v>448</v>
      </c>
      <c r="K642" s="628">
        <v>36718</v>
      </c>
      <c r="L642" s="628">
        <v>37526</v>
      </c>
      <c r="M642" s="629">
        <v>1729.52</v>
      </c>
      <c r="N642" s="458">
        <v>1729.52</v>
      </c>
      <c r="O642" s="228">
        <v>1729.52</v>
      </c>
      <c r="P642" s="720"/>
      <c r="Q642" s="721"/>
      <c r="R642" s="751">
        <v>2.4</v>
      </c>
      <c r="S642" s="752"/>
      <c r="T642" s="422" t="s">
        <v>24</v>
      </c>
      <c r="U642" s="423">
        <v>16</v>
      </c>
      <c r="V642" s="424" t="s">
        <v>24</v>
      </c>
    </row>
    <row r="643" spans="1:22" s="40" customFormat="1" ht="13.8">
      <c r="A643" s="39"/>
      <c r="B643" s="439" t="s">
        <v>1071</v>
      </c>
      <c r="C643" s="427"/>
      <c r="D643" s="427"/>
      <c r="E643" s="427"/>
      <c r="F643" s="427"/>
      <c r="G643" s="419"/>
      <c r="H643" s="419"/>
      <c r="I643" s="425"/>
      <c r="J643" s="426" t="s">
        <v>1071</v>
      </c>
      <c r="K643" s="461"/>
      <c r="L643" s="461"/>
      <c r="M643" s="420"/>
      <c r="N643" s="458" t="s">
        <v>1071</v>
      </c>
      <c r="O643" s="228" t="s">
        <v>1071</v>
      </c>
      <c r="P643" s="720"/>
      <c r="Q643" s="721"/>
      <c r="R643" s="722"/>
      <c r="S643" s="723"/>
      <c r="T643" s="422"/>
      <c r="U643" s="423"/>
      <c r="V643" s="424"/>
    </row>
    <row r="644" spans="1:22" s="40" customFormat="1" ht="13.8">
      <c r="A644" s="39"/>
      <c r="B644" s="439" t="s">
        <v>1071</v>
      </c>
      <c r="C644" s="427"/>
      <c r="D644" s="427"/>
      <c r="E644" s="427"/>
      <c r="F644" s="427"/>
      <c r="G644" s="419"/>
      <c r="H644" s="419"/>
      <c r="I644" s="425"/>
      <c r="J644" s="426" t="s">
        <v>1071</v>
      </c>
      <c r="K644" s="461"/>
      <c r="L644" s="461"/>
      <c r="M644" s="420"/>
      <c r="N644" s="458" t="s">
        <v>1071</v>
      </c>
      <c r="O644" s="228" t="s">
        <v>1071</v>
      </c>
      <c r="P644" s="720"/>
      <c r="Q644" s="721"/>
      <c r="R644" s="722"/>
      <c r="S644" s="723"/>
      <c r="T644" s="422"/>
      <c r="U644" s="423"/>
      <c r="V644" s="424"/>
    </row>
    <row r="645" spans="1:22" s="40" customFormat="1" ht="13.8">
      <c r="A645" s="39"/>
      <c r="B645" s="439" t="s">
        <v>1071</v>
      </c>
      <c r="C645" s="427"/>
      <c r="D645" s="427"/>
      <c r="E645" s="427"/>
      <c r="F645" s="427"/>
      <c r="G645" s="419"/>
      <c r="H645" s="419"/>
      <c r="I645" s="425"/>
      <c r="J645" s="426" t="s">
        <v>1071</v>
      </c>
      <c r="K645" s="461"/>
      <c r="L645" s="461"/>
      <c r="M645" s="420"/>
      <c r="N645" s="458" t="s">
        <v>1071</v>
      </c>
      <c r="O645" s="228" t="s">
        <v>1071</v>
      </c>
      <c r="P645" s="720"/>
      <c r="Q645" s="721"/>
      <c r="R645" s="722"/>
      <c r="S645" s="723"/>
      <c r="T645" s="422"/>
      <c r="U645" s="423"/>
      <c r="V645" s="424"/>
    </row>
    <row r="646" spans="1:22" s="40" customFormat="1" ht="13.8">
      <c r="A646" s="39"/>
      <c r="B646" s="439" t="s">
        <v>1071</v>
      </c>
      <c r="C646" s="427"/>
      <c r="D646" s="427"/>
      <c r="E646" s="427"/>
      <c r="F646" s="427"/>
      <c r="G646" s="419"/>
      <c r="H646" s="419"/>
      <c r="I646" s="425"/>
      <c r="J646" s="426" t="s">
        <v>1071</v>
      </c>
      <c r="K646" s="461"/>
      <c r="L646" s="461"/>
      <c r="M646" s="420"/>
      <c r="N646" s="458" t="s">
        <v>1071</v>
      </c>
      <c r="O646" s="228" t="s">
        <v>1071</v>
      </c>
      <c r="P646" s="720"/>
      <c r="Q646" s="721"/>
      <c r="R646" s="722"/>
      <c r="S646" s="723"/>
      <c r="T646" s="422"/>
      <c r="U646" s="423"/>
      <c r="V646" s="424"/>
    </row>
    <row r="647" spans="1:22" s="40" customFormat="1" ht="13.8">
      <c r="A647" s="39"/>
      <c r="B647" s="439" t="s">
        <v>1071</v>
      </c>
      <c r="C647" s="427"/>
      <c r="D647" s="427"/>
      <c r="E647" s="427"/>
      <c r="F647" s="427"/>
      <c r="G647" s="419"/>
      <c r="H647" s="419"/>
      <c r="I647" s="425"/>
      <c r="J647" s="426" t="s">
        <v>1071</v>
      </c>
      <c r="K647" s="461"/>
      <c r="L647" s="461"/>
      <c r="M647" s="420"/>
      <c r="N647" s="458" t="s">
        <v>1071</v>
      </c>
      <c r="O647" s="228" t="s">
        <v>1071</v>
      </c>
      <c r="P647" s="720"/>
      <c r="Q647" s="721"/>
      <c r="R647" s="722"/>
      <c r="S647" s="723"/>
      <c r="T647" s="422"/>
      <c r="U647" s="423"/>
      <c r="V647" s="424"/>
    </row>
    <row r="648" spans="1:22" s="40" customFormat="1" ht="13.8">
      <c r="A648" s="39" t="s">
        <v>1380</v>
      </c>
      <c r="B648" s="439" t="s">
        <v>1071</v>
      </c>
      <c r="C648" s="427"/>
      <c r="D648" s="427"/>
      <c r="E648" s="427"/>
      <c r="F648" s="427"/>
      <c r="G648" s="419"/>
      <c r="H648" s="419"/>
      <c r="I648" s="425"/>
      <c r="J648" s="426" t="s">
        <v>1071</v>
      </c>
      <c r="K648" s="461"/>
      <c r="L648" s="461"/>
      <c r="M648" s="420"/>
      <c r="N648" s="459" t="s">
        <v>1071</v>
      </c>
      <c r="O648" s="228"/>
      <c r="P648" s="720"/>
      <c r="Q648" s="721"/>
      <c r="R648" s="722"/>
      <c r="S648" s="723"/>
      <c r="T648" s="422"/>
      <c r="U648" s="423"/>
      <c r="V648" s="424"/>
    </row>
    <row r="649" spans="1:22" s="40" customFormat="1" ht="13.8">
      <c r="A649" s="39" t="s">
        <v>1381</v>
      </c>
      <c r="B649" s="439" t="s">
        <v>1071</v>
      </c>
      <c r="C649" s="427"/>
      <c r="D649" s="427"/>
      <c r="E649" s="427"/>
      <c r="F649" s="427"/>
      <c r="G649" s="419"/>
      <c r="H649" s="419"/>
      <c r="I649" s="425"/>
      <c r="J649" s="426" t="s">
        <v>1071</v>
      </c>
      <c r="K649" s="461"/>
      <c r="L649" s="461"/>
      <c r="M649" s="421"/>
      <c r="N649" s="459" t="s">
        <v>1071</v>
      </c>
      <c r="O649" s="228" t="s">
        <v>1071</v>
      </c>
      <c r="P649" s="720"/>
      <c r="Q649" s="721"/>
      <c r="R649" s="722"/>
      <c r="S649" s="723"/>
      <c r="T649" s="422"/>
      <c r="U649" s="423"/>
      <c r="V649" s="424"/>
    </row>
    <row r="650" spans="1:22" s="40" customFormat="1" ht="13.8">
      <c r="A650" s="39" t="s">
        <v>1382</v>
      </c>
      <c r="B650" s="439" t="s">
        <v>1071</v>
      </c>
      <c r="C650" s="427"/>
      <c r="D650" s="427"/>
      <c r="E650" s="427"/>
      <c r="F650" s="427"/>
      <c r="G650" s="419"/>
      <c r="H650" s="419"/>
      <c r="I650" s="425"/>
      <c r="J650" s="426" t="s">
        <v>1071</v>
      </c>
      <c r="K650" s="461"/>
      <c r="L650" s="461"/>
      <c r="M650" s="421"/>
      <c r="N650" s="459" t="s">
        <v>1071</v>
      </c>
      <c r="O650" s="228" t="s">
        <v>1071</v>
      </c>
      <c r="P650" s="720"/>
      <c r="Q650" s="721"/>
      <c r="R650" s="722"/>
      <c r="S650" s="723"/>
      <c r="T650" s="422"/>
      <c r="U650" s="423"/>
      <c r="V650" s="424"/>
    </row>
    <row r="651" spans="1:22" s="40" customFormat="1" ht="14.4" thickBot="1">
      <c r="A651" s="39" t="s">
        <v>1383</v>
      </c>
      <c r="B651" s="443" t="s">
        <v>1071</v>
      </c>
      <c r="C651" s="428"/>
      <c r="D651" s="428"/>
      <c r="E651" s="428"/>
      <c r="F651" s="428"/>
      <c r="G651" s="429"/>
      <c r="H651" s="429"/>
      <c r="I651" s="430"/>
      <c r="J651" s="431" t="s">
        <v>1071</v>
      </c>
      <c r="K651" s="462"/>
      <c r="L651" s="462"/>
      <c r="M651" s="432"/>
      <c r="N651" s="459" t="s">
        <v>1071</v>
      </c>
      <c r="O651" s="228" t="s">
        <v>1071</v>
      </c>
      <c r="P651" s="720"/>
      <c r="Q651" s="721"/>
      <c r="R651" s="722"/>
      <c r="S651" s="723"/>
      <c r="T651" s="422"/>
      <c r="U651" s="423"/>
      <c r="V651" s="424"/>
    </row>
    <row r="652" spans="1:22" s="24" customFormat="1" ht="12" customHeight="1">
      <c r="A652" s="39"/>
      <c r="B652" s="41"/>
      <c r="C652" s="42"/>
      <c r="D652" s="42"/>
      <c r="E652" s="42"/>
      <c r="F652" s="42"/>
      <c r="G652" s="42"/>
      <c r="H652" s="440"/>
      <c r="I652" s="42"/>
      <c r="J652" s="42"/>
      <c r="K652" s="42"/>
      <c r="L652" s="42"/>
      <c r="M652" s="42"/>
      <c r="N652" s="42"/>
      <c r="O652" s="227"/>
      <c r="P652" s="42"/>
      <c r="Q652" s="42"/>
      <c r="R652" s="227"/>
      <c r="S652" s="42"/>
      <c r="T652" s="42"/>
      <c r="U652" s="43"/>
      <c r="V652" s="44"/>
    </row>
    <row r="653" spans="1:22" s="24" customFormat="1" ht="17.25" customHeight="1" thickBot="1">
      <c r="A653" s="39" t="s">
        <v>1384</v>
      </c>
      <c r="B653" s="510"/>
      <c r="C653" s="511"/>
      <c r="D653" s="511"/>
      <c r="E653" s="511"/>
      <c r="F653" s="511"/>
      <c r="G653" s="511"/>
      <c r="H653" s="511"/>
      <c r="I653" s="511"/>
      <c r="J653" s="511"/>
      <c r="K653" s="511"/>
      <c r="L653" s="511"/>
      <c r="M653" s="511"/>
      <c r="N653" s="447" t="s">
        <v>322</v>
      </c>
      <c r="O653" s="448">
        <v>1563.0466666666664</v>
      </c>
      <c r="P653" s="576"/>
      <c r="Q653" s="576"/>
      <c r="R653" s="577"/>
      <c r="S653" s="577"/>
      <c r="T653" s="578"/>
      <c r="U653" s="579"/>
      <c r="V653" s="580"/>
    </row>
    <row r="654" spans="1:22" ht="17.25" customHeight="1">
      <c r="B654" s="46"/>
      <c r="C654" s="46"/>
      <c r="D654" s="46"/>
      <c r="E654" s="46"/>
      <c r="F654" s="46"/>
      <c r="G654" s="47"/>
      <c r="H654" s="47"/>
      <c r="I654" s="47"/>
      <c r="J654" s="47"/>
      <c r="K654" s="47"/>
      <c r="L654" s="47"/>
      <c r="M654" s="47"/>
      <c r="N654" s="47"/>
      <c r="O654" s="47"/>
      <c r="P654" s="47"/>
      <c r="Q654" s="47"/>
      <c r="R654" s="47"/>
      <c r="S654" s="47"/>
      <c r="T654" s="47"/>
      <c r="U654" s="47"/>
      <c r="V654" s="47"/>
    </row>
    <row r="655" spans="1:22" s="24" customFormat="1" ht="16.5" customHeight="1" thickBot="1">
      <c r="A655" s="22"/>
      <c r="B655" s="735" t="s">
        <v>65</v>
      </c>
      <c r="C655" s="735"/>
      <c r="D655" s="735"/>
      <c r="E655" s="735"/>
      <c r="F655" s="735"/>
      <c r="G655" s="735"/>
      <c r="H655" s="735"/>
      <c r="I655" s="735"/>
      <c r="J655" s="735"/>
      <c r="K655" s="735"/>
      <c r="L655" s="735"/>
      <c r="M655" s="735"/>
      <c r="N655" s="735"/>
      <c r="O655" s="735"/>
      <c r="P655" s="735"/>
      <c r="Q655" s="735"/>
      <c r="R655" s="735"/>
      <c r="S655" s="735"/>
      <c r="T655" s="735"/>
      <c r="U655" s="735"/>
      <c r="V655" s="735"/>
    </row>
    <row r="656" spans="1:22" s="27" customFormat="1" ht="22.5" customHeight="1">
      <c r="A656" s="106" t="s">
        <v>1385</v>
      </c>
      <c r="B656" s="774" t="s">
        <v>62</v>
      </c>
      <c r="C656" s="779" t="s">
        <v>83</v>
      </c>
      <c r="D656" s="780"/>
      <c r="E656" s="780"/>
      <c r="F656" s="780"/>
      <c r="G656" s="780"/>
      <c r="H656" s="780"/>
      <c r="I656" s="780"/>
      <c r="J656" s="780"/>
      <c r="K656" s="780"/>
      <c r="L656" s="780"/>
      <c r="M656" s="758"/>
      <c r="N656" s="512"/>
      <c r="O656" s="513"/>
      <c r="P656" s="779" t="s">
        <v>90</v>
      </c>
      <c r="Q656" s="780"/>
      <c r="R656" s="780"/>
      <c r="S656" s="758"/>
      <c r="T656" s="757" t="s">
        <v>367</v>
      </c>
      <c r="U656" s="758"/>
      <c r="V656" s="781" t="s">
        <v>6</v>
      </c>
    </row>
    <row r="657" spans="1:22" s="27" customFormat="1" ht="22.5" customHeight="1">
      <c r="A657" s="106" t="s">
        <v>1386</v>
      </c>
      <c r="B657" s="775"/>
      <c r="C657" s="787" t="s">
        <v>84</v>
      </c>
      <c r="D657" s="788"/>
      <c r="E657" s="789"/>
      <c r="F657" s="516">
        <v>3</v>
      </c>
      <c r="G657" s="791" t="s">
        <v>292</v>
      </c>
      <c r="H657" s="750" t="s">
        <v>291</v>
      </c>
      <c r="I657" s="750"/>
      <c r="J657" s="787" t="s">
        <v>290</v>
      </c>
      <c r="K657" s="790"/>
      <c r="L657" s="517"/>
      <c r="M657" s="517"/>
      <c r="N657" s="518"/>
      <c r="O657" s="519"/>
      <c r="P657" s="814"/>
      <c r="Q657" s="815"/>
      <c r="R657" s="815"/>
      <c r="S657" s="816"/>
      <c r="T657" s="759"/>
      <c r="U657" s="760"/>
      <c r="V657" s="782"/>
    </row>
    <row r="658" spans="1:22" s="27" customFormat="1" ht="51.75" customHeight="1" thickBot="1">
      <c r="A658" s="106" t="s">
        <v>1387</v>
      </c>
      <c r="B658" s="775"/>
      <c r="C658" s="788" t="s">
        <v>82</v>
      </c>
      <c r="D658" s="789"/>
      <c r="E658" s="520" t="s">
        <v>86</v>
      </c>
      <c r="F658" s="514" t="s">
        <v>311</v>
      </c>
      <c r="G658" s="791"/>
      <c r="H658" s="750"/>
      <c r="I658" s="750"/>
      <c r="J658" s="504" t="s">
        <v>289</v>
      </c>
      <c r="K658" s="515" t="s">
        <v>297</v>
      </c>
      <c r="L658" s="521" t="s">
        <v>378</v>
      </c>
      <c r="M658" s="521"/>
      <c r="N658" s="522" t="s">
        <v>339</v>
      </c>
      <c r="O658" s="523"/>
      <c r="P658" s="454" t="s">
        <v>1100</v>
      </c>
      <c r="Q658" s="333" t="s">
        <v>91</v>
      </c>
      <c r="R658" s="334"/>
      <c r="S658" s="107">
        <v>3</v>
      </c>
      <c r="T658" s="784"/>
      <c r="U658" s="785"/>
      <c r="V658" s="783"/>
    </row>
    <row r="659" spans="1:22" s="27" customFormat="1" ht="15.75" customHeight="1">
      <c r="A659" s="106" t="s">
        <v>1388</v>
      </c>
      <c r="B659" s="775"/>
      <c r="C659" s="50">
        <v>1</v>
      </c>
      <c r="D659" s="94" t="s">
        <v>447</v>
      </c>
      <c r="E659" s="101">
        <v>0.3</v>
      </c>
      <c r="F659" s="327">
        <v>1285.07</v>
      </c>
      <c r="G659" s="327">
        <v>1532.71</v>
      </c>
      <c r="H659" s="777" t="s">
        <v>31</v>
      </c>
      <c r="I659" s="778"/>
      <c r="J659" s="102" t="s">
        <v>6</v>
      </c>
      <c r="K659" s="99" t="s">
        <v>1071</v>
      </c>
      <c r="L659" s="486" t="s">
        <v>370</v>
      </c>
      <c r="M659" s="487" t="s">
        <v>1102</v>
      </c>
      <c r="N659" s="401" t="s">
        <v>24</v>
      </c>
      <c r="O659" s="801" t="s">
        <v>15</v>
      </c>
      <c r="P659" s="802"/>
      <c r="Q659" s="792">
        <v>19</v>
      </c>
      <c r="R659" s="795" t="s">
        <v>370</v>
      </c>
      <c r="S659" s="796"/>
      <c r="T659" s="757" t="s">
        <v>68</v>
      </c>
      <c r="U659" s="780"/>
      <c r="V659" s="758"/>
    </row>
    <row r="660" spans="1:22" s="27" customFormat="1" ht="15.75" customHeight="1" thickBot="1">
      <c r="A660" s="106" t="s">
        <v>1389</v>
      </c>
      <c r="B660" s="775"/>
      <c r="C660" s="50">
        <v>2</v>
      </c>
      <c r="D660" s="94" t="s">
        <v>448</v>
      </c>
      <c r="E660" s="101">
        <v>0.35</v>
      </c>
      <c r="F660" s="327">
        <v>1729.52</v>
      </c>
      <c r="G660" s="327">
        <v>1532.71</v>
      </c>
      <c r="H660" s="777" t="s">
        <v>6</v>
      </c>
      <c r="I660" s="778"/>
      <c r="J660" s="102" t="s">
        <v>6</v>
      </c>
      <c r="K660" s="99" t="s">
        <v>1071</v>
      </c>
      <c r="L660" s="486" t="s">
        <v>370</v>
      </c>
      <c r="M660" s="487" t="s">
        <v>1102</v>
      </c>
      <c r="N660" s="401" t="s">
        <v>24</v>
      </c>
      <c r="O660" s="801"/>
      <c r="P660" s="802"/>
      <c r="Q660" s="793"/>
      <c r="R660" s="797"/>
      <c r="S660" s="798"/>
      <c r="T660" s="784"/>
      <c r="U660" s="786"/>
      <c r="V660" s="785"/>
    </row>
    <row r="661" spans="1:22" s="27" customFormat="1" ht="15.75" customHeight="1">
      <c r="A661" s="106" t="s">
        <v>1390</v>
      </c>
      <c r="B661" s="775"/>
      <c r="C661" s="50">
        <v>3</v>
      </c>
      <c r="D661" s="94" t="s">
        <v>449</v>
      </c>
      <c r="E661" s="101">
        <v>0.35</v>
      </c>
      <c r="F661" s="327">
        <v>1674.55</v>
      </c>
      <c r="G661" s="327">
        <v>1532.71</v>
      </c>
      <c r="H661" s="777" t="s">
        <v>6</v>
      </c>
      <c r="I661" s="778"/>
      <c r="J661" s="102" t="s">
        <v>6</v>
      </c>
      <c r="K661" s="99" t="s">
        <v>1071</v>
      </c>
      <c r="L661" s="486" t="s">
        <v>370</v>
      </c>
      <c r="M661" s="487" t="s">
        <v>1102</v>
      </c>
      <c r="N661" s="401" t="s">
        <v>24</v>
      </c>
      <c r="O661" s="803"/>
      <c r="P661" s="804"/>
      <c r="Q661" s="794"/>
      <c r="R661" s="799"/>
      <c r="S661" s="800"/>
      <c r="T661" s="261"/>
      <c r="U661" s="261"/>
      <c r="V661" s="262"/>
    </row>
    <row r="662" spans="1:22" s="27" customFormat="1" ht="15.75" customHeight="1">
      <c r="A662" s="106" t="s">
        <v>1391</v>
      </c>
      <c r="B662" s="775"/>
      <c r="C662" s="50">
        <v>4</v>
      </c>
      <c r="D662" s="94" t="s">
        <v>1071</v>
      </c>
      <c r="E662" s="101" t="s">
        <v>1071</v>
      </c>
      <c r="F662" s="327" t="s">
        <v>1071</v>
      </c>
      <c r="G662" s="327" t="s">
        <v>1071</v>
      </c>
      <c r="H662" s="777" t="s">
        <v>1071</v>
      </c>
      <c r="I662" s="778"/>
      <c r="J662" s="102" t="s">
        <v>1071</v>
      </c>
      <c r="K662" s="99" t="s">
        <v>1071</v>
      </c>
      <c r="L662" s="486"/>
      <c r="M662" s="487" t="s">
        <v>1071</v>
      </c>
      <c r="N662" s="401"/>
      <c r="O662" s="810" t="s">
        <v>315</v>
      </c>
      <c r="P662" s="787" t="s">
        <v>314</v>
      </c>
      <c r="Q662" s="788"/>
      <c r="R662" s="788"/>
      <c r="S662" s="789"/>
      <c r="T662" s="242"/>
      <c r="U662" s="242"/>
      <c r="V662" s="263"/>
    </row>
    <row r="663" spans="1:22" s="27" customFormat="1" ht="17.25" customHeight="1">
      <c r="A663" s="106" t="s">
        <v>1392</v>
      </c>
      <c r="B663" s="775"/>
      <c r="C663" s="50">
        <v>5</v>
      </c>
      <c r="D663" s="94" t="s">
        <v>1071</v>
      </c>
      <c r="E663" s="101" t="s">
        <v>1071</v>
      </c>
      <c r="F663" s="327" t="s">
        <v>1071</v>
      </c>
      <c r="G663" s="327" t="s">
        <v>1071</v>
      </c>
      <c r="H663" s="777" t="s">
        <v>1071</v>
      </c>
      <c r="I663" s="778"/>
      <c r="J663" s="102" t="s">
        <v>1071</v>
      </c>
      <c r="K663" s="99" t="s">
        <v>1071</v>
      </c>
      <c r="L663" s="486"/>
      <c r="M663" s="487" t="s">
        <v>1071</v>
      </c>
      <c r="N663" s="401"/>
      <c r="O663" s="811"/>
      <c r="P663" s="504" t="s">
        <v>92</v>
      </c>
      <c r="Q663" s="504" t="s">
        <v>299</v>
      </c>
      <c r="R663" s="750" t="s">
        <v>312</v>
      </c>
      <c r="S663" s="750"/>
      <c r="T663" s="242"/>
      <c r="U663" s="242"/>
      <c r="V663" s="263"/>
    </row>
    <row r="664" spans="1:22" s="27" customFormat="1" ht="16.5" customHeight="1" thickBot="1">
      <c r="A664" s="106" t="s">
        <v>1393</v>
      </c>
      <c r="B664" s="775"/>
      <c r="C664" s="103">
        <v>6</v>
      </c>
      <c r="D664" s="104" t="s">
        <v>1071</v>
      </c>
      <c r="E664" s="105" t="s">
        <v>1071</v>
      </c>
      <c r="F664" s="327" t="s">
        <v>1071</v>
      </c>
      <c r="G664" s="327" t="s">
        <v>1071</v>
      </c>
      <c r="H664" s="777" t="s">
        <v>1071</v>
      </c>
      <c r="I664" s="778"/>
      <c r="J664" s="102" t="s">
        <v>1071</v>
      </c>
      <c r="K664" s="99" t="s">
        <v>1071</v>
      </c>
      <c r="L664" s="486"/>
      <c r="M664" s="487" t="s">
        <v>1071</v>
      </c>
      <c r="N664" s="484"/>
      <c r="O664" s="346" t="s">
        <v>6</v>
      </c>
      <c r="P664" s="265">
        <v>2</v>
      </c>
      <c r="Q664" s="266">
        <v>3065.4126299999998</v>
      </c>
      <c r="R664" s="817">
        <v>4689.1399999999994</v>
      </c>
      <c r="S664" s="817">
        <v>0</v>
      </c>
      <c r="T664" s="242"/>
      <c r="U664" s="242"/>
      <c r="V664" s="263"/>
    </row>
    <row r="665" spans="1:22" s="27" customFormat="1" ht="16.5" customHeight="1" thickBot="1">
      <c r="A665" s="106" t="s">
        <v>1394</v>
      </c>
      <c r="B665" s="776"/>
      <c r="C665" s="805" t="s">
        <v>88</v>
      </c>
      <c r="D665" s="806"/>
      <c r="E665" s="806"/>
      <c r="F665" s="545"/>
      <c r="G665" s="546"/>
      <c r="H665" s="730" t="s">
        <v>6</v>
      </c>
      <c r="I665" s="731"/>
      <c r="J665" s="449" t="s">
        <v>6</v>
      </c>
      <c r="K665" s="267" t="s">
        <v>6</v>
      </c>
      <c r="L665" s="527"/>
      <c r="M665" s="575"/>
      <c r="N665" s="528"/>
      <c r="O665" s="732" t="s">
        <v>1071</v>
      </c>
      <c r="P665" s="732" t="s">
        <v>1071</v>
      </c>
      <c r="Q665" s="732" t="s">
        <v>1071</v>
      </c>
      <c r="R665" s="732" t="s">
        <v>1071</v>
      </c>
      <c r="S665" s="732" t="s">
        <v>1071</v>
      </c>
      <c r="T665" s="524"/>
      <c r="U665" s="525"/>
      <c r="V665" s="526"/>
    </row>
    <row r="666" spans="1:22" ht="24.9" customHeight="1"/>
    <row r="667" spans="1:22" ht="24.9" customHeight="1"/>
    <row r="668" spans="1:22" s="38" customFormat="1" ht="24" thickBot="1">
      <c r="A668" s="31">
        <v>20</v>
      </c>
      <c r="B668" s="746" t="s">
        <v>49</v>
      </c>
      <c r="C668" s="746"/>
      <c r="D668" s="746"/>
      <c r="E668" s="32">
        <v>20</v>
      </c>
      <c r="F668" s="33" t="s">
        <v>450</v>
      </c>
      <c r="G668" s="34"/>
      <c r="H668" s="34"/>
      <c r="I668" s="33"/>
      <c r="J668" s="33"/>
      <c r="K668" s="33"/>
      <c r="L668" s="33"/>
      <c r="M668" s="35"/>
      <c r="N668" s="35"/>
      <c r="O668" s="34"/>
      <c r="P668" s="34"/>
      <c r="Q668" s="36"/>
      <c r="R668" s="36"/>
      <c r="S668" s="36"/>
      <c r="T668" s="36"/>
      <c r="U668" s="37"/>
    </row>
    <row r="669" spans="1:22" s="24" customFormat="1" ht="24.75" customHeight="1">
      <c r="A669" s="22"/>
      <c r="B669" s="768" t="s">
        <v>54</v>
      </c>
      <c r="C669" s="501" t="s">
        <v>55</v>
      </c>
      <c r="D669" s="502" t="s">
        <v>16</v>
      </c>
      <c r="E669" s="502"/>
      <c r="F669" s="502" t="s">
        <v>56</v>
      </c>
      <c r="G669" s="503"/>
      <c r="H669" s="749" t="s">
        <v>57</v>
      </c>
      <c r="I669" s="747" t="s">
        <v>345</v>
      </c>
      <c r="J669" s="749" t="s">
        <v>17</v>
      </c>
      <c r="K669" s="749" t="s">
        <v>298</v>
      </c>
      <c r="L669" s="749" t="s">
        <v>58</v>
      </c>
      <c r="M669" s="749" t="s">
        <v>193</v>
      </c>
      <c r="N669" s="766" t="s">
        <v>313</v>
      </c>
      <c r="O669" s="767"/>
      <c r="P669" s="733" t="s">
        <v>21</v>
      </c>
      <c r="Q669" s="734"/>
      <c r="R669" s="757" t="s">
        <v>205</v>
      </c>
      <c r="S669" s="758"/>
      <c r="T669" s="761" t="s">
        <v>180</v>
      </c>
      <c r="U669" s="762"/>
      <c r="V669" s="763"/>
    </row>
    <row r="670" spans="1:22" s="24" customFormat="1" ht="92.25" customHeight="1">
      <c r="A670" s="22"/>
      <c r="B670" s="769"/>
      <c r="C670" s="504" t="s">
        <v>59</v>
      </c>
      <c r="D670" s="505" t="s">
        <v>3</v>
      </c>
      <c r="E670" s="505" t="s">
        <v>18</v>
      </c>
      <c r="F670" s="505" t="s">
        <v>60</v>
      </c>
      <c r="G670" s="506" t="s">
        <v>61</v>
      </c>
      <c r="H670" s="750"/>
      <c r="I670" s="748"/>
      <c r="J670" s="750"/>
      <c r="K670" s="750"/>
      <c r="L670" s="750"/>
      <c r="M670" s="750"/>
      <c r="N670" s="504" t="s">
        <v>191</v>
      </c>
      <c r="O670" s="505" t="s">
        <v>73</v>
      </c>
      <c r="P670" s="764"/>
      <c r="Q670" s="765"/>
      <c r="R670" s="759"/>
      <c r="S670" s="760"/>
      <c r="T670" s="507" t="s">
        <v>181</v>
      </c>
      <c r="U670" s="508" t="s">
        <v>190</v>
      </c>
      <c r="V670" s="509" t="s">
        <v>225</v>
      </c>
    </row>
    <row r="671" spans="1:22" s="24" customFormat="1" ht="26.25" customHeight="1">
      <c r="A671" s="22"/>
      <c r="B671" s="433"/>
      <c r="C671" s="434">
        <v>3</v>
      </c>
      <c r="D671" s="434">
        <v>4</v>
      </c>
      <c r="E671" s="434">
        <v>5</v>
      </c>
      <c r="F671" s="434">
        <v>6</v>
      </c>
      <c r="G671" s="434">
        <v>7</v>
      </c>
      <c r="H671" s="434">
        <v>8</v>
      </c>
      <c r="I671" s="434">
        <v>9</v>
      </c>
      <c r="J671" s="434">
        <v>10</v>
      </c>
      <c r="K671" s="434">
        <v>11</v>
      </c>
      <c r="L671" s="434">
        <v>12</v>
      </c>
      <c r="M671" s="434">
        <v>13</v>
      </c>
      <c r="N671" s="434">
        <v>14</v>
      </c>
      <c r="O671" s="434">
        <v>15</v>
      </c>
      <c r="P671" s="435">
        <v>16</v>
      </c>
      <c r="Q671" s="436">
        <v>17</v>
      </c>
      <c r="R671" s="435">
        <v>18</v>
      </c>
      <c r="S671" s="436">
        <v>19</v>
      </c>
      <c r="T671" s="437">
        <v>20</v>
      </c>
      <c r="U671" s="224">
        <v>21</v>
      </c>
      <c r="V671" s="438">
        <v>22</v>
      </c>
    </row>
    <row r="672" spans="1:22" s="40" customFormat="1" ht="24.9" customHeight="1">
      <c r="A672" s="39" t="s">
        <v>1395</v>
      </c>
      <c r="B672" s="439">
        <v>1</v>
      </c>
      <c r="C672" s="427" t="s">
        <v>592</v>
      </c>
      <c r="D672" s="427" t="s">
        <v>704</v>
      </c>
      <c r="E672" s="427" t="s">
        <v>705</v>
      </c>
      <c r="F672" s="427" t="s">
        <v>591</v>
      </c>
      <c r="G672" s="419">
        <v>1</v>
      </c>
      <c r="H672" s="419" t="s">
        <v>24</v>
      </c>
      <c r="I672" s="425">
        <v>1</v>
      </c>
      <c r="J672" s="426" t="s">
        <v>451</v>
      </c>
      <c r="K672" s="461">
        <v>37081</v>
      </c>
      <c r="L672" s="461">
        <v>38199</v>
      </c>
      <c r="M672" s="420">
        <v>1772.4</v>
      </c>
      <c r="N672" s="458">
        <v>1772.4</v>
      </c>
      <c r="O672" s="228">
        <v>1772.4</v>
      </c>
      <c r="P672" s="720"/>
      <c r="Q672" s="721"/>
      <c r="R672" s="722" t="s">
        <v>710</v>
      </c>
      <c r="S672" s="723"/>
      <c r="T672" s="422" t="s">
        <v>24</v>
      </c>
      <c r="U672" s="423">
        <v>1</v>
      </c>
      <c r="V672" s="424" t="s">
        <v>24</v>
      </c>
    </row>
    <row r="673" spans="1:22" s="40" customFormat="1" ht="24.9" customHeight="1">
      <c r="A673" s="39" t="s">
        <v>1088</v>
      </c>
      <c r="B673" s="439">
        <v>2</v>
      </c>
      <c r="C673" s="427" t="s">
        <v>592</v>
      </c>
      <c r="D673" s="427" t="s">
        <v>706</v>
      </c>
      <c r="E673" s="427" t="s">
        <v>707</v>
      </c>
      <c r="F673" s="427" t="s">
        <v>591</v>
      </c>
      <c r="G673" s="419">
        <v>1</v>
      </c>
      <c r="H673" s="419" t="s">
        <v>24</v>
      </c>
      <c r="I673" s="425">
        <v>1</v>
      </c>
      <c r="J673" s="426" t="s">
        <v>451</v>
      </c>
      <c r="K673" s="461">
        <v>38929</v>
      </c>
      <c r="L673" s="461">
        <v>39813</v>
      </c>
      <c r="M673" s="420">
        <v>1302.9100000000001</v>
      </c>
      <c r="N673" s="458">
        <v>1302.9100000000001</v>
      </c>
      <c r="O673" s="228">
        <v>1302.9100000000001</v>
      </c>
      <c r="P673" s="720"/>
      <c r="Q673" s="721"/>
      <c r="R673" s="722" t="s">
        <v>710</v>
      </c>
      <c r="S673" s="723"/>
      <c r="T673" s="422" t="s">
        <v>24</v>
      </c>
      <c r="U673" s="423">
        <v>3</v>
      </c>
      <c r="V673" s="424" t="s">
        <v>24</v>
      </c>
    </row>
    <row r="674" spans="1:22" s="40" customFormat="1" ht="24.9" customHeight="1">
      <c r="A674" s="39" t="s">
        <v>595</v>
      </c>
      <c r="B674" s="439">
        <v>3</v>
      </c>
      <c r="C674" s="427" t="s">
        <v>592</v>
      </c>
      <c r="D674" s="427" t="s">
        <v>708</v>
      </c>
      <c r="E674" s="427" t="s">
        <v>709</v>
      </c>
      <c r="F674" s="427" t="s">
        <v>591</v>
      </c>
      <c r="G674" s="419">
        <v>1</v>
      </c>
      <c r="H674" s="419" t="s">
        <v>24</v>
      </c>
      <c r="I674" s="425">
        <v>2</v>
      </c>
      <c r="J674" s="426" t="s">
        <v>452</v>
      </c>
      <c r="K674" s="461">
        <v>38924</v>
      </c>
      <c r="L674" s="461">
        <v>39813</v>
      </c>
      <c r="M674" s="420">
        <v>1280.23</v>
      </c>
      <c r="N674" s="458">
        <v>1280.23</v>
      </c>
      <c r="O674" s="228">
        <v>1280.23</v>
      </c>
      <c r="P674" s="720"/>
      <c r="Q674" s="721"/>
      <c r="R674" s="722" t="s">
        <v>710</v>
      </c>
      <c r="S674" s="723"/>
      <c r="T674" s="422" t="s">
        <v>24</v>
      </c>
      <c r="U674" s="423">
        <v>2</v>
      </c>
      <c r="V674" s="424" t="s">
        <v>24</v>
      </c>
    </row>
    <row r="675" spans="1:22" s="40" customFormat="1" ht="13.8">
      <c r="A675" s="39" t="s">
        <v>1090</v>
      </c>
      <c r="B675" s="439" t="s">
        <v>1071</v>
      </c>
      <c r="C675" s="427"/>
      <c r="D675" s="427"/>
      <c r="E675" s="427"/>
      <c r="F675" s="427"/>
      <c r="G675" s="419"/>
      <c r="H675" s="419"/>
      <c r="I675" s="425"/>
      <c r="J675" s="426" t="s">
        <v>1071</v>
      </c>
      <c r="K675" s="461"/>
      <c r="L675" s="461"/>
      <c r="M675" s="420"/>
      <c r="N675" s="458" t="s">
        <v>1071</v>
      </c>
      <c r="O675" s="228" t="s">
        <v>1071</v>
      </c>
      <c r="P675" s="720"/>
      <c r="Q675" s="721"/>
      <c r="R675" s="722"/>
      <c r="S675" s="723"/>
      <c r="T675" s="422"/>
      <c r="U675" s="423"/>
      <c r="V675" s="424"/>
    </row>
    <row r="676" spans="1:22" s="40" customFormat="1" ht="13.8">
      <c r="A676" s="39" t="s">
        <v>1091</v>
      </c>
      <c r="B676" s="439" t="s">
        <v>1071</v>
      </c>
      <c r="C676" s="427"/>
      <c r="D676" s="427"/>
      <c r="E676" s="427"/>
      <c r="F676" s="427"/>
      <c r="G676" s="419"/>
      <c r="H676" s="419"/>
      <c r="I676" s="425"/>
      <c r="J676" s="426" t="s">
        <v>1071</v>
      </c>
      <c r="K676" s="461"/>
      <c r="L676" s="461"/>
      <c r="M676" s="420"/>
      <c r="N676" s="458" t="s">
        <v>1071</v>
      </c>
      <c r="O676" s="228" t="s">
        <v>1071</v>
      </c>
      <c r="P676" s="720"/>
      <c r="Q676" s="721"/>
      <c r="R676" s="722"/>
      <c r="S676" s="723"/>
      <c r="T676" s="422"/>
      <c r="U676" s="423"/>
      <c r="V676" s="424"/>
    </row>
    <row r="677" spans="1:22" s="40" customFormat="1" ht="13.8">
      <c r="A677" s="39"/>
      <c r="B677" s="439" t="s">
        <v>1071</v>
      </c>
      <c r="C677" s="427"/>
      <c r="D677" s="427"/>
      <c r="E677" s="427"/>
      <c r="F677" s="427"/>
      <c r="G677" s="419"/>
      <c r="H677" s="419"/>
      <c r="I677" s="425"/>
      <c r="J677" s="426" t="s">
        <v>1071</v>
      </c>
      <c r="K677" s="461"/>
      <c r="L677" s="461"/>
      <c r="M677" s="420"/>
      <c r="N677" s="458" t="s">
        <v>1071</v>
      </c>
      <c r="O677" s="228" t="s">
        <v>1071</v>
      </c>
      <c r="P677" s="720"/>
      <c r="Q677" s="721"/>
      <c r="R677" s="722"/>
      <c r="S677" s="723"/>
      <c r="T677" s="422"/>
      <c r="U677" s="423"/>
      <c r="V677" s="424"/>
    </row>
    <row r="678" spans="1:22" s="40" customFormat="1" ht="13.8">
      <c r="A678" s="39"/>
      <c r="B678" s="439" t="s">
        <v>1071</v>
      </c>
      <c r="C678" s="427"/>
      <c r="D678" s="427"/>
      <c r="E678" s="427"/>
      <c r="F678" s="427"/>
      <c r="G678" s="419"/>
      <c r="H678" s="419"/>
      <c r="I678" s="425"/>
      <c r="J678" s="426" t="s">
        <v>1071</v>
      </c>
      <c r="K678" s="461"/>
      <c r="L678" s="461"/>
      <c r="M678" s="420"/>
      <c r="N678" s="458" t="s">
        <v>1071</v>
      </c>
      <c r="O678" s="228" t="s">
        <v>1071</v>
      </c>
      <c r="P678" s="720"/>
      <c r="Q678" s="721"/>
      <c r="R678" s="722"/>
      <c r="S678" s="723"/>
      <c r="T678" s="422"/>
      <c r="U678" s="423"/>
      <c r="V678" s="424"/>
    </row>
    <row r="679" spans="1:22" s="40" customFormat="1" ht="13.8">
      <c r="A679" s="39"/>
      <c r="B679" s="439" t="s">
        <v>1071</v>
      </c>
      <c r="C679" s="427"/>
      <c r="D679" s="427"/>
      <c r="E679" s="427"/>
      <c r="F679" s="427"/>
      <c r="G679" s="419"/>
      <c r="H679" s="419"/>
      <c r="I679" s="425"/>
      <c r="J679" s="426" t="s">
        <v>1071</v>
      </c>
      <c r="K679" s="461"/>
      <c r="L679" s="461"/>
      <c r="M679" s="420"/>
      <c r="N679" s="458" t="s">
        <v>1071</v>
      </c>
      <c r="O679" s="228" t="s">
        <v>1071</v>
      </c>
      <c r="P679" s="720"/>
      <c r="Q679" s="721"/>
      <c r="R679" s="722"/>
      <c r="S679" s="723"/>
      <c r="T679" s="422"/>
      <c r="U679" s="423"/>
      <c r="V679" s="424"/>
    </row>
    <row r="680" spans="1:22" s="40" customFormat="1" ht="13.8">
      <c r="A680" s="39"/>
      <c r="B680" s="439" t="s">
        <v>1071</v>
      </c>
      <c r="C680" s="427"/>
      <c r="D680" s="427"/>
      <c r="E680" s="427"/>
      <c r="F680" s="427"/>
      <c r="G680" s="419"/>
      <c r="H680" s="419"/>
      <c r="I680" s="425"/>
      <c r="J680" s="426" t="s">
        <v>1071</v>
      </c>
      <c r="K680" s="461"/>
      <c r="L680" s="461"/>
      <c r="M680" s="420"/>
      <c r="N680" s="458" t="s">
        <v>1071</v>
      </c>
      <c r="O680" s="228" t="s">
        <v>1071</v>
      </c>
      <c r="P680" s="720"/>
      <c r="Q680" s="721"/>
      <c r="R680" s="722"/>
      <c r="S680" s="723"/>
      <c r="T680" s="422"/>
      <c r="U680" s="423"/>
      <c r="V680" s="424"/>
    </row>
    <row r="681" spans="1:22" s="40" customFormat="1" ht="13.8">
      <c r="A681" s="39"/>
      <c r="B681" s="439" t="s">
        <v>1071</v>
      </c>
      <c r="C681" s="427"/>
      <c r="D681" s="427"/>
      <c r="E681" s="427"/>
      <c r="F681" s="427"/>
      <c r="G681" s="419"/>
      <c r="H681" s="419"/>
      <c r="I681" s="425"/>
      <c r="J681" s="426" t="s">
        <v>1071</v>
      </c>
      <c r="K681" s="461"/>
      <c r="L681" s="461"/>
      <c r="M681" s="420"/>
      <c r="N681" s="458" t="s">
        <v>1071</v>
      </c>
      <c r="O681" s="228" t="s">
        <v>1071</v>
      </c>
      <c r="P681" s="720"/>
      <c r="Q681" s="721"/>
      <c r="R681" s="722"/>
      <c r="S681" s="723"/>
      <c r="T681" s="422"/>
      <c r="U681" s="423"/>
      <c r="V681" s="424"/>
    </row>
    <row r="682" spans="1:22" s="40" customFormat="1" ht="13.8">
      <c r="A682" s="39" t="s">
        <v>1396</v>
      </c>
      <c r="B682" s="439" t="s">
        <v>1071</v>
      </c>
      <c r="C682" s="427"/>
      <c r="D682" s="427"/>
      <c r="E682" s="427"/>
      <c r="F682" s="427"/>
      <c r="G682" s="419"/>
      <c r="H682" s="419"/>
      <c r="I682" s="425"/>
      <c r="J682" s="426" t="s">
        <v>1071</v>
      </c>
      <c r="K682" s="461"/>
      <c r="L682" s="461"/>
      <c r="M682" s="420"/>
      <c r="N682" s="459" t="s">
        <v>1071</v>
      </c>
      <c r="O682" s="228"/>
      <c r="P682" s="720"/>
      <c r="Q682" s="721"/>
      <c r="R682" s="722"/>
      <c r="S682" s="723"/>
      <c r="T682" s="422"/>
      <c r="U682" s="423"/>
      <c r="V682" s="424"/>
    </row>
    <row r="683" spans="1:22" s="40" customFormat="1" ht="13.8">
      <c r="A683" s="39" t="s">
        <v>1397</v>
      </c>
      <c r="B683" s="439" t="s">
        <v>1071</v>
      </c>
      <c r="C683" s="427"/>
      <c r="D683" s="427"/>
      <c r="E683" s="427"/>
      <c r="F683" s="427"/>
      <c r="G683" s="419"/>
      <c r="H683" s="419"/>
      <c r="I683" s="425"/>
      <c r="J683" s="426" t="s">
        <v>1071</v>
      </c>
      <c r="K683" s="461"/>
      <c r="L683" s="461"/>
      <c r="M683" s="421"/>
      <c r="N683" s="459" t="s">
        <v>1071</v>
      </c>
      <c r="O683" s="228" t="s">
        <v>1071</v>
      </c>
      <c r="P683" s="720"/>
      <c r="Q683" s="721"/>
      <c r="R683" s="722"/>
      <c r="S683" s="723"/>
      <c r="T683" s="422"/>
      <c r="U683" s="423"/>
      <c r="V683" s="424"/>
    </row>
    <row r="684" spans="1:22" s="40" customFormat="1" ht="13.8">
      <c r="A684" s="39" t="s">
        <v>1398</v>
      </c>
      <c r="B684" s="439" t="s">
        <v>1071</v>
      </c>
      <c r="C684" s="427"/>
      <c r="D684" s="427"/>
      <c r="E684" s="427"/>
      <c r="F684" s="427"/>
      <c r="G684" s="419"/>
      <c r="H684" s="419"/>
      <c r="I684" s="425"/>
      <c r="J684" s="426" t="s">
        <v>1071</v>
      </c>
      <c r="K684" s="461"/>
      <c r="L684" s="461"/>
      <c r="M684" s="421"/>
      <c r="N684" s="459" t="s">
        <v>1071</v>
      </c>
      <c r="O684" s="228" t="s">
        <v>1071</v>
      </c>
      <c r="P684" s="720"/>
      <c r="Q684" s="721"/>
      <c r="R684" s="722"/>
      <c r="S684" s="723"/>
      <c r="T684" s="422"/>
      <c r="U684" s="423"/>
      <c r="V684" s="424"/>
    </row>
    <row r="685" spans="1:22" s="40" customFormat="1" ht="14.4" thickBot="1">
      <c r="A685" s="39" t="s">
        <v>1399</v>
      </c>
      <c r="B685" s="443" t="s">
        <v>1071</v>
      </c>
      <c r="C685" s="428"/>
      <c r="D685" s="428"/>
      <c r="E685" s="428"/>
      <c r="F685" s="428"/>
      <c r="G685" s="429"/>
      <c r="H685" s="429"/>
      <c r="I685" s="430"/>
      <c r="J685" s="431" t="s">
        <v>1071</v>
      </c>
      <c r="K685" s="462"/>
      <c r="L685" s="462"/>
      <c r="M685" s="432"/>
      <c r="N685" s="459" t="s">
        <v>1071</v>
      </c>
      <c r="O685" s="228" t="s">
        <v>1071</v>
      </c>
      <c r="P685" s="720"/>
      <c r="Q685" s="721"/>
      <c r="R685" s="722"/>
      <c r="S685" s="723"/>
      <c r="T685" s="422"/>
      <c r="U685" s="423"/>
      <c r="V685" s="424"/>
    </row>
    <row r="686" spans="1:22" s="24" customFormat="1" ht="12" customHeight="1">
      <c r="A686" s="39"/>
      <c r="B686" s="41"/>
      <c r="C686" s="42"/>
      <c r="D686" s="42"/>
      <c r="E686" s="42"/>
      <c r="F686" s="42"/>
      <c r="G686" s="42"/>
      <c r="H686" s="440"/>
      <c r="I686" s="42"/>
      <c r="J686" s="42"/>
      <c r="K686" s="42"/>
      <c r="L686" s="42"/>
      <c r="M686" s="42"/>
      <c r="N686" s="42"/>
      <c r="O686" s="227"/>
      <c r="P686" s="42"/>
      <c r="Q686" s="42"/>
      <c r="R686" s="227"/>
      <c r="S686" s="42"/>
      <c r="T686" s="42"/>
      <c r="U686" s="43"/>
      <c r="V686" s="44"/>
    </row>
    <row r="687" spans="1:22" s="24" customFormat="1" ht="17.25" customHeight="1" thickBot="1">
      <c r="A687" s="39" t="s">
        <v>1400</v>
      </c>
      <c r="B687" s="510"/>
      <c r="C687" s="511"/>
      <c r="D687" s="511"/>
      <c r="E687" s="511"/>
      <c r="F687" s="511"/>
      <c r="G687" s="511"/>
      <c r="H687" s="511"/>
      <c r="I687" s="511"/>
      <c r="J687" s="511"/>
      <c r="K687" s="511"/>
      <c r="L687" s="511"/>
      <c r="M687" s="511"/>
      <c r="N687" s="447" t="s">
        <v>322</v>
      </c>
      <c r="O687" s="448">
        <v>1451.846666666667</v>
      </c>
      <c r="P687" s="576"/>
      <c r="Q687" s="576"/>
      <c r="R687" s="577"/>
      <c r="S687" s="577"/>
      <c r="T687" s="578"/>
      <c r="U687" s="579"/>
      <c r="V687" s="580"/>
    </row>
    <row r="688" spans="1:22" ht="17.25" customHeight="1">
      <c r="B688" s="46"/>
      <c r="C688" s="46"/>
      <c r="D688" s="46"/>
      <c r="E688" s="46"/>
      <c r="F688" s="46"/>
      <c r="G688" s="47"/>
      <c r="H688" s="47"/>
      <c r="I688" s="47"/>
      <c r="J688" s="47"/>
      <c r="K688" s="47"/>
      <c r="L688" s="47"/>
      <c r="M688" s="47"/>
      <c r="N688" s="47"/>
      <c r="O688" s="47"/>
      <c r="P688" s="47"/>
      <c r="Q688" s="47"/>
      <c r="R688" s="47"/>
      <c r="S688" s="47"/>
      <c r="T688" s="47"/>
      <c r="U688" s="47"/>
      <c r="V688" s="47"/>
    </row>
    <row r="689" spans="1:22" s="24" customFormat="1" ht="16.5" customHeight="1" thickBot="1">
      <c r="A689" s="22"/>
      <c r="B689" s="735" t="s">
        <v>65</v>
      </c>
      <c r="C689" s="735"/>
      <c r="D689" s="735"/>
      <c r="E689" s="735"/>
      <c r="F689" s="735"/>
      <c r="G689" s="735"/>
      <c r="H689" s="735"/>
      <c r="I689" s="735"/>
      <c r="J689" s="735"/>
      <c r="K689" s="735"/>
      <c r="L689" s="735"/>
      <c r="M689" s="735"/>
      <c r="N689" s="735"/>
      <c r="O689" s="735"/>
      <c r="P689" s="735"/>
      <c r="Q689" s="735"/>
      <c r="R689" s="735"/>
      <c r="S689" s="735"/>
      <c r="T689" s="735"/>
      <c r="U689" s="735"/>
      <c r="V689" s="735"/>
    </row>
    <row r="690" spans="1:22" s="27" customFormat="1" ht="22.5" customHeight="1">
      <c r="A690" s="106" t="s">
        <v>1401</v>
      </c>
      <c r="B690" s="774" t="s">
        <v>62</v>
      </c>
      <c r="C690" s="779" t="s">
        <v>83</v>
      </c>
      <c r="D690" s="780"/>
      <c r="E690" s="780"/>
      <c r="F690" s="780"/>
      <c r="G690" s="780"/>
      <c r="H690" s="780"/>
      <c r="I690" s="780"/>
      <c r="J690" s="780"/>
      <c r="K690" s="780"/>
      <c r="L690" s="780"/>
      <c r="M690" s="758"/>
      <c r="N690" s="512"/>
      <c r="O690" s="513"/>
      <c r="P690" s="779" t="s">
        <v>90</v>
      </c>
      <c r="Q690" s="780"/>
      <c r="R690" s="780"/>
      <c r="S690" s="758"/>
      <c r="T690" s="757" t="s">
        <v>367</v>
      </c>
      <c r="U690" s="758"/>
      <c r="V690" s="781" t="s">
        <v>6</v>
      </c>
    </row>
    <row r="691" spans="1:22" s="27" customFormat="1" ht="22.5" customHeight="1">
      <c r="A691" s="106" t="s">
        <v>1402</v>
      </c>
      <c r="B691" s="775"/>
      <c r="C691" s="787" t="s">
        <v>84</v>
      </c>
      <c r="D691" s="788"/>
      <c r="E691" s="789"/>
      <c r="F691" s="516">
        <v>2</v>
      </c>
      <c r="G691" s="791" t="s">
        <v>292</v>
      </c>
      <c r="H691" s="750" t="s">
        <v>291</v>
      </c>
      <c r="I691" s="750"/>
      <c r="J691" s="787" t="s">
        <v>290</v>
      </c>
      <c r="K691" s="790"/>
      <c r="L691" s="517"/>
      <c r="M691" s="517"/>
      <c r="N691" s="518"/>
      <c r="O691" s="519"/>
      <c r="P691" s="814"/>
      <c r="Q691" s="815"/>
      <c r="R691" s="815"/>
      <c r="S691" s="816"/>
      <c r="T691" s="759"/>
      <c r="U691" s="760"/>
      <c r="V691" s="782"/>
    </row>
    <row r="692" spans="1:22" s="27" customFormat="1" ht="51.75" customHeight="1" thickBot="1">
      <c r="A692" s="106" t="s">
        <v>1403</v>
      </c>
      <c r="B692" s="775"/>
      <c r="C692" s="788" t="s">
        <v>82</v>
      </c>
      <c r="D692" s="789"/>
      <c r="E692" s="520" t="s">
        <v>86</v>
      </c>
      <c r="F692" s="514" t="s">
        <v>311</v>
      </c>
      <c r="G692" s="791"/>
      <c r="H692" s="750"/>
      <c r="I692" s="750"/>
      <c r="J692" s="504" t="s">
        <v>289</v>
      </c>
      <c r="K692" s="515" t="s">
        <v>297</v>
      </c>
      <c r="L692" s="521" t="s">
        <v>378</v>
      </c>
      <c r="M692" s="521"/>
      <c r="N692" s="522" t="s">
        <v>339</v>
      </c>
      <c r="O692" s="523"/>
      <c r="P692" s="454" t="s">
        <v>1100</v>
      </c>
      <c r="Q692" s="333" t="s">
        <v>91</v>
      </c>
      <c r="R692" s="334"/>
      <c r="S692" s="107">
        <v>3</v>
      </c>
      <c r="T692" s="784"/>
      <c r="U692" s="785"/>
      <c r="V692" s="783"/>
    </row>
    <row r="693" spans="1:22" s="27" customFormat="1" ht="15.75" customHeight="1">
      <c r="A693" s="106" t="s">
        <v>1404</v>
      </c>
      <c r="B693" s="775"/>
      <c r="C693" s="50">
        <v>1</v>
      </c>
      <c r="D693" s="94" t="s">
        <v>451</v>
      </c>
      <c r="E693" s="101">
        <v>0.5</v>
      </c>
      <c r="F693" s="327">
        <v>3075.3100000000004</v>
      </c>
      <c r="G693" s="327">
        <v>1532.71</v>
      </c>
      <c r="H693" s="777" t="s">
        <v>6</v>
      </c>
      <c r="I693" s="778"/>
      <c r="J693" s="102" t="s">
        <v>6</v>
      </c>
      <c r="K693" s="99" t="s">
        <v>1071</v>
      </c>
      <c r="L693" s="486" t="s">
        <v>370</v>
      </c>
      <c r="M693" s="487" t="s">
        <v>1102</v>
      </c>
      <c r="N693" s="401" t="s">
        <v>24</v>
      </c>
      <c r="O693" s="801" t="s">
        <v>15</v>
      </c>
      <c r="P693" s="802"/>
      <c r="Q693" s="792">
        <v>20</v>
      </c>
      <c r="R693" s="795" t="s">
        <v>1049</v>
      </c>
      <c r="S693" s="796"/>
      <c r="T693" s="757" t="s">
        <v>68</v>
      </c>
      <c r="U693" s="780"/>
      <c r="V693" s="758"/>
    </row>
    <row r="694" spans="1:22" s="27" customFormat="1" ht="15.75" customHeight="1" thickBot="1">
      <c r="A694" s="106" t="s">
        <v>1405</v>
      </c>
      <c r="B694" s="775"/>
      <c r="C694" s="50">
        <v>2</v>
      </c>
      <c r="D694" s="94" t="s">
        <v>452</v>
      </c>
      <c r="E694" s="101">
        <v>0.5</v>
      </c>
      <c r="F694" s="327">
        <v>1280.23</v>
      </c>
      <c r="G694" s="327">
        <v>1532.71</v>
      </c>
      <c r="H694" s="777" t="s">
        <v>31</v>
      </c>
      <c r="I694" s="778"/>
      <c r="J694" s="102" t="s">
        <v>6</v>
      </c>
      <c r="K694" s="99" t="s">
        <v>1071</v>
      </c>
      <c r="L694" s="486" t="s">
        <v>1049</v>
      </c>
      <c r="M694" s="487" t="s">
        <v>1135</v>
      </c>
      <c r="N694" s="401" t="s">
        <v>24</v>
      </c>
      <c r="O694" s="801"/>
      <c r="P694" s="802"/>
      <c r="Q694" s="793"/>
      <c r="R694" s="797"/>
      <c r="S694" s="798"/>
      <c r="T694" s="784"/>
      <c r="U694" s="786"/>
      <c r="V694" s="785"/>
    </row>
    <row r="695" spans="1:22" s="27" customFormat="1" ht="15.75" customHeight="1">
      <c r="A695" s="106" t="s">
        <v>1406</v>
      </c>
      <c r="B695" s="775"/>
      <c r="C695" s="50">
        <v>3</v>
      </c>
      <c r="D695" s="94" t="s">
        <v>1071</v>
      </c>
      <c r="E695" s="101" t="s">
        <v>1071</v>
      </c>
      <c r="F695" s="327" t="s">
        <v>1071</v>
      </c>
      <c r="G695" s="327" t="s">
        <v>1071</v>
      </c>
      <c r="H695" s="777" t="s">
        <v>1071</v>
      </c>
      <c r="I695" s="778"/>
      <c r="J695" s="102" t="s">
        <v>1071</v>
      </c>
      <c r="K695" s="99" t="s">
        <v>1071</v>
      </c>
      <c r="L695" s="486"/>
      <c r="M695" s="487" t="s">
        <v>1071</v>
      </c>
      <c r="N695" s="401"/>
      <c r="O695" s="803"/>
      <c r="P695" s="804"/>
      <c r="Q695" s="794"/>
      <c r="R695" s="799"/>
      <c r="S695" s="800"/>
      <c r="T695" s="261"/>
      <c r="U695" s="261"/>
      <c r="V695" s="262"/>
    </row>
    <row r="696" spans="1:22" s="27" customFormat="1" ht="15.75" customHeight="1">
      <c r="A696" s="106" t="s">
        <v>1407</v>
      </c>
      <c r="B696" s="775"/>
      <c r="C696" s="50">
        <v>4</v>
      </c>
      <c r="D696" s="94" t="s">
        <v>1071</v>
      </c>
      <c r="E696" s="101" t="s">
        <v>1071</v>
      </c>
      <c r="F696" s="327" t="s">
        <v>1071</v>
      </c>
      <c r="G696" s="327" t="s">
        <v>1071</v>
      </c>
      <c r="H696" s="777" t="s">
        <v>1071</v>
      </c>
      <c r="I696" s="778"/>
      <c r="J696" s="102" t="s">
        <v>1071</v>
      </c>
      <c r="K696" s="99" t="s">
        <v>1071</v>
      </c>
      <c r="L696" s="486"/>
      <c r="M696" s="487" t="s">
        <v>1071</v>
      </c>
      <c r="N696" s="401"/>
      <c r="O696" s="810" t="s">
        <v>315</v>
      </c>
      <c r="P696" s="787" t="s">
        <v>314</v>
      </c>
      <c r="Q696" s="788"/>
      <c r="R696" s="788"/>
      <c r="S696" s="789"/>
      <c r="T696" s="242"/>
      <c r="U696" s="242"/>
      <c r="V696" s="263"/>
    </row>
    <row r="697" spans="1:22" s="27" customFormat="1" ht="17.25" customHeight="1">
      <c r="A697" s="106" t="s">
        <v>1408</v>
      </c>
      <c r="B697" s="775"/>
      <c r="C697" s="50">
        <v>5</v>
      </c>
      <c r="D697" s="94" t="s">
        <v>1071</v>
      </c>
      <c r="E697" s="101" t="s">
        <v>1071</v>
      </c>
      <c r="F697" s="327" t="s">
        <v>1071</v>
      </c>
      <c r="G697" s="327" t="s">
        <v>1071</v>
      </c>
      <c r="H697" s="777" t="s">
        <v>1071</v>
      </c>
      <c r="I697" s="778"/>
      <c r="J697" s="102" t="s">
        <v>1071</v>
      </c>
      <c r="K697" s="99" t="s">
        <v>1071</v>
      </c>
      <c r="L697" s="486"/>
      <c r="M697" s="487" t="s">
        <v>1071</v>
      </c>
      <c r="N697" s="401"/>
      <c r="O697" s="811"/>
      <c r="P697" s="504" t="s">
        <v>92</v>
      </c>
      <c r="Q697" s="504" t="s">
        <v>299</v>
      </c>
      <c r="R697" s="750" t="s">
        <v>312</v>
      </c>
      <c r="S697" s="750"/>
      <c r="T697" s="242"/>
      <c r="U697" s="242"/>
      <c r="V697" s="263"/>
    </row>
    <row r="698" spans="1:22" s="27" customFormat="1" ht="16.5" customHeight="1" thickBot="1">
      <c r="A698" s="106" t="s">
        <v>1409</v>
      </c>
      <c r="B698" s="775"/>
      <c r="C698" s="103">
        <v>6</v>
      </c>
      <c r="D698" s="104" t="s">
        <v>1071</v>
      </c>
      <c r="E698" s="105" t="s">
        <v>1071</v>
      </c>
      <c r="F698" s="327" t="s">
        <v>1071</v>
      </c>
      <c r="G698" s="327" t="s">
        <v>1071</v>
      </c>
      <c r="H698" s="777" t="s">
        <v>1071</v>
      </c>
      <c r="I698" s="778"/>
      <c r="J698" s="102" t="s">
        <v>1071</v>
      </c>
      <c r="K698" s="99" t="s">
        <v>1071</v>
      </c>
      <c r="L698" s="486"/>
      <c r="M698" s="487" t="s">
        <v>1071</v>
      </c>
      <c r="N698" s="484"/>
      <c r="O698" s="346" t="s">
        <v>6</v>
      </c>
      <c r="P698" s="265">
        <v>2</v>
      </c>
      <c r="Q698" s="266">
        <v>3065.4126299999998</v>
      </c>
      <c r="R698" s="817">
        <v>4355.5400000000009</v>
      </c>
      <c r="S698" s="817">
        <v>0</v>
      </c>
      <c r="T698" s="242"/>
      <c r="U698" s="242"/>
      <c r="V698" s="263"/>
    </row>
    <row r="699" spans="1:22" s="27" customFormat="1" ht="16.5" customHeight="1" thickBot="1">
      <c r="A699" s="106" t="s">
        <v>1410</v>
      </c>
      <c r="B699" s="776"/>
      <c r="C699" s="805" t="s">
        <v>88</v>
      </c>
      <c r="D699" s="806"/>
      <c r="E699" s="806"/>
      <c r="F699" s="545"/>
      <c r="G699" s="546"/>
      <c r="H699" s="730" t="s">
        <v>6</v>
      </c>
      <c r="I699" s="731"/>
      <c r="J699" s="449" t="s">
        <v>6</v>
      </c>
      <c r="K699" s="267" t="s">
        <v>6</v>
      </c>
      <c r="L699" s="527"/>
      <c r="M699" s="575"/>
      <c r="N699" s="528"/>
      <c r="O699" s="732" t="s">
        <v>1071</v>
      </c>
      <c r="P699" s="732" t="s">
        <v>1071</v>
      </c>
      <c r="Q699" s="732" t="s">
        <v>1071</v>
      </c>
      <c r="R699" s="732" t="s">
        <v>1071</v>
      </c>
      <c r="S699" s="732" t="s">
        <v>1071</v>
      </c>
      <c r="T699" s="524"/>
      <c r="U699" s="525"/>
      <c r="V699" s="526"/>
    </row>
    <row r="700" spans="1:22" ht="24.9" customHeight="1"/>
    <row r="701" spans="1:22" ht="24.9" customHeight="1"/>
    <row r="702" spans="1:22" s="38" customFormat="1" ht="24" thickBot="1">
      <c r="A702" s="31">
        <v>21</v>
      </c>
      <c r="B702" s="746" t="s">
        <v>49</v>
      </c>
      <c r="C702" s="746"/>
      <c r="D702" s="746"/>
      <c r="E702" s="32">
        <v>21</v>
      </c>
      <c r="F702" s="33" t="s">
        <v>1033</v>
      </c>
      <c r="G702" s="34"/>
      <c r="H702" s="34"/>
      <c r="I702" s="33"/>
      <c r="J702" s="33"/>
      <c r="K702" s="33"/>
      <c r="L702" s="33"/>
      <c r="M702" s="35"/>
      <c r="N702" s="35"/>
      <c r="O702" s="34"/>
      <c r="P702" s="34"/>
      <c r="Q702" s="36"/>
      <c r="R702" s="36"/>
      <c r="S702" s="36"/>
      <c r="T702" s="36"/>
      <c r="U702" s="37"/>
    </row>
    <row r="703" spans="1:22" s="24" customFormat="1" ht="24.75" customHeight="1">
      <c r="A703" s="22"/>
      <c r="B703" s="768" t="s">
        <v>54</v>
      </c>
      <c r="C703" s="501" t="s">
        <v>55</v>
      </c>
      <c r="D703" s="502" t="s">
        <v>16</v>
      </c>
      <c r="E703" s="502"/>
      <c r="F703" s="502" t="s">
        <v>56</v>
      </c>
      <c r="G703" s="503"/>
      <c r="H703" s="749" t="s">
        <v>57</v>
      </c>
      <c r="I703" s="747" t="s">
        <v>345</v>
      </c>
      <c r="J703" s="749" t="s">
        <v>17</v>
      </c>
      <c r="K703" s="749" t="s">
        <v>298</v>
      </c>
      <c r="L703" s="749" t="s">
        <v>58</v>
      </c>
      <c r="M703" s="749" t="s">
        <v>193</v>
      </c>
      <c r="N703" s="766" t="s">
        <v>313</v>
      </c>
      <c r="O703" s="767"/>
      <c r="P703" s="733" t="s">
        <v>21</v>
      </c>
      <c r="Q703" s="734"/>
      <c r="R703" s="757" t="s">
        <v>205</v>
      </c>
      <c r="S703" s="758"/>
      <c r="T703" s="761" t="s">
        <v>180</v>
      </c>
      <c r="U703" s="762"/>
      <c r="V703" s="763"/>
    </row>
    <row r="704" spans="1:22" s="24" customFormat="1" ht="92.25" customHeight="1">
      <c r="A704" s="22"/>
      <c r="B704" s="769"/>
      <c r="C704" s="504" t="s">
        <v>59</v>
      </c>
      <c r="D704" s="505" t="s">
        <v>3</v>
      </c>
      <c r="E704" s="505" t="s">
        <v>18</v>
      </c>
      <c r="F704" s="505" t="s">
        <v>60</v>
      </c>
      <c r="G704" s="506" t="s">
        <v>61</v>
      </c>
      <c r="H704" s="750"/>
      <c r="I704" s="748"/>
      <c r="J704" s="750"/>
      <c r="K704" s="750"/>
      <c r="L704" s="750"/>
      <c r="M704" s="750"/>
      <c r="N704" s="504" t="s">
        <v>191</v>
      </c>
      <c r="O704" s="505" t="s">
        <v>73</v>
      </c>
      <c r="P704" s="764"/>
      <c r="Q704" s="765"/>
      <c r="R704" s="759"/>
      <c r="S704" s="760"/>
      <c r="T704" s="507" t="s">
        <v>181</v>
      </c>
      <c r="U704" s="508" t="s">
        <v>190</v>
      </c>
      <c r="V704" s="509" t="s">
        <v>225</v>
      </c>
    </row>
    <row r="705" spans="1:22" s="24" customFormat="1" ht="26.25" customHeight="1">
      <c r="A705" s="22"/>
      <c r="B705" s="433"/>
      <c r="C705" s="434">
        <v>3</v>
      </c>
      <c r="D705" s="434">
        <v>4</v>
      </c>
      <c r="E705" s="434">
        <v>5</v>
      </c>
      <c r="F705" s="434">
        <v>6</v>
      </c>
      <c r="G705" s="434">
        <v>7</v>
      </c>
      <c r="H705" s="434">
        <v>8</v>
      </c>
      <c r="I705" s="434">
        <v>9</v>
      </c>
      <c r="J705" s="434">
        <v>10</v>
      </c>
      <c r="K705" s="434">
        <v>11</v>
      </c>
      <c r="L705" s="434">
        <v>12</v>
      </c>
      <c r="M705" s="434">
        <v>13</v>
      </c>
      <c r="N705" s="434">
        <v>14</v>
      </c>
      <c r="O705" s="434">
        <v>15</v>
      </c>
      <c r="P705" s="435">
        <v>16</v>
      </c>
      <c r="Q705" s="436">
        <v>17</v>
      </c>
      <c r="R705" s="435">
        <v>18</v>
      </c>
      <c r="S705" s="436">
        <v>19</v>
      </c>
      <c r="T705" s="437">
        <v>20</v>
      </c>
      <c r="U705" s="224">
        <v>21</v>
      </c>
      <c r="V705" s="438">
        <v>22</v>
      </c>
    </row>
    <row r="706" spans="1:22" s="40" customFormat="1" ht="24.9" customHeight="1">
      <c r="A706" s="39"/>
      <c r="B706" s="439">
        <v>1</v>
      </c>
      <c r="C706" s="427" t="s">
        <v>592</v>
      </c>
      <c r="D706" s="616" t="s">
        <v>711</v>
      </c>
      <c r="E706" s="427" t="s">
        <v>712</v>
      </c>
      <c r="F706" s="427" t="s">
        <v>591</v>
      </c>
      <c r="G706" s="419">
        <v>1</v>
      </c>
      <c r="H706" s="419" t="s">
        <v>24</v>
      </c>
      <c r="I706" s="425">
        <v>1</v>
      </c>
      <c r="J706" s="426" t="s">
        <v>453</v>
      </c>
      <c r="K706" s="461">
        <v>38153</v>
      </c>
      <c r="L706" s="461">
        <v>38214</v>
      </c>
      <c r="M706" s="420">
        <v>90.04</v>
      </c>
      <c r="N706" s="458">
        <v>90.04</v>
      </c>
      <c r="O706" s="228">
        <v>90.04</v>
      </c>
      <c r="P706" s="720"/>
      <c r="Q706" s="721"/>
      <c r="R706" s="818"/>
      <c r="S706" s="819"/>
      <c r="T706" s="422" t="s">
        <v>24</v>
      </c>
      <c r="U706" s="423">
        <v>8</v>
      </c>
      <c r="V706" s="424" t="s">
        <v>24</v>
      </c>
    </row>
    <row r="707" spans="1:22" s="40" customFormat="1" ht="24.9" customHeight="1">
      <c r="A707" s="39"/>
      <c r="B707" s="439">
        <v>2</v>
      </c>
      <c r="C707" s="427" t="s">
        <v>592</v>
      </c>
      <c r="D707" s="616" t="s">
        <v>713</v>
      </c>
      <c r="E707" s="427" t="s">
        <v>714</v>
      </c>
      <c r="F707" s="427" t="s">
        <v>595</v>
      </c>
      <c r="G707" s="419">
        <v>0.95</v>
      </c>
      <c r="H707" s="419" t="s">
        <v>24</v>
      </c>
      <c r="I707" s="425">
        <v>1</v>
      </c>
      <c r="J707" s="426" t="s">
        <v>453</v>
      </c>
      <c r="K707" s="461">
        <v>39845</v>
      </c>
      <c r="L707" s="461">
        <v>40710</v>
      </c>
      <c r="M707" s="420">
        <v>1454.41</v>
      </c>
      <c r="N707" s="458">
        <v>1381.6895</v>
      </c>
      <c r="O707" s="228">
        <v>1381.6895</v>
      </c>
      <c r="P707" s="720"/>
      <c r="Q707" s="721"/>
      <c r="R707" s="818"/>
      <c r="S707" s="819"/>
      <c r="T707" s="422" t="s">
        <v>24</v>
      </c>
      <c r="U707" s="423">
        <v>10</v>
      </c>
      <c r="V707" s="424" t="s">
        <v>24</v>
      </c>
    </row>
    <row r="708" spans="1:22" s="40" customFormat="1" ht="24.9" customHeight="1">
      <c r="A708" s="39"/>
      <c r="B708" s="439">
        <v>3</v>
      </c>
      <c r="C708" s="427" t="s">
        <v>1072</v>
      </c>
      <c r="D708" s="616" t="s">
        <v>1073</v>
      </c>
      <c r="E708" s="427" t="s">
        <v>1074</v>
      </c>
      <c r="F708" s="427" t="s">
        <v>591</v>
      </c>
      <c r="G708" s="419">
        <v>1</v>
      </c>
      <c r="H708" s="419" t="s">
        <v>24</v>
      </c>
      <c r="I708" s="425">
        <v>3</v>
      </c>
      <c r="J708" s="426" t="s">
        <v>455</v>
      </c>
      <c r="K708" s="461">
        <v>35158</v>
      </c>
      <c r="L708" s="461">
        <v>35723</v>
      </c>
      <c r="M708" s="420">
        <v>16943.759999999998</v>
      </c>
      <c r="N708" s="458">
        <v>16943.759999999998</v>
      </c>
      <c r="O708" s="228">
        <v>16943.759999999998</v>
      </c>
      <c r="P708" s="720"/>
      <c r="Q708" s="721"/>
      <c r="R708" s="722"/>
      <c r="S708" s="723"/>
      <c r="T708" s="422" t="s">
        <v>24</v>
      </c>
      <c r="U708" s="423">
        <v>14</v>
      </c>
      <c r="V708" s="424" t="s">
        <v>24</v>
      </c>
    </row>
    <row r="709" spans="1:22" s="40" customFormat="1" ht="24.9" customHeight="1">
      <c r="A709" s="39"/>
      <c r="B709" s="439">
        <v>4</v>
      </c>
      <c r="C709" s="427" t="s">
        <v>1075</v>
      </c>
      <c r="D709" s="616" t="s">
        <v>1076</v>
      </c>
      <c r="E709" s="427" t="s">
        <v>1077</v>
      </c>
      <c r="F709" s="427" t="s">
        <v>595</v>
      </c>
      <c r="G709" s="419">
        <v>0.5</v>
      </c>
      <c r="H709" s="419" t="s">
        <v>24</v>
      </c>
      <c r="I709" s="425">
        <v>1</v>
      </c>
      <c r="J709" s="426" t="s">
        <v>453</v>
      </c>
      <c r="K709" s="461">
        <v>42810</v>
      </c>
      <c r="L709" s="461">
        <v>42901</v>
      </c>
      <c r="M709" s="420">
        <v>334.33</v>
      </c>
      <c r="N709" s="458">
        <v>167.16499999999999</v>
      </c>
      <c r="O709" s="228">
        <v>167.16499999999999</v>
      </c>
      <c r="P709" s="720"/>
      <c r="Q709" s="721"/>
      <c r="R709" s="722"/>
      <c r="S709" s="723"/>
      <c r="T709" s="422" t="s">
        <v>24</v>
      </c>
      <c r="U709" s="423">
        <v>64</v>
      </c>
      <c r="V709" s="424" t="s">
        <v>24</v>
      </c>
    </row>
    <row r="710" spans="1:22" s="40" customFormat="1" ht="24.9" customHeight="1">
      <c r="A710" s="39" t="s">
        <v>1411</v>
      </c>
      <c r="B710" s="728">
        <v>5</v>
      </c>
      <c r="C710" s="724" t="s">
        <v>592</v>
      </c>
      <c r="D710" s="820" t="s">
        <v>1080</v>
      </c>
      <c r="E710" s="724" t="s">
        <v>1081</v>
      </c>
      <c r="F710" s="724" t="s">
        <v>595</v>
      </c>
      <c r="G710" s="419">
        <v>0.6</v>
      </c>
      <c r="H710" s="718" t="s">
        <v>24</v>
      </c>
      <c r="I710" s="425">
        <v>1</v>
      </c>
      <c r="J710" s="426" t="s">
        <v>453</v>
      </c>
      <c r="K710" s="726">
        <v>43837</v>
      </c>
      <c r="L710" s="726">
        <v>45163</v>
      </c>
      <c r="M710" s="420">
        <v>2364.31</v>
      </c>
      <c r="N710" s="459">
        <v>1418.586</v>
      </c>
      <c r="O710" s="228">
        <v>1418.586</v>
      </c>
      <c r="P710" s="720"/>
      <c r="Q710" s="721"/>
      <c r="R710" s="722"/>
      <c r="S710" s="723"/>
      <c r="T710" s="422" t="s">
        <v>24</v>
      </c>
      <c r="U710" s="423">
        <v>101</v>
      </c>
      <c r="V710" s="424" t="s">
        <v>24</v>
      </c>
    </row>
    <row r="711" spans="1:22" s="40" customFormat="1" ht="24.9" customHeight="1">
      <c r="A711" s="39" t="s">
        <v>1412</v>
      </c>
      <c r="B711" s="729"/>
      <c r="C711" s="725"/>
      <c r="D711" s="821"/>
      <c r="E711" s="725"/>
      <c r="F711" s="725"/>
      <c r="G711" s="419">
        <v>0.4</v>
      </c>
      <c r="H711" s="719"/>
      <c r="I711" s="425">
        <v>2</v>
      </c>
      <c r="J711" s="426" t="s">
        <v>454</v>
      </c>
      <c r="K711" s="727"/>
      <c r="L711" s="727"/>
      <c r="M711" s="420">
        <v>2364.31</v>
      </c>
      <c r="N711" s="459">
        <v>945.72400000000005</v>
      </c>
      <c r="O711" s="228">
        <v>945.72400000000005</v>
      </c>
      <c r="P711" s="720"/>
      <c r="Q711" s="721"/>
      <c r="R711" s="722"/>
      <c r="S711" s="723"/>
      <c r="T711" s="422" t="s">
        <v>24</v>
      </c>
      <c r="U711" s="423">
        <v>87</v>
      </c>
      <c r="V711" s="424" t="s">
        <v>24</v>
      </c>
    </row>
    <row r="712" spans="1:22" s="40" customFormat="1" ht="24.9" customHeight="1">
      <c r="A712" s="39" t="s">
        <v>1413</v>
      </c>
      <c r="B712" s="439">
        <v>6</v>
      </c>
      <c r="C712" s="427" t="s">
        <v>1075</v>
      </c>
      <c r="D712" s="427" t="s">
        <v>1078</v>
      </c>
      <c r="E712" s="427" t="s">
        <v>1079</v>
      </c>
      <c r="F712" s="427" t="s">
        <v>595</v>
      </c>
      <c r="G712" s="419">
        <v>0.5</v>
      </c>
      <c r="H712" s="419" t="s">
        <v>24</v>
      </c>
      <c r="I712" s="425">
        <v>1</v>
      </c>
      <c r="J712" s="426" t="s">
        <v>453</v>
      </c>
      <c r="K712" s="461">
        <v>42808</v>
      </c>
      <c r="L712" s="461">
        <v>42943</v>
      </c>
      <c r="M712" s="420">
        <v>360.91</v>
      </c>
      <c r="N712" s="459">
        <v>180.45500000000001</v>
      </c>
      <c r="O712" s="228">
        <v>180.45500000000001</v>
      </c>
      <c r="P712" s="720"/>
      <c r="Q712" s="721"/>
      <c r="R712" s="722"/>
      <c r="S712" s="723"/>
      <c r="T712" s="422" t="s">
        <v>24</v>
      </c>
      <c r="U712" s="423">
        <v>63</v>
      </c>
      <c r="V712" s="424" t="s">
        <v>24</v>
      </c>
    </row>
    <row r="713" spans="1:22" s="40" customFormat="1" ht="14.4" thickBot="1">
      <c r="A713" s="39" t="s">
        <v>1414</v>
      </c>
      <c r="B713" s="443" t="s">
        <v>1071</v>
      </c>
      <c r="C713" s="428"/>
      <c r="D713" s="428"/>
      <c r="E713" s="428"/>
      <c r="F713" s="428"/>
      <c r="G713" s="429"/>
      <c r="H713" s="429"/>
      <c r="I713" s="430"/>
      <c r="J713" s="431" t="s">
        <v>1071</v>
      </c>
      <c r="K713" s="462"/>
      <c r="L713" s="462"/>
      <c r="M713" s="432"/>
      <c r="N713" s="459" t="s">
        <v>1071</v>
      </c>
      <c r="O713" s="228" t="s">
        <v>1071</v>
      </c>
      <c r="P713" s="720"/>
      <c r="Q713" s="721"/>
      <c r="R713" s="722"/>
      <c r="S713" s="723"/>
      <c r="T713" s="422"/>
      <c r="U713" s="423"/>
      <c r="V713" s="424"/>
    </row>
    <row r="714" spans="1:22" s="24" customFormat="1" ht="12" customHeight="1">
      <c r="A714" s="39"/>
      <c r="B714" s="41"/>
      <c r="C714" s="42"/>
      <c r="D714" s="42"/>
      <c r="E714" s="42"/>
      <c r="F714" s="42"/>
      <c r="G714" s="42"/>
      <c r="H714" s="440"/>
      <c r="I714" s="42"/>
      <c r="J714" s="42"/>
      <c r="K714" s="42"/>
      <c r="L714" s="42"/>
      <c r="M714" s="42"/>
      <c r="N714" s="42"/>
      <c r="O714" s="227"/>
      <c r="P714" s="42"/>
      <c r="Q714" s="42"/>
      <c r="R714" s="227"/>
      <c r="S714" s="42"/>
      <c r="T714" s="42"/>
      <c r="U714" s="43"/>
      <c r="V714" s="44"/>
    </row>
    <row r="715" spans="1:22" s="24" customFormat="1" ht="17.25" customHeight="1" thickBot="1">
      <c r="A715" s="39" t="s">
        <v>1415</v>
      </c>
      <c r="B715" s="510"/>
      <c r="C715" s="511"/>
      <c r="D715" s="511"/>
      <c r="E715" s="511"/>
      <c r="F715" s="511"/>
      <c r="G715" s="511"/>
      <c r="H715" s="511"/>
      <c r="I715" s="511"/>
      <c r="J715" s="511"/>
      <c r="K715" s="511"/>
      <c r="L715" s="511"/>
      <c r="M715" s="511"/>
      <c r="N715" s="447" t="s">
        <v>322</v>
      </c>
      <c r="O715" s="448">
        <v>3521.2365833333333</v>
      </c>
      <c r="P715" s="576"/>
      <c r="Q715" s="576"/>
      <c r="R715" s="577"/>
      <c r="S715" s="577"/>
      <c r="T715" s="578"/>
      <c r="U715" s="579"/>
      <c r="V715" s="580"/>
    </row>
    <row r="716" spans="1:22" ht="17.25" customHeight="1">
      <c r="B716" s="46"/>
      <c r="C716" s="46"/>
      <c r="D716" s="46"/>
      <c r="E716" s="46"/>
      <c r="F716" s="46"/>
      <c r="G716" s="47"/>
      <c r="H716" s="47"/>
      <c r="I716" s="47"/>
      <c r="J716" s="47"/>
      <c r="K716" s="47"/>
      <c r="L716" s="47"/>
      <c r="M716" s="47"/>
      <c r="N716" s="47"/>
      <c r="O716" s="47"/>
      <c r="P716" s="47"/>
      <c r="Q716" s="47"/>
      <c r="R716" s="47"/>
      <c r="S716" s="47"/>
      <c r="T716" s="47"/>
      <c r="U716" s="47"/>
      <c r="V716" s="47"/>
    </row>
    <row r="717" spans="1:22" s="24" customFormat="1" ht="16.5" customHeight="1" thickBot="1">
      <c r="A717" s="22"/>
      <c r="B717" s="735" t="s">
        <v>65</v>
      </c>
      <c r="C717" s="735"/>
      <c r="D717" s="735"/>
      <c r="E717" s="735"/>
      <c r="F717" s="735"/>
      <c r="G717" s="735"/>
      <c r="H717" s="735"/>
      <c r="I717" s="735"/>
      <c r="J717" s="735"/>
      <c r="K717" s="735"/>
      <c r="L717" s="735"/>
      <c r="M717" s="735"/>
      <c r="N717" s="735"/>
      <c r="O717" s="735"/>
      <c r="P717" s="735"/>
      <c r="Q717" s="735"/>
      <c r="R717" s="735"/>
      <c r="S717" s="735"/>
      <c r="T717" s="735"/>
      <c r="U717" s="735"/>
      <c r="V717" s="735"/>
    </row>
    <row r="718" spans="1:22" s="27" customFormat="1" ht="22.5" customHeight="1">
      <c r="A718" s="106" t="s">
        <v>1416</v>
      </c>
      <c r="B718" s="774" t="s">
        <v>62</v>
      </c>
      <c r="C718" s="779" t="s">
        <v>83</v>
      </c>
      <c r="D718" s="780"/>
      <c r="E718" s="780"/>
      <c r="F718" s="780"/>
      <c r="G718" s="780"/>
      <c r="H718" s="780"/>
      <c r="I718" s="780"/>
      <c r="J718" s="780"/>
      <c r="K718" s="780"/>
      <c r="L718" s="780"/>
      <c r="M718" s="758"/>
      <c r="N718" s="512"/>
      <c r="O718" s="513"/>
      <c r="P718" s="779" t="s">
        <v>90</v>
      </c>
      <c r="Q718" s="780"/>
      <c r="R718" s="780"/>
      <c r="S718" s="758"/>
      <c r="T718" s="757" t="s">
        <v>367</v>
      </c>
      <c r="U718" s="758"/>
      <c r="V718" s="781" t="s">
        <v>6</v>
      </c>
    </row>
    <row r="719" spans="1:22" s="27" customFormat="1" ht="22.5" customHeight="1">
      <c r="A719" s="106" t="s">
        <v>1417</v>
      </c>
      <c r="B719" s="775"/>
      <c r="C719" s="787" t="s">
        <v>84</v>
      </c>
      <c r="D719" s="788"/>
      <c r="E719" s="789"/>
      <c r="F719" s="516">
        <v>3</v>
      </c>
      <c r="G719" s="791" t="s">
        <v>292</v>
      </c>
      <c r="H719" s="750" t="s">
        <v>291</v>
      </c>
      <c r="I719" s="750"/>
      <c r="J719" s="787" t="s">
        <v>290</v>
      </c>
      <c r="K719" s="790"/>
      <c r="L719" s="517"/>
      <c r="M719" s="517"/>
      <c r="N719" s="518"/>
      <c r="O719" s="519"/>
      <c r="P719" s="814"/>
      <c r="Q719" s="815"/>
      <c r="R719" s="815"/>
      <c r="S719" s="816"/>
      <c r="T719" s="759"/>
      <c r="U719" s="760"/>
      <c r="V719" s="782"/>
    </row>
    <row r="720" spans="1:22" s="27" customFormat="1" ht="51.75" customHeight="1" thickBot="1">
      <c r="A720" s="106" t="s">
        <v>1418</v>
      </c>
      <c r="B720" s="775"/>
      <c r="C720" s="788" t="s">
        <v>82</v>
      </c>
      <c r="D720" s="789"/>
      <c r="E720" s="520" t="s">
        <v>86</v>
      </c>
      <c r="F720" s="514" t="s">
        <v>311</v>
      </c>
      <c r="G720" s="791"/>
      <c r="H720" s="750"/>
      <c r="I720" s="750"/>
      <c r="J720" s="504" t="s">
        <v>289</v>
      </c>
      <c r="K720" s="515" t="s">
        <v>297</v>
      </c>
      <c r="L720" s="521" t="s">
        <v>378</v>
      </c>
      <c r="M720" s="521"/>
      <c r="N720" s="522" t="s">
        <v>339</v>
      </c>
      <c r="O720" s="523"/>
      <c r="P720" s="454" t="s">
        <v>1100</v>
      </c>
      <c r="Q720" s="333" t="s">
        <v>91</v>
      </c>
      <c r="R720" s="334"/>
      <c r="S720" s="107">
        <v>6</v>
      </c>
      <c r="T720" s="784"/>
      <c r="U720" s="785"/>
      <c r="V720" s="783"/>
    </row>
    <row r="721" spans="1:22" s="27" customFormat="1" ht="15.75" customHeight="1">
      <c r="A721" s="106" t="s">
        <v>1419</v>
      </c>
      <c r="B721" s="775"/>
      <c r="C721" s="50">
        <v>1</v>
      </c>
      <c r="D721" s="94" t="s">
        <v>453</v>
      </c>
      <c r="E721" s="101">
        <v>0.4</v>
      </c>
      <c r="F721" s="327">
        <v>3237.9354999999996</v>
      </c>
      <c r="G721" s="327">
        <v>1532.71</v>
      </c>
      <c r="H721" s="777" t="s">
        <v>6</v>
      </c>
      <c r="I721" s="778"/>
      <c r="J721" s="102" t="s">
        <v>6</v>
      </c>
      <c r="K721" s="99" t="s">
        <v>1071</v>
      </c>
      <c r="L721" s="486" t="s">
        <v>1049</v>
      </c>
      <c r="M721" s="487" t="s">
        <v>1135</v>
      </c>
      <c r="N721" s="401" t="s">
        <v>24</v>
      </c>
      <c r="O721" s="801" t="s">
        <v>15</v>
      </c>
      <c r="P721" s="802"/>
      <c r="Q721" s="792">
        <v>21</v>
      </c>
      <c r="R721" s="795" t="s">
        <v>1049</v>
      </c>
      <c r="S721" s="796"/>
      <c r="T721" s="757" t="s">
        <v>68</v>
      </c>
      <c r="U721" s="780"/>
      <c r="V721" s="758"/>
    </row>
    <row r="722" spans="1:22" s="27" customFormat="1" ht="15.75" customHeight="1" thickBot="1">
      <c r="A722" s="106" t="s">
        <v>1420</v>
      </c>
      <c r="B722" s="775"/>
      <c r="C722" s="50">
        <v>2</v>
      </c>
      <c r="D722" s="94" t="s">
        <v>454</v>
      </c>
      <c r="E722" s="101">
        <v>0.4</v>
      </c>
      <c r="F722" s="327">
        <v>945.72400000000005</v>
      </c>
      <c r="G722" s="327">
        <v>1532.71</v>
      </c>
      <c r="H722" s="777" t="s">
        <v>31</v>
      </c>
      <c r="I722" s="778"/>
      <c r="J722" s="102" t="s">
        <v>6</v>
      </c>
      <c r="K722" s="99" t="s">
        <v>1071</v>
      </c>
      <c r="L722" s="486" t="s">
        <v>1049</v>
      </c>
      <c r="M722" s="487" t="s">
        <v>1135</v>
      </c>
      <c r="N722" s="401" t="s">
        <v>24</v>
      </c>
      <c r="O722" s="801"/>
      <c r="P722" s="802"/>
      <c r="Q722" s="793"/>
      <c r="R722" s="797"/>
      <c r="S722" s="798"/>
      <c r="T722" s="784"/>
      <c r="U722" s="786"/>
      <c r="V722" s="785"/>
    </row>
    <row r="723" spans="1:22" s="27" customFormat="1" ht="15.75" customHeight="1">
      <c r="A723" s="106" t="s">
        <v>1421</v>
      </c>
      <c r="B723" s="775"/>
      <c r="C723" s="50">
        <v>3</v>
      </c>
      <c r="D723" s="94" t="s">
        <v>455</v>
      </c>
      <c r="E723" s="101">
        <v>0.2</v>
      </c>
      <c r="F723" s="327">
        <v>16943.759999999998</v>
      </c>
      <c r="G723" s="327">
        <v>1532.71</v>
      </c>
      <c r="H723" s="777" t="s">
        <v>6</v>
      </c>
      <c r="I723" s="778"/>
      <c r="J723" s="102" t="s">
        <v>6</v>
      </c>
      <c r="K723" s="99" t="s">
        <v>1071</v>
      </c>
      <c r="L723" s="486" t="s">
        <v>1049</v>
      </c>
      <c r="M723" s="487" t="s">
        <v>1135</v>
      </c>
      <c r="N723" s="401" t="s">
        <v>24</v>
      </c>
      <c r="O723" s="803"/>
      <c r="P723" s="804"/>
      <c r="Q723" s="794"/>
      <c r="R723" s="799"/>
      <c r="S723" s="800"/>
      <c r="T723" s="261"/>
      <c r="U723" s="261"/>
      <c r="V723" s="262"/>
    </row>
    <row r="724" spans="1:22" s="27" customFormat="1" ht="15.75" customHeight="1">
      <c r="A724" s="106" t="s">
        <v>1422</v>
      </c>
      <c r="B724" s="775"/>
      <c r="C724" s="50">
        <v>4</v>
      </c>
      <c r="D724" s="94" t="s">
        <v>1071</v>
      </c>
      <c r="E724" s="101" t="s">
        <v>1071</v>
      </c>
      <c r="F724" s="327" t="s">
        <v>1071</v>
      </c>
      <c r="G724" s="327" t="s">
        <v>1071</v>
      </c>
      <c r="H724" s="777" t="s">
        <v>1071</v>
      </c>
      <c r="I724" s="778"/>
      <c r="J724" s="102" t="s">
        <v>1071</v>
      </c>
      <c r="K724" s="99" t="s">
        <v>1071</v>
      </c>
      <c r="L724" s="486"/>
      <c r="M724" s="487" t="s">
        <v>1071</v>
      </c>
      <c r="N724" s="401"/>
      <c r="O724" s="810" t="s">
        <v>315</v>
      </c>
      <c r="P724" s="787" t="s">
        <v>314</v>
      </c>
      <c r="Q724" s="788"/>
      <c r="R724" s="788"/>
      <c r="S724" s="789"/>
      <c r="T724" s="242"/>
      <c r="U724" s="242"/>
      <c r="V724" s="263"/>
    </row>
    <row r="725" spans="1:22" s="27" customFormat="1" ht="17.25" customHeight="1">
      <c r="A725" s="106" t="s">
        <v>1423</v>
      </c>
      <c r="B725" s="775"/>
      <c r="C725" s="50">
        <v>5</v>
      </c>
      <c r="D725" s="94" t="s">
        <v>1071</v>
      </c>
      <c r="E725" s="101" t="s">
        <v>1071</v>
      </c>
      <c r="F725" s="327" t="s">
        <v>1071</v>
      </c>
      <c r="G725" s="327" t="s">
        <v>1071</v>
      </c>
      <c r="H725" s="777" t="s">
        <v>1071</v>
      </c>
      <c r="I725" s="778"/>
      <c r="J725" s="102" t="s">
        <v>1071</v>
      </c>
      <c r="K725" s="99" t="s">
        <v>1071</v>
      </c>
      <c r="L725" s="486"/>
      <c r="M725" s="487" t="s">
        <v>1071</v>
      </c>
      <c r="N725" s="401"/>
      <c r="O725" s="811"/>
      <c r="P725" s="504" t="s">
        <v>92</v>
      </c>
      <c r="Q725" s="504" t="s">
        <v>299</v>
      </c>
      <c r="R725" s="750" t="s">
        <v>312</v>
      </c>
      <c r="S725" s="750"/>
      <c r="T725" s="242"/>
      <c r="U725" s="242"/>
      <c r="V725" s="263"/>
    </row>
    <row r="726" spans="1:22" s="27" customFormat="1" ht="16.5" customHeight="1" thickBot="1">
      <c r="A726" s="106" t="s">
        <v>1424</v>
      </c>
      <c r="B726" s="775"/>
      <c r="C726" s="103">
        <v>6</v>
      </c>
      <c r="D726" s="104" t="s">
        <v>1071</v>
      </c>
      <c r="E726" s="105" t="s">
        <v>1071</v>
      </c>
      <c r="F726" s="327" t="s">
        <v>1071</v>
      </c>
      <c r="G726" s="327" t="s">
        <v>1071</v>
      </c>
      <c r="H726" s="777" t="s">
        <v>1071</v>
      </c>
      <c r="I726" s="778"/>
      <c r="J726" s="102" t="s">
        <v>1071</v>
      </c>
      <c r="K726" s="99" t="s">
        <v>1071</v>
      </c>
      <c r="L726" s="486"/>
      <c r="M726" s="487" t="s">
        <v>1071</v>
      </c>
      <c r="N726" s="484"/>
      <c r="O726" s="346" t="s">
        <v>6</v>
      </c>
      <c r="P726" s="265">
        <v>2</v>
      </c>
      <c r="Q726" s="266">
        <v>3065.4126299999998</v>
      </c>
      <c r="R726" s="817">
        <v>21127.4195</v>
      </c>
      <c r="S726" s="817">
        <v>0</v>
      </c>
      <c r="T726" s="242"/>
      <c r="U726" s="242"/>
      <c r="V726" s="263"/>
    </row>
    <row r="727" spans="1:22" s="27" customFormat="1" ht="16.5" customHeight="1" thickBot="1">
      <c r="A727" s="106" t="s">
        <v>1425</v>
      </c>
      <c r="B727" s="776"/>
      <c r="C727" s="805" t="s">
        <v>88</v>
      </c>
      <c r="D727" s="806"/>
      <c r="E727" s="806"/>
      <c r="F727" s="545"/>
      <c r="G727" s="546"/>
      <c r="H727" s="730" t="s">
        <v>6</v>
      </c>
      <c r="I727" s="731"/>
      <c r="J727" s="449" t="s">
        <v>6</v>
      </c>
      <c r="K727" s="267" t="s">
        <v>6</v>
      </c>
      <c r="L727" s="527"/>
      <c r="M727" s="575"/>
      <c r="N727" s="528"/>
      <c r="O727" s="732" t="s">
        <v>1071</v>
      </c>
      <c r="P727" s="732" t="s">
        <v>1071</v>
      </c>
      <c r="Q727" s="732" t="s">
        <v>1071</v>
      </c>
      <c r="R727" s="732" t="s">
        <v>1071</v>
      </c>
      <c r="S727" s="732" t="s">
        <v>1071</v>
      </c>
      <c r="T727" s="524"/>
      <c r="U727" s="525"/>
      <c r="V727" s="526"/>
    </row>
    <row r="728" spans="1:22" ht="24.9" customHeight="1"/>
    <row r="729" spans="1:22" ht="24.9" customHeight="1"/>
    <row r="730" spans="1:22" s="38" customFormat="1" ht="24" thickBot="1">
      <c r="A730" s="31">
        <v>22</v>
      </c>
      <c r="B730" s="746" t="s">
        <v>49</v>
      </c>
      <c r="C730" s="746"/>
      <c r="D730" s="746"/>
      <c r="E730" s="32">
        <v>22</v>
      </c>
      <c r="F730" s="33" t="s">
        <v>456</v>
      </c>
      <c r="G730" s="34"/>
      <c r="H730" s="34"/>
      <c r="I730" s="33"/>
      <c r="J730" s="33"/>
      <c r="K730" s="33"/>
      <c r="L730" s="33"/>
      <c r="M730" s="35"/>
      <c r="N730" s="35"/>
      <c r="O730" s="34"/>
      <c r="P730" s="34"/>
      <c r="Q730" s="36"/>
      <c r="R730" s="36"/>
      <c r="S730" s="36"/>
      <c r="T730" s="36"/>
      <c r="U730" s="37"/>
    </row>
    <row r="731" spans="1:22" s="24" customFormat="1" ht="24.75" customHeight="1">
      <c r="A731" s="22"/>
      <c r="B731" s="768" t="s">
        <v>54</v>
      </c>
      <c r="C731" s="501" t="s">
        <v>55</v>
      </c>
      <c r="D731" s="502" t="s">
        <v>16</v>
      </c>
      <c r="E731" s="502"/>
      <c r="F731" s="502" t="s">
        <v>56</v>
      </c>
      <c r="G731" s="503"/>
      <c r="H731" s="749" t="s">
        <v>57</v>
      </c>
      <c r="I731" s="747" t="s">
        <v>345</v>
      </c>
      <c r="J731" s="749" t="s">
        <v>17</v>
      </c>
      <c r="K731" s="749" t="s">
        <v>298</v>
      </c>
      <c r="L731" s="749" t="s">
        <v>58</v>
      </c>
      <c r="M731" s="749" t="s">
        <v>193</v>
      </c>
      <c r="N731" s="766" t="s">
        <v>313</v>
      </c>
      <c r="O731" s="767"/>
      <c r="P731" s="733" t="s">
        <v>21</v>
      </c>
      <c r="Q731" s="734"/>
      <c r="R731" s="757" t="s">
        <v>205</v>
      </c>
      <c r="S731" s="758"/>
      <c r="T731" s="761" t="s">
        <v>180</v>
      </c>
      <c r="U731" s="762"/>
      <c r="V731" s="763"/>
    </row>
    <row r="732" spans="1:22" s="24" customFormat="1" ht="92.25" customHeight="1">
      <c r="A732" s="22"/>
      <c r="B732" s="769"/>
      <c r="C732" s="504" t="s">
        <v>59</v>
      </c>
      <c r="D732" s="505" t="s">
        <v>3</v>
      </c>
      <c r="E732" s="505" t="s">
        <v>18</v>
      </c>
      <c r="F732" s="505" t="s">
        <v>60</v>
      </c>
      <c r="G732" s="506" t="s">
        <v>61</v>
      </c>
      <c r="H732" s="750"/>
      <c r="I732" s="748"/>
      <c r="J732" s="750"/>
      <c r="K732" s="750"/>
      <c r="L732" s="750"/>
      <c r="M732" s="750"/>
      <c r="N732" s="504" t="s">
        <v>191</v>
      </c>
      <c r="O732" s="505" t="s">
        <v>73</v>
      </c>
      <c r="P732" s="764"/>
      <c r="Q732" s="765"/>
      <c r="R732" s="759"/>
      <c r="S732" s="760"/>
      <c r="T732" s="507" t="s">
        <v>181</v>
      </c>
      <c r="U732" s="508" t="s">
        <v>190</v>
      </c>
      <c r="V732" s="509" t="s">
        <v>225</v>
      </c>
    </row>
    <row r="733" spans="1:22" s="24" customFormat="1" ht="26.25" customHeight="1">
      <c r="A733" s="22"/>
      <c r="B733" s="433"/>
      <c r="C733" s="434">
        <v>3</v>
      </c>
      <c r="D733" s="434">
        <v>4</v>
      </c>
      <c r="E733" s="434">
        <v>5</v>
      </c>
      <c r="F733" s="434">
        <v>6</v>
      </c>
      <c r="G733" s="434">
        <v>7</v>
      </c>
      <c r="H733" s="434">
        <v>8</v>
      </c>
      <c r="I733" s="434">
        <v>9</v>
      </c>
      <c r="J733" s="434">
        <v>10</v>
      </c>
      <c r="K733" s="434">
        <v>11</v>
      </c>
      <c r="L733" s="434">
        <v>12</v>
      </c>
      <c r="M733" s="434">
        <v>13</v>
      </c>
      <c r="N733" s="434">
        <v>14</v>
      </c>
      <c r="O733" s="434">
        <v>15</v>
      </c>
      <c r="P733" s="435">
        <v>16</v>
      </c>
      <c r="Q733" s="436">
        <v>17</v>
      </c>
      <c r="R733" s="435">
        <v>18</v>
      </c>
      <c r="S733" s="436">
        <v>19</v>
      </c>
      <c r="T733" s="437">
        <v>20</v>
      </c>
      <c r="U733" s="224">
        <v>21</v>
      </c>
      <c r="V733" s="438">
        <v>22</v>
      </c>
    </row>
    <row r="734" spans="1:22" s="40" customFormat="1" ht="24.9" customHeight="1">
      <c r="A734" s="39" t="s">
        <v>1426</v>
      </c>
      <c r="B734" s="439">
        <v>1</v>
      </c>
      <c r="C734" s="607" t="s">
        <v>715</v>
      </c>
      <c r="D734" s="607"/>
      <c r="E734" s="607" t="s">
        <v>717</v>
      </c>
      <c r="F734" s="607" t="s">
        <v>591</v>
      </c>
      <c r="G734" s="608">
        <v>1</v>
      </c>
      <c r="H734" s="608" t="s">
        <v>23</v>
      </c>
      <c r="I734" s="609">
        <v>2</v>
      </c>
      <c r="J734" s="610" t="s">
        <v>458</v>
      </c>
      <c r="K734" s="612">
        <v>38412</v>
      </c>
      <c r="L734" s="612">
        <v>39325</v>
      </c>
      <c r="M734" s="613">
        <v>4488.8599999999997</v>
      </c>
      <c r="N734" s="458">
        <v>4488.8599999999997</v>
      </c>
      <c r="O734" s="228" t="s">
        <v>1071</v>
      </c>
      <c r="P734" s="720"/>
      <c r="Q734" s="721"/>
      <c r="R734" s="822" t="s">
        <v>610</v>
      </c>
      <c r="S734" s="823"/>
      <c r="T734" s="422" t="s">
        <v>24</v>
      </c>
      <c r="U734" s="423">
        <v>139</v>
      </c>
      <c r="V734" s="424" t="s">
        <v>24</v>
      </c>
    </row>
    <row r="735" spans="1:22" s="40" customFormat="1" ht="24.9" customHeight="1">
      <c r="A735" s="39" t="s">
        <v>1088</v>
      </c>
      <c r="B735" s="439">
        <v>2</v>
      </c>
      <c r="C735" s="616" t="s">
        <v>715</v>
      </c>
      <c r="D735" s="616" t="s">
        <v>716</v>
      </c>
      <c r="E735" s="616" t="s">
        <v>718</v>
      </c>
      <c r="F735" s="616" t="s">
        <v>719</v>
      </c>
      <c r="G735" s="617">
        <v>0.5</v>
      </c>
      <c r="H735" s="617" t="s">
        <v>24</v>
      </c>
      <c r="I735" s="618">
        <v>1</v>
      </c>
      <c r="J735" s="619" t="s">
        <v>457</v>
      </c>
      <c r="K735" s="620">
        <v>39722</v>
      </c>
      <c r="L735" s="620">
        <v>40117</v>
      </c>
      <c r="M735" s="621">
        <v>7429.62</v>
      </c>
      <c r="N735" s="458">
        <v>3714.81</v>
      </c>
      <c r="O735" s="228">
        <v>3714.81</v>
      </c>
      <c r="P735" s="720"/>
      <c r="Q735" s="721"/>
      <c r="R735" s="751">
        <v>2.4</v>
      </c>
      <c r="S735" s="752"/>
      <c r="T735" s="422" t="s">
        <v>24</v>
      </c>
      <c r="U735" s="423">
        <v>21</v>
      </c>
      <c r="V735" s="424" t="s">
        <v>24</v>
      </c>
    </row>
    <row r="736" spans="1:22" s="40" customFormat="1" ht="13.8">
      <c r="A736" s="39" t="s">
        <v>595</v>
      </c>
      <c r="B736" s="439" t="s">
        <v>1071</v>
      </c>
      <c r="C736" s="616"/>
      <c r="D736" s="616"/>
      <c r="E736" s="616"/>
      <c r="F736" s="616"/>
      <c r="G736" s="617"/>
      <c r="H736" s="617"/>
      <c r="I736" s="618"/>
      <c r="J736" s="619" t="s">
        <v>1071</v>
      </c>
      <c r="K736" s="620"/>
      <c r="L736" s="620"/>
      <c r="M736" s="621"/>
      <c r="N736" s="458" t="s">
        <v>1071</v>
      </c>
      <c r="O736" s="228" t="s">
        <v>1071</v>
      </c>
      <c r="P736" s="720"/>
      <c r="Q736" s="721"/>
      <c r="R736" s="751"/>
      <c r="S736" s="752"/>
      <c r="T736" s="422"/>
      <c r="U736" s="423"/>
      <c r="V736" s="424"/>
    </row>
    <row r="737" spans="1:22" s="40" customFormat="1" ht="13.8">
      <c r="A737" s="39" t="s">
        <v>1089</v>
      </c>
      <c r="B737" s="439" t="s">
        <v>1071</v>
      </c>
      <c r="C737" s="616"/>
      <c r="D737" s="616"/>
      <c r="E737" s="616"/>
      <c r="F737" s="616"/>
      <c r="G737" s="617"/>
      <c r="H737" s="617"/>
      <c r="I737" s="618"/>
      <c r="J737" s="619" t="s">
        <v>1071</v>
      </c>
      <c r="K737" s="622"/>
      <c r="L737" s="620"/>
      <c r="M737" s="621"/>
      <c r="N737" s="458" t="s">
        <v>1071</v>
      </c>
      <c r="O737" s="228" t="s">
        <v>1071</v>
      </c>
      <c r="P737" s="720"/>
      <c r="Q737" s="721"/>
      <c r="R737" s="751"/>
      <c r="S737" s="752"/>
      <c r="T737" s="422"/>
      <c r="U737" s="423"/>
      <c r="V737" s="424"/>
    </row>
    <row r="738" spans="1:22" s="40" customFormat="1" ht="13.8">
      <c r="A738" s="39" t="s">
        <v>1090</v>
      </c>
      <c r="B738" s="439" t="s">
        <v>1071</v>
      </c>
      <c r="C738" s="616"/>
      <c r="D738" s="616"/>
      <c r="E738" s="616"/>
      <c r="F738" s="616"/>
      <c r="G738" s="617"/>
      <c r="H738" s="617"/>
      <c r="I738" s="618"/>
      <c r="J738" s="619" t="s">
        <v>1071</v>
      </c>
      <c r="K738" s="620"/>
      <c r="L738" s="620"/>
      <c r="M738" s="621"/>
      <c r="N738" s="458" t="s">
        <v>1071</v>
      </c>
      <c r="O738" s="228" t="s">
        <v>1071</v>
      </c>
      <c r="P738" s="720"/>
      <c r="Q738" s="721"/>
      <c r="R738" s="751"/>
      <c r="S738" s="752"/>
      <c r="T738" s="422"/>
      <c r="U738" s="423"/>
      <c r="V738" s="424"/>
    </row>
    <row r="739" spans="1:22" s="40" customFormat="1" ht="13.8">
      <c r="A739" s="39" t="s">
        <v>1091</v>
      </c>
      <c r="B739" s="439" t="s">
        <v>1071</v>
      </c>
      <c r="C739" s="427"/>
      <c r="D739" s="427"/>
      <c r="E739" s="427"/>
      <c r="F739" s="427"/>
      <c r="G739" s="419"/>
      <c r="H739" s="419"/>
      <c r="I739" s="425"/>
      <c r="J739" s="426" t="s">
        <v>1071</v>
      </c>
      <c r="K739" s="461"/>
      <c r="L739" s="461"/>
      <c r="M739" s="420"/>
      <c r="N739" s="458" t="s">
        <v>1071</v>
      </c>
      <c r="O739" s="228" t="s">
        <v>1071</v>
      </c>
      <c r="P739" s="720"/>
      <c r="Q739" s="721"/>
      <c r="R739" s="722"/>
      <c r="S739" s="723"/>
      <c r="T739" s="422"/>
      <c r="U739" s="423"/>
      <c r="V739" s="424"/>
    </row>
    <row r="740" spans="1:22" s="40" customFormat="1" ht="13.8">
      <c r="A740" s="39"/>
      <c r="B740" s="439" t="s">
        <v>1071</v>
      </c>
      <c r="C740" s="427"/>
      <c r="D740" s="427"/>
      <c r="E740" s="427"/>
      <c r="F740" s="427"/>
      <c r="G740" s="419"/>
      <c r="H740" s="419"/>
      <c r="I740" s="425"/>
      <c r="J740" s="426" t="s">
        <v>1071</v>
      </c>
      <c r="K740" s="461"/>
      <c r="L740" s="461"/>
      <c r="M740" s="420"/>
      <c r="N740" s="458" t="s">
        <v>1071</v>
      </c>
      <c r="O740" s="228" t="s">
        <v>1071</v>
      </c>
      <c r="P740" s="720"/>
      <c r="Q740" s="721"/>
      <c r="R740" s="722"/>
      <c r="S740" s="723"/>
      <c r="T740" s="422"/>
      <c r="U740" s="423"/>
      <c r="V740" s="424"/>
    </row>
    <row r="741" spans="1:22" s="40" customFormat="1" ht="13.8">
      <c r="A741" s="39"/>
      <c r="B741" s="439" t="s">
        <v>1071</v>
      </c>
      <c r="C741" s="427"/>
      <c r="D741" s="427"/>
      <c r="E741" s="427"/>
      <c r="F741" s="427"/>
      <c r="G741" s="419"/>
      <c r="H741" s="419"/>
      <c r="I741" s="425"/>
      <c r="J741" s="426" t="s">
        <v>1071</v>
      </c>
      <c r="K741" s="461"/>
      <c r="L741" s="461"/>
      <c r="M741" s="420"/>
      <c r="N741" s="458" t="s">
        <v>1071</v>
      </c>
      <c r="O741" s="228" t="s">
        <v>1071</v>
      </c>
      <c r="P741" s="720"/>
      <c r="Q741" s="721"/>
      <c r="R741" s="722"/>
      <c r="S741" s="723"/>
      <c r="T741" s="422"/>
      <c r="U741" s="423"/>
      <c r="V741" s="424"/>
    </row>
    <row r="742" spans="1:22" s="40" customFormat="1" ht="13.8">
      <c r="A742" s="39"/>
      <c r="B742" s="439" t="s">
        <v>1071</v>
      </c>
      <c r="C742" s="427"/>
      <c r="D742" s="427"/>
      <c r="E742" s="427"/>
      <c r="F742" s="427"/>
      <c r="G742" s="419"/>
      <c r="H742" s="419"/>
      <c r="I742" s="425"/>
      <c r="J742" s="426" t="s">
        <v>1071</v>
      </c>
      <c r="K742" s="461"/>
      <c r="L742" s="461"/>
      <c r="M742" s="420"/>
      <c r="N742" s="458" t="s">
        <v>1071</v>
      </c>
      <c r="O742" s="228" t="s">
        <v>1071</v>
      </c>
      <c r="P742" s="720"/>
      <c r="Q742" s="721"/>
      <c r="R742" s="722"/>
      <c r="S742" s="723"/>
      <c r="T742" s="422"/>
      <c r="U742" s="423"/>
      <c r="V742" s="424"/>
    </row>
    <row r="743" spans="1:22" s="40" customFormat="1" ht="13.8">
      <c r="A743" s="39"/>
      <c r="B743" s="439" t="s">
        <v>1071</v>
      </c>
      <c r="C743" s="427"/>
      <c r="D743" s="427"/>
      <c r="E743" s="427"/>
      <c r="F743" s="427"/>
      <c r="G743" s="419"/>
      <c r="H743" s="419"/>
      <c r="I743" s="425"/>
      <c r="J743" s="426" t="s">
        <v>1071</v>
      </c>
      <c r="K743" s="461"/>
      <c r="L743" s="461"/>
      <c r="M743" s="420"/>
      <c r="N743" s="458" t="s">
        <v>1071</v>
      </c>
      <c r="O743" s="228" t="s">
        <v>1071</v>
      </c>
      <c r="P743" s="720"/>
      <c r="Q743" s="721"/>
      <c r="R743" s="722"/>
      <c r="S743" s="723"/>
      <c r="T743" s="422"/>
      <c r="U743" s="423"/>
      <c r="V743" s="424"/>
    </row>
    <row r="744" spans="1:22" s="40" customFormat="1" ht="13.8">
      <c r="A744" s="39"/>
      <c r="B744" s="439" t="s">
        <v>1071</v>
      </c>
      <c r="C744" s="427"/>
      <c r="D744" s="427"/>
      <c r="E744" s="427"/>
      <c r="F744" s="427"/>
      <c r="G744" s="419"/>
      <c r="H744" s="419"/>
      <c r="I744" s="425"/>
      <c r="J744" s="426" t="s">
        <v>1071</v>
      </c>
      <c r="K744" s="461"/>
      <c r="L744" s="461"/>
      <c r="M744" s="420"/>
      <c r="N744" s="458" t="s">
        <v>1071</v>
      </c>
      <c r="O744" s="228" t="s">
        <v>1071</v>
      </c>
      <c r="P744" s="720"/>
      <c r="Q744" s="721"/>
      <c r="R744" s="722"/>
      <c r="S744" s="723"/>
      <c r="T744" s="422"/>
      <c r="U744" s="423"/>
      <c r="V744" s="424"/>
    </row>
    <row r="745" spans="1:22" s="40" customFormat="1" ht="13.8">
      <c r="A745" s="39" t="s">
        <v>1427</v>
      </c>
      <c r="B745" s="439" t="s">
        <v>1071</v>
      </c>
      <c r="C745" s="427"/>
      <c r="D745" s="427"/>
      <c r="E745" s="427"/>
      <c r="F745" s="427"/>
      <c r="G745" s="419"/>
      <c r="H745" s="419"/>
      <c r="I745" s="425"/>
      <c r="J745" s="426" t="s">
        <v>1071</v>
      </c>
      <c r="K745" s="461"/>
      <c r="L745" s="461"/>
      <c r="M745" s="420"/>
      <c r="N745" s="459" t="s">
        <v>1071</v>
      </c>
      <c r="O745" s="228"/>
      <c r="P745" s="720"/>
      <c r="Q745" s="721"/>
      <c r="R745" s="722"/>
      <c r="S745" s="723"/>
      <c r="T745" s="422"/>
      <c r="U745" s="423"/>
      <c r="V745" s="424"/>
    </row>
    <row r="746" spans="1:22" s="40" customFormat="1" ht="13.8">
      <c r="A746" s="39" t="s">
        <v>1428</v>
      </c>
      <c r="B746" s="439" t="s">
        <v>1071</v>
      </c>
      <c r="C746" s="427"/>
      <c r="D746" s="427"/>
      <c r="E746" s="427"/>
      <c r="F746" s="427"/>
      <c r="G746" s="419"/>
      <c r="H746" s="419"/>
      <c r="I746" s="425"/>
      <c r="J746" s="426" t="s">
        <v>1071</v>
      </c>
      <c r="K746" s="461"/>
      <c r="L746" s="461"/>
      <c r="M746" s="421"/>
      <c r="N746" s="459" t="s">
        <v>1071</v>
      </c>
      <c r="O746" s="228" t="s">
        <v>1071</v>
      </c>
      <c r="P746" s="720"/>
      <c r="Q746" s="721"/>
      <c r="R746" s="722"/>
      <c r="S746" s="723"/>
      <c r="T746" s="422"/>
      <c r="U746" s="423"/>
      <c r="V746" s="424"/>
    </row>
    <row r="747" spans="1:22" s="40" customFormat="1" ht="13.8">
      <c r="A747" s="39" t="s">
        <v>1429</v>
      </c>
      <c r="B747" s="439" t="s">
        <v>1071</v>
      </c>
      <c r="C747" s="427"/>
      <c r="D747" s="427"/>
      <c r="E747" s="427"/>
      <c r="F747" s="427"/>
      <c r="G747" s="419"/>
      <c r="H747" s="419"/>
      <c r="I747" s="425"/>
      <c r="J747" s="426" t="s">
        <v>1071</v>
      </c>
      <c r="K747" s="461"/>
      <c r="L747" s="461"/>
      <c r="M747" s="421"/>
      <c r="N747" s="459" t="s">
        <v>1071</v>
      </c>
      <c r="O747" s="228" t="s">
        <v>1071</v>
      </c>
      <c r="P747" s="720"/>
      <c r="Q747" s="721"/>
      <c r="R747" s="722"/>
      <c r="S747" s="723"/>
      <c r="T747" s="422"/>
      <c r="U747" s="423"/>
      <c r="V747" s="424"/>
    </row>
    <row r="748" spans="1:22" s="40" customFormat="1" ht="14.4" thickBot="1">
      <c r="A748" s="39" t="s">
        <v>1430</v>
      </c>
      <c r="B748" s="443" t="s">
        <v>1071</v>
      </c>
      <c r="C748" s="428"/>
      <c r="D748" s="428"/>
      <c r="E748" s="428"/>
      <c r="F748" s="428"/>
      <c r="G748" s="429"/>
      <c r="H748" s="429"/>
      <c r="I748" s="430"/>
      <c r="J748" s="431" t="s">
        <v>1071</v>
      </c>
      <c r="K748" s="462"/>
      <c r="L748" s="462"/>
      <c r="M748" s="432"/>
      <c r="N748" s="459" t="s">
        <v>1071</v>
      </c>
      <c r="O748" s="228" t="s">
        <v>1071</v>
      </c>
      <c r="P748" s="720"/>
      <c r="Q748" s="721"/>
      <c r="R748" s="722"/>
      <c r="S748" s="723"/>
      <c r="T748" s="422"/>
      <c r="U748" s="423"/>
      <c r="V748" s="424"/>
    </row>
    <row r="749" spans="1:22" s="24" customFormat="1" ht="12" customHeight="1">
      <c r="A749" s="39"/>
      <c r="B749" s="41"/>
      <c r="C749" s="42"/>
      <c r="D749" s="42"/>
      <c r="E749" s="42"/>
      <c r="F749" s="42"/>
      <c r="G749" s="42"/>
      <c r="H749" s="440"/>
      <c r="I749" s="42"/>
      <c r="J749" s="42"/>
      <c r="K749" s="42"/>
      <c r="L749" s="42"/>
      <c r="M749" s="42"/>
      <c r="N749" s="42"/>
      <c r="O749" s="227"/>
      <c r="P749" s="42"/>
      <c r="Q749" s="42"/>
      <c r="R749" s="227"/>
      <c r="S749" s="42"/>
      <c r="T749" s="42"/>
      <c r="U749" s="43"/>
      <c r="V749" s="44"/>
    </row>
    <row r="750" spans="1:22" s="24" customFormat="1" ht="17.25" customHeight="1" thickBot="1">
      <c r="A750" s="39" t="s">
        <v>1431</v>
      </c>
      <c r="B750" s="510"/>
      <c r="C750" s="511"/>
      <c r="D750" s="511"/>
      <c r="E750" s="511"/>
      <c r="F750" s="511"/>
      <c r="G750" s="511"/>
      <c r="H750" s="511"/>
      <c r="I750" s="511"/>
      <c r="J750" s="511"/>
      <c r="K750" s="511"/>
      <c r="L750" s="511"/>
      <c r="M750" s="511"/>
      <c r="N750" s="447" t="s">
        <v>322</v>
      </c>
      <c r="O750" s="448">
        <v>3714.81</v>
      </c>
      <c r="P750" s="576"/>
      <c r="Q750" s="576"/>
      <c r="R750" s="577"/>
      <c r="S750" s="577"/>
      <c r="T750" s="578"/>
      <c r="U750" s="579"/>
      <c r="V750" s="580"/>
    </row>
    <row r="751" spans="1:22" ht="17.25" customHeight="1">
      <c r="B751" s="46"/>
      <c r="C751" s="46"/>
      <c r="D751" s="46"/>
      <c r="E751" s="46"/>
      <c r="F751" s="46"/>
      <c r="G751" s="47"/>
      <c r="H751" s="47"/>
      <c r="I751" s="47"/>
      <c r="J751" s="47"/>
      <c r="K751" s="47"/>
      <c r="L751" s="47"/>
      <c r="M751" s="47"/>
      <c r="N751" s="47"/>
      <c r="O751" s="47"/>
      <c r="P751" s="47"/>
      <c r="Q751" s="47"/>
      <c r="R751" s="47"/>
      <c r="S751" s="47"/>
      <c r="T751" s="47"/>
      <c r="U751" s="47"/>
      <c r="V751" s="47"/>
    </row>
    <row r="752" spans="1:22" s="24" customFormat="1" ht="16.5" customHeight="1" thickBot="1">
      <c r="A752" s="22"/>
      <c r="B752" s="735" t="s">
        <v>65</v>
      </c>
      <c r="C752" s="735"/>
      <c r="D752" s="735"/>
      <c r="E752" s="735"/>
      <c r="F752" s="735"/>
      <c r="G752" s="735"/>
      <c r="H752" s="735"/>
      <c r="I752" s="735"/>
      <c r="J752" s="735"/>
      <c r="K752" s="735"/>
      <c r="L752" s="735"/>
      <c r="M752" s="735"/>
      <c r="N752" s="735"/>
      <c r="O752" s="735"/>
      <c r="P752" s="735"/>
      <c r="Q752" s="735"/>
      <c r="R752" s="735"/>
      <c r="S752" s="735"/>
      <c r="T752" s="735"/>
      <c r="U752" s="735"/>
      <c r="V752" s="735"/>
    </row>
    <row r="753" spans="1:22" s="27" customFormat="1" ht="22.5" customHeight="1">
      <c r="A753" s="106" t="s">
        <v>1432</v>
      </c>
      <c r="B753" s="774" t="s">
        <v>62</v>
      </c>
      <c r="C753" s="779" t="s">
        <v>83</v>
      </c>
      <c r="D753" s="780"/>
      <c r="E753" s="780"/>
      <c r="F753" s="780"/>
      <c r="G753" s="780"/>
      <c r="H753" s="780"/>
      <c r="I753" s="780"/>
      <c r="J753" s="780"/>
      <c r="K753" s="780"/>
      <c r="L753" s="780"/>
      <c r="M753" s="758"/>
      <c r="N753" s="512"/>
      <c r="O753" s="513"/>
      <c r="P753" s="779" t="s">
        <v>90</v>
      </c>
      <c r="Q753" s="780"/>
      <c r="R753" s="780"/>
      <c r="S753" s="758"/>
      <c r="T753" s="757" t="s">
        <v>367</v>
      </c>
      <c r="U753" s="758"/>
      <c r="V753" s="781" t="s">
        <v>192</v>
      </c>
    </row>
    <row r="754" spans="1:22" s="27" customFormat="1" ht="22.5" customHeight="1">
      <c r="A754" s="106" t="s">
        <v>1433</v>
      </c>
      <c r="B754" s="775"/>
      <c r="C754" s="787" t="s">
        <v>84</v>
      </c>
      <c r="D754" s="788"/>
      <c r="E754" s="789"/>
      <c r="F754" s="516">
        <v>2</v>
      </c>
      <c r="G754" s="791" t="s">
        <v>292</v>
      </c>
      <c r="H754" s="750" t="s">
        <v>291</v>
      </c>
      <c r="I754" s="750"/>
      <c r="J754" s="787" t="s">
        <v>290</v>
      </c>
      <c r="K754" s="790"/>
      <c r="L754" s="517"/>
      <c r="M754" s="517"/>
      <c r="N754" s="518"/>
      <c r="O754" s="519"/>
      <c r="P754" s="814"/>
      <c r="Q754" s="815"/>
      <c r="R754" s="815"/>
      <c r="S754" s="816"/>
      <c r="T754" s="759"/>
      <c r="U754" s="760"/>
      <c r="V754" s="782"/>
    </row>
    <row r="755" spans="1:22" s="27" customFormat="1" ht="51.75" customHeight="1" thickBot="1">
      <c r="A755" s="106" t="s">
        <v>1434</v>
      </c>
      <c r="B755" s="775"/>
      <c r="C755" s="788" t="s">
        <v>82</v>
      </c>
      <c r="D755" s="789"/>
      <c r="E755" s="520" t="s">
        <v>86</v>
      </c>
      <c r="F755" s="514" t="s">
        <v>311</v>
      </c>
      <c r="G755" s="791"/>
      <c r="H755" s="750"/>
      <c r="I755" s="750"/>
      <c r="J755" s="504" t="s">
        <v>289</v>
      </c>
      <c r="K755" s="515" t="s">
        <v>297</v>
      </c>
      <c r="L755" s="521" t="s">
        <v>378</v>
      </c>
      <c r="M755" s="521"/>
      <c r="N755" s="522" t="s">
        <v>339</v>
      </c>
      <c r="O755" s="523"/>
      <c r="P755" s="454" t="s">
        <v>1100</v>
      </c>
      <c r="Q755" s="333" t="s">
        <v>91</v>
      </c>
      <c r="R755" s="334"/>
      <c r="S755" s="107">
        <v>1</v>
      </c>
      <c r="T755" s="784"/>
      <c r="U755" s="785"/>
      <c r="V755" s="783"/>
    </row>
    <row r="756" spans="1:22" s="27" customFormat="1" ht="15.75" customHeight="1">
      <c r="A756" s="106" t="s">
        <v>1435</v>
      </c>
      <c r="B756" s="775"/>
      <c r="C756" s="50">
        <v>1</v>
      </c>
      <c r="D756" s="94" t="s">
        <v>457</v>
      </c>
      <c r="E756" s="101">
        <v>0.5</v>
      </c>
      <c r="F756" s="327">
        <v>3714.81</v>
      </c>
      <c r="G756" s="327">
        <v>1532.71</v>
      </c>
      <c r="H756" s="777" t="s">
        <v>6</v>
      </c>
      <c r="I756" s="778"/>
      <c r="J756" s="102" t="s">
        <v>6</v>
      </c>
      <c r="K756" s="99" t="s">
        <v>1071</v>
      </c>
      <c r="L756" s="486" t="s">
        <v>370</v>
      </c>
      <c r="M756" s="487" t="s">
        <v>1102</v>
      </c>
      <c r="N756" s="401" t="s">
        <v>24</v>
      </c>
      <c r="O756" s="801" t="s">
        <v>15</v>
      </c>
      <c r="P756" s="802"/>
      <c r="Q756" s="792">
        <v>22</v>
      </c>
      <c r="R756" s="795" t="s">
        <v>1049</v>
      </c>
      <c r="S756" s="796"/>
      <c r="T756" s="757" t="s">
        <v>68</v>
      </c>
      <c r="U756" s="780"/>
      <c r="V756" s="758"/>
    </row>
    <row r="757" spans="1:22" s="27" customFormat="1" ht="15.75" customHeight="1" thickBot="1">
      <c r="A757" s="106" t="s">
        <v>1436</v>
      </c>
      <c r="B757" s="775"/>
      <c r="C757" s="50">
        <v>2</v>
      </c>
      <c r="D757" s="94" t="s">
        <v>458</v>
      </c>
      <c r="E757" s="101">
        <v>0.5</v>
      </c>
      <c r="F757" s="327" t="s">
        <v>1137</v>
      </c>
      <c r="G757" s="327">
        <v>1532.71</v>
      </c>
      <c r="H757" s="777" t="s">
        <v>31</v>
      </c>
      <c r="I757" s="778"/>
      <c r="J757" s="102" t="s">
        <v>31</v>
      </c>
      <c r="K757" s="99" t="s">
        <v>1437</v>
      </c>
      <c r="L757" s="486" t="s">
        <v>1049</v>
      </c>
      <c r="M757" s="487" t="s">
        <v>1135</v>
      </c>
      <c r="N757" s="401" t="s">
        <v>24</v>
      </c>
      <c r="O757" s="801"/>
      <c r="P757" s="802"/>
      <c r="Q757" s="793"/>
      <c r="R757" s="797"/>
      <c r="S757" s="798"/>
      <c r="T757" s="784"/>
      <c r="U757" s="786"/>
      <c r="V757" s="785"/>
    </row>
    <row r="758" spans="1:22" s="27" customFormat="1" ht="15.75" customHeight="1">
      <c r="A758" s="106" t="s">
        <v>1438</v>
      </c>
      <c r="B758" s="775"/>
      <c r="C758" s="50">
        <v>3</v>
      </c>
      <c r="D758" s="94" t="s">
        <v>1071</v>
      </c>
      <c r="E758" s="101" t="s">
        <v>1071</v>
      </c>
      <c r="F758" s="327" t="s">
        <v>1071</v>
      </c>
      <c r="G758" s="327" t="s">
        <v>1071</v>
      </c>
      <c r="H758" s="777" t="s">
        <v>1071</v>
      </c>
      <c r="I758" s="778"/>
      <c r="J758" s="102" t="s">
        <v>1071</v>
      </c>
      <c r="K758" s="99" t="s">
        <v>1071</v>
      </c>
      <c r="L758" s="486"/>
      <c r="M758" s="487" t="s">
        <v>1071</v>
      </c>
      <c r="N758" s="401"/>
      <c r="O758" s="803"/>
      <c r="P758" s="804"/>
      <c r="Q758" s="794"/>
      <c r="R758" s="799"/>
      <c r="S758" s="800"/>
      <c r="T758" s="261"/>
      <c r="U758" s="261"/>
      <c r="V758" s="262"/>
    </row>
    <row r="759" spans="1:22" s="27" customFormat="1" ht="15.75" customHeight="1">
      <c r="A759" s="106" t="s">
        <v>1439</v>
      </c>
      <c r="B759" s="775"/>
      <c r="C759" s="50">
        <v>4</v>
      </c>
      <c r="D759" s="94" t="s">
        <v>1071</v>
      </c>
      <c r="E759" s="101" t="s">
        <v>1071</v>
      </c>
      <c r="F759" s="327" t="s">
        <v>1071</v>
      </c>
      <c r="G759" s="327" t="s">
        <v>1071</v>
      </c>
      <c r="H759" s="777" t="s">
        <v>1071</v>
      </c>
      <c r="I759" s="778"/>
      <c r="J759" s="102" t="s">
        <v>1071</v>
      </c>
      <c r="K759" s="99" t="s">
        <v>1071</v>
      </c>
      <c r="L759" s="486"/>
      <c r="M759" s="487" t="s">
        <v>1071</v>
      </c>
      <c r="N759" s="401"/>
      <c r="O759" s="810" t="s">
        <v>315</v>
      </c>
      <c r="P759" s="787" t="s">
        <v>314</v>
      </c>
      <c r="Q759" s="788"/>
      <c r="R759" s="788"/>
      <c r="S759" s="789"/>
      <c r="T759" s="242"/>
      <c r="U759" s="242"/>
      <c r="V759" s="263"/>
    </row>
    <row r="760" spans="1:22" s="27" customFormat="1" ht="17.25" customHeight="1">
      <c r="A760" s="106" t="s">
        <v>1440</v>
      </c>
      <c r="B760" s="775"/>
      <c r="C760" s="50">
        <v>5</v>
      </c>
      <c r="D760" s="94" t="s">
        <v>1071</v>
      </c>
      <c r="E760" s="101" t="s">
        <v>1071</v>
      </c>
      <c r="F760" s="327" t="s">
        <v>1071</v>
      </c>
      <c r="G760" s="327" t="s">
        <v>1071</v>
      </c>
      <c r="H760" s="777" t="s">
        <v>1071</v>
      </c>
      <c r="I760" s="778"/>
      <c r="J760" s="102" t="s">
        <v>1071</v>
      </c>
      <c r="K760" s="99" t="s">
        <v>1071</v>
      </c>
      <c r="L760" s="486"/>
      <c r="M760" s="487" t="s">
        <v>1071</v>
      </c>
      <c r="N760" s="401"/>
      <c r="O760" s="811"/>
      <c r="P760" s="504" t="s">
        <v>92</v>
      </c>
      <c r="Q760" s="504" t="s">
        <v>299</v>
      </c>
      <c r="R760" s="750" t="s">
        <v>312</v>
      </c>
      <c r="S760" s="750"/>
      <c r="T760" s="242"/>
      <c r="U760" s="242"/>
      <c r="V760" s="263"/>
    </row>
    <row r="761" spans="1:22" s="27" customFormat="1" ht="16.5" customHeight="1" thickBot="1">
      <c r="A761" s="106" t="s">
        <v>1441</v>
      </c>
      <c r="B761" s="775"/>
      <c r="C761" s="103">
        <v>6</v>
      </c>
      <c r="D761" s="104" t="s">
        <v>1071</v>
      </c>
      <c r="E761" s="105" t="s">
        <v>1071</v>
      </c>
      <c r="F761" s="327" t="s">
        <v>1071</v>
      </c>
      <c r="G761" s="327" t="s">
        <v>1071</v>
      </c>
      <c r="H761" s="777" t="s">
        <v>1071</v>
      </c>
      <c r="I761" s="778"/>
      <c r="J761" s="102" t="s">
        <v>1071</v>
      </c>
      <c r="K761" s="99" t="s">
        <v>1071</v>
      </c>
      <c r="L761" s="486"/>
      <c r="M761" s="487" t="s">
        <v>1071</v>
      </c>
      <c r="N761" s="484"/>
      <c r="O761" s="346" t="s">
        <v>6</v>
      </c>
      <c r="P761" s="265">
        <v>2</v>
      </c>
      <c r="Q761" s="266">
        <v>3065.4126299999998</v>
      </c>
      <c r="R761" s="817">
        <v>3714.81</v>
      </c>
      <c r="S761" s="817">
        <v>0</v>
      </c>
      <c r="T761" s="242"/>
      <c r="U761" s="242"/>
      <c r="V761" s="263"/>
    </row>
    <row r="762" spans="1:22" s="27" customFormat="1" ht="16.5" customHeight="1" thickBot="1">
      <c r="A762" s="106" t="s">
        <v>1442</v>
      </c>
      <c r="B762" s="776"/>
      <c r="C762" s="805" t="s">
        <v>88</v>
      </c>
      <c r="D762" s="806"/>
      <c r="E762" s="806"/>
      <c r="F762" s="545"/>
      <c r="G762" s="546"/>
      <c r="H762" s="730" t="s">
        <v>6</v>
      </c>
      <c r="I762" s="731"/>
      <c r="J762" s="449" t="s">
        <v>31</v>
      </c>
      <c r="K762" s="267" t="s">
        <v>31</v>
      </c>
      <c r="L762" s="527"/>
      <c r="M762" s="575"/>
      <c r="N762" s="528"/>
      <c r="O762" s="732" t="s">
        <v>1071</v>
      </c>
      <c r="P762" s="732" t="s">
        <v>1071</v>
      </c>
      <c r="Q762" s="732" t="s">
        <v>1071</v>
      </c>
      <c r="R762" s="732" t="s">
        <v>1071</v>
      </c>
      <c r="S762" s="732" t="s">
        <v>1071</v>
      </c>
      <c r="T762" s="524"/>
      <c r="U762" s="525"/>
      <c r="V762" s="526"/>
    </row>
    <row r="763" spans="1:22" ht="24.9" customHeight="1"/>
    <row r="764" spans="1:22" ht="24.9" customHeight="1"/>
    <row r="765" spans="1:22" s="38" customFormat="1" ht="24" thickBot="1">
      <c r="A765" s="31">
        <v>23</v>
      </c>
      <c r="B765" s="746" t="s">
        <v>49</v>
      </c>
      <c r="C765" s="746"/>
      <c r="D765" s="746"/>
      <c r="E765" s="32">
        <v>23</v>
      </c>
      <c r="F765" s="33" t="s">
        <v>1034</v>
      </c>
      <c r="G765" s="34"/>
      <c r="H765" s="34"/>
      <c r="I765" s="33"/>
      <c r="J765" s="33"/>
      <c r="K765" s="33"/>
      <c r="L765" s="33"/>
      <c r="M765" s="35"/>
      <c r="N765" s="35"/>
      <c r="O765" s="34"/>
      <c r="P765" s="34"/>
      <c r="Q765" s="36"/>
      <c r="R765" s="36"/>
      <c r="S765" s="36"/>
      <c r="T765" s="36"/>
      <c r="U765" s="37"/>
    </row>
    <row r="766" spans="1:22" s="24" customFormat="1" ht="24.75" customHeight="1">
      <c r="A766" s="22"/>
      <c r="B766" s="768" t="s">
        <v>54</v>
      </c>
      <c r="C766" s="501" t="s">
        <v>55</v>
      </c>
      <c r="D766" s="502" t="s">
        <v>16</v>
      </c>
      <c r="E766" s="502"/>
      <c r="F766" s="502" t="s">
        <v>56</v>
      </c>
      <c r="G766" s="503"/>
      <c r="H766" s="749" t="s">
        <v>57</v>
      </c>
      <c r="I766" s="747" t="s">
        <v>345</v>
      </c>
      <c r="J766" s="749" t="s">
        <v>17</v>
      </c>
      <c r="K766" s="749" t="s">
        <v>298</v>
      </c>
      <c r="L766" s="749" t="s">
        <v>58</v>
      </c>
      <c r="M766" s="749" t="s">
        <v>193</v>
      </c>
      <c r="N766" s="766" t="s">
        <v>313</v>
      </c>
      <c r="O766" s="767"/>
      <c r="P766" s="733" t="s">
        <v>21</v>
      </c>
      <c r="Q766" s="734"/>
      <c r="R766" s="757" t="s">
        <v>205</v>
      </c>
      <c r="S766" s="758"/>
      <c r="T766" s="761" t="s">
        <v>180</v>
      </c>
      <c r="U766" s="762"/>
      <c r="V766" s="763"/>
    </row>
    <row r="767" spans="1:22" s="24" customFormat="1" ht="92.25" customHeight="1">
      <c r="A767" s="22"/>
      <c r="B767" s="769"/>
      <c r="C767" s="504" t="s">
        <v>59</v>
      </c>
      <c r="D767" s="505" t="s">
        <v>3</v>
      </c>
      <c r="E767" s="505" t="s">
        <v>18</v>
      </c>
      <c r="F767" s="505" t="s">
        <v>60</v>
      </c>
      <c r="G767" s="506" t="s">
        <v>61</v>
      </c>
      <c r="H767" s="750"/>
      <c r="I767" s="748"/>
      <c r="J767" s="750"/>
      <c r="K767" s="750"/>
      <c r="L767" s="750"/>
      <c r="M767" s="750"/>
      <c r="N767" s="504" t="s">
        <v>191</v>
      </c>
      <c r="O767" s="505" t="s">
        <v>73</v>
      </c>
      <c r="P767" s="764"/>
      <c r="Q767" s="765"/>
      <c r="R767" s="759"/>
      <c r="S767" s="760"/>
      <c r="T767" s="507" t="s">
        <v>181</v>
      </c>
      <c r="U767" s="508" t="s">
        <v>190</v>
      </c>
      <c r="V767" s="509" t="s">
        <v>225</v>
      </c>
    </row>
    <row r="768" spans="1:22" s="24" customFormat="1" ht="26.25" customHeight="1">
      <c r="A768" s="22"/>
      <c r="B768" s="433"/>
      <c r="C768" s="434">
        <v>3</v>
      </c>
      <c r="D768" s="434">
        <v>4</v>
      </c>
      <c r="E768" s="434">
        <v>5</v>
      </c>
      <c r="F768" s="434">
        <v>6</v>
      </c>
      <c r="G768" s="434">
        <v>7</v>
      </c>
      <c r="H768" s="434">
        <v>8</v>
      </c>
      <c r="I768" s="434">
        <v>9</v>
      </c>
      <c r="J768" s="434">
        <v>10</v>
      </c>
      <c r="K768" s="434">
        <v>11</v>
      </c>
      <c r="L768" s="434">
        <v>12</v>
      </c>
      <c r="M768" s="434">
        <v>13</v>
      </c>
      <c r="N768" s="434">
        <v>14</v>
      </c>
      <c r="O768" s="434">
        <v>15</v>
      </c>
      <c r="P768" s="435">
        <v>16</v>
      </c>
      <c r="Q768" s="436">
        <v>17</v>
      </c>
      <c r="R768" s="435">
        <v>18</v>
      </c>
      <c r="S768" s="436">
        <v>19</v>
      </c>
      <c r="T768" s="437">
        <v>20</v>
      </c>
      <c r="U768" s="224">
        <v>21</v>
      </c>
      <c r="V768" s="438">
        <v>22</v>
      </c>
    </row>
    <row r="769" spans="1:22" s="40" customFormat="1" ht="24.9" customHeight="1">
      <c r="A769" s="39" t="s">
        <v>1443</v>
      </c>
      <c r="B769" s="439">
        <v>1</v>
      </c>
      <c r="C769" s="427" t="s">
        <v>720</v>
      </c>
      <c r="D769" s="427" t="s">
        <v>1048</v>
      </c>
      <c r="E769" s="427" t="s">
        <v>724</v>
      </c>
      <c r="F769" s="427" t="s">
        <v>591</v>
      </c>
      <c r="G769" s="419">
        <v>1</v>
      </c>
      <c r="H769" s="617" t="s">
        <v>24</v>
      </c>
      <c r="I769" s="425">
        <v>4</v>
      </c>
      <c r="J769" s="426" t="s">
        <v>462</v>
      </c>
      <c r="K769" s="461">
        <v>41477</v>
      </c>
      <c r="L769" s="461">
        <v>41991</v>
      </c>
      <c r="M769" s="420">
        <v>15141.38</v>
      </c>
      <c r="N769" s="458">
        <v>15141.38</v>
      </c>
      <c r="O769" s="228">
        <v>15141.38</v>
      </c>
      <c r="P769" s="720"/>
      <c r="Q769" s="721"/>
      <c r="R769" s="722" t="s">
        <v>710</v>
      </c>
      <c r="S769" s="723"/>
      <c r="T769" s="422" t="s">
        <v>24</v>
      </c>
      <c r="U769" s="423">
        <v>34</v>
      </c>
      <c r="V769" s="424" t="s">
        <v>24</v>
      </c>
    </row>
    <row r="770" spans="1:22" s="40" customFormat="1" ht="24.9" customHeight="1">
      <c r="A770" s="39" t="s">
        <v>1088</v>
      </c>
      <c r="B770" s="728">
        <v>2</v>
      </c>
      <c r="C770" s="724" t="s">
        <v>592</v>
      </c>
      <c r="D770" s="724" t="s">
        <v>721</v>
      </c>
      <c r="E770" s="724" t="s">
        <v>725</v>
      </c>
      <c r="F770" s="724" t="s">
        <v>595</v>
      </c>
      <c r="G770" s="419">
        <v>0.6</v>
      </c>
      <c r="H770" s="718" t="s">
        <v>24</v>
      </c>
      <c r="I770" s="425">
        <v>1</v>
      </c>
      <c r="J770" s="426" t="s">
        <v>459</v>
      </c>
      <c r="K770" s="726">
        <v>43826</v>
      </c>
      <c r="L770" s="726">
        <v>45138</v>
      </c>
      <c r="M770" s="420">
        <v>1728.41</v>
      </c>
      <c r="N770" s="458">
        <v>1037.046</v>
      </c>
      <c r="O770" s="228">
        <v>1037.046</v>
      </c>
      <c r="P770" s="720"/>
      <c r="Q770" s="721"/>
      <c r="R770" s="722" t="s">
        <v>710</v>
      </c>
      <c r="S770" s="723"/>
      <c r="T770" s="422" t="s">
        <v>24</v>
      </c>
      <c r="U770" s="423">
        <v>50</v>
      </c>
      <c r="V770" s="424" t="s">
        <v>24</v>
      </c>
    </row>
    <row r="771" spans="1:22" s="40" customFormat="1" ht="24.9" customHeight="1">
      <c r="A771" s="39" t="s">
        <v>595</v>
      </c>
      <c r="B771" s="729"/>
      <c r="C771" s="725"/>
      <c r="D771" s="725"/>
      <c r="E771" s="725"/>
      <c r="F771" s="725"/>
      <c r="G771" s="419">
        <v>0.4</v>
      </c>
      <c r="H771" s="719"/>
      <c r="I771" s="425">
        <v>2</v>
      </c>
      <c r="J771" s="426" t="s">
        <v>460</v>
      </c>
      <c r="K771" s="727"/>
      <c r="L771" s="727"/>
      <c r="M771" s="420">
        <v>1728.41</v>
      </c>
      <c r="N771" s="458">
        <v>691.36400000000003</v>
      </c>
      <c r="O771" s="228">
        <v>691.36400000000003</v>
      </c>
      <c r="P771" s="720"/>
      <c r="Q771" s="721"/>
      <c r="R771" s="722" t="s">
        <v>710</v>
      </c>
      <c r="S771" s="723"/>
      <c r="T771" s="422" t="s">
        <v>24</v>
      </c>
      <c r="U771" s="423">
        <v>145</v>
      </c>
      <c r="V771" s="424" t="s">
        <v>24</v>
      </c>
    </row>
    <row r="772" spans="1:22" s="40" customFormat="1" ht="24.9" customHeight="1">
      <c r="A772" s="39" t="s">
        <v>1089</v>
      </c>
      <c r="B772" s="728">
        <v>3</v>
      </c>
      <c r="C772" s="724" t="s">
        <v>592</v>
      </c>
      <c r="D772" s="724" t="s">
        <v>722</v>
      </c>
      <c r="E772" s="724" t="s">
        <v>726</v>
      </c>
      <c r="F772" s="724" t="s">
        <v>595</v>
      </c>
      <c r="G772" s="419">
        <v>0.2</v>
      </c>
      <c r="H772" s="718" t="s">
        <v>24</v>
      </c>
      <c r="I772" s="425">
        <v>3</v>
      </c>
      <c r="J772" s="426" t="s">
        <v>461</v>
      </c>
      <c r="K772" s="740">
        <v>39845</v>
      </c>
      <c r="L772" s="726">
        <v>40770</v>
      </c>
      <c r="M772" s="420">
        <v>1890.85</v>
      </c>
      <c r="N772" s="458">
        <v>378.17</v>
      </c>
      <c r="O772" s="228">
        <v>378.17</v>
      </c>
      <c r="P772" s="720"/>
      <c r="Q772" s="721"/>
      <c r="R772" s="722" t="s">
        <v>710</v>
      </c>
      <c r="S772" s="723"/>
      <c r="T772" s="422" t="s">
        <v>24</v>
      </c>
      <c r="U772" s="423">
        <v>31</v>
      </c>
      <c r="V772" s="424" t="s">
        <v>24</v>
      </c>
    </row>
    <row r="773" spans="1:22" s="40" customFormat="1" ht="24.9" customHeight="1">
      <c r="A773" s="39" t="s">
        <v>1090</v>
      </c>
      <c r="B773" s="729"/>
      <c r="C773" s="725"/>
      <c r="D773" s="725"/>
      <c r="E773" s="725"/>
      <c r="F773" s="725"/>
      <c r="G773" s="419">
        <v>0.2</v>
      </c>
      <c r="H773" s="719"/>
      <c r="I773" s="425">
        <v>3</v>
      </c>
      <c r="J773" s="426" t="s">
        <v>461</v>
      </c>
      <c r="K773" s="741"/>
      <c r="L773" s="727"/>
      <c r="M773" s="420">
        <v>1890.85</v>
      </c>
      <c r="N773" s="458">
        <v>378.17</v>
      </c>
      <c r="O773" s="228">
        <v>378.17</v>
      </c>
      <c r="P773" s="720"/>
      <c r="Q773" s="721"/>
      <c r="R773" s="722" t="s">
        <v>710</v>
      </c>
      <c r="S773" s="723"/>
      <c r="T773" s="422" t="s">
        <v>24</v>
      </c>
      <c r="U773" s="423">
        <v>68</v>
      </c>
      <c r="V773" s="424" t="s">
        <v>24</v>
      </c>
    </row>
    <row r="774" spans="1:22" s="40" customFormat="1" ht="24.9" customHeight="1">
      <c r="A774" s="39" t="s">
        <v>1091</v>
      </c>
      <c r="B774" s="439">
        <v>4</v>
      </c>
      <c r="C774" s="427" t="s">
        <v>592</v>
      </c>
      <c r="D774" s="427" t="s">
        <v>723</v>
      </c>
      <c r="E774" s="427" t="s">
        <v>727</v>
      </c>
      <c r="F774" s="427" t="s">
        <v>595</v>
      </c>
      <c r="G774" s="419">
        <v>0.6</v>
      </c>
      <c r="H774" s="419" t="s">
        <v>24</v>
      </c>
      <c r="I774" s="425">
        <v>3</v>
      </c>
      <c r="J774" s="426" t="s">
        <v>461</v>
      </c>
      <c r="K774" s="461">
        <v>40851</v>
      </c>
      <c r="L774" s="461">
        <v>41619</v>
      </c>
      <c r="M774" s="420">
        <v>1326.25</v>
      </c>
      <c r="N774" s="458">
        <v>795.75</v>
      </c>
      <c r="O774" s="228">
        <v>795.75</v>
      </c>
      <c r="P774" s="720"/>
      <c r="Q774" s="721"/>
      <c r="R774" s="722" t="s">
        <v>710</v>
      </c>
      <c r="S774" s="723"/>
      <c r="T774" s="422" t="s">
        <v>24</v>
      </c>
      <c r="U774" s="423">
        <v>38</v>
      </c>
      <c r="V774" s="424" t="s">
        <v>24</v>
      </c>
    </row>
    <row r="775" spans="1:22" s="40" customFormat="1" ht="13.8">
      <c r="A775" s="39"/>
      <c r="B775" s="439" t="s">
        <v>1071</v>
      </c>
      <c r="C775" s="427"/>
      <c r="D775" s="427"/>
      <c r="E775" s="427"/>
      <c r="F775" s="427"/>
      <c r="G775" s="419"/>
      <c r="H775" s="419"/>
      <c r="I775" s="425"/>
      <c r="J775" s="426" t="s">
        <v>1071</v>
      </c>
      <c r="K775" s="461"/>
      <c r="L775" s="461"/>
      <c r="M775" s="420"/>
      <c r="N775" s="458" t="s">
        <v>1071</v>
      </c>
      <c r="O775" s="228" t="s">
        <v>1071</v>
      </c>
      <c r="P775" s="720"/>
      <c r="Q775" s="721"/>
      <c r="R775" s="722"/>
      <c r="S775" s="723"/>
      <c r="T775" s="422"/>
      <c r="U775" s="423"/>
      <c r="V775" s="424"/>
    </row>
    <row r="776" spans="1:22" s="40" customFormat="1" ht="13.8">
      <c r="A776" s="39"/>
      <c r="B776" s="439" t="s">
        <v>1071</v>
      </c>
      <c r="C776" s="427"/>
      <c r="D776" s="427"/>
      <c r="E776" s="427"/>
      <c r="F776" s="427"/>
      <c r="G776" s="419"/>
      <c r="H776" s="419"/>
      <c r="I776" s="425"/>
      <c r="J776" s="426" t="s">
        <v>1071</v>
      </c>
      <c r="K776" s="461"/>
      <c r="L776" s="461"/>
      <c r="M776" s="420"/>
      <c r="N776" s="458" t="s">
        <v>1071</v>
      </c>
      <c r="O776" s="228" t="s">
        <v>1071</v>
      </c>
      <c r="P776" s="720"/>
      <c r="Q776" s="721"/>
      <c r="R776" s="722"/>
      <c r="S776" s="723"/>
      <c r="T776" s="422"/>
      <c r="U776" s="423"/>
      <c r="V776" s="424"/>
    </row>
    <row r="777" spans="1:22" s="40" customFormat="1" ht="13.8">
      <c r="A777" s="39"/>
      <c r="B777" s="439" t="s">
        <v>1071</v>
      </c>
      <c r="C777" s="427"/>
      <c r="D777" s="427"/>
      <c r="E777" s="427"/>
      <c r="F777" s="427"/>
      <c r="G777" s="419"/>
      <c r="H777" s="419"/>
      <c r="I777" s="425"/>
      <c r="J777" s="426" t="s">
        <v>1071</v>
      </c>
      <c r="K777" s="461"/>
      <c r="L777" s="461"/>
      <c r="M777" s="420"/>
      <c r="N777" s="458" t="s">
        <v>1071</v>
      </c>
      <c r="O777" s="228" t="s">
        <v>1071</v>
      </c>
      <c r="P777" s="720"/>
      <c r="Q777" s="721"/>
      <c r="R777" s="722"/>
      <c r="S777" s="723"/>
      <c r="T777" s="422"/>
      <c r="U777" s="423"/>
      <c r="V777" s="424"/>
    </row>
    <row r="778" spans="1:22" s="40" customFormat="1" ht="13.8">
      <c r="A778" s="39"/>
      <c r="B778" s="439" t="s">
        <v>1071</v>
      </c>
      <c r="C778" s="427"/>
      <c r="D778" s="427"/>
      <c r="E778" s="427"/>
      <c r="F778" s="427"/>
      <c r="G778" s="419"/>
      <c r="H778" s="419"/>
      <c r="I778" s="425"/>
      <c r="J778" s="426" t="s">
        <v>1071</v>
      </c>
      <c r="K778" s="461"/>
      <c r="L778" s="461"/>
      <c r="M778" s="420"/>
      <c r="N778" s="458" t="s">
        <v>1071</v>
      </c>
      <c r="O778" s="228" t="s">
        <v>1071</v>
      </c>
      <c r="P778" s="720"/>
      <c r="Q778" s="721"/>
      <c r="R778" s="722"/>
      <c r="S778" s="723"/>
      <c r="T778" s="422"/>
      <c r="U778" s="423"/>
      <c r="V778" s="424"/>
    </row>
    <row r="779" spans="1:22" s="40" customFormat="1" ht="13.8">
      <c r="A779" s="39"/>
      <c r="B779" s="439" t="s">
        <v>1071</v>
      </c>
      <c r="C779" s="427"/>
      <c r="D779" s="427"/>
      <c r="E779" s="427"/>
      <c r="F779" s="427"/>
      <c r="G779" s="419"/>
      <c r="H779" s="419"/>
      <c r="I779" s="425"/>
      <c r="J779" s="426" t="s">
        <v>1071</v>
      </c>
      <c r="K779" s="461"/>
      <c r="L779" s="461"/>
      <c r="M779" s="420"/>
      <c r="N779" s="458" t="s">
        <v>1071</v>
      </c>
      <c r="O779" s="228" t="s">
        <v>1071</v>
      </c>
      <c r="P779" s="720"/>
      <c r="Q779" s="721"/>
      <c r="R779" s="722"/>
      <c r="S779" s="723"/>
      <c r="T779" s="422"/>
      <c r="U779" s="423"/>
      <c r="V779" s="424"/>
    </row>
    <row r="780" spans="1:22" s="40" customFormat="1" ht="13.8">
      <c r="A780" s="39" t="s">
        <v>1444</v>
      </c>
      <c r="B780" s="439" t="s">
        <v>1071</v>
      </c>
      <c r="C780" s="427"/>
      <c r="D780" s="427"/>
      <c r="E780" s="427"/>
      <c r="F780" s="427"/>
      <c r="G780" s="419"/>
      <c r="H780" s="419"/>
      <c r="I780" s="425"/>
      <c r="J780" s="426" t="s">
        <v>1071</v>
      </c>
      <c r="K780" s="461"/>
      <c r="L780" s="461"/>
      <c r="M780" s="420"/>
      <c r="N780" s="459" t="s">
        <v>1071</v>
      </c>
      <c r="O780" s="228"/>
      <c r="P780" s="720"/>
      <c r="Q780" s="721"/>
      <c r="R780" s="722"/>
      <c r="S780" s="723"/>
      <c r="T780" s="422"/>
      <c r="U780" s="423"/>
      <c r="V780" s="424"/>
    </row>
    <row r="781" spans="1:22" s="40" customFormat="1" ht="13.8">
      <c r="A781" s="39" t="s">
        <v>1445</v>
      </c>
      <c r="B781" s="439" t="s">
        <v>1071</v>
      </c>
      <c r="C781" s="427"/>
      <c r="D781" s="427"/>
      <c r="E781" s="427"/>
      <c r="F781" s="427"/>
      <c r="G781" s="419"/>
      <c r="H781" s="419"/>
      <c r="I781" s="425"/>
      <c r="J781" s="426" t="s">
        <v>1071</v>
      </c>
      <c r="K781" s="461"/>
      <c r="L781" s="461"/>
      <c r="M781" s="421"/>
      <c r="N781" s="459" t="s">
        <v>1071</v>
      </c>
      <c r="O781" s="228" t="s">
        <v>1071</v>
      </c>
      <c r="P781" s="720"/>
      <c r="Q781" s="721"/>
      <c r="R781" s="722"/>
      <c r="S781" s="723"/>
      <c r="T781" s="422"/>
      <c r="U781" s="423"/>
      <c r="V781" s="424"/>
    </row>
    <row r="782" spans="1:22" s="40" customFormat="1" ht="13.8">
      <c r="A782" s="39" t="s">
        <v>1446</v>
      </c>
      <c r="B782" s="439" t="s">
        <v>1071</v>
      </c>
      <c r="C782" s="427"/>
      <c r="D782" s="427"/>
      <c r="E782" s="427"/>
      <c r="F782" s="427"/>
      <c r="G782" s="419"/>
      <c r="H782" s="419"/>
      <c r="I782" s="425"/>
      <c r="J782" s="426" t="s">
        <v>1071</v>
      </c>
      <c r="K782" s="461"/>
      <c r="L782" s="461"/>
      <c r="M782" s="421"/>
      <c r="N782" s="459" t="s">
        <v>1071</v>
      </c>
      <c r="O782" s="228" t="s">
        <v>1071</v>
      </c>
      <c r="P782" s="720"/>
      <c r="Q782" s="721"/>
      <c r="R782" s="722"/>
      <c r="S782" s="723"/>
      <c r="T782" s="422"/>
      <c r="U782" s="423"/>
      <c r="V782" s="424"/>
    </row>
    <row r="783" spans="1:22" s="40" customFormat="1" ht="14.4" thickBot="1">
      <c r="A783" s="39" t="s">
        <v>1447</v>
      </c>
      <c r="B783" s="443" t="s">
        <v>1071</v>
      </c>
      <c r="C783" s="428"/>
      <c r="D783" s="428"/>
      <c r="E783" s="428"/>
      <c r="F783" s="428"/>
      <c r="G783" s="429"/>
      <c r="H783" s="429"/>
      <c r="I783" s="430"/>
      <c r="J783" s="431" t="s">
        <v>1071</v>
      </c>
      <c r="K783" s="462"/>
      <c r="L783" s="462"/>
      <c r="M783" s="432"/>
      <c r="N783" s="459" t="s">
        <v>1071</v>
      </c>
      <c r="O783" s="228" t="s">
        <v>1071</v>
      </c>
      <c r="P783" s="720"/>
      <c r="Q783" s="721"/>
      <c r="R783" s="722"/>
      <c r="S783" s="723"/>
      <c r="T783" s="422"/>
      <c r="U783" s="423"/>
      <c r="V783" s="424"/>
    </row>
    <row r="784" spans="1:22" s="24" customFormat="1" ht="12" customHeight="1">
      <c r="A784" s="39"/>
      <c r="B784" s="41"/>
      <c r="C784" s="42"/>
      <c r="D784" s="42"/>
      <c r="E784" s="42"/>
      <c r="F784" s="42"/>
      <c r="G784" s="42"/>
      <c r="H784" s="440"/>
      <c r="I784" s="42"/>
      <c r="J784" s="42"/>
      <c r="K784" s="42"/>
      <c r="L784" s="42"/>
      <c r="M784" s="42"/>
      <c r="N784" s="42"/>
      <c r="O784" s="227"/>
      <c r="P784" s="42"/>
      <c r="Q784" s="42"/>
      <c r="R784" s="227"/>
      <c r="S784" s="42"/>
      <c r="T784" s="42"/>
      <c r="U784" s="43"/>
      <c r="V784" s="44"/>
    </row>
    <row r="785" spans="1:22" s="24" customFormat="1" ht="17.25" customHeight="1" thickBot="1">
      <c r="A785" s="39" t="s">
        <v>1448</v>
      </c>
      <c r="B785" s="510"/>
      <c r="C785" s="511"/>
      <c r="D785" s="511"/>
      <c r="E785" s="511"/>
      <c r="F785" s="511"/>
      <c r="G785" s="511"/>
      <c r="H785" s="511"/>
      <c r="I785" s="511"/>
      <c r="J785" s="511"/>
      <c r="K785" s="511"/>
      <c r="L785" s="511"/>
      <c r="M785" s="511"/>
      <c r="N785" s="447" t="s">
        <v>322</v>
      </c>
      <c r="O785" s="448">
        <v>4605.4699999999993</v>
      </c>
      <c r="P785" s="576"/>
      <c r="Q785" s="576"/>
      <c r="R785" s="577"/>
      <c r="S785" s="577"/>
      <c r="T785" s="578"/>
      <c r="U785" s="579"/>
      <c r="V785" s="580"/>
    </row>
    <row r="786" spans="1:22" ht="17.25" customHeight="1">
      <c r="B786" s="46"/>
      <c r="C786" s="46"/>
      <c r="D786" s="46"/>
      <c r="E786" s="46"/>
      <c r="F786" s="46"/>
      <c r="G786" s="47"/>
      <c r="H786" s="47"/>
      <c r="I786" s="47"/>
      <c r="J786" s="47"/>
      <c r="K786" s="47"/>
      <c r="L786" s="47"/>
      <c r="M786" s="47"/>
      <c r="N786" s="47"/>
      <c r="O786" s="47"/>
      <c r="P786" s="47"/>
      <c r="Q786" s="47"/>
      <c r="R786" s="47"/>
      <c r="S786" s="47"/>
      <c r="T786" s="47"/>
      <c r="U786" s="47"/>
      <c r="V786" s="47"/>
    </row>
    <row r="787" spans="1:22" s="24" customFormat="1" ht="16.5" customHeight="1" thickBot="1">
      <c r="A787" s="22"/>
      <c r="B787" s="735" t="s">
        <v>65</v>
      </c>
      <c r="C787" s="735"/>
      <c r="D787" s="735"/>
      <c r="E787" s="735"/>
      <c r="F787" s="735"/>
      <c r="G787" s="735"/>
      <c r="H787" s="735"/>
      <c r="I787" s="735"/>
      <c r="J787" s="735"/>
      <c r="K787" s="735"/>
      <c r="L787" s="735"/>
      <c r="M787" s="735"/>
      <c r="N787" s="735"/>
      <c r="O787" s="735"/>
      <c r="P787" s="735"/>
      <c r="Q787" s="735"/>
      <c r="R787" s="735"/>
      <c r="S787" s="735"/>
      <c r="T787" s="735"/>
      <c r="U787" s="735"/>
      <c r="V787" s="735"/>
    </row>
    <row r="788" spans="1:22" s="27" customFormat="1" ht="22.5" customHeight="1">
      <c r="A788" s="106" t="s">
        <v>1449</v>
      </c>
      <c r="B788" s="774" t="s">
        <v>62</v>
      </c>
      <c r="C788" s="779" t="s">
        <v>83</v>
      </c>
      <c r="D788" s="780"/>
      <c r="E788" s="780"/>
      <c r="F788" s="780"/>
      <c r="G788" s="780"/>
      <c r="H788" s="780"/>
      <c r="I788" s="780"/>
      <c r="J788" s="780"/>
      <c r="K788" s="780"/>
      <c r="L788" s="780"/>
      <c r="M788" s="758"/>
      <c r="N788" s="512"/>
      <c r="O788" s="513"/>
      <c r="P788" s="779" t="s">
        <v>90</v>
      </c>
      <c r="Q788" s="780"/>
      <c r="R788" s="780"/>
      <c r="S788" s="758"/>
      <c r="T788" s="757" t="s">
        <v>367</v>
      </c>
      <c r="U788" s="758"/>
      <c r="V788" s="781" t="s">
        <v>6</v>
      </c>
    </row>
    <row r="789" spans="1:22" s="27" customFormat="1" ht="22.5" customHeight="1">
      <c r="A789" s="106" t="s">
        <v>1450</v>
      </c>
      <c r="B789" s="775"/>
      <c r="C789" s="787" t="s">
        <v>84</v>
      </c>
      <c r="D789" s="788"/>
      <c r="E789" s="789"/>
      <c r="F789" s="516">
        <v>4</v>
      </c>
      <c r="G789" s="791" t="s">
        <v>292</v>
      </c>
      <c r="H789" s="750" t="s">
        <v>291</v>
      </c>
      <c r="I789" s="750"/>
      <c r="J789" s="787" t="s">
        <v>290</v>
      </c>
      <c r="K789" s="790"/>
      <c r="L789" s="517"/>
      <c r="M789" s="517"/>
      <c r="N789" s="518"/>
      <c r="O789" s="519"/>
      <c r="P789" s="814"/>
      <c r="Q789" s="815"/>
      <c r="R789" s="815"/>
      <c r="S789" s="816"/>
      <c r="T789" s="759"/>
      <c r="U789" s="760"/>
      <c r="V789" s="782"/>
    </row>
    <row r="790" spans="1:22" s="27" customFormat="1" ht="51.75" customHeight="1" thickBot="1">
      <c r="A790" s="106" t="s">
        <v>1451</v>
      </c>
      <c r="B790" s="775"/>
      <c r="C790" s="788" t="s">
        <v>82</v>
      </c>
      <c r="D790" s="789"/>
      <c r="E790" s="520" t="s">
        <v>86</v>
      </c>
      <c r="F790" s="514" t="s">
        <v>311</v>
      </c>
      <c r="G790" s="791"/>
      <c r="H790" s="750"/>
      <c r="I790" s="750"/>
      <c r="J790" s="504" t="s">
        <v>289</v>
      </c>
      <c r="K790" s="515" t="s">
        <v>297</v>
      </c>
      <c r="L790" s="521" t="s">
        <v>378</v>
      </c>
      <c r="M790" s="521"/>
      <c r="N790" s="522" t="s">
        <v>339</v>
      </c>
      <c r="O790" s="523"/>
      <c r="P790" s="454" t="s">
        <v>1100</v>
      </c>
      <c r="Q790" s="333" t="s">
        <v>91</v>
      </c>
      <c r="R790" s="334"/>
      <c r="S790" s="107">
        <v>4</v>
      </c>
      <c r="T790" s="784"/>
      <c r="U790" s="785"/>
      <c r="V790" s="783"/>
    </row>
    <row r="791" spans="1:22" s="27" customFormat="1" ht="15.75" customHeight="1">
      <c r="A791" s="106" t="s">
        <v>1452</v>
      </c>
      <c r="B791" s="775"/>
      <c r="C791" s="50">
        <v>1</v>
      </c>
      <c r="D791" s="94" t="s">
        <v>459</v>
      </c>
      <c r="E791" s="101">
        <v>0.2</v>
      </c>
      <c r="F791" s="327">
        <v>1037.046</v>
      </c>
      <c r="G791" s="327">
        <v>1532.71</v>
      </c>
      <c r="H791" s="777" t="s">
        <v>31</v>
      </c>
      <c r="I791" s="778"/>
      <c r="J791" s="102" t="s">
        <v>6</v>
      </c>
      <c r="K791" s="99" t="s">
        <v>1071</v>
      </c>
      <c r="L791" s="486" t="s">
        <v>370</v>
      </c>
      <c r="M791" s="487" t="s">
        <v>1102</v>
      </c>
      <c r="N791" s="401" t="s">
        <v>24</v>
      </c>
      <c r="O791" s="801" t="s">
        <v>15</v>
      </c>
      <c r="P791" s="802"/>
      <c r="Q791" s="792">
        <v>23</v>
      </c>
      <c r="R791" s="795" t="s">
        <v>1049</v>
      </c>
      <c r="S791" s="796"/>
      <c r="T791" s="757" t="s">
        <v>68</v>
      </c>
      <c r="U791" s="780"/>
      <c r="V791" s="758"/>
    </row>
    <row r="792" spans="1:22" s="27" customFormat="1" ht="15.75" customHeight="1" thickBot="1">
      <c r="A792" s="106" t="s">
        <v>1453</v>
      </c>
      <c r="B792" s="775"/>
      <c r="C792" s="50">
        <v>2</v>
      </c>
      <c r="D792" s="94" t="s">
        <v>460</v>
      </c>
      <c r="E792" s="101">
        <v>0.2</v>
      </c>
      <c r="F792" s="327">
        <v>691.36400000000003</v>
      </c>
      <c r="G792" s="327">
        <v>1532.71</v>
      </c>
      <c r="H792" s="777" t="s">
        <v>31</v>
      </c>
      <c r="I792" s="778"/>
      <c r="J792" s="102" t="s">
        <v>6</v>
      </c>
      <c r="K792" s="99" t="s">
        <v>1071</v>
      </c>
      <c r="L792" s="486" t="s">
        <v>1049</v>
      </c>
      <c r="M792" s="487" t="s">
        <v>1135</v>
      </c>
      <c r="N792" s="401" t="s">
        <v>24</v>
      </c>
      <c r="O792" s="801"/>
      <c r="P792" s="802"/>
      <c r="Q792" s="793"/>
      <c r="R792" s="797"/>
      <c r="S792" s="798"/>
      <c r="T792" s="784"/>
      <c r="U792" s="786"/>
      <c r="V792" s="785"/>
    </row>
    <row r="793" spans="1:22" s="27" customFormat="1" ht="15.75" customHeight="1">
      <c r="A793" s="106" t="s">
        <v>1454</v>
      </c>
      <c r="B793" s="775"/>
      <c r="C793" s="50">
        <v>3</v>
      </c>
      <c r="D793" s="94" t="s">
        <v>461</v>
      </c>
      <c r="E793" s="101">
        <v>0.35</v>
      </c>
      <c r="F793" s="327">
        <v>1552.0900000000001</v>
      </c>
      <c r="G793" s="327">
        <v>1532.71</v>
      </c>
      <c r="H793" s="777" t="s">
        <v>6</v>
      </c>
      <c r="I793" s="778"/>
      <c r="J793" s="102" t="s">
        <v>6</v>
      </c>
      <c r="K793" s="99" t="s">
        <v>1071</v>
      </c>
      <c r="L793" s="486" t="s">
        <v>370</v>
      </c>
      <c r="M793" s="487" t="s">
        <v>1102</v>
      </c>
      <c r="N793" s="401" t="s">
        <v>24</v>
      </c>
      <c r="O793" s="803"/>
      <c r="P793" s="804"/>
      <c r="Q793" s="794"/>
      <c r="R793" s="799"/>
      <c r="S793" s="800"/>
      <c r="T793" s="261"/>
      <c r="U793" s="261"/>
      <c r="V793" s="262"/>
    </row>
    <row r="794" spans="1:22" s="27" customFormat="1" ht="15.75" customHeight="1">
      <c r="A794" s="106" t="s">
        <v>1455</v>
      </c>
      <c r="B794" s="775"/>
      <c r="C794" s="50">
        <v>4</v>
      </c>
      <c r="D794" s="94" t="s">
        <v>462</v>
      </c>
      <c r="E794" s="101">
        <v>0.25</v>
      </c>
      <c r="F794" s="327">
        <v>15141.38</v>
      </c>
      <c r="G794" s="327">
        <v>1532.71</v>
      </c>
      <c r="H794" s="777" t="s">
        <v>6</v>
      </c>
      <c r="I794" s="778"/>
      <c r="J794" s="102" t="s">
        <v>6</v>
      </c>
      <c r="K794" s="99" t="s">
        <v>1071</v>
      </c>
      <c r="L794" s="486" t="s">
        <v>370</v>
      </c>
      <c r="M794" s="487" t="s">
        <v>1102</v>
      </c>
      <c r="N794" s="401" t="s">
        <v>24</v>
      </c>
      <c r="O794" s="810" t="s">
        <v>315</v>
      </c>
      <c r="P794" s="787" t="s">
        <v>314</v>
      </c>
      <c r="Q794" s="788"/>
      <c r="R794" s="788"/>
      <c r="S794" s="789"/>
      <c r="T794" s="242"/>
      <c r="U794" s="242"/>
      <c r="V794" s="263"/>
    </row>
    <row r="795" spans="1:22" s="27" customFormat="1" ht="17.25" customHeight="1">
      <c r="A795" s="106" t="s">
        <v>1456</v>
      </c>
      <c r="B795" s="775"/>
      <c r="C795" s="50">
        <v>5</v>
      </c>
      <c r="D795" s="94" t="s">
        <v>1071</v>
      </c>
      <c r="E795" s="101" t="s">
        <v>1071</v>
      </c>
      <c r="F795" s="327" t="s">
        <v>1071</v>
      </c>
      <c r="G795" s="327" t="s">
        <v>1071</v>
      </c>
      <c r="H795" s="777" t="s">
        <v>1071</v>
      </c>
      <c r="I795" s="778"/>
      <c r="J795" s="102" t="s">
        <v>1071</v>
      </c>
      <c r="K795" s="99" t="s">
        <v>1071</v>
      </c>
      <c r="L795" s="486"/>
      <c r="M795" s="487" t="s">
        <v>1071</v>
      </c>
      <c r="N795" s="401"/>
      <c r="O795" s="811"/>
      <c r="P795" s="504" t="s">
        <v>92</v>
      </c>
      <c r="Q795" s="504" t="s">
        <v>299</v>
      </c>
      <c r="R795" s="750" t="s">
        <v>312</v>
      </c>
      <c r="S795" s="750"/>
      <c r="T795" s="242"/>
      <c r="U795" s="242"/>
      <c r="V795" s="263"/>
    </row>
    <row r="796" spans="1:22" s="27" customFormat="1" ht="16.5" customHeight="1" thickBot="1">
      <c r="A796" s="106" t="s">
        <v>1457</v>
      </c>
      <c r="B796" s="775"/>
      <c r="C796" s="103">
        <v>6</v>
      </c>
      <c r="D796" s="104" t="s">
        <v>1071</v>
      </c>
      <c r="E796" s="105" t="s">
        <v>1071</v>
      </c>
      <c r="F796" s="327" t="s">
        <v>1071</v>
      </c>
      <c r="G796" s="327" t="s">
        <v>1071</v>
      </c>
      <c r="H796" s="777" t="s">
        <v>1071</v>
      </c>
      <c r="I796" s="778"/>
      <c r="J796" s="102" t="s">
        <v>1071</v>
      </c>
      <c r="K796" s="99" t="s">
        <v>1071</v>
      </c>
      <c r="L796" s="486"/>
      <c r="M796" s="487" t="s">
        <v>1071</v>
      </c>
      <c r="N796" s="484"/>
      <c r="O796" s="346" t="s">
        <v>6</v>
      </c>
      <c r="P796" s="265">
        <v>2</v>
      </c>
      <c r="Q796" s="266">
        <v>3065.4126299999998</v>
      </c>
      <c r="R796" s="817">
        <v>18421.879999999997</v>
      </c>
      <c r="S796" s="817">
        <v>0</v>
      </c>
      <c r="T796" s="242"/>
      <c r="U796" s="242"/>
      <c r="V796" s="263"/>
    </row>
    <row r="797" spans="1:22" s="27" customFormat="1" ht="16.5" customHeight="1" thickBot="1">
      <c r="A797" s="106" t="s">
        <v>1458</v>
      </c>
      <c r="B797" s="776"/>
      <c r="C797" s="805" t="s">
        <v>88</v>
      </c>
      <c r="D797" s="806"/>
      <c r="E797" s="806"/>
      <c r="F797" s="545"/>
      <c r="G797" s="546"/>
      <c r="H797" s="730" t="s">
        <v>6</v>
      </c>
      <c r="I797" s="731"/>
      <c r="J797" s="449" t="s">
        <v>6</v>
      </c>
      <c r="K797" s="267" t="s">
        <v>6</v>
      </c>
      <c r="L797" s="527"/>
      <c r="M797" s="575"/>
      <c r="N797" s="528"/>
      <c r="O797" s="732" t="s">
        <v>1071</v>
      </c>
      <c r="P797" s="732" t="s">
        <v>1071</v>
      </c>
      <c r="Q797" s="732" t="s">
        <v>1071</v>
      </c>
      <c r="R797" s="732" t="s">
        <v>1071</v>
      </c>
      <c r="S797" s="732" t="s">
        <v>1071</v>
      </c>
      <c r="T797" s="524"/>
      <c r="U797" s="525"/>
      <c r="V797" s="526"/>
    </row>
    <row r="798" spans="1:22" ht="24.9" customHeight="1"/>
    <row r="799" spans="1:22" ht="24.9" customHeight="1"/>
    <row r="800" spans="1:22" s="38" customFormat="1" ht="24" thickBot="1">
      <c r="A800" s="31">
        <v>24</v>
      </c>
      <c r="B800" s="746" t="s">
        <v>49</v>
      </c>
      <c r="C800" s="746"/>
      <c r="D800" s="746"/>
      <c r="E800" s="32">
        <v>24</v>
      </c>
      <c r="F800" s="33" t="s">
        <v>463</v>
      </c>
      <c r="G800" s="34"/>
      <c r="H800" s="34"/>
      <c r="I800" s="33"/>
      <c r="J800" s="33"/>
      <c r="K800" s="33"/>
      <c r="L800" s="33"/>
      <c r="M800" s="35"/>
      <c r="N800" s="35"/>
      <c r="O800" s="34"/>
      <c r="P800" s="34"/>
      <c r="Q800" s="36"/>
      <c r="R800" s="36"/>
      <c r="S800" s="36"/>
      <c r="T800" s="36"/>
      <c r="U800" s="37"/>
    </row>
    <row r="801" spans="1:22" s="24" customFormat="1" ht="24.75" customHeight="1">
      <c r="A801" s="22"/>
      <c r="B801" s="768" t="s">
        <v>54</v>
      </c>
      <c r="C801" s="501" t="s">
        <v>55</v>
      </c>
      <c r="D801" s="502" t="s">
        <v>16</v>
      </c>
      <c r="E801" s="502"/>
      <c r="F801" s="502" t="s">
        <v>56</v>
      </c>
      <c r="G801" s="503"/>
      <c r="H801" s="749" t="s">
        <v>57</v>
      </c>
      <c r="I801" s="747" t="s">
        <v>345</v>
      </c>
      <c r="J801" s="749" t="s">
        <v>17</v>
      </c>
      <c r="K801" s="749" t="s">
        <v>298</v>
      </c>
      <c r="L801" s="749" t="s">
        <v>58</v>
      </c>
      <c r="M801" s="749" t="s">
        <v>193</v>
      </c>
      <c r="N801" s="766" t="s">
        <v>313</v>
      </c>
      <c r="O801" s="767"/>
      <c r="P801" s="733" t="s">
        <v>21</v>
      </c>
      <c r="Q801" s="734"/>
      <c r="R801" s="757" t="s">
        <v>205</v>
      </c>
      <c r="S801" s="758"/>
      <c r="T801" s="761" t="s">
        <v>180</v>
      </c>
      <c r="U801" s="762"/>
      <c r="V801" s="763"/>
    </row>
    <row r="802" spans="1:22" s="24" customFormat="1" ht="92.25" customHeight="1">
      <c r="A802" s="22"/>
      <c r="B802" s="769"/>
      <c r="C802" s="504" t="s">
        <v>59</v>
      </c>
      <c r="D802" s="505" t="s">
        <v>3</v>
      </c>
      <c r="E802" s="505" t="s">
        <v>18</v>
      </c>
      <c r="F802" s="505" t="s">
        <v>60</v>
      </c>
      <c r="G802" s="506" t="s">
        <v>61</v>
      </c>
      <c r="H802" s="750"/>
      <c r="I802" s="748"/>
      <c r="J802" s="750"/>
      <c r="K802" s="750"/>
      <c r="L802" s="750"/>
      <c r="M802" s="750"/>
      <c r="N802" s="504" t="s">
        <v>191</v>
      </c>
      <c r="O802" s="505" t="s">
        <v>73</v>
      </c>
      <c r="P802" s="764"/>
      <c r="Q802" s="765"/>
      <c r="R802" s="759"/>
      <c r="S802" s="760"/>
      <c r="T802" s="507" t="s">
        <v>181</v>
      </c>
      <c r="U802" s="508" t="s">
        <v>190</v>
      </c>
      <c r="V802" s="509" t="s">
        <v>225</v>
      </c>
    </row>
    <row r="803" spans="1:22" s="24" customFormat="1" ht="26.25" customHeight="1">
      <c r="A803" s="22"/>
      <c r="B803" s="433"/>
      <c r="C803" s="434">
        <v>3</v>
      </c>
      <c r="D803" s="434">
        <v>4</v>
      </c>
      <c r="E803" s="434">
        <v>5</v>
      </c>
      <c r="F803" s="434">
        <v>6</v>
      </c>
      <c r="G803" s="434">
        <v>7</v>
      </c>
      <c r="H803" s="434">
        <v>8</v>
      </c>
      <c r="I803" s="434">
        <v>9</v>
      </c>
      <c r="J803" s="434">
        <v>10</v>
      </c>
      <c r="K803" s="434">
        <v>11</v>
      </c>
      <c r="L803" s="434">
        <v>12</v>
      </c>
      <c r="M803" s="434">
        <v>13</v>
      </c>
      <c r="N803" s="434">
        <v>14</v>
      </c>
      <c r="O803" s="434">
        <v>15</v>
      </c>
      <c r="P803" s="435">
        <v>16</v>
      </c>
      <c r="Q803" s="436">
        <v>17</v>
      </c>
      <c r="R803" s="435">
        <v>18</v>
      </c>
      <c r="S803" s="436">
        <v>19</v>
      </c>
      <c r="T803" s="437">
        <v>20</v>
      </c>
      <c r="U803" s="224">
        <v>21</v>
      </c>
      <c r="V803" s="438">
        <v>22</v>
      </c>
    </row>
    <row r="804" spans="1:22" s="40" customFormat="1" ht="24.9" customHeight="1">
      <c r="A804" s="39" t="s">
        <v>1459</v>
      </c>
      <c r="B804" s="728">
        <v>1</v>
      </c>
      <c r="C804" s="724" t="s">
        <v>728</v>
      </c>
      <c r="D804" s="724" t="s">
        <v>729</v>
      </c>
      <c r="E804" s="724" t="s">
        <v>628</v>
      </c>
      <c r="F804" s="427" t="s">
        <v>595</v>
      </c>
      <c r="G804" s="419">
        <v>0.4</v>
      </c>
      <c r="H804" s="718" t="s">
        <v>24</v>
      </c>
      <c r="I804" s="425">
        <v>2</v>
      </c>
      <c r="J804" s="426" t="s">
        <v>465</v>
      </c>
      <c r="K804" s="726">
        <v>43826</v>
      </c>
      <c r="L804" s="726">
        <v>44919</v>
      </c>
      <c r="M804" s="420">
        <v>2195.36</v>
      </c>
      <c r="N804" s="458">
        <v>878.14400000000012</v>
      </c>
      <c r="O804" s="228">
        <v>878.14400000000001</v>
      </c>
      <c r="P804" s="720"/>
      <c r="Q804" s="721"/>
      <c r="R804" s="722" t="s">
        <v>610</v>
      </c>
      <c r="S804" s="723"/>
      <c r="T804" s="422" t="s">
        <v>24</v>
      </c>
      <c r="U804" s="423">
        <v>62</v>
      </c>
      <c r="V804" s="424" t="s">
        <v>24</v>
      </c>
    </row>
    <row r="805" spans="1:22" s="40" customFormat="1" ht="24.9" customHeight="1">
      <c r="A805" s="39" t="s">
        <v>1088</v>
      </c>
      <c r="B805" s="729"/>
      <c r="C805" s="725"/>
      <c r="D805" s="725"/>
      <c r="E805" s="725"/>
      <c r="F805" s="427" t="s">
        <v>595</v>
      </c>
      <c r="G805" s="419">
        <v>0.6</v>
      </c>
      <c r="H805" s="719"/>
      <c r="I805" s="425">
        <v>1</v>
      </c>
      <c r="J805" s="426" t="s">
        <v>464</v>
      </c>
      <c r="K805" s="727"/>
      <c r="L805" s="727"/>
      <c r="M805" s="420">
        <v>2156.91</v>
      </c>
      <c r="N805" s="458">
        <v>1294.146</v>
      </c>
      <c r="O805" s="228">
        <v>1294.146</v>
      </c>
      <c r="P805" s="720"/>
      <c r="Q805" s="721"/>
      <c r="R805" s="722" t="s">
        <v>610</v>
      </c>
      <c r="S805" s="723"/>
      <c r="T805" s="422" t="s">
        <v>24</v>
      </c>
      <c r="U805" s="423">
        <v>15</v>
      </c>
      <c r="V805" s="424" t="s">
        <v>24</v>
      </c>
    </row>
    <row r="806" spans="1:22" s="40" customFormat="1" ht="24.9" customHeight="1">
      <c r="A806" s="39" t="s">
        <v>595</v>
      </c>
      <c r="B806" s="439">
        <v>2</v>
      </c>
      <c r="C806" s="427" t="s">
        <v>728</v>
      </c>
      <c r="D806" s="427" t="s">
        <v>730</v>
      </c>
      <c r="E806" s="427" t="s">
        <v>731</v>
      </c>
      <c r="F806" s="427" t="s">
        <v>595</v>
      </c>
      <c r="G806" s="419">
        <v>0.7</v>
      </c>
      <c r="H806" s="419" t="s">
        <v>24</v>
      </c>
      <c r="I806" s="425">
        <v>2</v>
      </c>
      <c r="J806" s="426" t="s">
        <v>465</v>
      </c>
      <c r="K806" s="461">
        <v>44532</v>
      </c>
      <c r="L806" s="461">
        <v>44651</v>
      </c>
      <c r="M806" s="420">
        <v>4720.63</v>
      </c>
      <c r="N806" s="458">
        <v>3304.4409999999998</v>
      </c>
      <c r="O806" s="228">
        <v>3304.4409999999998</v>
      </c>
      <c r="P806" s="720"/>
      <c r="Q806" s="721"/>
      <c r="R806" s="722" t="s">
        <v>610</v>
      </c>
      <c r="S806" s="723"/>
      <c r="T806" s="422" t="s">
        <v>24</v>
      </c>
      <c r="U806" s="423">
        <v>78</v>
      </c>
      <c r="V806" s="424" t="s">
        <v>24</v>
      </c>
    </row>
    <row r="807" spans="1:22" s="40" customFormat="1" ht="13.8">
      <c r="A807" s="39" t="s">
        <v>1089</v>
      </c>
      <c r="B807" s="439" t="s">
        <v>1071</v>
      </c>
      <c r="C807" s="427"/>
      <c r="D807" s="427"/>
      <c r="E807" s="427"/>
      <c r="F807" s="427"/>
      <c r="G807" s="419"/>
      <c r="H807" s="419"/>
      <c r="I807" s="425"/>
      <c r="J807" s="426" t="s">
        <v>1071</v>
      </c>
      <c r="K807" s="594"/>
      <c r="L807" s="461"/>
      <c r="M807" s="420"/>
      <c r="N807" s="458" t="s">
        <v>1071</v>
      </c>
      <c r="O807" s="228" t="s">
        <v>1071</v>
      </c>
      <c r="P807" s="720"/>
      <c r="Q807" s="721"/>
      <c r="R807" s="722"/>
      <c r="S807" s="723"/>
      <c r="T807" s="422"/>
      <c r="U807" s="423"/>
      <c r="V807" s="424"/>
    </row>
    <row r="808" spans="1:22" s="40" customFormat="1" ht="13.8">
      <c r="A808" s="39" t="s">
        <v>1090</v>
      </c>
      <c r="B808" s="439" t="s">
        <v>1071</v>
      </c>
      <c r="C808" s="427"/>
      <c r="D808" s="427"/>
      <c r="E808" s="427"/>
      <c r="F808" s="427"/>
      <c r="G808" s="419"/>
      <c r="H808" s="419"/>
      <c r="I808" s="425"/>
      <c r="J808" s="426" t="s">
        <v>1071</v>
      </c>
      <c r="K808" s="461"/>
      <c r="L808" s="461"/>
      <c r="M808" s="420"/>
      <c r="N808" s="458" t="s">
        <v>1071</v>
      </c>
      <c r="O808" s="228" t="s">
        <v>1071</v>
      </c>
      <c r="P808" s="720"/>
      <c r="Q808" s="721"/>
      <c r="R808" s="722"/>
      <c r="S808" s="723"/>
      <c r="T808" s="422"/>
      <c r="U808" s="423"/>
      <c r="V808" s="424"/>
    </row>
    <row r="809" spans="1:22" s="40" customFormat="1" ht="13.8">
      <c r="A809" s="39" t="s">
        <v>1091</v>
      </c>
      <c r="B809" s="439" t="s">
        <v>1071</v>
      </c>
      <c r="C809" s="427"/>
      <c r="D809" s="427"/>
      <c r="E809" s="427"/>
      <c r="F809" s="427"/>
      <c r="G809" s="419"/>
      <c r="H809" s="419"/>
      <c r="I809" s="425"/>
      <c r="J809" s="426" t="s">
        <v>1071</v>
      </c>
      <c r="K809" s="461"/>
      <c r="L809" s="461"/>
      <c r="M809" s="420"/>
      <c r="N809" s="458" t="s">
        <v>1071</v>
      </c>
      <c r="O809" s="228" t="s">
        <v>1071</v>
      </c>
      <c r="P809" s="720"/>
      <c r="Q809" s="721"/>
      <c r="R809" s="722"/>
      <c r="S809" s="723"/>
      <c r="T809" s="422"/>
      <c r="U809" s="423"/>
      <c r="V809" s="424"/>
    </row>
    <row r="810" spans="1:22" s="40" customFormat="1" ht="13.8">
      <c r="A810" s="39"/>
      <c r="B810" s="439" t="s">
        <v>1071</v>
      </c>
      <c r="C810" s="427"/>
      <c r="D810" s="427"/>
      <c r="E810" s="427"/>
      <c r="F810" s="427"/>
      <c r="G810" s="419"/>
      <c r="H810" s="419"/>
      <c r="I810" s="425"/>
      <c r="J810" s="426" t="s">
        <v>1071</v>
      </c>
      <c r="K810" s="461"/>
      <c r="L810" s="461"/>
      <c r="M810" s="420"/>
      <c r="N810" s="458" t="s">
        <v>1071</v>
      </c>
      <c r="O810" s="228" t="s">
        <v>1071</v>
      </c>
      <c r="P810" s="720"/>
      <c r="Q810" s="721"/>
      <c r="R810" s="722"/>
      <c r="S810" s="723"/>
      <c r="T810" s="422"/>
      <c r="U810" s="423"/>
      <c r="V810" s="424"/>
    </row>
    <row r="811" spans="1:22" s="40" customFormat="1" ht="13.8">
      <c r="A811" s="39"/>
      <c r="B811" s="439" t="s">
        <v>1071</v>
      </c>
      <c r="C811" s="427"/>
      <c r="D811" s="427"/>
      <c r="E811" s="427"/>
      <c r="F811" s="427"/>
      <c r="G811" s="419"/>
      <c r="H811" s="419"/>
      <c r="I811" s="425"/>
      <c r="J811" s="426" t="s">
        <v>1071</v>
      </c>
      <c r="K811" s="461"/>
      <c r="L811" s="461"/>
      <c r="M811" s="420"/>
      <c r="N811" s="458" t="s">
        <v>1071</v>
      </c>
      <c r="O811" s="228" t="s">
        <v>1071</v>
      </c>
      <c r="P811" s="720"/>
      <c r="Q811" s="721"/>
      <c r="R811" s="722"/>
      <c r="S811" s="723"/>
      <c r="T811" s="422"/>
      <c r="U811" s="423"/>
      <c r="V811" s="424"/>
    </row>
    <row r="812" spans="1:22" s="40" customFormat="1" ht="13.8">
      <c r="A812" s="39"/>
      <c r="B812" s="439" t="s">
        <v>1071</v>
      </c>
      <c r="C812" s="427"/>
      <c r="D812" s="427"/>
      <c r="E812" s="427"/>
      <c r="F812" s="427"/>
      <c r="G812" s="419"/>
      <c r="H812" s="419"/>
      <c r="I812" s="425"/>
      <c r="J812" s="426" t="s">
        <v>1071</v>
      </c>
      <c r="K812" s="461"/>
      <c r="L812" s="461"/>
      <c r="M812" s="420"/>
      <c r="N812" s="458" t="s">
        <v>1071</v>
      </c>
      <c r="O812" s="228" t="s">
        <v>1071</v>
      </c>
      <c r="P812" s="720"/>
      <c r="Q812" s="721"/>
      <c r="R812" s="722"/>
      <c r="S812" s="723"/>
      <c r="T812" s="422"/>
      <c r="U812" s="423"/>
      <c r="V812" s="424"/>
    </row>
    <row r="813" spans="1:22" s="40" customFormat="1" ht="13.8">
      <c r="A813" s="39"/>
      <c r="B813" s="439" t="s">
        <v>1071</v>
      </c>
      <c r="C813" s="427"/>
      <c r="D813" s="427"/>
      <c r="E813" s="427"/>
      <c r="F813" s="427"/>
      <c r="G813" s="419"/>
      <c r="H813" s="419"/>
      <c r="I813" s="425"/>
      <c r="J813" s="426" t="s">
        <v>1071</v>
      </c>
      <c r="K813" s="461"/>
      <c r="L813" s="461"/>
      <c r="M813" s="420"/>
      <c r="N813" s="458" t="s">
        <v>1071</v>
      </c>
      <c r="O813" s="228" t="s">
        <v>1071</v>
      </c>
      <c r="P813" s="720"/>
      <c r="Q813" s="721"/>
      <c r="R813" s="722"/>
      <c r="S813" s="723"/>
      <c r="T813" s="422"/>
      <c r="U813" s="423"/>
      <c r="V813" s="424"/>
    </row>
    <row r="814" spans="1:22" s="40" customFormat="1" ht="13.8">
      <c r="A814" s="39"/>
      <c r="B814" s="439" t="s">
        <v>1071</v>
      </c>
      <c r="C814" s="427"/>
      <c r="D814" s="427"/>
      <c r="E814" s="427"/>
      <c r="F814" s="427"/>
      <c r="G814" s="419"/>
      <c r="H814" s="419"/>
      <c r="I814" s="425"/>
      <c r="J814" s="426" t="s">
        <v>1071</v>
      </c>
      <c r="K814" s="461"/>
      <c r="L814" s="461"/>
      <c r="M814" s="420"/>
      <c r="N814" s="458" t="s">
        <v>1071</v>
      </c>
      <c r="O814" s="228" t="s">
        <v>1071</v>
      </c>
      <c r="P814" s="720"/>
      <c r="Q814" s="721"/>
      <c r="R814" s="722"/>
      <c r="S814" s="723"/>
      <c r="T814" s="422"/>
      <c r="U814" s="423"/>
      <c r="V814" s="424"/>
    </row>
    <row r="815" spans="1:22" s="40" customFormat="1" ht="13.8">
      <c r="A815" s="39" t="s">
        <v>1460</v>
      </c>
      <c r="B815" s="439" t="s">
        <v>1071</v>
      </c>
      <c r="C815" s="427"/>
      <c r="D815" s="427"/>
      <c r="E815" s="427"/>
      <c r="F815" s="427"/>
      <c r="G815" s="419"/>
      <c r="H815" s="419"/>
      <c r="I815" s="425"/>
      <c r="J815" s="426" t="s">
        <v>1071</v>
      </c>
      <c r="K815" s="461"/>
      <c r="L815" s="461"/>
      <c r="M815" s="420"/>
      <c r="N815" s="459" t="s">
        <v>1071</v>
      </c>
      <c r="O815" s="228"/>
      <c r="P815" s="720"/>
      <c r="Q815" s="721"/>
      <c r="R815" s="722"/>
      <c r="S815" s="723"/>
      <c r="T815" s="422"/>
      <c r="U815" s="423"/>
      <c r="V815" s="424"/>
    </row>
    <row r="816" spans="1:22" s="40" customFormat="1" ht="13.8">
      <c r="A816" s="39" t="s">
        <v>1461</v>
      </c>
      <c r="B816" s="439" t="s">
        <v>1071</v>
      </c>
      <c r="C816" s="427"/>
      <c r="D816" s="427"/>
      <c r="E816" s="427"/>
      <c r="F816" s="427"/>
      <c r="G816" s="419"/>
      <c r="H816" s="419"/>
      <c r="I816" s="425"/>
      <c r="J816" s="426" t="s">
        <v>1071</v>
      </c>
      <c r="K816" s="461"/>
      <c r="L816" s="461"/>
      <c r="M816" s="421"/>
      <c r="N816" s="459" t="s">
        <v>1071</v>
      </c>
      <c r="O816" s="228" t="s">
        <v>1071</v>
      </c>
      <c r="P816" s="720"/>
      <c r="Q816" s="721"/>
      <c r="R816" s="722"/>
      <c r="S816" s="723"/>
      <c r="T816" s="422"/>
      <c r="U816" s="423"/>
      <c r="V816" s="424"/>
    </row>
    <row r="817" spans="1:22" s="40" customFormat="1" ht="13.8">
      <c r="A817" s="39" t="s">
        <v>1462</v>
      </c>
      <c r="B817" s="439" t="s">
        <v>1071</v>
      </c>
      <c r="C817" s="427"/>
      <c r="D817" s="427"/>
      <c r="E817" s="427"/>
      <c r="F817" s="427"/>
      <c r="G817" s="419"/>
      <c r="H817" s="419"/>
      <c r="I817" s="425"/>
      <c r="J817" s="426" t="s">
        <v>1071</v>
      </c>
      <c r="K817" s="461"/>
      <c r="L817" s="461"/>
      <c r="M817" s="421"/>
      <c r="N817" s="459" t="s">
        <v>1071</v>
      </c>
      <c r="O817" s="228" t="s">
        <v>1071</v>
      </c>
      <c r="P817" s="720"/>
      <c r="Q817" s="721"/>
      <c r="R817" s="722"/>
      <c r="S817" s="723"/>
      <c r="T817" s="422"/>
      <c r="U817" s="423"/>
      <c r="V817" s="424"/>
    </row>
    <row r="818" spans="1:22" s="40" customFormat="1" ht="14.4" thickBot="1">
      <c r="A818" s="39" t="s">
        <v>1463</v>
      </c>
      <c r="B818" s="443" t="s">
        <v>1071</v>
      </c>
      <c r="C818" s="428"/>
      <c r="D818" s="428"/>
      <c r="E818" s="428"/>
      <c r="F818" s="428"/>
      <c r="G818" s="429"/>
      <c r="H818" s="429"/>
      <c r="I818" s="430"/>
      <c r="J818" s="431" t="s">
        <v>1071</v>
      </c>
      <c r="K818" s="462"/>
      <c r="L818" s="462"/>
      <c r="M818" s="432"/>
      <c r="N818" s="459" t="s">
        <v>1071</v>
      </c>
      <c r="O818" s="228" t="s">
        <v>1071</v>
      </c>
      <c r="P818" s="720"/>
      <c r="Q818" s="721"/>
      <c r="R818" s="722"/>
      <c r="S818" s="723"/>
      <c r="T818" s="422"/>
      <c r="U818" s="423"/>
      <c r="V818" s="424"/>
    </row>
    <row r="819" spans="1:22" s="24" customFormat="1" ht="12" customHeight="1">
      <c r="A819" s="39"/>
      <c r="B819" s="41"/>
      <c r="C819" s="42"/>
      <c r="D819" s="42"/>
      <c r="E819" s="42"/>
      <c r="F819" s="42"/>
      <c r="G819" s="42"/>
      <c r="H819" s="440"/>
      <c r="I819" s="42"/>
      <c r="J819" s="42"/>
      <c r="K819" s="42"/>
      <c r="L819" s="42"/>
      <c r="M819" s="42"/>
      <c r="N819" s="42"/>
      <c r="O819" s="227"/>
      <c r="P819" s="42"/>
      <c r="Q819" s="42"/>
      <c r="R819" s="227"/>
      <c r="S819" s="42"/>
      <c r="T819" s="42"/>
      <c r="U819" s="43"/>
      <c r="V819" s="44"/>
    </row>
    <row r="820" spans="1:22" s="24" customFormat="1" ht="17.25" customHeight="1" thickBot="1">
      <c r="A820" s="39" t="s">
        <v>1464</v>
      </c>
      <c r="B820" s="510"/>
      <c r="C820" s="511"/>
      <c r="D820" s="511"/>
      <c r="E820" s="511"/>
      <c r="F820" s="511"/>
      <c r="G820" s="511"/>
      <c r="H820" s="511"/>
      <c r="I820" s="511"/>
      <c r="J820" s="511"/>
      <c r="K820" s="511"/>
      <c r="L820" s="511"/>
      <c r="M820" s="511"/>
      <c r="N820" s="447" t="s">
        <v>322</v>
      </c>
      <c r="O820" s="448">
        <v>2738.3654999999999</v>
      </c>
      <c r="P820" s="576"/>
      <c r="Q820" s="576"/>
      <c r="R820" s="577"/>
      <c r="S820" s="577"/>
      <c r="T820" s="578"/>
      <c r="U820" s="579"/>
      <c r="V820" s="580"/>
    </row>
    <row r="821" spans="1:22" ht="17.25" customHeight="1">
      <c r="B821" s="46"/>
      <c r="C821" s="46"/>
      <c r="D821" s="46"/>
      <c r="E821" s="46"/>
      <c r="F821" s="46"/>
      <c r="G821" s="47"/>
      <c r="H821" s="47"/>
      <c r="I821" s="47"/>
      <c r="J821" s="47"/>
      <c r="K821" s="47"/>
      <c r="L821" s="47"/>
      <c r="M821" s="47"/>
      <c r="N821" s="47"/>
      <c r="O821" s="47"/>
      <c r="P821" s="47"/>
      <c r="Q821" s="47"/>
      <c r="R821" s="47"/>
      <c r="S821" s="47"/>
      <c r="T821" s="47"/>
      <c r="U821" s="47"/>
      <c r="V821" s="47"/>
    </row>
    <row r="822" spans="1:22" s="24" customFormat="1" ht="16.5" customHeight="1" thickBot="1">
      <c r="A822" s="22"/>
      <c r="B822" s="735" t="s">
        <v>65</v>
      </c>
      <c r="C822" s="735"/>
      <c r="D822" s="735"/>
      <c r="E822" s="735"/>
      <c r="F822" s="735"/>
      <c r="G822" s="735"/>
      <c r="H822" s="735"/>
      <c r="I822" s="735"/>
      <c r="J822" s="735"/>
      <c r="K822" s="735"/>
      <c r="L822" s="735"/>
      <c r="M822" s="735"/>
      <c r="N822" s="735"/>
      <c r="O822" s="735"/>
      <c r="P822" s="735"/>
      <c r="Q822" s="735"/>
      <c r="R822" s="735"/>
      <c r="S822" s="735"/>
      <c r="T822" s="735"/>
      <c r="U822" s="735"/>
      <c r="V822" s="735"/>
    </row>
    <row r="823" spans="1:22" s="27" customFormat="1" ht="22.5" customHeight="1">
      <c r="A823" s="106" t="s">
        <v>1465</v>
      </c>
      <c r="B823" s="774" t="s">
        <v>62</v>
      </c>
      <c r="C823" s="779" t="s">
        <v>83</v>
      </c>
      <c r="D823" s="780"/>
      <c r="E823" s="780"/>
      <c r="F823" s="780"/>
      <c r="G823" s="780"/>
      <c r="H823" s="780"/>
      <c r="I823" s="780"/>
      <c r="J823" s="780"/>
      <c r="K823" s="780"/>
      <c r="L823" s="780"/>
      <c r="M823" s="758"/>
      <c r="N823" s="512"/>
      <c r="O823" s="513"/>
      <c r="P823" s="779" t="s">
        <v>90</v>
      </c>
      <c r="Q823" s="780"/>
      <c r="R823" s="780"/>
      <c r="S823" s="758"/>
      <c r="T823" s="757" t="s">
        <v>367</v>
      </c>
      <c r="U823" s="758"/>
      <c r="V823" s="781" t="s">
        <v>6</v>
      </c>
    </row>
    <row r="824" spans="1:22" s="27" customFormat="1" ht="22.5" customHeight="1">
      <c r="A824" s="106" t="s">
        <v>1466</v>
      </c>
      <c r="B824" s="775"/>
      <c r="C824" s="787" t="s">
        <v>84</v>
      </c>
      <c r="D824" s="788"/>
      <c r="E824" s="789"/>
      <c r="F824" s="516">
        <v>2</v>
      </c>
      <c r="G824" s="791" t="s">
        <v>292</v>
      </c>
      <c r="H824" s="750" t="s">
        <v>291</v>
      </c>
      <c r="I824" s="750"/>
      <c r="J824" s="787" t="s">
        <v>290</v>
      </c>
      <c r="K824" s="790"/>
      <c r="L824" s="517"/>
      <c r="M824" s="517"/>
      <c r="N824" s="518"/>
      <c r="O824" s="519"/>
      <c r="P824" s="814"/>
      <c r="Q824" s="815"/>
      <c r="R824" s="815"/>
      <c r="S824" s="816"/>
      <c r="T824" s="759"/>
      <c r="U824" s="760"/>
      <c r="V824" s="782"/>
    </row>
    <row r="825" spans="1:22" s="27" customFormat="1" ht="51.75" customHeight="1" thickBot="1">
      <c r="A825" s="106" t="s">
        <v>1467</v>
      </c>
      <c r="B825" s="775"/>
      <c r="C825" s="788" t="s">
        <v>82</v>
      </c>
      <c r="D825" s="789"/>
      <c r="E825" s="520" t="s">
        <v>86</v>
      </c>
      <c r="F825" s="514" t="s">
        <v>311</v>
      </c>
      <c r="G825" s="791"/>
      <c r="H825" s="750"/>
      <c r="I825" s="750"/>
      <c r="J825" s="504" t="s">
        <v>289</v>
      </c>
      <c r="K825" s="515" t="s">
        <v>297</v>
      </c>
      <c r="L825" s="521" t="s">
        <v>378</v>
      </c>
      <c r="M825" s="521"/>
      <c r="N825" s="522" t="s">
        <v>339</v>
      </c>
      <c r="O825" s="523"/>
      <c r="P825" s="454" t="s">
        <v>1100</v>
      </c>
      <c r="Q825" s="333" t="s">
        <v>91</v>
      </c>
      <c r="R825" s="334"/>
      <c r="S825" s="107">
        <v>2</v>
      </c>
      <c r="T825" s="784"/>
      <c r="U825" s="785"/>
      <c r="V825" s="783"/>
    </row>
    <row r="826" spans="1:22" s="27" customFormat="1" ht="24" customHeight="1">
      <c r="A826" s="106" t="s">
        <v>1468</v>
      </c>
      <c r="B826" s="775"/>
      <c r="C826" s="50">
        <v>1</v>
      </c>
      <c r="D826" s="94" t="s">
        <v>464</v>
      </c>
      <c r="E826" s="101">
        <v>0.5</v>
      </c>
      <c r="F826" s="327">
        <v>1294.146</v>
      </c>
      <c r="G826" s="327">
        <v>1532.71</v>
      </c>
      <c r="H826" s="777" t="s">
        <v>31</v>
      </c>
      <c r="I826" s="778"/>
      <c r="J826" s="102" t="s">
        <v>6</v>
      </c>
      <c r="K826" s="99" t="s">
        <v>1071</v>
      </c>
      <c r="L826" s="486" t="s">
        <v>1049</v>
      </c>
      <c r="M826" s="487" t="s">
        <v>1135</v>
      </c>
      <c r="N826" s="401" t="s">
        <v>24</v>
      </c>
      <c r="O826" s="801" t="s">
        <v>15</v>
      </c>
      <c r="P826" s="802"/>
      <c r="Q826" s="792">
        <v>24</v>
      </c>
      <c r="R826" s="795" t="s">
        <v>1049</v>
      </c>
      <c r="S826" s="796"/>
      <c r="T826" s="757" t="s">
        <v>68</v>
      </c>
      <c r="U826" s="780"/>
      <c r="V826" s="758"/>
    </row>
    <row r="827" spans="1:22" s="27" customFormat="1" ht="15.75" customHeight="1" thickBot="1">
      <c r="A827" s="106" t="s">
        <v>1469</v>
      </c>
      <c r="B827" s="775"/>
      <c r="C827" s="50">
        <v>2</v>
      </c>
      <c r="D827" s="94" t="s">
        <v>465</v>
      </c>
      <c r="E827" s="101">
        <v>0.5</v>
      </c>
      <c r="F827" s="327">
        <v>4182.585</v>
      </c>
      <c r="G827" s="327">
        <v>1532.71</v>
      </c>
      <c r="H827" s="777" t="s">
        <v>6</v>
      </c>
      <c r="I827" s="778"/>
      <c r="J827" s="102" t="s">
        <v>6</v>
      </c>
      <c r="K827" s="99" t="s">
        <v>1071</v>
      </c>
      <c r="L827" s="486" t="s">
        <v>1049</v>
      </c>
      <c r="M827" s="487" t="s">
        <v>1135</v>
      </c>
      <c r="N827" s="401" t="s">
        <v>24</v>
      </c>
      <c r="O827" s="801"/>
      <c r="P827" s="802"/>
      <c r="Q827" s="793"/>
      <c r="R827" s="797"/>
      <c r="S827" s="798"/>
      <c r="T827" s="784"/>
      <c r="U827" s="786"/>
      <c r="V827" s="785"/>
    </row>
    <row r="828" spans="1:22" s="27" customFormat="1" ht="15.75" customHeight="1">
      <c r="A828" s="106" t="s">
        <v>1470</v>
      </c>
      <c r="B828" s="775"/>
      <c r="C828" s="50">
        <v>3</v>
      </c>
      <c r="D828" s="94" t="s">
        <v>1071</v>
      </c>
      <c r="E828" s="101" t="s">
        <v>1071</v>
      </c>
      <c r="F828" s="327" t="s">
        <v>1071</v>
      </c>
      <c r="G828" s="327" t="s">
        <v>1071</v>
      </c>
      <c r="H828" s="777" t="s">
        <v>1071</v>
      </c>
      <c r="I828" s="778"/>
      <c r="J828" s="102" t="s">
        <v>1071</v>
      </c>
      <c r="K828" s="99" t="s">
        <v>1071</v>
      </c>
      <c r="L828" s="486"/>
      <c r="M828" s="487" t="s">
        <v>1071</v>
      </c>
      <c r="N828" s="401"/>
      <c r="O828" s="803"/>
      <c r="P828" s="804"/>
      <c r="Q828" s="794"/>
      <c r="R828" s="799"/>
      <c r="S828" s="800"/>
      <c r="T828" s="261"/>
      <c r="U828" s="261"/>
      <c r="V828" s="262"/>
    </row>
    <row r="829" spans="1:22" s="27" customFormat="1" ht="15.75" customHeight="1">
      <c r="A829" s="106" t="s">
        <v>1471</v>
      </c>
      <c r="B829" s="775"/>
      <c r="C829" s="50">
        <v>4</v>
      </c>
      <c r="D829" s="94" t="s">
        <v>1071</v>
      </c>
      <c r="E829" s="101" t="s">
        <v>1071</v>
      </c>
      <c r="F829" s="327" t="s">
        <v>1071</v>
      </c>
      <c r="G829" s="327" t="s">
        <v>1071</v>
      </c>
      <c r="H829" s="777" t="s">
        <v>1071</v>
      </c>
      <c r="I829" s="778"/>
      <c r="J829" s="102" t="s">
        <v>1071</v>
      </c>
      <c r="K829" s="99" t="s">
        <v>1071</v>
      </c>
      <c r="L829" s="486"/>
      <c r="M829" s="487" t="s">
        <v>1071</v>
      </c>
      <c r="N829" s="401"/>
      <c r="O829" s="810" t="s">
        <v>315</v>
      </c>
      <c r="P829" s="787" t="s">
        <v>314</v>
      </c>
      <c r="Q829" s="788"/>
      <c r="R829" s="788"/>
      <c r="S829" s="789"/>
      <c r="T829" s="242"/>
      <c r="U829" s="242"/>
      <c r="V829" s="263"/>
    </row>
    <row r="830" spans="1:22" s="27" customFormat="1" ht="17.25" customHeight="1">
      <c r="A830" s="106" t="s">
        <v>1472</v>
      </c>
      <c r="B830" s="775"/>
      <c r="C830" s="50">
        <v>5</v>
      </c>
      <c r="D830" s="94" t="s">
        <v>1071</v>
      </c>
      <c r="E830" s="101" t="s">
        <v>1071</v>
      </c>
      <c r="F830" s="327" t="s">
        <v>1071</v>
      </c>
      <c r="G830" s="327" t="s">
        <v>1071</v>
      </c>
      <c r="H830" s="777" t="s">
        <v>1071</v>
      </c>
      <c r="I830" s="778"/>
      <c r="J830" s="102" t="s">
        <v>1071</v>
      </c>
      <c r="K830" s="99" t="s">
        <v>1071</v>
      </c>
      <c r="L830" s="486"/>
      <c r="M830" s="487" t="s">
        <v>1071</v>
      </c>
      <c r="N830" s="401"/>
      <c r="O830" s="811"/>
      <c r="P830" s="504" t="s">
        <v>92</v>
      </c>
      <c r="Q830" s="504" t="s">
        <v>299</v>
      </c>
      <c r="R830" s="750" t="s">
        <v>312</v>
      </c>
      <c r="S830" s="750"/>
      <c r="T830" s="242"/>
      <c r="U830" s="242"/>
      <c r="V830" s="263"/>
    </row>
    <row r="831" spans="1:22" s="27" customFormat="1" ht="16.5" customHeight="1" thickBot="1">
      <c r="A831" s="106" t="s">
        <v>1473</v>
      </c>
      <c r="B831" s="775"/>
      <c r="C831" s="103">
        <v>6</v>
      </c>
      <c r="D831" s="104" t="s">
        <v>1071</v>
      </c>
      <c r="E831" s="105" t="s">
        <v>1071</v>
      </c>
      <c r="F831" s="327" t="s">
        <v>1071</v>
      </c>
      <c r="G831" s="327" t="s">
        <v>1071</v>
      </c>
      <c r="H831" s="777" t="s">
        <v>1071</v>
      </c>
      <c r="I831" s="778"/>
      <c r="J831" s="102" t="s">
        <v>1071</v>
      </c>
      <c r="K831" s="99" t="s">
        <v>1071</v>
      </c>
      <c r="L831" s="486"/>
      <c r="M831" s="487" t="s">
        <v>1071</v>
      </c>
      <c r="N831" s="484"/>
      <c r="O831" s="346" t="s">
        <v>6</v>
      </c>
      <c r="P831" s="265">
        <v>2</v>
      </c>
      <c r="Q831" s="266">
        <v>3065.4126299999998</v>
      </c>
      <c r="R831" s="817">
        <v>5476.7309999999998</v>
      </c>
      <c r="S831" s="817">
        <v>0</v>
      </c>
      <c r="T831" s="242"/>
      <c r="U831" s="242"/>
      <c r="V831" s="263"/>
    </row>
    <row r="832" spans="1:22" s="27" customFormat="1" ht="16.5" customHeight="1" thickBot="1">
      <c r="A832" s="106" t="s">
        <v>1474</v>
      </c>
      <c r="B832" s="776"/>
      <c r="C832" s="805" t="s">
        <v>88</v>
      </c>
      <c r="D832" s="806"/>
      <c r="E832" s="806"/>
      <c r="F832" s="545"/>
      <c r="G832" s="546"/>
      <c r="H832" s="730" t="s">
        <v>6</v>
      </c>
      <c r="I832" s="731"/>
      <c r="J832" s="449" t="s">
        <v>6</v>
      </c>
      <c r="K832" s="267" t="s">
        <v>6</v>
      </c>
      <c r="L832" s="527"/>
      <c r="M832" s="575"/>
      <c r="N832" s="528"/>
      <c r="O832" s="732" t="s">
        <v>1071</v>
      </c>
      <c r="P832" s="732" t="s">
        <v>1071</v>
      </c>
      <c r="Q832" s="732" t="s">
        <v>1071</v>
      </c>
      <c r="R832" s="732" t="s">
        <v>1071</v>
      </c>
      <c r="S832" s="732" t="s">
        <v>1071</v>
      </c>
      <c r="T832" s="524"/>
      <c r="U832" s="525"/>
      <c r="V832" s="526"/>
    </row>
    <row r="833" spans="1:22" ht="24.9" customHeight="1"/>
    <row r="834" spans="1:22" ht="24.9" customHeight="1"/>
    <row r="835" spans="1:22" s="38" customFormat="1" ht="24" thickBot="1">
      <c r="A835" s="31">
        <v>25</v>
      </c>
      <c r="B835" s="746" t="s">
        <v>49</v>
      </c>
      <c r="C835" s="746"/>
      <c r="D835" s="746"/>
      <c r="E835" s="32">
        <v>25</v>
      </c>
      <c r="F835" s="33" t="s">
        <v>466</v>
      </c>
      <c r="G835" s="34"/>
      <c r="H835" s="34"/>
      <c r="I835" s="33"/>
      <c r="J835" s="33"/>
      <c r="K835" s="33"/>
      <c r="L835" s="33"/>
      <c r="M835" s="35"/>
      <c r="N835" s="35"/>
      <c r="O835" s="34"/>
      <c r="P835" s="34"/>
      <c r="Q835" s="36"/>
      <c r="R835" s="36"/>
      <c r="S835" s="36"/>
      <c r="T835" s="36"/>
      <c r="U835" s="37"/>
    </row>
    <row r="836" spans="1:22" s="24" customFormat="1" ht="24.75" customHeight="1">
      <c r="A836" s="22"/>
      <c r="B836" s="768" t="s">
        <v>54</v>
      </c>
      <c r="C836" s="501" t="s">
        <v>55</v>
      </c>
      <c r="D836" s="502" t="s">
        <v>16</v>
      </c>
      <c r="E836" s="502"/>
      <c r="F836" s="502" t="s">
        <v>56</v>
      </c>
      <c r="G836" s="503"/>
      <c r="H836" s="749" t="s">
        <v>57</v>
      </c>
      <c r="I836" s="747" t="s">
        <v>345</v>
      </c>
      <c r="J836" s="749" t="s">
        <v>17</v>
      </c>
      <c r="K836" s="749" t="s">
        <v>298</v>
      </c>
      <c r="L836" s="749" t="s">
        <v>58</v>
      </c>
      <c r="M836" s="749" t="s">
        <v>193</v>
      </c>
      <c r="N836" s="766" t="s">
        <v>313</v>
      </c>
      <c r="O836" s="767"/>
      <c r="P836" s="733" t="s">
        <v>21</v>
      </c>
      <c r="Q836" s="734"/>
      <c r="R836" s="757" t="s">
        <v>205</v>
      </c>
      <c r="S836" s="758"/>
      <c r="T836" s="761" t="s">
        <v>180</v>
      </c>
      <c r="U836" s="762"/>
      <c r="V836" s="763"/>
    </row>
    <row r="837" spans="1:22" s="24" customFormat="1" ht="92.25" customHeight="1">
      <c r="A837" s="22"/>
      <c r="B837" s="769"/>
      <c r="C837" s="504" t="s">
        <v>59</v>
      </c>
      <c r="D837" s="505" t="s">
        <v>3</v>
      </c>
      <c r="E837" s="505" t="s">
        <v>18</v>
      </c>
      <c r="F837" s="505" t="s">
        <v>60</v>
      </c>
      <c r="G837" s="506" t="s">
        <v>61</v>
      </c>
      <c r="H837" s="750"/>
      <c r="I837" s="748"/>
      <c r="J837" s="750"/>
      <c r="K837" s="750"/>
      <c r="L837" s="750"/>
      <c r="M837" s="750"/>
      <c r="N837" s="504" t="s">
        <v>191</v>
      </c>
      <c r="O837" s="505" t="s">
        <v>73</v>
      </c>
      <c r="P837" s="764"/>
      <c r="Q837" s="765"/>
      <c r="R837" s="759"/>
      <c r="S837" s="760"/>
      <c r="T837" s="507" t="s">
        <v>181</v>
      </c>
      <c r="U837" s="508" t="s">
        <v>190</v>
      </c>
      <c r="V837" s="509" t="s">
        <v>225</v>
      </c>
    </row>
    <row r="838" spans="1:22" s="24" customFormat="1" ht="26.25" customHeight="1">
      <c r="A838" s="22"/>
      <c r="B838" s="433"/>
      <c r="C838" s="434">
        <v>3</v>
      </c>
      <c r="D838" s="434">
        <v>4</v>
      </c>
      <c r="E838" s="434">
        <v>5</v>
      </c>
      <c r="F838" s="434">
        <v>6</v>
      </c>
      <c r="G838" s="434">
        <v>7</v>
      </c>
      <c r="H838" s="434">
        <v>8</v>
      </c>
      <c r="I838" s="434">
        <v>9</v>
      </c>
      <c r="J838" s="434">
        <v>10</v>
      </c>
      <c r="K838" s="434">
        <v>11</v>
      </c>
      <c r="L838" s="434">
        <v>12</v>
      </c>
      <c r="M838" s="434">
        <v>13</v>
      </c>
      <c r="N838" s="434">
        <v>14</v>
      </c>
      <c r="O838" s="434">
        <v>15</v>
      </c>
      <c r="P838" s="435">
        <v>16</v>
      </c>
      <c r="Q838" s="436">
        <v>17</v>
      </c>
      <c r="R838" s="435">
        <v>18</v>
      </c>
      <c r="S838" s="436">
        <v>19</v>
      </c>
      <c r="T838" s="437">
        <v>20</v>
      </c>
      <c r="U838" s="224">
        <v>21</v>
      </c>
      <c r="V838" s="438">
        <v>22</v>
      </c>
    </row>
    <row r="839" spans="1:22" s="40" customFormat="1" ht="24.9" customHeight="1">
      <c r="A839" s="39" t="s">
        <v>1475</v>
      </c>
      <c r="B839" s="439">
        <v>1</v>
      </c>
      <c r="C839" s="427" t="s">
        <v>0</v>
      </c>
      <c r="D839" s="427" t="s">
        <v>732</v>
      </c>
      <c r="E839" s="427" t="s">
        <v>733</v>
      </c>
      <c r="F839" s="427" t="s">
        <v>591</v>
      </c>
      <c r="G839" s="419">
        <v>1</v>
      </c>
      <c r="H839" s="419" t="s">
        <v>24</v>
      </c>
      <c r="I839" s="425">
        <v>2</v>
      </c>
      <c r="J839" s="426" t="s">
        <v>468</v>
      </c>
      <c r="K839" s="461">
        <v>37078</v>
      </c>
      <c r="L839" s="461">
        <v>38199</v>
      </c>
      <c r="M839" s="420">
        <v>1735.46</v>
      </c>
      <c r="N839" s="458">
        <v>1735.46</v>
      </c>
      <c r="O839" s="228">
        <v>1735.46</v>
      </c>
      <c r="P839" s="720"/>
      <c r="Q839" s="721"/>
      <c r="R839" s="722" t="s">
        <v>610</v>
      </c>
      <c r="S839" s="723"/>
      <c r="T839" s="422" t="s">
        <v>24</v>
      </c>
      <c r="U839" s="423">
        <v>5</v>
      </c>
      <c r="V839" s="424" t="s">
        <v>24</v>
      </c>
    </row>
    <row r="840" spans="1:22" s="40" customFormat="1" ht="24.9" customHeight="1">
      <c r="A840" s="39" t="s">
        <v>1088</v>
      </c>
      <c r="B840" s="439">
        <v>2</v>
      </c>
      <c r="C840" s="427" t="s">
        <v>0</v>
      </c>
      <c r="D840" s="427" t="s">
        <v>734</v>
      </c>
      <c r="E840" s="427" t="s">
        <v>735</v>
      </c>
      <c r="F840" s="427" t="s">
        <v>591</v>
      </c>
      <c r="G840" s="419">
        <v>1</v>
      </c>
      <c r="H840" s="419" t="s">
        <v>24</v>
      </c>
      <c r="I840" s="425">
        <v>2</v>
      </c>
      <c r="J840" s="426" t="s">
        <v>468</v>
      </c>
      <c r="K840" s="461">
        <v>38842</v>
      </c>
      <c r="L840" s="461">
        <v>39809</v>
      </c>
      <c r="M840" s="420">
        <v>1375.64</v>
      </c>
      <c r="N840" s="458">
        <v>1375.64</v>
      </c>
      <c r="O840" s="228">
        <v>1375.64</v>
      </c>
      <c r="P840" s="720"/>
      <c r="Q840" s="721"/>
      <c r="R840" s="722" t="s">
        <v>610</v>
      </c>
      <c r="S840" s="723"/>
      <c r="T840" s="422" t="s">
        <v>24</v>
      </c>
      <c r="U840" s="423">
        <v>8</v>
      </c>
      <c r="V840" s="424" t="s">
        <v>24</v>
      </c>
    </row>
    <row r="841" spans="1:22" s="40" customFormat="1" ht="24.9" customHeight="1">
      <c r="A841" s="39" t="s">
        <v>595</v>
      </c>
      <c r="B841" s="439">
        <v>3</v>
      </c>
      <c r="C841" s="427" t="s">
        <v>0</v>
      </c>
      <c r="D841" s="427" t="s">
        <v>736</v>
      </c>
      <c r="E841" s="427" t="s">
        <v>737</v>
      </c>
      <c r="F841" s="427" t="s">
        <v>591</v>
      </c>
      <c r="G841" s="419">
        <v>1</v>
      </c>
      <c r="H841" s="419" t="s">
        <v>24</v>
      </c>
      <c r="I841" s="425">
        <v>2</v>
      </c>
      <c r="J841" s="426" t="s">
        <v>468</v>
      </c>
      <c r="K841" s="461">
        <v>39841</v>
      </c>
      <c r="L841" s="461">
        <v>40750</v>
      </c>
      <c r="M841" s="420">
        <v>1525.24</v>
      </c>
      <c r="N841" s="458">
        <v>1525.24</v>
      </c>
      <c r="O841" s="228">
        <v>1525.24</v>
      </c>
      <c r="P841" s="720"/>
      <c r="Q841" s="721"/>
      <c r="R841" s="722" t="s">
        <v>610</v>
      </c>
      <c r="S841" s="723"/>
      <c r="T841" s="422" t="s">
        <v>24</v>
      </c>
      <c r="U841" s="423">
        <v>9</v>
      </c>
      <c r="V841" s="424" t="s">
        <v>24</v>
      </c>
    </row>
    <row r="842" spans="1:22" s="40" customFormat="1" ht="24.9" customHeight="1">
      <c r="A842" s="39" t="s">
        <v>1089</v>
      </c>
      <c r="B842" s="439">
        <v>4</v>
      </c>
      <c r="C842" s="427" t="s">
        <v>0</v>
      </c>
      <c r="D842" s="427" t="s">
        <v>738</v>
      </c>
      <c r="E842" s="427" t="s">
        <v>739</v>
      </c>
      <c r="F842" s="427" t="s">
        <v>591</v>
      </c>
      <c r="G842" s="419">
        <v>1</v>
      </c>
      <c r="H842" s="419" t="s">
        <v>24</v>
      </c>
      <c r="I842" s="425">
        <v>1</v>
      </c>
      <c r="J842" s="426" t="s">
        <v>467</v>
      </c>
      <c r="K842" s="594">
        <v>43644</v>
      </c>
      <c r="L842" s="461">
        <v>43826</v>
      </c>
      <c r="M842" s="420">
        <v>384.73</v>
      </c>
      <c r="N842" s="458">
        <v>384.73</v>
      </c>
      <c r="O842" s="228">
        <v>384.73</v>
      </c>
      <c r="P842" s="720"/>
      <c r="Q842" s="721"/>
      <c r="R842" s="722" t="s">
        <v>610</v>
      </c>
      <c r="S842" s="723"/>
      <c r="T842" s="422" t="s">
        <v>24</v>
      </c>
      <c r="U842" s="423">
        <v>57</v>
      </c>
      <c r="V842" s="424" t="s">
        <v>24</v>
      </c>
    </row>
    <row r="843" spans="1:22" s="40" customFormat="1" ht="13.8">
      <c r="A843" s="39" t="s">
        <v>1090</v>
      </c>
      <c r="B843" s="439" t="s">
        <v>1071</v>
      </c>
      <c r="C843" s="427"/>
      <c r="D843" s="427"/>
      <c r="E843" s="427"/>
      <c r="F843" s="427"/>
      <c r="G843" s="419"/>
      <c r="H843" s="419"/>
      <c r="I843" s="425"/>
      <c r="J843" s="426" t="s">
        <v>1071</v>
      </c>
      <c r="K843" s="461"/>
      <c r="L843" s="461"/>
      <c r="M843" s="420"/>
      <c r="N843" s="458" t="s">
        <v>1071</v>
      </c>
      <c r="O843" s="228" t="s">
        <v>1071</v>
      </c>
      <c r="P843" s="720"/>
      <c r="Q843" s="721"/>
      <c r="R843" s="722"/>
      <c r="S843" s="723"/>
      <c r="T843" s="422"/>
      <c r="U843" s="423"/>
      <c r="V843" s="424"/>
    </row>
    <row r="844" spans="1:22" s="40" customFormat="1" ht="13.8">
      <c r="A844" s="39" t="s">
        <v>1091</v>
      </c>
      <c r="B844" s="439" t="s">
        <v>1071</v>
      </c>
      <c r="C844" s="427"/>
      <c r="D844" s="427"/>
      <c r="E844" s="427"/>
      <c r="F844" s="427"/>
      <c r="G844" s="419"/>
      <c r="H844" s="419"/>
      <c r="I844" s="425"/>
      <c r="J844" s="426" t="s">
        <v>1071</v>
      </c>
      <c r="K844" s="461"/>
      <c r="L844" s="461"/>
      <c r="M844" s="420"/>
      <c r="N844" s="458" t="s">
        <v>1071</v>
      </c>
      <c r="O844" s="228" t="s">
        <v>1071</v>
      </c>
      <c r="P844" s="720"/>
      <c r="Q844" s="721"/>
      <c r="R844" s="722"/>
      <c r="S844" s="723"/>
      <c r="T844" s="422"/>
      <c r="U844" s="423"/>
      <c r="V844" s="424"/>
    </row>
    <row r="845" spans="1:22" s="40" customFormat="1" ht="13.8">
      <c r="A845" s="39"/>
      <c r="B845" s="439" t="s">
        <v>1071</v>
      </c>
      <c r="C845" s="427"/>
      <c r="D845" s="427"/>
      <c r="E845" s="427"/>
      <c r="F845" s="427"/>
      <c r="G845" s="419"/>
      <c r="H845" s="419"/>
      <c r="I845" s="425"/>
      <c r="J845" s="426" t="s">
        <v>1071</v>
      </c>
      <c r="K845" s="461"/>
      <c r="L845" s="461"/>
      <c r="M845" s="420"/>
      <c r="N845" s="458" t="s">
        <v>1071</v>
      </c>
      <c r="O845" s="228" t="s">
        <v>1071</v>
      </c>
      <c r="P845" s="720"/>
      <c r="Q845" s="721"/>
      <c r="R845" s="722"/>
      <c r="S845" s="723"/>
      <c r="T845" s="422"/>
      <c r="U845" s="423"/>
      <c r="V845" s="424"/>
    </row>
    <row r="846" spans="1:22" s="40" customFormat="1" ht="13.8">
      <c r="A846" s="39"/>
      <c r="B846" s="439" t="s">
        <v>1071</v>
      </c>
      <c r="C846" s="427"/>
      <c r="D846" s="427"/>
      <c r="E846" s="427"/>
      <c r="F846" s="427"/>
      <c r="G846" s="419"/>
      <c r="H846" s="419"/>
      <c r="I846" s="425"/>
      <c r="J846" s="426" t="s">
        <v>1071</v>
      </c>
      <c r="K846" s="461"/>
      <c r="L846" s="461"/>
      <c r="M846" s="420"/>
      <c r="N846" s="458" t="s">
        <v>1071</v>
      </c>
      <c r="O846" s="228" t="s">
        <v>1071</v>
      </c>
      <c r="P846" s="720"/>
      <c r="Q846" s="721"/>
      <c r="R846" s="722"/>
      <c r="S846" s="723"/>
      <c r="T846" s="422"/>
      <c r="U846" s="423"/>
      <c r="V846" s="424"/>
    </row>
    <row r="847" spans="1:22" s="40" customFormat="1" ht="13.8">
      <c r="A847" s="39"/>
      <c r="B847" s="439" t="s">
        <v>1071</v>
      </c>
      <c r="C847" s="427"/>
      <c r="D847" s="427"/>
      <c r="E847" s="427"/>
      <c r="F847" s="427"/>
      <c r="G847" s="419"/>
      <c r="H847" s="419"/>
      <c r="I847" s="425"/>
      <c r="J847" s="426" t="s">
        <v>1071</v>
      </c>
      <c r="K847" s="461"/>
      <c r="L847" s="461"/>
      <c r="M847" s="420"/>
      <c r="N847" s="458" t="s">
        <v>1071</v>
      </c>
      <c r="O847" s="228" t="s">
        <v>1071</v>
      </c>
      <c r="P847" s="720"/>
      <c r="Q847" s="721"/>
      <c r="R847" s="722"/>
      <c r="S847" s="723"/>
      <c r="T847" s="422"/>
      <c r="U847" s="423"/>
      <c r="V847" s="424"/>
    </row>
    <row r="848" spans="1:22" s="40" customFormat="1" ht="13.8">
      <c r="A848" s="39"/>
      <c r="B848" s="439" t="s">
        <v>1071</v>
      </c>
      <c r="C848" s="427"/>
      <c r="D848" s="427"/>
      <c r="E848" s="427"/>
      <c r="F848" s="427"/>
      <c r="G848" s="419"/>
      <c r="H848" s="419"/>
      <c r="I848" s="425"/>
      <c r="J848" s="426" t="s">
        <v>1071</v>
      </c>
      <c r="K848" s="461"/>
      <c r="L848" s="461"/>
      <c r="M848" s="420"/>
      <c r="N848" s="458" t="s">
        <v>1071</v>
      </c>
      <c r="O848" s="228" t="s">
        <v>1071</v>
      </c>
      <c r="P848" s="720"/>
      <c r="Q848" s="721"/>
      <c r="R848" s="722"/>
      <c r="S848" s="723"/>
      <c r="T848" s="422"/>
      <c r="U848" s="423"/>
      <c r="V848" s="424"/>
    </row>
    <row r="849" spans="1:22" s="40" customFormat="1" ht="13.8">
      <c r="A849" s="39"/>
      <c r="B849" s="439" t="s">
        <v>1071</v>
      </c>
      <c r="C849" s="427"/>
      <c r="D849" s="427"/>
      <c r="E849" s="427"/>
      <c r="F849" s="427"/>
      <c r="G849" s="419"/>
      <c r="H849" s="419"/>
      <c r="I849" s="425"/>
      <c r="J849" s="426" t="s">
        <v>1071</v>
      </c>
      <c r="K849" s="461"/>
      <c r="L849" s="461"/>
      <c r="M849" s="420"/>
      <c r="N849" s="458" t="s">
        <v>1071</v>
      </c>
      <c r="O849" s="228" t="s">
        <v>1071</v>
      </c>
      <c r="P849" s="720"/>
      <c r="Q849" s="721"/>
      <c r="R849" s="722"/>
      <c r="S849" s="723"/>
      <c r="T849" s="422"/>
      <c r="U849" s="423"/>
      <c r="V849" s="424"/>
    </row>
    <row r="850" spans="1:22" s="40" customFormat="1" ht="13.8">
      <c r="A850" s="39" t="s">
        <v>1476</v>
      </c>
      <c r="B850" s="439" t="s">
        <v>1071</v>
      </c>
      <c r="C850" s="427"/>
      <c r="D850" s="427"/>
      <c r="E850" s="427"/>
      <c r="F850" s="427"/>
      <c r="G850" s="419"/>
      <c r="H850" s="419"/>
      <c r="I850" s="425"/>
      <c r="J850" s="426" t="s">
        <v>1071</v>
      </c>
      <c r="K850" s="461"/>
      <c r="L850" s="461"/>
      <c r="M850" s="420"/>
      <c r="N850" s="459" t="s">
        <v>1071</v>
      </c>
      <c r="O850" s="228"/>
      <c r="P850" s="720"/>
      <c r="Q850" s="721"/>
      <c r="R850" s="722"/>
      <c r="S850" s="723"/>
      <c r="T850" s="422"/>
      <c r="U850" s="423"/>
      <c r="V850" s="424"/>
    </row>
    <row r="851" spans="1:22" s="40" customFormat="1" ht="13.8">
      <c r="A851" s="39" t="s">
        <v>1477</v>
      </c>
      <c r="B851" s="439" t="s">
        <v>1071</v>
      </c>
      <c r="C851" s="427"/>
      <c r="D851" s="427"/>
      <c r="E851" s="427"/>
      <c r="F851" s="427"/>
      <c r="G851" s="419"/>
      <c r="H851" s="419"/>
      <c r="I851" s="425"/>
      <c r="J851" s="426" t="s">
        <v>1071</v>
      </c>
      <c r="K851" s="461"/>
      <c r="L851" s="461"/>
      <c r="M851" s="421"/>
      <c r="N851" s="459" t="s">
        <v>1071</v>
      </c>
      <c r="O851" s="228" t="s">
        <v>1071</v>
      </c>
      <c r="P851" s="720"/>
      <c r="Q851" s="721"/>
      <c r="R851" s="722"/>
      <c r="S851" s="723"/>
      <c r="T851" s="422"/>
      <c r="U851" s="423"/>
      <c r="V851" s="424"/>
    </row>
    <row r="852" spans="1:22" s="40" customFormat="1" ht="13.8">
      <c r="A852" s="39" t="s">
        <v>1478</v>
      </c>
      <c r="B852" s="439" t="s">
        <v>1071</v>
      </c>
      <c r="C852" s="427"/>
      <c r="D852" s="427"/>
      <c r="E852" s="427"/>
      <c r="F852" s="427"/>
      <c r="G852" s="419"/>
      <c r="H852" s="419"/>
      <c r="I852" s="425"/>
      <c r="J852" s="426" t="s">
        <v>1071</v>
      </c>
      <c r="K852" s="461"/>
      <c r="L852" s="461"/>
      <c r="M852" s="421"/>
      <c r="N852" s="459" t="s">
        <v>1071</v>
      </c>
      <c r="O852" s="228" t="s">
        <v>1071</v>
      </c>
      <c r="P852" s="720"/>
      <c r="Q852" s="721"/>
      <c r="R852" s="722"/>
      <c r="S852" s="723"/>
      <c r="T852" s="422"/>
      <c r="U852" s="423"/>
      <c r="V852" s="424"/>
    </row>
    <row r="853" spans="1:22" s="40" customFormat="1" ht="14.4" thickBot="1">
      <c r="A853" s="39" t="s">
        <v>1479</v>
      </c>
      <c r="B853" s="443" t="s">
        <v>1071</v>
      </c>
      <c r="C853" s="428"/>
      <c r="D853" s="428"/>
      <c r="E853" s="428"/>
      <c r="F853" s="428"/>
      <c r="G853" s="429"/>
      <c r="H853" s="429"/>
      <c r="I853" s="430"/>
      <c r="J853" s="431" t="s">
        <v>1071</v>
      </c>
      <c r="K853" s="462"/>
      <c r="L853" s="462"/>
      <c r="M853" s="432"/>
      <c r="N853" s="459" t="s">
        <v>1071</v>
      </c>
      <c r="O853" s="228" t="s">
        <v>1071</v>
      </c>
      <c r="P853" s="720"/>
      <c r="Q853" s="721"/>
      <c r="R853" s="722"/>
      <c r="S853" s="723"/>
      <c r="T853" s="422"/>
      <c r="U853" s="423"/>
      <c r="V853" s="424"/>
    </row>
    <row r="854" spans="1:22" s="24" customFormat="1" ht="12" customHeight="1">
      <c r="A854" s="39"/>
      <c r="B854" s="41"/>
      <c r="C854" s="42"/>
      <c r="D854" s="42"/>
      <c r="E854" s="42"/>
      <c r="F854" s="42"/>
      <c r="G854" s="42"/>
      <c r="H854" s="440"/>
      <c r="I854" s="42"/>
      <c r="J854" s="42"/>
      <c r="K854" s="42"/>
      <c r="L854" s="42"/>
      <c r="M854" s="42"/>
      <c r="N854" s="42"/>
      <c r="O854" s="227"/>
      <c r="P854" s="42"/>
      <c r="Q854" s="42"/>
      <c r="R854" s="227"/>
      <c r="S854" s="42"/>
      <c r="T854" s="42"/>
      <c r="U854" s="43"/>
      <c r="V854" s="44"/>
    </row>
    <row r="855" spans="1:22" s="24" customFormat="1" ht="17.25" customHeight="1" thickBot="1">
      <c r="A855" s="39" t="s">
        <v>1480</v>
      </c>
      <c r="B855" s="510"/>
      <c r="C855" s="511"/>
      <c r="D855" s="511"/>
      <c r="E855" s="511"/>
      <c r="F855" s="511"/>
      <c r="G855" s="511"/>
      <c r="H855" s="511"/>
      <c r="I855" s="511"/>
      <c r="J855" s="511"/>
      <c r="K855" s="511"/>
      <c r="L855" s="511"/>
      <c r="M855" s="511"/>
      <c r="N855" s="447" t="s">
        <v>322</v>
      </c>
      <c r="O855" s="448">
        <v>1255.2674999999999</v>
      </c>
      <c r="P855" s="576"/>
      <c r="Q855" s="576"/>
      <c r="R855" s="577"/>
      <c r="S855" s="577"/>
      <c r="T855" s="578"/>
      <c r="U855" s="579"/>
      <c r="V855" s="580"/>
    </row>
    <row r="856" spans="1:22" ht="17.25" customHeight="1">
      <c r="B856" s="46"/>
      <c r="C856" s="46"/>
      <c r="D856" s="46"/>
      <c r="E856" s="46"/>
      <c r="F856" s="46"/>
      <c r="G856" s="47"/>
      <c r="H856" s="47"/>
      <c r="I856" s="47"/>
      <c r="J856" s="47"/>
      <c r="K856" s="47"/>
      <c r="L856" s="47"/>
      <c r="M856" s="47"/>
      <c r="N856" s="47"/>
      <c r="O856" s="47"/>
      <c r="P856" s="47"/>
      <c r="Q856" s="47"/>
      <c r="R856" s="47"/>
      <c r="S856" s="47"/>
      <c r="T856" s="47"/>
      <c r="U856" s="47"/>
      <c r="V856" s="47"/>
    </row>
    <row r="857" spans="1:22" s="24" customFormat="1" ht="16.5" customHeight="1" thickBot="1">
      <c r="A857" s="22"/>
      <c r="B857" s="735" t="e">
        <v>#REF!</v>
      </c>
      <c r="C857" s="735" t="e">
        <v>#REF!</v>
      </c>
      <c r="D857" s="735" t="e">
        <v>#REF!</v>
      </c>
      <c r="E857" s="735" t="e">
        <v>#REF!</v>
      </c>
      <c r="F857" s="735" t="e">
        <v>#REF!</v>
      </c>
      <c r="G857" s="735" t="e">
        <v>#REF!</v>
      </c>
      <c r="H857" s="735" t="e">
        <v>#DIV/0!</v>
      </c>
      <c r="I857" s="735" t="e">
        <v>#DIV/0!</v>
      </c>
      <c r="J857" s="735" t="e">
        <v>#DIV/0!</v>
      </c>
      <c r="K857" s="735" t="e">
        <v>#DIV/0!</v>
      </c>
      <c r="L857" s="735" t="e">
        <v>#DIV/0!</v>
      </c>
      <c r="M857" s="735" t="e">
        <v>#DIV/0!</v>
      </c>
      <c r="N857" s="735" t="e">
        <v>#DIV/0!</v>
      </c>
      <c r="O857" s="735">
        <v>1582.6187500000001</v>
      </c>
      <c r="P857" s="735">
        <v>0</v>
      </c>
      <c r="Q857" s="735">
        <v>0</v>
      </c>
      <c r="R857" s="735" t="e">
        <v>#DIV/0!</v>
      </c>
      <c r="S857" s="735">
        <v>0</v>
      </c>
      <c r="T857" s="735" t="e">
        <v>#DIV/0!</v>
      </c>
      <c r="U857" s="735" t="e">
        <v>#DIV/0!</v>
      </c>
      <c r="V857" s="735" t="e">
        <v>#DIV/0!</v>
      </c>
    </row>
    <row r="858" spans="1:22" s="27" customFormat="1" ht="22.5" customHeight="1">
      <c r="A858" s="106" t="s">
        <v>1481</v>
      </c>
      <c r="B858" s="774" t="s">
        <v>62</v>
      </c>
      <c r="C858" s="779" t="s">
        <v>83</v>
      </c>
      <c r="D858" s="780"/>
      <c r="E858" s="780"/>
      <c r="F858" s="780"/>
      <c r="G858" s="780"/>
      <c r="H858" s="780"/>
      <c r="I858" s="780"/>
      <c r="J858" s="780"/>
      <c r="K858" s="780"/>
      <c r="L858" s="780"/>
      <c r="M858" s="758"/>
      <c r="N858" s="512"/>
      <c r="O858" s="513"/>
      <c r="P858" s="779" t="s">
        <v>90</v>
      </c>
      <c r="Q858" s="780"/>
      <c r="R858" s="780"/>
      <c r="S858" s="758"/>
      <c r="T858" s="757" t="s">
        <v>367</v>
      </c>
      <c r="U858" s="758"/>
      <c r="V858" s="781" t="s">
        <v>6</v>
      </c>
    </row>
    <row r="859" spans="1:22" s="27" customFormat="1" ht="22.5" customHeight="1">
      <c r="A859" s="106" t="s">
        <v>1482</v>
      </c>
      <c r="B859" s="775"/>
      <c r="C859" s="787" t="s">
        <v>84</v>
      </c>
      <c r="D859" s="788"/>
      <c r="E859" s="789"/>
      <c r="F859" s="516">
        <v>2</v>
      </c>
      <c r="G859" s="791" t="s">
        <v>292</v>
      </c>
      <c r="H859" s="750" t="s">
        <v>291</v>
      </c>
      <c r="I859" s="750"/>
      <c r="J859" s="787" t="s">
        <v>290</v>
      </c>
      <c r="K859" s="790"/>
      <c r="L859" s="517"/>
      <c r="M859" s="517"/>
      <c r="N859" s="518"/>
      <c r="O859" s="519"/>
      <c r="P859" s="814"/>
      <c r="Q859" s="815"/>
      <c r="R859" s="815"/>
      <c r="S859" s="816"/>
      <c r="T859" s="759"/>
      <c r="U859" s="760"/>
      <c r="V859" s="782"/>
    </row>
    <row r="860" spans="1:22" s="27" customFormat="1" ht="51.75" customHeight="1" thickBot="1">
      <c r="A860" s="106" t="s">
        <v>1483</v>
      </c>
      <c r="B860" s="775"/>
      <c r="C860" s="788" t="s">
        <v>82</v>
      </c>
      <c r="D860" s="789"/>
      <c r="E860" s="520" t="s">
        <v>86</v>
      </c>
      <c r="F860" s="514" t="s">
        <v>311</v>
      </c>
      <c r="G860" s="791"/>
      <c r="H860" s="750"/>
      <c r="I860" s="750"/>
      <c r="J860" s="504" t="s">
        <v>289</v>
      </c>
      <c r="K860" s="515" t="s">
        <v>297</v>
      </c>
      <c r="L860" s="521" t="s">
        <v>378</v>
      </c>
      <c r="M860" s="521"/>
      <c r="N860" s="522" t="s">
        <v>339</v>
      </c>
      <c r="O860" s="523"/>
      <c r="P860" s="454" t="s">
        <v>1100</v>
      </c>
      <c r="Q860" s="333" t="s">
        <v>91</v>
      </c>
      <c r="R860" s="334"/>
      <c r="S860" s="107">
        <v>4</v>
      </c>
      <c r="T860" s="784"/>
      <c r="U860" s="785"/>
      <c r="V860" s="783"/>
    </row>
    <row r="861" spans="1:22" s="27" customFormat="1" ht="15.75" customHeight="1">
      <c r="A861" s="106" t="s">
        <v>1484</v>
      </c>
      <c r="B861" s="775"/>
      <c r="C861" s="50">
        <v>1</v>
      </c>
      <c r="D861" s="94" t="s">
        <v>467</v>
      </c>
      <c r="E861" s="101">
        <v>0.5</v>
      </c>
      <c r="F861" s="327">
        <v>384.73</v>
      </c>
      <c r="G861" s="327">
        <v>1532.71</v>
      </c>
      <c r="H861" s="777" t="s">
        <v>31</v>
      </c>
      <c r="I861" s="778"/>
      <c r="J861" s="102" t="s">
        <v>6</v>
      </c>
      <c r="K861" s="99" t="s">
        <v>1071</v>
      </c>
      <c r="L861" s="486" t="s">
        <v>1049</v>
      </c>
      <c r="M861" s="487" t="s">
        <v>1135</v>
      </c>
      <c r="N861" s="401" t="s">
        <v>24</v>
      </c>
      <c r="O861" s="801" t="s">
        <v>15</v>
      </c>
      <c r="P861" s="802"/>
      <c r="Q861" s="792">
        <v>25</v>
      </c>
      <c r="R861" s="795" t="s">
        <v>1049</v>
      </c>
      <c r="S861" s="796"/>
      <c r="T861" s="757" t="s">
        <v>68</v>
      </c>
      <c r="U861" s="780"/>
      <c r="V861" s="758"/>
    </row>
    <row r="862" spans="1:22" s="27" customFormat="1" ht="15.75" customHeight="1" thickBot="1">
      <c r="A862" s="106" t="s">
        <v>1485</v>
      </c>
      <c r="B862" s="775"/>
      <c r="C862" s="50">
        <v>2</v>
      </c>
      <c r="D862" s="94" t="s">
        <v>468</v>
      </c>
      <c r="E862" s="101">
        <v>0.5</v>
      </c>
      <c r="F862" s="327">
        <v>4636.34</v>
      </c>
      <c r="G862" s="327">
        <v>1532.71</v>
      </c>
      <c r="H862" s="777" t="s">
        <v>6</v>
      </c>
      <c r="I862" s="778"/>
      <c r="J862" s="102" t="s">
        <v>6</v>
      </c>
      <c r="K862" s="99" t="s">
        <v>1071</v>
      </c>
      <c r="L862" s="486" t="s">
        <v>370</v>
      </c>
      <c r="M862" s="487" t="s">
        <v>1102</v>
      </c>
      <c r="N862" s="401" t="s">
        <v>24</v>
      </c>
      <c r="O862" s="801"/>
      <c r="P862" s="802"/>
      <c r="Q862" s="793"/>
      <c r="R862" s="797"/>
      <c r="S862" s="798"/>
      <c r="T862" s="784"/>
      <c r="U862" s="786"/>
      <c r="V862" s="785"/>
    </row>
    <row r="863" spans="1:22" s="27" customFormat="1" ht="15.75" customHeight="1">
      <c r="A863" s="106" t="s">
        <v>1486</v>
      </c>
      <c r="B863" s="775"/>
      <c r="C863" s="50">
        <v>3</v>
      </c>
      <c r="D863" s="94" t="s">
        <v>1071</v>
      </c>
      <c r="E863" s="101" t="s">
        <v>1071</v>
      </c>
      <c r="F863" s="327" t="s">
        <v>1071</v>
      </c>
      <c r="G863" s="327" t="s">
        <v>1071</v>
      </c>
      <c r="H863" s="777" t="s">
        <v>1071</v>
      </c>
      <c r="I863" s="778"/>
      <c r="J863" s="102" t="s">
        <v>1071</v>
      </c>
      <c r="K863" s="99" t="s">
        <v>1071</v>
      </c>
      <c r="L863" s="486"/>
      <c r="M863" s="487" t="s">
        <v>1071</v>
      </c>
      <c r="N863" s="401"/>
      <c r="O863" s="803"/>
      <c r="P863" s="804"/>
      <c r="Q863" s="794"/>
      <c r="R863" s="799"/>
      <c r="S863" s="800"/>
      <c r="T863" s="261"/>
      <c r="U863" s="261"/>
      <c r="V863" s="262"/>
    </row>
    <row r="864" spans="1:22" s="27" customFormat="1" ht="15.75" customHeight="1">
      <c r="A864" s="106" t="s">
        <v>1487</v>
      </c>
      <c r="B864" s="775"/>
      <c r="C864" s="50">
        <v>4</v>
      </c>
      <c r="D864" s="94" t="s">
        <v>1071</v>
      </c>
      <c r="E864" s="101" t="s">
        <v>1071</v>
      </c>
      <c r="F864" s="327" t="s">
        <v>1071</v>
      </c>
      <c r="G864" s="327" t="s">
        <v>1071</v>
      </c>
      <c r="H864" s="777" t="s">
        <v>1071</v>
      </c>
      <c r="I864" s="778"/>
      <c r="J864" s="102" t="s">
        <v>1071</v>
      </c>
      <c r="K864" s="99" t="s">
        <v>1071</v>
      </c>
      <c r="L864" s="486"/>
      <c r="M864" s="487" t="s">
        <v>1071</v>
      </c>
      <c r="N864" s="401"/>
      <c r="O864" s="810" t="s">
        <v>315</v>
      </c>
      <c r="P864" s="787" t="s">
        <v>314</v>
      </c>
      <c r="Q864" s="788"/>
      <c r="R864" s="788"/>
      <c r="S864" s="789"/>
      <c r="T864" s="242"/>
      <c r="U864" s="242"/>
      <c r="V864" s="263"/>
    </row>
    <row r="865" spans="1:22" s="27" customFormat="1" ht="17.25" customHeight="1">
      <c r="A865" s="106" t="s">
        <v>1488</v>
      </c>
      <c r="B865" s="775"/>
      <c r="C865" s="50">
        <v>5</v>
      </c>
      <c r="D865" s="94" t="s">
        <v>1071</v>
      </c>
      <c r="E865" s="101" t="s">
        <v>1071</v>
      </c>
      <c r="F865" s="327" t="s">
        <v>1071</v>
      </c>
      <c r="G865" s="327" t="s">
        <v>1071</v>
      </c>
      <c r="H865" s="777" t="s">
        <v>1071</v>
      </c>
      <c r="I865" s="778"/>
      <c r="J865" s="102" t="s">
        <v>1071</v>
      </c>
      <c r="K865" s="99" t="s">
        <v>1071</v>
      </c>
      <c r="L865" s="486"/>
      <c r="M865" s="487" t="s">
        <v>1071</v>
      </c>
      <c r="N865" s="401"/>
      <c r="O865" s="811"/>
      <c r="P865" s="504" t="s">
        <v>92</v>
      </c>
      <c r="Q865" s="504" t="s">
        <v>299</v>
      </c>
      <c r="R865" s="750" t="s">
        <v>312</v>
      </c>
      <c r="S865" s="750"/>
      <c r="T865" s="242"/>
      <c r="U865" s="242"/>
      <c r="V865" s="263"/>
    </row>
    <row r="866" spans="1:22" s="27" customFormat="1" ht="16.5" customHeight="1" thickBot="1">
      <c r="A866" s="106" t="s">
        <v>1489</v>
      </c>
      <c r="B866" s="775"/>
      <c r="C866" s="103">
        <v>6</v>
      </c>
      <c r="D866" s="104" t="s">
        <v>1071</v>
      </c>
      <c r="E866" s="105" t="s">
        <v>1071</v>
      </c>
      <c r="F866" s="327" t="s">
        <v>1071</v>
      </c>
      <c r="G866" s="327" t="s">
        <v>1071</v>
      </c>
      <c r="H866" s="777" t="s">
        <v>1071</v>
      </c>
      <c r="I866" s="778"/>
      <c r="J866" s="102" t="s">
        <v>1071</v>
      </c>
      <c r="K866" s="99" t="s">
        <v>1071</v>
      </c>
      <c r="L866" s="486"/>
      <c r="M866" s="487" t="s">
        <v>1071</v>
      </c>
      <c r="N866" s="484"/>
      <c r="O866" s="346" t="s">
        <v>6</v>
      </c>
      <c r="P866" s="265">
        <v>2</v>
      </c>
      <c r="Q866" s="266">
        <v>3065.4126299999998</v>
      </c>
      <c r="R866" s="817">
        <v>5021.07</v>
      </c>
      <c r="S866" s="817">
        <v>0</v>
      </c>
      <c r="T866" s="242"/>
      <c r="U866" s="242"/>
      <c r="V866" s="263"/>
    </row>
    <row r="867" spans="1:22" s="27" customFormat="1" ht="16.5" customHeight="1" thickBot="1">
      <c r="A867" s="106" t="s">
        <v>1490</v>
      </c>
      <c r="B867" s="776"/>
      <c r="C867" s="805" t="s">
        <v>88</v>
      </c>
      <c r="D867" s="806"/>
      <c r="E867" s="806"/>
      <c r="F867" s="545"/>
      <c r="G867" s="546"/>
      <c r="H867" s="730" t="s">
        <v>6</v>
      </c>
      <c r="I867" s="731"/>
      <c r="J867" s="449" t="s">
        <v>6</v>
      </c>
      <c r="K867" s="267" t="s">
        <v>6</v>
      </c>
      <c r="L867" s="527"/>
      <c r="M867" s="575"/>
      <c r="N867" s="528"/>
      <c r="O867" s="732" t="s">
        <v>1071</v>
      </c>
      <c r="P867" s="732" t="s">
        <v>1071</v>
      </c>
      <c r="Q867" s="732" t="s">
        <v>1071</v>
      </c>
      <c r="R867" s="732" t="s">
        <v>1071</v>
      </c>
      <c r="S867" s="732" t="s">
        <v>1071</v>
      </c>
      <c r="T867" s="524"/>
      <c r="U867" s="525"/>
      <c r="V867" s="526"/>
    </row>
    <row r="868" spans="1:22" ht="24.9" customHeight="1"/>
    <row r="869" spans="1:22" ht="24.9" customHeight="1"/>
    <row r="870" spans="1:22" s="38" customFormat="1" ht="24" thickBot="1">
      <c r="A870" s="31">
        <v>26</v>
      </c>
      <c r="B870" s="746" t="s">
        <v>49</v>
      </c>
      <c r="C870" s="746"/>
      <c r="D870" s="746"/>
      <c r="E870" s="32">
        <v>26</v>
      </c>
      <c r="F870" s="33" t="s">
        <v>469</v>
      </c>
      <c r="G870" s="34"/>
      <c r="H870" s="34"/>
      <c r="I870" s="33"/>
      <c r="J870" s="33"/>
      <c r="K870" s="33"/>
      <c r="L870" s="33"/>
      <c r="M870" s="35"/>
      <c r="N870" s="35"/>
      <c r="O870" s="34"/>
      <c r="P870" s="34"/>
      <c r="Q870" s="36"/>
      <c r="R870" s="36"/>
      <c r="S870" s="36"/>
      <c r="T870" s="36"/>
      <c r="U870" s="37"/>
    </row>
    <row r="871" spans="1:22" s="24" customFormat="1" ht="24.75" customHeight="1">
      <c r="A871" s="22"/>
      <c r="B871" s="768" t="s">
        <v>54</v>
      </c>
      <c r="C871" s="501" t="s">
        <v>55</v>
      </c>
      <c r="D871" s="502" t="s">
        <v>16</v>
      </c>
      <c r="E871" s="502"/>
      <c r="F871" s="502" t="s">
        <v>56</v>
      </c>
      <c r="G871" s="503"/>
      <c r="H871" s="749" t="s">
        <v>57</v>
      </c>
      <c r="I871" s="747" t="s">
        <v>345</v>
      </c>
      <c r="J871" s="749" t="s">
        <v>17</v>
      </c>
      <c r="K871" s="749" t="s">
        <v>298</v>
      </c>
      <c r="L871" s="749" t="s">
        <v>58</v>
      </c>
      <c r="M871" s="749" t="s">
        <v>193</v>
      </c>
      <c r="N871" s="766" t="s">
        <v>313</v>
      </c>
      <c r="O871" s="767"/>
      <c r="P871" s="733" t="s">
        <v>21</v>
      </c>
      <c r="Q871" s="734"/>
      <c r="R871" s="757" t="s">
        <v>205</v>
      </c>
      <c r="S871" s="758"/>
      <c r="T871" s="761" t="s">
        <v>180</v>
      </c>
      <c r="U871" s="762"/>
      <c r="V871" s="763"/>
    </row>
    <row r="872" spans="1:22" s="24" customFormat="1" ht="92.25" customHeight="1">
      <c r="A872" s="22"/>
      <c r="B872" s="769"/>
      <c r="C872" s="504" t="s">
        <v>59</v>
      </c>
      <c r="D872" s="505" t="s">
        <v>3</v>
      </c>
      <c r="E872" s="505" t="s">
        <v>18</v>
      </c>
      <c r="F872" s="505" t="s">
        <v>60</v>
      </c>
      <c r="G872" s="506" t="s">
        <v>61</v>
      </c>
      <c r="H872" s="750"/>
      <c r="I872" s="748"/>
      <c r="J872" s="750"/>
      <c r="K872" s="750"/>
      <c r="L872" s="750"/>
      <c r="M872" s="750"/>
      <c r="N872" s="504" t="s">
        <v>191</v>
      </c>
      <c r="O872" s="505" t="s">
        <v>73</v>
      </c>
      <c r="P872" s="764"/>
      <c r="Q872" s="765"/>
      <c r="R872" s="759"/>
      <c r="S872" s="760"/>
      <c r="T872" s="507" t="s">
        <v>181</v>
      </c>
      <c r="U872" s="508" t="s">
        <v>190</v>
      </c>
      <c r="V872" s="509" t="s">
        <v>225</v>
      </c>
    </row>
    <row r="873" spans="1:22" s="24" customFormat="1" ht="26.25" customHeight="1">
      <c r="A873" s="22"/>
      <c r="B873" s="433"/>
      <c r="C873" s="434">
        <v>3</v>
      </c>
      <c r="D873" s="434">
        <v>4</v>
      </c>
      <c r="E873" s="434">
        <v>5</v>
      </c>
      <c r="F873" s="434">
        <v>6</v>
      </c>
      <c r="G873" s="434">
        <v>7</v>
      </c>
      <c r="H873" s="434">
        <v>8</v>
      </c>
      <c r="I873" s="434">
        <v>9</v>
      </c>
      <c r="J873" s="434">
        <v>10</v>
      </c>
      <c r="K873" s="434">
        <v>11</v>
      </c>
      <c r="L873" s="434">
        <v>12</v>
      </c>
      <c r="M873" s="434">
        <v>13</v>
      </c>
      <c r="N873" s="434">
        <v>14</v>
      </c>
      <c r="O873" s="434">
        <v>15</v>
      </c>
      <c r="P873" s="435">
        <v>16</v>
      </c>
      <c r="Q873" s="436">
        <v>17</v>
      </c>
      <c r="R873" s="435">
        <v>18</v>
      </c>
      <c r="S873" s="436">
        <v>19</v>
      </c>
      <c r="T873" s="437">
        <v>20</v>
      </c>
      <c r="U873" s="224">
        <v>21</v>
      </c>
      <c r="V873" s="438">
        <v>22</v>
      </c>
    </row>
    <row r="874" spans="1:22" s="40" customFormat="1" ht="24.9" customHeight="1">
      <c r="A874" s="39" t="s">
        <v>1491</v>
      </c>
      <c r="B874" s="439">
        <v>1</v>
      </c>
      <c r="C874" s="427" t="s">
        <v>592</v>
      </c>
      <c r="D874" s="427" t="s">
        <v>740</v>
      </c>
      <c r="E874" s="427" t="s">
        <v>742</v>
      </c>
      <c r="F874" s="427" t="s">
        <v>595</v>
      </c>
      <c r="G874" s="419">
        <v>0.5</v>
      </c>
      <c r="H874" s="419" t="s">
        <v>24</v>
      </c>
      <c r="I874" s="425">
        <v>2</v>
      </c>
      <c r="J874" s="426" t="s">
        <v>471</v>
      </c>
      <c r="K874" s="461">
        <v>42017</v>
      </c>
      <c r="L874" s="461">
        <v>42551</v>
      </c>
      <c r="M874" s="420">
        <v>1161.1099999999999</v>
      </c>
      <c r="N874" s="458">
        <v>580.55499999999995</v>
      </c>
      <c r="O874" s="228">
        <v>580.55499999999995</v>
      </c>
      <c r="P874" s="720"/>
      <c r="Q874" s="721"/>
      <c r="R874" s="722" t="s">
        <v>610</v>
      </c>
      <c r="S874" s="723"/>
      <c r="T874" s="422" t="s">
        <v>24</v>
      </c>
      <c r="U874" s="423">
        <v>65</v>
      </c>
      <c r="V874" s="424" t="s">
        <v>24</v>
      </c>
    </row>
    <row r="875" spans="1:22" s="40" customFormat="1" ht="24.9" customHeight="1">
      <c r="A875" s="39" t="s">
        <v>1088</v>
      </c>
      <c r="B875" s="439">
        <v>2</v>
      </c>
      <c r="C875" s="427" t="s">
        <v>592</v>
      </c>
      <c r="D875" s="427" t="s">
        <v>741</v>
      </c>
      <c r="E875" s="427" t="s">
        <v>743</v>
      </c>
      <c r="F875" s="427" t="s">
        <v>595</v>
      </c>
      <c r="G875" s="419">
        <v>0.4</v>
      </c>
      <c r="H875" s="419" t="s">
        <v>24</v>
      </c>
      <c r="I875" s="425">
        <v>2</v>
      </c>
      <c r="J875" s="426" t="s">
        <v>471</v>
      </c>
      <c r="K875" s="461">
        <v>42711</v>
      </c>
      <c r="L875" s="461">
        <v>43434</v>
      </c>
      <c r="M875" s="420">
        <v>1399.52</v>
      </c>
      <c r="N875" s="458">
        <v>559.80799999999999</v>
      </c>
      <c r="O875" s="228">
        <v>559.80799999999999</v>
      </c>
      <c r="P875" s="720"/>
      <c r="Q875" s="721"/>
      <c r="R875" s="722" t="s">
        <v>610</v>
      </c>
      <c r="S875" s="723"/>
      <c r="T875" s="422" t="s">
        <v>24</v>
      </c>
      <c r="U875" s="423">
        <v>74</v>
      </c>
      <c r="V875" s="424" t="s">
        <v>24</v>
      </c>
    </row>
    <row r="876" spans="1:22" s="40" customFormat="1" ht="24.9" customHeight="1">
      <c r="A876" s="39" t="s">
        <v>595</v>
      </c>
      <c r="B876" s="728">
        <v>3</v>
      </c>
      <c r="C876" s="724" t="s">
        <v>592</v>
      </c>
      <c r="D876" s="724" t="s">
        <v>744</v>
      </c>
      <c r="E876" s="724" t="s">
        <v>745</v>
      </c>
      <c r="F876" s="724" t="s">
        <v>595</v>
      </c>
      <c r="G876" s="419">
        <v>0.2</v>
      </c>
      <c r="H876" s="718" t="s">
        <v>24</v>
      </c>
      <c r="I876" s="425">
        <v>2</v>
      </c>
      <c r="J876" s="426" t="s">
        <v>471</v>
      </c>
      <c r="K876" s="726">
        <v>43829</v>
      </c>
      <c r="L876" s="726">
        <v>45138</v>
      </c>
      <c r="M876" s="420">
        <v>2362.67</v>
      </c>
      <c r="N876" s="458">
        <v>472.53400000000005</v>
      </c>
      <c r="O876" s="228">
        <v>472.53399999999999</v>
      </c>
      <c r="P876" s="720"/>
      <c r="Q876" s="721"/>
      <c r="R876" s="722" t="s">
        <v>610</v>
      </c>
      <c r="S876" s="723"/>
      <c r="T876" s="422" t="s">
        <v>24</v>
      </c>
      <c r="U876" s="423">
        <v>81</v>
      </c>
      <c r="V876" s="424" t="s">
        <v>24</v>
      </c>
    </row>
    <row r="877" spans="1:22" s="40" customFormat="1" ht="24.9" customHeight="1">
      <c r="A877" s="39" t="s">
        <v>1089</v>
      </c>
      <c r="B877" s="729"/>
      <c r="C877" s="725"/>
      <c r="D877" s="725"/>
      <c r="E877" s="725"/>
      <c r="F877" s="725"/>
      <c r="G877" s="419">
        <v>0.8</v>
      </c>
      <c r="H877" s="719"/>
      <c r="I877" s="425">
        <v>1</v>
      </c>
      <c r="J877" s="426" t="s">
        <v>470</v>
      </c>
      <c r="K877" s="727"/>
      <c r="L877" s="727"/>
      <c r="M877" s="420">
        <v>2362.67</v>
      </c>
      <c r="N877" s="458">
        <v>1890.1360000000002</v>
      </c>
      <c r="O877" s="228">
        <v>1890.136</v>
      </c>
      <c r="P877" s="720"/>
      <c r="Q877" s="721"/>
      <c r="R877" s="722" t="s">
        <v>610</v>
      </c>
      <c r="S877" s="723"/>
      <c r="T877" s="422" t="s">
        <v>24</v>
      </c>
      <c r="U877" s="423">
        <v>86</v>
      </c>
      <c r="V877" s="424" t="s">
        <v>24</v>
      </c>
    </row>
    <row r="878" spans="1:22" s="40" customFormat="1" ht="13.8">
      <c r="A878" s="39" t="s">
        <v>1090</v>
      </c>
      <c r="B878" s="439" t="s">
        <v>1071</v>
      </c>
      <c r="C878" s="427"/>
      <c r="D878" s="427"/>
      <c r="E878" s="427"/>
      <c r="F878" s="427"/>
      <c r="G878" s="419"/>
      <c r="H878" s="419"/>
      <c r="I878" s="425"/>
      <c r="J878" s="426" t="s">
        <v>1071</v>
      </c>
      <c r="K878" s="461"/>
      <c r="L878" s="461"/>
      <c r="M878" s="420"/>
      <c r="N878" s="458" t="s">
        <v>1071</v>
      </c>
      <c r="O878" s="228" t="s">
        <v>1071</v>
      </c>
      <c r="P878" s="720"/>
      <c r="Q878" s="721"/>
      <c r="R878" s="722"/>
      <c r="S878" s="723"/>
      <c r="T878" s="422"/>
      <c r="U878" s="423"/>
      <c r="V878" s="424"/>
    </row>
    <row r="879" spans="1:22" s="40" customFormat="1" ht="13.8">
      <c r="A879" s="39" t="s">
        <v>1091</v>
      </c>
      <c r="B879" s="439" t="s">
        <v>1071</v>
      </c>
      <c r="C879" s="427"/>
      <c r="D879" s="427"/>
      <c r="E879" s="427"/>
      <c r="F879" s="427"/>
      <c r="G879" s="419"/>
      <c r="H879" s="419"/>
      <c r="I879" s="425"/>
      <c r="J879" s="426" t="s">
        <v>1071</v>
      </c>
      <c r="K879" s="461"/>
      <c r="L879" s="461"/>
      <c r="M879" s="420"/>
      <c r="N879" s="458" t="s">
        <v>1071</v>
      </c>
      <c r="O879" s="228" t="s">
        <v>1071</v>
      </c>
      <c r="P879" s="720"/>
      <c r="Q879" s="721"/>
      <c r="R879" s="722"/>
      <c r="S879" s="723"/>
      <c r="T879" s="422"/>
      <c r="U879" s="423"/>
      <c r="V879" s="424"/>
    </row>
    <row r="880" spans="1:22" s="40" customFormat="1" ht="13.8">
      <c r="A880" s="39"/>
      <c r="B880" s="439" t="s">
        <v>1071</v>
      </c>
      <c r="C880" s="427"/>
      <c r="D880" s="427"/>
      <c r="E880" s="427"/>
      <c r="F880" s="427"/>
      <c r="G880" s="419"/>
      <c r="H880" s="419"/>
      <c r="I880" s="425"/>
      <c r="J880" s="426" t="s">
        <v>1071</v>
      </c>
      <c r="K880" s="461"/>
      <c r="L880" s="461"/>
      <c r="M880" s="420"/>
      <c r="N880" s="458" t="s">
        <v>1071</v>
      </c>
      <c r="O880" s="228" t="s">
        <v>1071</v>
      </c>
      <c r="P880" s="720"/>
      <c r="Q880" s="721"/>
      <c r="R880" s="722"/>
      <c r="S880" s="723"/>
      <c r="T880" s="422"/>
      <c r="U880" s="423"/>
      <c r="V880" s="424"/>
    </row>
    <row r="881" spans="1:22" s="40" customFormat="1" ht="13.8">
      <c r="A881" s="39"/>
      <c r="B881" s="439" t="s">
        <v>1071</v>
      </c>
      <c r="C881" s="427"/>
      <c r="D881" s="427"/>
      <c r="E881" s="427"/>
      <c r="F881" s="427"/>
      <c r="G881" s="419"/>
      <c r="H881" s="419"/>
      <c r="I881" s="425"/>
      <c r="J881" s="426" t="s">
        <v>1071</v>
      </c>
      <c r="K881" s="461"/>
      <c r="L881" s="461"/>
      <c r="M881" s="420"/>
      <c r="N881" s="458" t="s">
        <v>1071</v>
      </c>
      <c r="O881" s="228" t="s">
        <v>1071</v>
      </c>
      <c r="P881" s="720"/>
      <c r="Q881" s="721"/>
      <c r="R881" s="722"/>
      <c r="S881" s="723"/>
      <c r="T881" s="422"/>
      <c r="U881" s="423"/>
      <c r="V881" s="424"/>
    </row>
    <row r="882" spans="1:22" s="40" customFormat="1" ht="13.8">
      <c r="A882" s="39"/>
      <c r="B882" s="439" t="s">
        <v>1071</v>
      </c>
      <c r="C882" s="427"/>
      <c r="D882" s="427"/>
      <c r="E882" s="427"/>
      <c r="F882" s="427"/>
      <c r="G882" s="419"/>
      <c r="H882" s="419"/>
      <c r="I882" s="425"/>
      <c r="J882" s="426" t="s">
        <v>1071</v>
      </c>
      <c r="K882" s="461"/>
      <c r="L882" s="461"/>
      <c r="M882" s="420"/>
      <c r="N882" s="458" t="s">
        <v>1071</v>
      </c>
      <c r="O882" s="228" t="s">
        <v>1071</v>
      </c>
      <c r="P882" s="720"/>
      <c r="Q882" s="721"/>
      <c r="R882" s="722"/>
      <c r="S882" s="723"/>
      <c r="T882" s="422"/>
      <c r="U882" s="423"/>
      <c r="V882" s="424"/>
    </row>
    <row r="883" spans="1:22" s="40" customFormat="1" ht="13.8">
      <c r="A883" s="39"/>
      <c r="B883" s="439" t="s">
        <v>1071</v>
      </c>
      <c r="C883" s="427"/>
      <c r="D883" s="427"/>
      <c r="E883" s="427"/>
      <c r="F883" s="427"/>
      <c r="G883" s="419"/>
      <c r="H883" s="419"/>
      <c r="I883" s="425"/>
      <c r="J883" s="426" t="s">
        <v>1071</v>
      </c>
      <c r="K883" s="461"/>
      <c r="L883" s="461"/>
      <c r="M883" s="420"/>
      <c r="N883" s="458" t="s">
        <v>1071</v>
      </c>
      <c r="O883" s="228" t="s">
        <v>1071</v>
      </c>
      <c r="P883" s="720"/>
      <c r="Q883" s="721"/>
      <c r="R883" s="722"/>
      <c r="S883" s="723"/>
      <c r="T883" s="422"/>
      <c r="U883" s="423"/>
      <c r="V883" s="424"/>
    </row>
    <row r="884" spans="1:22" s="40" customFormat="1" ht="13.8">
      <c r="A884" s="39"/>
      <c r="B884" s="439" t="s">
        <v>1071</v>
      </c>
      <c r="C884" s="427"/>
      <c r="D884" s="427"/>
      <c r="E884" s="427"/>
      <c r="F884" s="427"/>
      <c r="G884" s="419"/>
      <c r="H884" s="419"/>
      <c r="I884" s="425"/>
      <c r="J884" s="426" t="s">
        <v>1071</v>
      </c>
      <c r="K884" s="461"/>
      <c r="L884" s="461"/>
      <c r="M884" s="420"/>
      <c r="N884" s="458" t="s">
        <v>1071</v>
      </c>
      <c r="O884" s="228" t="s">
        <v>1071</v>
      </c>
      <c r="P884" s="720"/>
      <c r="Q884" s="721"/>
      <c r="R884" s="722"/>
      <c r="S884" s="723"/>
      <c r="T884" s="422"/>
      <c r="U884" s="423"/>
      <c r="V884" s="424"/>
    </row>
    <row r="885" spans="1:22" s="40" customFormat="1" ht="13.8">
      <c r="A885" s="39" t="s">
        <v>1492</v>
      </c>
      <c r="B885" s="439" t="s">
        <v>1071</v>
      </c>
      <c r="C885" s="427"/>
      <c r="D885" s="427"/>
      <c r="E885" s="427"/>
      <c r="F885" s="427"/>
      <c r="G885" s="419"/>
      <c r="H885" s="419"/>
      <c r="I885" s="425"/>
      <c r="J885" s="426" t="s">
        <v>1071</v>
      </c>
      <c r="K885" s="461"/>
      <c r="L885" s="461"/>
      <c r="M885" s="420"/>
      <c r="N885" s="459" t="s">
        <v>1071</v>
      </c>
      <c r="O885" s="228"/>
      <c r="P885" s="720"/>
      <c r="Q885" s="721"/>
      <c r="R885" s="722"/>
      <c r="S885" s="723"/>
      <c r="T885" s="422"/>
      <c r="U885" s="423"/>
      <c r="V885" s="424"/>
    </row>
    <row r="886" spans="1:22" s="40" customFormat="1" ht="13.8">
      <c r="A886" s="39" t="s">
        <v>1493</v>
      </c>
      <c r="B886" s="439" t="s">
        <v>1071</v>
      </c>
      <c r="C886" s="427"/>
      <c r="D886" s="427"/>
      <c r="E886" s="427"/>
      <c r="F886" s="427"/>
      <c r="G886" s="419"/>
      <c r="H886" s="419"/>
      <c r="I886" s="425"/>
      <c r="J886" s="426" t="s">
        <v>1071</v>
      </c>
      <c r="K886" s="461"/>
      <c r="L886" s="461"/>
      <c r="M886" s="421"/>
      <c r="N886" s="459" t="s">
        <v>1071</v>
      </c>
      <c r="O886" s="228" t="s">
        <v>1071</v>
      </c>
      <c r="P886" s="720"/>
      <c r="Q886" s="721"/>
      <c r="R886" s="722"/>
      <c r="S886" s="723"/>
      <c r="T886" s="422"/>
      <c r="U886" s="423"/>
      <c r="V886" s="424"/>
    </row>
    <row r="887" spans="1:22" s="40" customFormat="1" ht="13.8">
      <c r="A887" s="39" t="s">
        <v>1494</v>
      </c>
      <c r="B887" s="439" t="s">
        <v>1071</v>
      </c>
      <c r="C887" s="427"/>
      <c r="D887" s="427"/>
      <c r="E887" s="427"/>
      <c r="F887" s="427"/>
      <c r="G887" s="419"/>
      <c r="H887" s="419"/>
      <c r="I887" s="425"/>
      <c r="J887" s="426" t="s">
        <v>1071</v>
      </c>
      <c r="K887" s="461"/>
      <c r="L887" s="461"/>
      <c r="M887" s="421"/>
      <c r="N887" s="459" t="s">
        <v>1071</v>
      </c>
      <c r="O887" s="228" t="s">
        <v>1071</v>
      </c>
      <c r="P887" s="720"/>
      <c r="Q887" s="721"/>
      <c r="R887" s="722"/>
      <c r="S887" s="723"/>
      <c r="T887" s="422"/>
      <c r="U887" s="423"/>
      <c r="V887" s="424"/>
    </row>
    <row r="888" spans="1:22" s="40" customFormat="1" ht="14.4" thickBot="1">
      <c r="A888" s="39" t="s">
        <v>1495</v>
      </c>
      <c r="B888" s="443" t="s">
        <v>1071</v>
      </c>
      <c r="C888" s="428"/>
      <c r="D888" s="428"/>
      <c r="E888" s="428"/>
      <c r="F888" s="428"/>
      <c r="G888" s="429"/>
      <c r="H888" s="429"/>
      <c r="I888" s="430"/>
      <c r="J888" s="431" t="s">
        <v>1071</v>
      </c>
      <c r="K888" s="462"/>
      <c r="L888" s="462"/>
      <c r="M888" s="432"/>
      <c r="N888" s="459" t="s">
        <v>1071</v>
      </c>
      <c r="O888" s="228" t="s">
        <v>1071</v>
      </c>
      <c r="P888" s="720"/>
      <c r="Q888" s="721"/>
      <c r="R888" s="722"/>
      <c r="S888" s="723"/>
      <c r="T888" s="422"/>
      <c r="U888" s="423"/>
      <c r="V888" s="424"/>
    </row>
    <row r="889" spans="1:22" s="24" customFormat="1" ht="12" customHeight="1">
      <c r="A889" s="39"/>
      <c r="B889" s="41"/>
      <c r="C889" s="42"/>
      <c r="D889" s="42"/>
      <c r="E889" s="42"/>
      <c r="F889" s="42"/>
      <c r="G889" s="42"/>
      <c r="H889" s="440"/>
      <c r="I889" s="42"/>
      <c r="J889" s="42"/>
      <c r="K889" s="42"/>
      <c r="L889" s="42"/>
      <c r="M889" s="42"/>
      <c r="N889" s="42"/>
      <c r="O889" s="227"/>
      <c r="P889" s="42"/>
      <c r="Q889" s="42"/>
      <c r="R889" s="227"/>
      <c r="S889" s="42"/>
      <c r="T889" s="42"/>
      <c r="U889" s="43"/>
      <c r="V889" s="44"/>
    </row>
    <row r="890" spans="1:22" s="24" customFormat="1" ht="17.25" customHeight="1" thickBot="1">
      <c r="A890" s="39" t="s">
        <v>1496</v>
      </c>
      <c r="B890" s="510"/>
      <c r="C890" s="511"/>
      <c r="D890" s="511"/>
      <c r="E890" s="511"/>
      <c r="F890" s="511"/>
      <c r="G890" s="511"/>
      <c r="H890" s="511"/>
      <c r="I890" s="511"/>
      <c r="J890" s="511"/>
      <c r="K890" s="511"/>
      <c r="L890" s="511"/>
      <c r="M890" s="511"/>
      <c r="N890" s="447" t="s">
        <v>322</v>
      </c>
      <c r="O890" s="448">
        <v>1167.6776666666667</v>
      </c>
      <c r="P890" s="576"/>
      <c r="Q890" s="576"/>
      <c r="R890" s="577"/>
      <c r="S890" s="577"/>
      <c r="T890" s="578"/>
      <c r="U890" s="579"/>
      <c r="V890" s="580"/>
    </row>
    <row r="891" spans="1:22" ht="17.25" customHeight="1">
      <c r="B891" s="46"/>
      <c r="C891" s="46"/>
      <c r="D891" s="46"/>
      <c r="E891" s="46"/>
      <c r="F891" s="46"/>
      <c r="G891" s="47"/>
      <c r="H891" s="47"/>
      <c r="I891" s="47"/>
      <c r="J891" s="47"/>
      <c r="K891" s="47"/>
      <c r="L891" s="47"/>
      <c r="M891" s="47"/>
      <c r="N891" s="47"/>
      <c r="O891" s="47"/>
      <c r="P891" s="47"/>
      <c r="Q891" s="47"/>
      <c r="R891" s="47"/>
      <c r="S891" s="47"/>
      <c r="T891" s="47"/>
      <c r="U891" s="47"/>
      <c r="V891" s="47"/>
    </row>
    <row r="892" spans="1:22" s="24" customFormat="1" ht="16.5" customHeight="1" thickBot="1">
      <c r="A892" s="22"/>
      <c r="B892" s="735" t="s">
        <v>65</v>
      </c>
      <c r="C892" s="735"/>
      <c r="D892" s="735"/>
      <c r="E892" s="735"/>
      <c r="F892" s="735"/>
      <c r="G892" s="735"/>
      <c r="H892" s="735"/>
      <c r="I892" s="735"/>
      <c r="J892" s="735"/>
      <c r="K892" s="735"/>
      <c r="L892" s="735"/>
      <c r="M892" s="735"/>
      <c r="N892" s="735"/>
      <c r="O892" s="735"/>
      <c r="P892" s="735"/>
      <c r="Q892" s="735"/>
      <c r="R892" s="735"/>
      <c r="S892" s="735"/>
      <c r="T892" s="735"/>
      <c r="U892" s="735"/>
      <c r="V892" s="735"/>
    </row>
    <row r="893" spans="1:22" s="27" customFormat="1" ht="22.5" customHeight="1">
      <c r="A893" s="106" t="s">
        <v>1497</v>
      </c>
      <c r="B893" s="774" t="s">
        <v>62</v>
      </c>
      <c r="C893" s="779" t="s">
        <v>83</v>
      </c>
      <c r="D893" s="780"/>
      <c r="E893" s="780"/>
      <c r="F893" s="780"/>
      <c r="G893" s="780"/>
      <c r="H893" s="780"/>
      <c r="I893" s="780"/>
      <c r="J893" s="780"/>
      <c r="K893" s="780"/>
      <c r="L893" s="780"/>
      <c r="M893" s="758"/>
      <c r="N893" s="512"/>
      <c r="O893" s="513"/>
      <c r="P893" s="779" t="s">
        <v>90</v>
      </c>
      <c r="Q893" s="780"/>
      <c r="R893" s="780"/>
      <c r="S893" s="758"/>
      <c r="T893" s="757" t="s">
        <v>367</v>
      </c>
      <c r="U893" s="758"/>
      <c r="V893" s="781" t="s">
        <v>6</v>
      </c>
    </row>
    <row r="894" spans="1:22" s="27" customFormat="1" ht="22.5" customHeight="1">
      <c r="A894" s="106" t="s">
        <v>1498</v>
      </c>
      <c r="B894" s="775"/>
      <c r="C894" s="787" t="s">
        <v>84</v>
      </c>
      <c r="D894" s="788"/>
      <c r="E894" s="789"/>
      <c r="F894" s="516">
        <v>2</v>
      </c>
      <c r="G894" s="791" t="s">
        <v>292</v>
      </c>
      <c r="H894" s="750" t="s">
        <v>291</v>
      </c>
      <c r="I894" s="750"/>
      <c r="J894" s="787" t="s">
        <v>290</v>
      </c>
      <c r="K894" s="790"/>
      <c r="L894" s="517"/>
      <c r="M894" s="517"/>
      <c r="N894" s="518"/>
      <c r="O894" s="519"/>
      <c r="P894" s="814"/>
      <c r="Q894" s="815"/>
      <c r="R894" s="815"/>
      <c r="S894" s="816"/>
      <c r="T894" s="759"/>
      <c r="U894" s="760"/>
      <c r="V894" s="782"/>
    </row>
    <row r="895" spans="1:22" s="27" customFormat="1" ht="51.75" customHeight="1" thickBot="1">
      <c r="A895" s="106" t="s">
        <v>1499</v>
      </c>
      <c r="B895" s="775"/>
      <c r="C895" s="788" t="s">
        <v>82</v>
      </c>
      <c r="D895" s="789"/>
      <c r="E895" s="520" t="s">
        <v>86</v>
      </c>
      <c r="F895" s="514" t="s">
        <v>311</v>
      </c>
      <c r="G895" s="791"/>
      <c r="H895" s="750"/>
      <c r="I895" s="750"/>
      <c r="J895" s="504" t="s">
        <v>289</v>
      </c>
      <c r="K895" s="515" t="s">
        <v>297</v>
      </c>
      <c r="L895" s="521" t="s">
        <v>378</v>
      </c>
      <c r="M895" s="521"/>
      <c r="N895" s="522" t="s">
        <v>339</v>
      </c>
      <c r="O895" s="523"/>
      <c r="P895" s="454" t="s">
        <v>1100</v>
      </c>
      <c r="Q895" s="333" t="s">
        <v>91</v>
      </c>
      <c r="R895" s="334"/>
      <c r="S895" s="107">
        <v>3</v>
      </c>
      <c r="T895" s="784"/>
      <c r="U895" s="785"/>
      <c r="V895" s="783"/>
    </row>
    <row r="896" spans="1:22" s="27" customFormat="1" ht="15.75" customHeight="1">
      <c r="A896" s="106" t="s">
        <v>1500</v>
      </c>
      <c r="B896" s="775"/>
      <c r="C896" s="50">
        <v>1</v>
      </c>
      <c r="D896" s="94" t="s">
        <v>470</v>
      </c>
      <c r="E896" s="101">
        <v>0.8</v>
      </c>
      <c r="F896" s="327">
        <v>1890.136</v>
      </c>
      <c r="G896" s="327">
        <v>1532.71</v>
      </c>
      <c r="H896" s="777" t="s">
        <v>6</v>
      </c>
      <c r="I896" s="778"/>
      <c r="J896" s="102" t="s">
        <v>6</v>
      </c>
      <c r="K896" s="99" t="s">
        <v>1071</v>
      </c>
      <c r="L896" s="486" t="s">
        <v>1049</v>
      </c>
      <c r="M896" s="487" t="s">
        <v>1135</v>
      </c>
      <c r="N896" s="401" t="s">
        <v>24</v>
      </c>
      <c r="O896" s="801" t="s">
        <v>15</v>
      </c>
      <c r="P896" s="802"/>
      <c r="Q896" s="792">
        <v>26</v>
      </c>
      <c r="R896" s="795" t="s">
        <v>1049</v>
      </c>
      <c r="S896" s="796"/>
      <c r="T896" s="757" t="s">
        <v>68</v>
      </c>
      <c r="U896" s="780"/>
      <c r="V896" s="758"/>
    </row>
    <row r="897" spans="1:22" s="27" customFormat="1" ht="15.75" customHeight="1" thickBot="1">
      <c r="A897" s="106" t="s">
        <v>1501</v>
      </c>
      <c r="B897" s="775"/>
      <c r="C897" s="50">
        <v>2</v>
      </c>
      <c r="D897" s="94" t="s">
        <v>471</v>
      </c>
      <c r="E897" s="101">
        <v>0.2</v>
      </c>
      <c r="F897" s="327">
        <v>1612.8969999999999</v>
      </c>
      <c r="G897" s="327">
        <v>1532.71</v>
      </c>
      <c r="H897" s="777" t="s">
        <v>6</v>
      </c>
      <c r="I897" s="778"/>
      <c r="J897" s="102" t="s">
        <v>6</v>
      </c>
      <c r="K897" s="99" t="s">
        <v>1071</v>
      </c>
      <c r="L897" s="486" t="s">
        <v>370</v>
      </c>
      <c r="M897" s="487" t="s">
        <v>1102</v>
      </c>
      <c r="N897" s="401" t="s">
        <v>24</v>
      </c>
      <c r="O897" s="801"/>
      <c r="P897" s="802"/>
      <c r="Q897" s="793"/>
      <c r="R897" s="797"/>
      <c r="S897" s="798"/>
      <c r="T897" s="784"/>
      <c r="U897" s="786"/>
      <c r="V897" s="785"/>
    </row>
    <row r="898" spans="1:22" s="27" customFormat="1" ht="15.75" customHeight="1">
      <c r="A898" s="106" t="s">
        <v>1502</v>
      </c>
      <c r="B898" s="775"/>
      <c r="C898" s="50">
        <v>3</v>
      </c>
      <c r="D898" s="94" t="s">
        <v>1071</v>
      </c>
      <c r="E898" s="101" t="s">
        <v>1071</v>
      </c>
      <c r="F898" s="327" t="s">
        <v>1071</v>
      </c>
      <c r="G898" s="327" t="s">
        <v>1071</v>
      </c>
      <c r="H898" s="777" t="s">
        <v>1071</v>
      </c>
      <c r="I898" s="778"/>
      <c r="J898" s="102" t="s">
        <v>1071</v>
      </c>
      <c r="K898" s="99" t="s">
        <v>1071</v>
      </c>
      <c r="L898" s="486"/>
      <c r="M898" s="487" t="s">
        <v>1071</v>
      </c>
      <c r="N898" s="401"/>
      <c r="O898" s="803"/>
      <c r="P898" s="804"/>
      <c r="Q898" s="794"/>
      <c r="R898" s="799"/>
      <c r="S898" s="800"/>
      <c r="T898" s="261"/>
      <c r="U898" s="261"/>
      <c r="V898" s="262"/>
    </row>
    <row r="899" spans="1:22" s="27" customFormat="1" ht="15.75" customHeight="1">
      <c r="A899" s="106" t="s">
        <v>1503</v>
      </c>
      <c r="B899" s="775"/>
      <c r="C899" s="50">
        <v>4</v>
      </c>
      <c r="D899" s="94" t="s">
        <v>1071</v>
      </c>
      <c r="E899" s="101" t="s">
        <v>1071</v>
      </c>
      <c r="F899" s="327" t="s">
        <v>1071</v>
      </c>
      <c r="G899" s="327" t="s">
        <v>1071</v>
      </c>
      <c r="H899" s="777" t="s">
        <v>1071</v>
      </c>
      <c r="I899" s="778"/>
      <c r="J899" s="102" t="s">
        <v>1071</v>
      </c>
      <c r="K899" s="99" t="s">
        <v>1071</v>
      </c>
      <c r="L899" s="486"/>
      <c r="M899" s="487" t="s">
        <v>1071</v>
      </c>
      <c r="N899" s="401"/>
      <c r="O899" s="810" t="s">
        <v>315</v>
      </c>
      <c r="P899" s="787" t="s">
        <v>314</v>
      </c>
      <c r="Q899" s="788"/>
      <c r="R899" s="788"/>
      <c r="S899" s="789"/>
      <c r="T899" s="242"/>
      <c r="U899" s="242"/>
      <c r="V899" s="263"/>
    </row>
    <row r="900" spans="1:22" s="27" customFormat="1" ht="17.25" customHeight="1">
      <c r="A900" s="106" t="s">
        <v>1504</v>
      </c>
      <c r="B900" s="775"/>
      <c r="C900" s="50">
        <v>5</v>
      </c>
      <c r="D900" s="94" t="s">
        <v>1071</v>
      </c>
      <c r="E900" s="101" t="s">
        <v>1071</v>
      </c>
      <c r="F900" s="327" t="s">
        <v>1071</v>
      </c>
      <c r="G900" s="327" t="s">
        <v>1071</v>
      </c>
      <c r="H900" s="777" t="s">
        <v>1071</v>
      </c>
      <c r="I900" s="778"/>
      <c r="J900" s="102" t="s">
        <v>1071</v>
      </c>
      <c r="K900" s="99" t="s">
        <v>1071</v>
      </c>
      <c r="L900" s="486"/>
      <c r="M900" s="487" t="s">
        <v>1071</v>
      </c>
      <c r="N900" s="401"/>
      <c r="O900" s="811"/>
      <c r="P900" s="504" t="s">
        <v>92</v>
      </c>
      <c r="Q900" s="504" t="s">
        <v>299</v>
      </c>
      <c r="R900" s="750" t="s">
        <v>312</v>
      </c>
      <c r="S900" s="750"/>
      <c r="T900" s="242"/>
      <c r="U900" s="242"/>
      <c r="V900" s="263"/>
    </row>
    <row r="901" spans="1:22" s="27" customFormat="1" ht="16.5" customHeight="1" thickBot="1">
      <c r="A901" s="106" t="s">
        <v>1505</v>
      </c>
      <c r="B901" s="775"/>
      <c r="C901" s="103">
        <v>6</v>
      </c>
      <c r="D901" s="104" t="s">
        <v>1071</v>
      </c>
      <c r="E901" s="105" t="s">
        <v>1071</v>
      </c>
      <c r="F901" s="327" t="s">
        <v>1071</v>
      </c>
      <c r="G901" s="327" t="s">
        <v>1071</v>
      </c>
      <c r="H901" s="777" t="s">
        <v>1071</v>
      </c>
      <c r="I901" s="778"/>
      <c r="J901" s="102" t="s">
        <v>1071</v>
      </c>
      <c r="K901" s="99" t="s">
        <v>1071</v>
      </c>
      <c r="L901" s="486"/>
      <c r="M901" s="487" t="s">
        <v>1071</v>
      </c>
      <c r="N901" s="484"/>
      <c r="O901" s="346" t="s">
        <v>6</v>
      </c>
      <c r="P901" s="265">
        <v>2</v>
      </c>
      <c r="Q901" s="266">
        <v>3065.4126299999998</v>
      </c>
      <c r="R901" s="817">
        <v>3503.0329999999999</v>
      </c>
      <c r="S901" s="817">
        <v>0</v>
      </c>
      <c r="T901" s="242"/>
      <c r="U901" s="242"/>
      <c r="V901" s="263"/>
    </row>
    <row r="902" spans="1:22" s="27" customFormat="1" ht="16.5" customHeight="1" thickBot="1">
      <c r="A902" s="106" t="s">
        <v>1506</v>
      </c>
      <c r="B902" s="776"/>
      <c r="C902" s="805" t="s">
        <v>88</v>
      </c>
      <c r="D902" s="806"/>
      <c r="E902" s="806"/>
      <c r="F902" s="545"/>
      <c r="G902" s="546"/>
      <c r="H902" s="730" t="s">
        <v>6</v>
      </c>
      <c r="I902" s="731"/>
      <c r="J902" s="449" t="s">
        <v>6</v>
      </c>
      <c r="K902" s="267" t="s">
        <v>6</v>
      </c>
      <c r="L902" s="527"/>
      <c r="M902" s="575"/>
      <c r="N902" s="528"/>
      <c r="O902" s="732" t="s">
        <v>1071</v>
      </c>
      <c r="P902" s="732" t="s">
        <v>1071</v>
      </c>
      <c r="Q902" s="732" t="s">
        <v>1071</v>
      </c>
      <c r="R902" s="732" t="s">
        <v>1071</v>
      </c>
      <c r="S902" s="732" t="s">
        <v>1071</v>
      </c>
      <c r="T902" s="524"/>
      <c r="U902" s="525"/>
      <c r="V902" s="526"/>
    </row>
    <row r="903" spans="1:22" ht="24.9" customHeight="1"/>
    <row r="904" spans="1:22" ht="24.9" customHeight="1"/>
    <row r="905" spans="1:22" s="38" customFormat="1" ht="24" thickBot="1">
      <c r="A905" s="31">
        <v>27</v>
      </c>
      <c r="B905" s="746" t="s">
        <v>49</v>
      </c>
      <c r="C905" s="746"/>
      <c r="D905" s="746"/>
      <c r="E905" s="32">
        <v>27</v>
      </c>
      <c r="F905" s="33" t="s">
        <v>1035</v>
      </c>
      <c r="G905" s="34"/>
      <c r="H905" s="34"/>
      <c r="I905" s="33"/>
      <c r="J905" s="33"/>
      <c r="K905" s="33"/>
      <c r="L905" s="33"/>
      <c r="M905" s="35"/>
      <c r="N905" s="35"/>
      <c r="O905" s="34"/>
      <c r="P905" s="34"/>
      <c r="Q905" s="36"/>
      <c r="R905" s="36"/>
      <c r="S905" s="36"/>
      <c r="T905" s="36"/>
      <c r="U905" s="37"/>
    </row>
    <row r="906" spans="1:22" s="24" customFormat="1" ht="24.75" customHeight="1">
      <c r="A906" s="22"/>
      <c r="B906" s="768" t="s">
        <v>54</v>
      </c>
      <c r="C906" s="501" t="s">
        <v>55</v>
      </c>
      <c r="D906" s="502" t="s">
        <v>16</v>
      </c>
      <c r="E906" s="502"/>
      <c r="F906" s="502" t="s">
        <v>56</v>
      </c>
      <c r="G906" s="503"/>
      <c r="H906" s="749" t="s">
        <v>57</v>
      </c>
      <c r="I906" s="747" t="s">
        <v>345</v>
      </c>
      <c r="J906" s="749" t="s">
        <v>17</v>
      </c>
      <c r="K906" s="749" t="s">
        <v>298</v>
      </c>
      <c r="L906" s="749" t="s">
        <v>58</v>
      </c>
      <c r="M906" s="749" t="s">
        <v>193</v>
      </c>
      <c r="N906" s="766" t="s">
        <v>313</v>
      </c>
      <c r="O906" s="767"/>
      <c r="P906" s="733" t="s">
        <v>21</v>
      </c>
      <c r="Q906" s="734"/>
      <c r="R906" s="757" t="s">
        <v>205</v>
      </c>
      <c r="S906" s="758"/>
      <c r="T906" s="761" t="s">
        <v>180</v>
      </c>
      <c r="U906" s="762"/>
      <c r="V906" s="763"/>
    </row>
    <row r="907" spans="1:22" s="24" customFormat="1" ht="92.25" customHeight="1">
      <c r="A907" s="22"/>
      <c r="B907" s="769"/>
      <c r="C907" s="504" t="s">
        <v>59</v>
      </c>
      <c r="D907" s="505" t="s">
        <v>3</v>
      </c>
      <c r="E907" s="505" t="s">
        <v>18</v>
      </c>
      <c r="F907" s="505" t="s">
        <v>60</v>
      </c>
      <c r="G907" s="506" t="s">
        <v>61</v>
      </c>
      <c r="H907" s="750"/>
      <c r="I907" s="748"/>
      <c r="J907" s="750"/>
      <c r="K907" s="750"/>
      <c r="L907" s="750"/>
      <c r="M907" s="750"/>
      <c r="N907" s="504" t="s">
        <v>191</v>
      </c>
      <c r="O907" s="505" t="s">
        <v>73</v>
      </c>
      <c r="P907" s="764"/>
      <c r="Q907" s="765"/>
      <c r="R907" s="759"/>
      <c r="S907" s="760"/>
      <c r="T907" s="507" t="s">
        <v>181</v>
      </c>
      <c r="U907" s="508" t="s">
        <v>190</v>
      </c>
      <c r="V907" s="509" t="s">
        <v>225</v>
      </c>
    </row>
    <row r="908" spans="1:22" s="24" customFormat="1" ht="26.25" customHeight="1">
      <c r="A908" s="22"/>
      <c r="B908" s="433"/>
      <c r="C908" s="434">
        <v>3</v>
      </c>
      <c r="D908" s="434">
        <v>4</v>
      </c>
      <c r="E908" s="434">
        <v>5</v>
      </c>
      <c r="F908" s="434">
        <v>6</v>
      </c>
      <c r="G908" s="434">
        <v>7</v>
      </c>
      <c r="H908" s="434">
        <v>8</v>
      </c>
      <c r="I908" s="434">
        <v>9</v>
      </c>
      <c r="J908" s="434">
        <v>10</v>
      </c>
      <c r="K908" s="434">
        <v>11</v>
      </c>
      <c r="L908" s="434">
        <v>12</v>
      </c>
      <c r="M908" s="434">
        <v>13</v>
      </c>
      <c r="N908" s="434">
        <v>14</v>
      </c>
      <c r="O908" s="434">
        <v>15</v>
      </c>
      <c r="P908" s="435">
        <v>16</v>
      </c>
      <c r="Q908" s="436">
        <v>17</v>
      </c>
      <c r="R908" s="435">
        <v>18</v>
      </c>
      <c r="S908" s="436">
        <v>19</v>
      </c>
      <c r="T908" s="437">
        <v>20</v>
      </c>
      <c r="U908" s="224">
        <v>21</v>
      </c>
      <c r="V908" s="438">
        <v>22</v>
      </c>
    </row>
    <row r="909" spans="1:22" s="40" customFormat="1" ht="24.9" customHeight="1">
      <c r="A909" s="39" t="s">
        <v>1507</v>
      </c>
      <c r="B909" s="728">
        <v>1</v>
      </c>
      <c r="C909" s="724" t="s">
        <v>592</v>
      </c>
      <c r="D909" s="724" t="s">
        <v>746</v>
      </c>
      <c r="E909" s="724" t="s">
        <v>750</v>
      </c>
      <c r="F909" s="724" t="s">
        <v>595</v>
      </c>
      <c r="G909" s="419">
        <v>0.6</v>
      </c>
      <c r="H909" s="718" t="s">
        <v>24</v>
      </c>
      <c r="I909" s="425">
        <v>1</v>
      </c>
      <c r="J909" s="426" t="s">
        <v>472</v>
      </c>
      <c r="K909" s="726">
        <v>42705</v>
      </c>
      <c r="L909" s="726">
        <v>43554</v>
      </c>
      <c r="M909" s="420">
        <v>1685.44</v>
      </c>
      <c r="N909" s="458">
        <v>1011.264</v>
      </c>
      <c r="O909" s="228">
        <v>1011.264</v>
      </c>
      <c r="P909" s="720"/>
      <c r="Q909" s="721"/>
      <c r="R909" s="722" t="s">
        <v>610</v>
      </c>
      <c r="S909" s="723"/>
      <c r="T909" s="422" t="s">
        <v>24</v>
      </c>
      <c r="U909" s="423">
        <v>71</v>
      </c>
      <c r="V909" s="424" t="s">
        <v>24</v>
      </c>
    </row>
    <row r="910" spans="1:22" s="40" customFormat="1" ht="24.9" customHeight="1">
      <c r="A910" s="39" t="s">
        <v>1088</v>
      </c>
      <c r="B910" s="729"/>
      <c r="C910" s="725"/>
      <c r="D910" s="725"/>
      <c r="E910" s="725"/>
      <c r="F910" s="725"/>
      <c r="G910" s="419">
        <v>0.2</v>
      </c>
      <c r="H910" s="719"/>
      <c r="I910" s="425">
        <v>2</v>
      </c>
      <c r="J910" s="426" t="s">
        <v>473</v>
      </c>
      <c r="K910" s="727"/>
      <c r="L910" s="727"/>
      <c r="M910" s="420">
        <v>1685.45</v>
      </c>
      <c r="N910" s="458">
        <v>337.09000000000003</v>
      </c>
      <c r="O910" s="228">
        <v>337.09</v>
      </c>
      <c r="P910" s="720"/>
      <c r="Q910" s="721"/>
      <c r="R910" s="722" t="s">
        <v>610</v>
      </c>
      <c r="S910" s="723"/>
      <c r="T910" s="422" t="s">
        <v>24</v>
      </c>
      <c r="U910" s="423">
        <v>28</v>
      </c>
      <c r="V910" s="424" t="s">
        <v>24</v>
      </c>
    </row>
    <row r="911" spans="1:22" s="40" customFormat="1" ht="24.9" customHeight="1">
      <c r="A911" s="39" t="s">
        <v>595</v>
      </c>
      <c r="B911" s="439">
        <v>2</v>
      </c>
      <c r="C911" s="427" t="s">
        <v>592</v>
      </c>
      <c r="D911" s="427" t="s">
        <v>748</v>
      </c>
      <c r="E911" s="427" t="s">
        <v>751</v>
      </c>
      <c r="F911" s="427" t="s">
        <v>595</v>
      </c>
      <c r="G911" s="419">
        <v>0.4</v>
      </c>
      <c r="H911" s="419" t="s">
        <v>24</v>
      </c>
      <c r="I911" s="425">
        <v>2</v>
      </c>
      <c r="J911" s="426" t="s">
        <v>473</v>
      </c>
      <c r="K911" s="461">
        <v>44152</v>
      </c>
      <c r="L911" s="461">
        <v>44561</v>
      </c>
      <c r="M911" s="420">
        <v>948.65</v>
      </c>
      <c r="N911" s="458">
        <v>379.46000000000004</v>
      </c>
      <c r="O911" s="228">
        <v>379.46</v>
      </c>
      <c r="P911" s="720"/>
      <c r="Q911" s="721"/>
      <c r="R911" s="722" t="s">
        <v>610</v>
      </c>
      <c r="S911" s="723"/>
      <c r="T911" s="422" t="s">
        <v>24</v>
      </c>
      <c r="U911" s="423">
        <v>46</v>
      </c>
      <c r="V911" s="424" t="s">
        <v>24</v>
      </c>
    </row>
    <row r="912" spans="1:22" s="40" customFormat="1" ht="24.9" customHeight="1">
      <c r="A912" s="39" t="s">
        <v>1089</v>
      </c>
      <c r="B912" s="439">
        <v>3</v>
      </c>
      <c r="C912" s="607" t="s">
        <v>747</v>
      </c>
      <c r="D912" s="607" t="s">
        <v>1030</v>
      </c>
      <c r="E912" s="607" t="s">
        <v>752</v>
      </c>
      <c r="F912" s="607" t="s">
        <v>591</v>
      </c>
      <c r="G912" s="608">
        <v>1</v>
      </c>
      <c r="H912" s="608" t="s">
        <v>23</v>
      </c>
      <c r="I912" s="609">
        <v>1</v>
      </c>
      <c r="J912" s="610" t="s">
        <v>472</v>
      </c>
      <c r="K912" s="611">
        <v>33258</v>
      </c>
      <c r="L912" s="612">
        <v>34232</v>
      </c>
      <c r="M912" s="420">
        <v>4680.4399999999996</v>
      </c>
      <c r="N912" s="458">
        <v>4680.4399999999996</v>
      </c>
      <c r="O912" s="228" t="s">
        <v>1071</v>
      </c>
      <c r="P912" s="824"/>
      <c r="Q912" s="825"/>
      <c r="R912" s="722" t="s">
        <v>610</v>
      </c>
      <c r="S912" s="723"/>
      <c r="T912" s="422" t="s">
        <v>24</v>
      </c>
      <c r="U912" s="423">
        <v>1</v>
      </c>
      <c r="V912" s="424" t="s">
        <v>24</v>
      </c>
    </row>
    <row r="913" spans="1:22" s="40" customFormat="1" ht="24.9" customHeight="1">
      <c r="A913" s="39" t="s">
        <v>1090</v>
      </c>
      <c r="B913" s="439">
        <v>4</v>
      </c>
      <c r="C913" s="607" t="s">
        <v>592</v>
      </c>
      <c r="D913" s="607" t="s">
        <v>749</v>
      </c>
      <c r="E913" s="607" t="s">
        <v>753</v>
      </c>
      <c r="F913" s="607" t="s">
        <v>595</v>
      </c>
      <c r="G913" s="608">
        <v>0.2</v>
      </c>
      <c r="H913" s="608" t="s">
        <v>23</v>
      </c>
      <c r="I913" s="609">
        <v>2</v>
      </c>
      <c r="J913" s="610" t="s">
        <v>473</v>
      </c>
      <c r="K913" s="612">
        <v>42991</v>
      </c>
      <c r="L913" s="612">
        <v>43920</v>
      </c>
      <c r="M913" s="420">
        <v>6465.6</v>
      </c>
      <c r="N913" s="458">
        <v>1293.1200000000001</v>
      </c>
      <c r="O913" s="228" t="s">
        <v>1071</v>
      </c>
      <c r="P913" s="824"/>
      <c r="Q913" s="825"/>
      <c r="R913" s="722" t="s">
        <v>610</v>
      </c>
      <c r="S913" s="723"/>
      <c r="T913" s="422" t="s">
        <v>24</v>
      </c>
      <c r="U913" s="423">
        <v>33</v>
      </c>
      <c r="V913" s="424" t="s">
        <v>24</v>
      </c>
    </row>
    <row r="914" spans="1:22" s="40" customFormat="1" ht="13.8">
      <c r="A914" s="39" t="s">
        <v>1091</v>
      </c>
      <c r="B914" s="439" t="s">
        <v>1071</v>
      </c>
      <c r="C914" s="427"/>
      <c r="D914" s="427"/>
      <c r="E914" s="427"/>
      <c r="F914" s="427"/>
      <c r="G914" s="419"/>
      <c r="H914" s="419"/>
      <c r="I914" s="425"/>
      <c r="J914" s="426" t="s">
        <v>1071</v>
      </c>
      <c r="K914" s="461"/>
      <c r="L914" s="461"/>
      <c r="M914" s="420"/>
      <c r="N914" s="458" t="s">
        <v>1071</v>
      </c>
      <c r="O914" s="228" t="s">
        <v>1071</v>
      </c>
      <c r="P914" s="720"/>
      <c r="Q914" s="721"/>
      <c r="R914" s="722"/>
      <c r="S914" s="723"/>
      <c r="T914" s="422"/>
      <c r="U914" s="423"/>
      <c r="V914" s="424"/>
    </row>
    <row r="915" spans="1:22" s="40" customFormat="1" ht="13.8">
      <c r="A915" s="39"/>
      <c r="B915" s="439" t="s">
        <v>1071</v>
      </c>
      <c r="C915" s="427"/>
      <c r="D915" s="427"/>
      <c r="E915" s="427"/>
      <c r="F915" s="427"/>
      <c r="G915" s="419"/>
      <c r="H915" s="419"/>
      <c r="I915" s="425"/>
      <c r="J915" s="426" t="s">
        <v>1071</v>
      </c>
      <c r="K915" s="461"/>
      <c r="L915" s="461"/>
      <c r="M915" s="420"/>
      <c r="N915" s="458" t="s">
        <v>1071</v>
      </c>
      <c r="O915" s="228" t="s">
        <v>1071</v>
      </c>
      <c r="P915" s="720"/>
      <c r="Q915" s="721"/>
      <c r="R915" s="722"/>
      <c r="S915" s="723"/>
      <c r="T915" s="422"/>
      <c r="U915" s="423"/>
      <c r="V915" s="424"/>
    </row>
    <row r="916" spans="1:22" s="40" customFormat="1" ht="13.8">
      <c r="A916" s="39"/>
      <c r="B916" s="439" t="s">
        <v>1071</v>
      </c>
      <c r="C916" s="427"/>
      <c r="D916" s="427"/>
      <c r="E916" s="427"/>
      <c r="F916" s="427"/>
      <c r="G916" s="419"/>
      <c r="H916" s="419"/>
      <c r="I916" s="425"/>
      <c r="J916" s="426" t="s">
        <v>1071</v>
      </c>
      <c r="K916" s="461"/>
      <c r="L916" s="461"/>
      <c r="M916" s="420"/>
      <c r="N916" s="458" t="s">
        <v>1071</v>
      </c>
      <c r="O916" s="228" t="s">
        <v>1071</v>
      </c>
      <c r="P916" s="720"/>
      <c r="Q916" s="721"/>
      <c r="R916" s="722"/>
      <c r="S916" s="723"/>
      <c r="T916" s="422"/>
      <c r="U916" s="423"/>
      <c r="V916" s="424"/>
    </row>
    <row r="917" spans="1:22" s="40" customFormat="1" ht="13.8">
      <c r="A917" s="39"/>
      <c r="B917" s="439" t="s">
        <v>1071</v>
      </c>
      <c r="C917" s="427"/>
      <c r="D917" s="427"/>
      <c r="E917" s="427"/>
      <c r="F917" s="427"/>
      <c r="G917" s="419"/>
      <c r="H917" s="419"/>
      <c r="I917" s="425"/>
      <c r="J917" s="426" t="s">
        <v>1071</v>
      </c>
      <c r="K917" s="461"/>
      <c r="L917" s="461"/>
      <c r="M917" s="420"/>
      <c r="N917" s="458" t="s">
        <v>1071</v>
      </c>
      <c r="O917" s="228" t="s">
        <v>1071</v>
      </c>
      <c r="P917" s="720"/>
      <c r="Q917" s="721"/>
      <c r="R917" s="722"/>
      <c r="S917" s="723"/>
      <c r="T917" s="422"/>
      <c r="U917" s="423"/>
      <c r="V917" s="424"/>
    </row>
    <row r="918" spans="1:22" s="40" customFormat="1" ht="13.8">
      <c r="A918" s="39"/>
      <c r="B918" s="439" t="s">
        <v>1071</v>
      </c>
      <c r="C918" s="427"/>
      <c r="D918" s="427"/>
      <c r="E918" s="427"/>
      <c r="F918" s="427"/>
      <c r="G918" s="419"/>
      <c r="H918" s="419"/>
      <c r="I918" s="425"/>
      <c r="J918" s="426" t="s">
        <v>1071</v>
      </c>
      <c r="K918" s="461"/>
      <c r="L918" s="461"/>
      <c r="M918" s="420"/>
      <c r="N918" s="458" t="s">
        <v>1071</v>
      </c>
      <c r="O918" s="228" t="s">
        <v>1071</v>
      </c>
      <c r="P918" s="720"/>
      <c r="Q918" s="721"/>
      <c r="R918" s="722"/>
      <c r="S918" s="723"/>
      <c r="T918" s="422"/>
      <c r="U918" s="423"/>
      <c r="V918" s="424"/>
    </row>
    <row r="919" spans="1:22" s="40" customFormat="1" ht="13.8">
      <c r="A919" s="39"/>
      <c r="B919" s="439" t="s">
        <v>1071</v>
      </c>
      <c r="C919" s="427"/>
      <c r="D919" s="427"/>
      <c r="E919" s="427"/>
      <c r="F919" s="427"/>
      <c r="G919" s="419"/>
      <c r="H919" s="419"/>
      <c r="I919" s="425"/>
      <c r="J919" s="426" t="s">
        <v>1071</v>
      </c>
      <c r="K919" s="461"/>
      <c r="L919" s="461"/>
      <c r="M919" s="420"/>
      <c r="N919" s="458" t="s">
        <v>1071</v>
      </c>
      <c r="O919" s="228" t="s">
        <v>1071</v>
      </c>
      <c r="P919" s="720"/>
      <c r="Q919" s="721"/>
      <c r="R919" s="722"/>
      <c r="S919" s="723"/>
      <c r="T919" s="422"/>
      <c r="U919" s="423"/>
      <c r="V919" s="424"/>
    </row>
    <row r="920" spans="1:22" s="40" customFormat="1" ht="13.8">
      <c r="A920" s="39" t="s">
        <v>1508</v>
      </c>
      <c r="B920" s="439" t="s">
        <v>1071</v>
      </c>
      <c r="C920" s="427"/>
      <c r="D920" s="427"/>
      <c r="E920" s="427"/>
      <c r="F920" s="427"/>
      <c r="G920" s="419"/>
      <c r="H920" s="419"/>
      <c r="I920" s="425"/>
      <c r="J920" s="426" t="s">
        <v>1071</v>
      </c>
      <c r="K920" s="461"/>
      <c r="L920" s="461"/>
      <c r="M920" s="420"/>
      <c r="N920" s="459" t="s">
        <v>1071</v>
      </c>
      <c r="O920" s="228"/>
      <c r="P920" s="720"/>
      <c r="Q920" s="721"/>
      <c r="R920" s="722"/>
      <c r="S920" s="723"/>
      <c r="T920" s="422"/>
      <c r="U920" s="423"/>
      <c r="V920" s="424"/>
    </row>
    <row r="921" spans="1:22" s="40" customFormat="1" ht="13.8">
      <c r="A921" s="39" t="s">
        <v>1509</v>
      </c>
      <c r="B921" s="439" t="s">
        <v>1071</v>
      </c>
      <c r="C921" s="427"/>
      <c r="D921" s="427"/>
      <c r="E921" s="427"/>
      <c r="F921" s="427"/>
      <c r="G921" s="419"/>
      <c r="H921" s="419"/>
      <c r="I921" s="425"/>
      <c r="J921" s="426" t="s">
        <v>1071</v>
      </c>
      <c r="K921" s="461"/>
      <c r="L921" s="461"/>
      <c r="M921" s="421"/>
      <c r="N921" s="459" t="s">
        <v>1071</v>
      </c>
      <c r="O921" s="228" t="s">
        <v>1071</v>
      </c>
      <c r="P921" s="720"/>
      <c r="Q921" s="721"/>
      <c r="R921" s="722"/>
      <c r="S921" s="723"/>
      <c r="T921" s="422"/>
      <c r="U921" s="423"/>
      <c r="V921" s="424"/>
    </row>
    <row r="922" spans="1:22" s="40" customFormat="1" ht="13.8">
      <c r="A922" s="39" t="s">
        <v>1510</v>
      </c>
      <c r="B922" s="439" t="s">
        <v>1071</v>
      </c>
      <c r="C922" s="427"/>
      <c r="D922" s="427"/>
      <c r="E922" s="427"/>
      <c r="F922" s="427"/>
      <c r="G922" s="419"/>
      <c r="H922" s="419"/>
      <c r="I922" s="425"/>
      <c r="J922" s="426" t="s">
        <v>1071</v>
      </c>
      <c r="K922" s="461"/>
      <c r="L922" s="461"/>
      <c r="M922" s="421"/>
      <c r="N922" s="459" t="s">
        <v>1071</v>
      </c>
      <c r="O922" s="228" t="s">
        <v>1071</v>
      </c>
      <c r="P922" s="720"/>
      <c r="Q922" s="721"/>
      <c r="R922" s="722"/>
      <c r="S922" s="723"/>
      <c r="T922" s="422"/>
      <c r="U922" s="423"/>
      <c r="V922" s="424"/>
    </row>
    <row r="923" spans="1:22" s="40" customFormat="1" ht="14.4" thickBot="1">
      <c r="A923" s="39" t="s">
        <v>1511</v>
      </c>
      <c r="B923" s="443" t="s">
        <v>1071</v>
      </c>
      <c r="C923" s="428"/>
      <c r="D923" s="428"/>
      <c r="E923" s="428"/>
      <c r="F923" s="428"/>
      <c r="G923" s="429"/>
      <c r="H923" s="429"/>
      <c r="I923" s="430"/>
      <c r="J923" s="431" t="s">
        <v>1071</v>
      </c>
      <c r="K923" s="462"/>
      <c r="L923" s="462"/>
      <c r="M923" s="432"/>
      <c r="N923" s="459" t="s">
        <v>1071</v>
      </c>
      <c r="O923" s="228" t="s">
        <v>1071</v>
      </c>
      <c r="P923" s="720"/>
      <c r="Q923" s="721"/>
      <c r="R923" s="722"/>
      <c r="S923" s="723"/>
      <c r="T923" s="422"/>
      <c r="U923" s="423"/>
      <c r="V923" s="424"/>
    </row>
    <row r="924" spans="1:22" s="24" customFormat="1" ht="12" customHeight="1">
      <c r="A924" s="39"/>
      <c r="B924" s="41"/>
      <c r="C924" s="42"/>
      <c r="D924" s="42"/>
      <c r="E924" s="42"/>
      <c r="F924" s="42"/>
      <c r="G924" s="42"/>
      <c r="H924" s="440"/>
      <c r="I924" s="42"/>
      <c r="J924" s="42"/>
      <c r="K924" s="42"/>
      <c r="L924" s="42"/>
      <c r="M924" s="42"/>
      <c r="N924" s="42"/>
      <c r="O924" s="227"/>
      <c r="P924" s="42"/>
      <c r="Q924" s="42"/>
      <c r="R924" s="227"/>
      <c r="S924" s="42"/>
      <c r="T924" s="42"/>
      <c r="U924" s="43"/>
      <c r="V924" s="44"/>
    </row>
    <row r="925" spans="1:22" s="24" customFormat="1" ht="17.25" customHeight="1" thickBot="1">
      <c r="A925" s="39" t="s">
        <v>1512</v>
      </c>
      <c r="B925" s="510"/>
      <c r="C925" s="511"/>
      <c r="D925" s="511"/>
      <c r="E925" s="511"/>
      <c r="F925" s="511"/>
      <c r="G925" s="511"/>
      <c r="H925" s="511"/>
      <c r="I925" s="511"/>
      <c r="J925" s="511"/>
      <c r="K925" s="511"/>
      <c r="L925" s="511"/>
      <c r="M925" s="511"/>
      <c r="N925" s="447" t="s">
        <v>322</v>
      </c>
      <c r="O925" s="448">
        <v>863.90700000000004</v>
      </c>
      <c r="P925" s="576"/>
      <c r="Q925" s="576"/>
      <c r="R925" s="577"/>
      <c r="S925" s="577"/>
      <c r="T925" s="578"/>
      <c r="U925" s="579"/>
      <c r="V925" s="580"/>
    </row>
    <row r="926" spans="1:22" ht="17.25" customHeight="1">
      <c r="B926" s="46"/>
      <c r="C926" s="46"/>
      <c r="D926" s="46"/>
      <c r="E926" s="46"/>
      <c r="F926" s="46"/>
      <c r="G926" s="47"/>
      <c r="H926" s="47"/>
      <c r="I926" s="47"/>
      <c r="J926" s="47"/>
      <c r="K926" s="47"/>
      <c r="L926" s="47"/>
      <c r="M926" s="47"/>
      <c r="N926" s="47"/>
      <c r="O926" s="47"/>
      <c r="P926" s="47"/>
      <c r="Q926" s="47"/>
      <c r="R926" s="47"/>
      <c r="S926" s="47"/>
      <c r="T926" s="47"/>
      <c r="U926" s="47"/>
      <c r="V926" s="47"/>
    </row>
    <row r="927" spans="1:22" s="24" customFormat="1" ht="16.5" customHeight="1" thickBot="1">
      <c r="A927" s="22"/>
      <c r="B927" s="735" t="s">
        <v>65</v>
      </c>
      <c r="C927" s="735"/>
      <c r="D927" s="735"/>
      <c r="E927" s="735"/>
      <c r="F927" s="735"/>
      <c r="G927" s="735"/>
      <c r="H927" s="735"/>
      <c r="I927" s="735"/>
      <c r="J927" s="735"/>
      <c r="K927" s="735"/>
      <c r="L927" s="735"/>
      <c r="M927" s="735"/>
      <c r="N927" s="735"/>
      <c r="O927" s="735"/>
      <c r="P927" s="735"/>
      <c r="Q927" s="735"/>
      <c r="R927" s="735"/>
      <c r="S927" s="735"/>
      <c r="T927" s="735"/>
      <c r="U927" s="735"/>
      <c r="V927" s="735"/>
    </row>
    <row r="928" spans="1:22" s="27" customFormat="1" ht="22.5" customHeight="1">
      <c r="A928" s="106" t="s">
        <v>1513</v>
      </c>
      <c r="B928" s="774" t="s">
        <v>62</v>
      </c>
      <c r="C928" s="779" t="s">
        <v>83</v>
      </c>
      <c r="D928" s="780"/>
      <c r="E928" s="780"/>
      <c r="F928" s="780"/>
      <c r="G928" s="780"/>
      <c r="H928" s="780"/>
      <c r="I928" s="780"/>
      <c r="J928" s="780"/>
      <c r="K928" s="780"/>
      <c r="L928" s="780"/>
      <c r="M928" s="758"/>
      <c r="N928" s="512"/>
      <c r="O928" s="513"/>
      <c r="P928" s="779" t="s">
        <v>90</v>
      </c>
      <c r="Q928" s="780"/>
      <c r="R928" s="780"/>
      <c r="S928" s="758"/>
      <c r="T928" s="757" t="s">
        <v>367</v>
      </c>
      <c r="U928" s="758"/>
      <c r="V928" s="781" t="s">
        <v>31</v>
      </c>
    </row>
    <row r="929" spans="1:22" s="27" customFormat="1" ht="22.5" customHeight="1">
      <c r="A929" s="106" t="s">
        <v>1514</v>
      </c>
      <c r="B929" s="775"/>
      <c r="C929" s="787" t="s">
        <v>84</v>
      </c>
      <c r="D929" s="788"/>
      <c r="E929" s="789"/>
      <c r="F929" s="516">
        <v>2</v>
      </c>
      <c r="G929" s="791" t="s">
        <v>292</v>
      </c>
      <c r="H929" s="750" t="s">
        <v>291</v>
      </c>
      <c r="I929" s="750"/>
      <c r="J929" s="787" t="s">
        <v>290</v>
      </c>
      <c r="K929" s="790"/>
      <c r="L929" s="517"/>
      <c r="M929" s="517"/>
      <c r="N929" s="518"/>
      <c r="O929" s="519"/>
      <c r="P929" s="814"/>
      <c r="Q929" s="815"/>
      <c r="R929" s="815"/>
      <c r="S929" s="816"/>
      <c r="T929" s="759"/>
      <c r="U929" s="760"/>
      <c r="V929" s="782"/>
    </row>
    <row r="930" spans="1:22" s="27" customFormat="1" ht="51.75" customHeight="1" thickBot="1">
      <c r="A930" s="106" t="s">
        <v>1515</v>
      </c>
      <c r="B930" s="775"/>
      <c r="C930" s="788" t="s">
        <v>82</v>
      </c>
      <c r="D930" s="789"/>
      <c r="E930" s="520" t="s">
        <v>86</v>
      </c>
      <c r="F930" s="514" t="s">
        <v>311</v>
      </c>
      <c r="G930" s="791"/>
      <c r="H930" s="750"/>
      <c r="I930" s="750"/>
      <c r="J930" s="504" t="s">
        <v>289</v>
      </c>
      <c r="K930" s="515" t="s">
        <v>297</v>
      </c>
      <c r="L930" s="521" t="s">
        <v>378</v>
      </c>
      <c r="M930" s="521"/>
      <c r="N930" s="522" t="s">
        <v>339</v>
      </c>
      <c r="O930" s="523"/>
      <c r="P930" s="454" t="s">
        <v>1100</v>
      </c>
      <c r="Q930" s="333" t="s">
        <v>91</v>
      </c>
      <c r="R930" s="334"/>
      <c r="S930" s="107">
        <v>2</v>
      </c>
      <c r="T930" s="784"/>
      <c r="U930" s="785"/>
      <c r="V930" s="783"/>
    </row>
    <row r="931" spans="1:22" s="27" customFormat="1" ht="15.75" customHeight="1">
      <c r="A931" s="106" t="s">
        <v>1516</v>
      </c>
      <c r="B931" s="775"/>
      <c r="C931" s="50">
        <v>1</v>
      </c>
      <c r="D931" s="94" t="s">
        <v>472</v>
      </c>
      <c r="E931" s="101">
        <v>0.5</v>
      </c>
      <c r="F931" s="327">
        <v>1011.264</v>
      </c>
      <c r="G931" s="327">
        <v>1532.71</v>
      </c>
      <c r="H931" s="777" t="s">
        <v>31</v>
      </c>
      <c r="I931" s="778"/>
      <c r="J931" s="102" t="s">
        <v>6</v>
      </c>
      <c r="K931" s="99" t="s">
        <v>1071</v>
      </c>
      <c r="L931" s="486" t="s">
        <v>370</v>
      </c>
      <c r="M931" s="487" t="s">
        <v>1102</v>
      </c>
      <c r="N931" s="401" t="s">
        <v>24</v>
      </c>
      <c r="O931" s="801" t="s">
        <v>15</v>
      </c>
      <c r="P931" s="802"/>
      <c r="Q931" s="792">
        <v>27</v>
      </c>
      <c r="R931" s="795" t="s">
        <v>370</v>
      </c>
      <c r="S931" s="796"/>
      <c r="T931" s="757" t="s">
        <v>68</v>
      </c>
      <c r="U931" s="780"/>
      <c r="V931" s="758"/>
    </row>
    <row r="932" spans="1:22" s="27" customFormat="1" ht="15.75" customHeight="1" thickBot="1">
      <c r="A932" s="106" t="s">
        <v>1517</v>
      </c>
      <c r="B932" s="775"/>
      <c r="C932" s="50">
        <v>2</v>
      </c>
      <c r="D932" s="94" t="s">
        <v>473</v>
      </c>
      <c r="E932" s="101">
        <v>0.5</v>
      </c>
      <c r="F932" s="327">
        <v>716.55</v>
      </c>
      <c r="G932" s="327">
        <v>1532.71</v>
      </c>
      <c r="H932" s="777" t="s">
        <v>31</v>
      </c>
      <c r="I932" s="778"/>
      <c r="J932" s="102" t="s">
        <v>6</v>
      </c>
      <c r="K932" s="99" t="s">
        <v>1071</v>
      </c>
      <c r="L932" s="486" t="s">
        <v>370</v>
      </c>
      <c r="M932" s="487" t="s">
        <v>1102</v>
      </c>
      <c r="N932" s="401" t="s">
        <v>24</v>
      </c>
      <c r="O932" s="801"/>
      <c r="P932" s="802"/>
      <c r="Q932" s="793"/>
      <c r="R932" s="797"/>
      <c r="S932" s="798"/>
      <c r="T932" s="784"/>
      <c r="U932" s="786"/>
      <c r="V932" s="785"/>
    </row>
    <row r="933" spans="1:22" s="27" customFormat="1" ht="15.75" customHeight="1">
      <c r="A933" s="106" t="s">
        <v>1518</v>
      </c>
      <c r="B933" s="775"/>
      <c r="C933" s="50">
        <v>3</v>
      </c>
      <c r="D933" s="94" t="s">
        <v>1071</v>
      </c>
      <c r="E933" s="101" t="s">
        <v>1071</v>
      </c>
      <c r="F933" s="327" t="s">
        <v>1071</v>
      </c>
      <c r="G933" s="327" t="s">
        <v>1071</v>
      </c>
      <c r="H933" s="777" t="s">
        <v>1071</v>
      </c>
      <c r="I933" s="778"/>
      <c r="J933" s="102" t="s">
        <v>1071</v>
      </c>
      <c r="K933" s="99" t="s">
        <v>1071</v>
      </c>
      <c r="L933" s="486"/>
      <c r="M933" s="487" t="s">
        <v>1071</v>
      </c>
      <c r="N933" s="401"/>
      <c r="O933" s="803"/>
      <c r="P933" s="804"/>
      <c r="Q933" s="794"/>
      <c r="R933" s="799"/>
      <c r="S933" s="800"/>
      <c r="T933" s="261"/>
      <c r="U933" s="261"/>
      <c r="V933" s="262"/>
    </row>
    <row r="934" spans="1:22" s="27" customFormat="1" ht="15.75" customHeight="1">
      <c r="A934" s="106" t="s">
        <v>1519</v>
      </c>
      <c r="B934" s="775"/>
      <c r="C934" s="50">
        <v>4</v>
      </c>
      <c r="D934" s="94" t="s">
        <v>1071</v>
      </c>
      <c r="E934" s="101" t="s">
        <v>1071</v>
      </c>
      <c r="F934" s="327" t="s">
        <v>1071</v>
      </c>
      <c r="G934" s="327" t="s">
        <v>1071</v>
      </c>
      <c r="H934" s="777" t="s">
        <v>1071</v>
      </c>
      <c r="I934" s="778"/>
      <c r="J934" s="102" t="s">
        <v>1071</v>
      </c>
      <c r="K934" s="99" t="s">
        <v>1071</v>
      </c>
      <c r="L934" s="486"/>
      <c r="M934" s="487" t="s">
        <v>1071</v>
      </c>
      <c r="N934" s="401"/>
      <c r="O934" s="810" t="s">
        <v>315</v>
      </c>
      <c r="P934" s="787" t="s">
        <v>314</v>
      </c>
      <c r="Q934" s="788"/>
      <c r="R934" s="788"/>
      <c r="S934" s="789"/>
      <c r="T934" s="242"/>
      <c r="U934" s="242"/>
      <c r="V934" s="263"/>
    </row>
    <row r="935" spans="1:22" s="27" customFormat="1" ht="17.25" customHeight="1">
      <c r="A935" s="106" t="s">
        <v>1520</v>
      </c>
      <c r="B935" s="775"/>
      <c r="C935" s="50">
        <v>5</v>
      </c>
      <c r="D935" s="94" t="s">
        <v>1071</v>
      </c>
      <c r="E935" s="101" t="s">
        <v>1071</v>
      </c>
      <c r="F935" s="327" t="s">
        <v>1071</v>
      </c>
      <c r="G935" s="327" t="s">
        <v>1071</v>
      </c>
      <c r="H935" s="777" t="s">
        <v>1071</v>
      </c>
      <c r="I935" s="778"/>
      <c r="J935" s="102" t="s">
        <v>1071</v>
      </c>
      <c r="K935" s="99" t="s">
        <v>1071</v>
      </c>
      <c r="L935" s="486"/>
      <c r="M935" s="487" t="s">
        <v>1071</v>
      </c>
      <c r="N935" s="401"/>
      <c r="O935" s="811"/>
      <c r="P935" s="504" t="s">
        <v>92</v>
      </c>
      <c r="Q935" s="504" t="s">
        <v>299</v>
      </c>
      <c r="R935" s="750" t="s">
        <v>312</v>
      </c>
      <c r="S935" s="750"/>
      <c r="T935" s="242"/>
      <c r="U935" s="242"/>
      <c r="V935" s="263"/>
    </row>
    <row r="936" spans="1:22" s="27" customFormat="1" ht="16.5" customHeight="1" thickBot="1">
      <c r="A936" s="106" t="s">
        <v>1521</v>
      </c>
      <c r="B936" s="775"/>
      <c r="C936" s="103">
        <v>6</v>
      </c>
      <c r="D936" s="104" t="s">
        <v>1071</v>
      </c>
      <c r="E936" s="105" t="s">
        <v>1071</v>
      </c>
      <c r="F936" s="327" t="s">
        <v>1071</v>
      </c>
      <c r="G936" s="327" t="s">
        <v>1071</v>
      </c>
      <c r="H936" s="777" t="s">
        <v>1071</v>
      </c>
      <c r="I936" s="778"/>
      <c r="J936" s="102" t="s">
        <v>1071</v>
      </c>
      <c r="K936" s="99" t="s">
        <v>1071</v>
      </c>
      <c r="L936" s="486"/>
      <c r="M936" s="487" t="s">
        <v>1071</v>
      </c>
      <c r="N936" s="484"/>
      <c r="O936" s="346" t="s">
        <v>31</v>
      </c>
      <c r="P936" s="265">
        <v>2</v>
      </c>
      <c r="Q936" s="266">
        <v>3065.4126299999998</v>
      </c>
      <c r="R936" s="817">
        <v>1727.8140000000001</v>
      </c>
      <c r="S936" s="817">
        <v>0</v>
      </c>
      <c r="T936" s="242"/>
      <c r="U936" s="242"/>
      <c r="V936" s="263"/>
    </row>
    <row r="937" spans="1:22" s="27" customFormat="1" ht="16.5" customHeight="1" thickBot="1">
      <c r="A937" s="106" t="s">
        <v>1522</v>
      </c>
      <c r="B937" s="776"/>
      <c r="C937" s="805" t="s">
        <v>88</v>
      </c>
      <c r="D937" s="806"/>
      <c r="E937" s="806"/>
      <c r="F937" s="545"/>
      <c r="G937" s="546"/>
      <c r="H937" s="730" t="s">
        <v>31</v>
      </c>
      <c r="I937" s="731"/>
      <c r="J937" s="449" t="s">
        <v>6</v>
      </c>
      <c r="K937" s="267" t="s">
        <v>31</v>
      </c>
      <c r="L937" s="527"/>
      <c r="M937" s="575"/>
      <c r="N937" s="528"/>
      <c r="O937" s="732" t="s">
        <v>1071</v>
      </c>
      <c r="P937" s="732" t="s">
        <v>1071</v>
      </c>
      <c r="Q937" s="732" t="s">
        <v>1071</v>
      </c>
      <c r="R937" s="732" t="s">
        <v>1071</v>
      </c>
      <c r="S937" s="732" t="s">
        <v>1071</v>
      </c>
      <c r="T937" s="524"/>
      <c r="U937" s="525"/>
      <c r="V937" s="526"/>
    </row>
    <row r="938" spans="1:22" ht="24.9" customHeight="1"/>
    <row r="939" spans="1:22" ht="24.9" customHeight="1"/>
    <row r="940" spans="1:22" s="38" customFormat="1" ht="24" thickBot="1">
      <c r="A940" s="31">
        <v>28</v>
      </c>
      <c r="B940" s="746" t="s">
        <v>49</v>
      </c>
      <c r="C940" s="746"/>
      <c r="D940" s="746"/>
      <c r="E940" s="32">
        <v>28</v>
      </c>
      <c r="F940" s="33" t="s">
        <v>1036</v>
      </c>
      <c r="G940" s="34"/>
      <c r="H940" s="34"/>
      <c r="I940" s="33"/>
      <c r="J940" s="33"/>
      <c r="K940" s="33"/>
      <c r="L940" s="33"/>
      <c r="M940" s="35"/>
      <c r="N940" s="35"/>
      <c r="O940" s="34"/>
      <c r="P940" s="34"/>
      <c r="Q940" s="36"/>
      <c r="R940" s="36"/>
      <c r="S940" s="36"/>
      <c r="T940" s="36"/>
      <c r="U940" s="37"/>
    </row>
    <row r="941" spans="1:22" s="24" customFormat="1" ht="24.75" customHeight="1">
      <c r="A941" s="22"/>
      <c r="B941" s="768" t="s">
        <v>54</v>
      </c>
      <c r="C941" s="501" t="s">
        <v>55</v>
      </c>
      <c r="D941" s="502" t="s">
        <v>16</v>
      </c>
      <c r="E941" s="502"/>
      <c r="F941" s="502" t="s">
        <v>56</v>
      </c>
      <c r="G941" s="503"/>
      <c r="H941" s="749" t="s">
        <v>57</v>
      </c>
      <c r="I941" s="747" t="s">
        <v>345</v>
      </c>
      <c r="J941" s="749" t="s">
        <v>17</v>
      </c>
      <c r="K941" s="749" t="s">
        <v>298</v>
      </c>
      <c r="L941" s="749" t="s">
        <v>58</v>
      </c>
      <c r="M941" s="749" t="s">
        <v>193</v>
      </c>
      <c r="N941" s="766" t="s">
        <v>313</v>
      </c>
      <c r="O941" s="767"/>
      <c r="P941" s="733" t="s">
        <v>21</v>
      </c>
      <c r="Q941" s="734"/>
      <c r="R941" s="757" t="s">
        <v>205</v>
      </c>
      <c r="S941" s="758"/>
      <c r="T941" s="761" t="s">
        <v>180</v>
      </c>
      <c r="U941" s="762"/>
      <c r="V941" s="763"/>
    </row>
    <row r="942" spans="1:22" s="24" customFormat="1" ht="92.25" customHeight="1">
      <c r="A942" s="22"/>
      <c r="B942" s="769"/>
      <c r="C942" s="504" t="s">
        <v>59</v>
      </c>
      <c r="D942" s="505" t="s">
        <v>3</v>
      </c>
      <c r="E942" s="505" t="s">
        <v>18</v>
      </c>
      <c r="F942" s="505" t="s">
        <v>60</v>
      </c>
      <c r="G942" s="506" t="s">
        <v>61</v>
      </c>
      <c r="H942" s="750"/>
      <c r="I942" s="748"/>
      <c r="J942" s="750"/>
      <c r="K942" s="750"/>
      <c r="L942" s="750"/>
      <c r="M942" s="750"/>
      <c r="N942" s="504" t="s">
        <v>191</v>
      </c>
      <c r="O942" s="505" t="s">
        <v>73</v>
      </c>
      <c r="P942" s="764"/>
      <c r="Q942" s="765"/>
      <c r="R942" s="759"/>
      <c r="S942" s="760"/>
      <c r="T942" s="507" t="s">
        <v>181</v>
      </c>
      <c r="U942" s="508" t="s">
        <v>190</v>
      </c>
      <c r="V942" s="509" t="s">
        <v>225</v>
      </c>
    </row>
    <row r="943" spans="1:22" s="24" customFormat="1" ht="26.25" customHeight="1">
      <c r="A943" s="22"/>
      <c r="B943" s="433"/>
      <c r="C943" s="434">
        <v>3</v>
      </c>
      <c r="D943" s="434">
        <v>4</v>
      </c>
      <c r="E943" s="434">
        <v>5</v>
      </c>
      <c r="F943" s="434">
        <v>6</v>
      </c>
      <c r="G943" s="434">
        <v>7</v>
      </c>
      <c r="H943" s="434">
        <v>8</v>
      </c>
      <c r="I943" s="434">
        <v>9</v>
      </c>
      <c r="J943" s="434">
        <v>10</v>
      </c>
      <c r="K943" s="434">
        <v>11</v>
      </c>
      <c r="L943" s="434">
        <v>12</v>
      </c>
      <c r="M943" s="434">
        <v>13</v>
      </c>
      <c r="N943" s="434">
        <v>14</v>
      </c>
      <c r="O943" s="434">
        <v>15</v>
      </c>
      <c r="P943" s="435">
        <v>16</v>
      </c>
      <c r="Q943" s="436">
        <v>17</v>
      </c>
      <c r="R943" s="435">
        <v>18</v>
      </c>
      <c r="S943" s="436">
        <v>19</v>
      </c>
      <c r="T943" s="437">
        <v>20</v>
      </c>
      <c r="U943" s="224">
        <v>21</v>
      </c>
      <c r="V943" s="438">
        <v>22</v>
      </c>
    </row>
    <row r="944" spans="1:22" s="40" customFormat="1" ht="24.9" customHeight="1">
      <c r="A944" s="39" t="s">
        <v>1523</v>
      </c>
      <c r="B944" s="439">
        <v>1</v>
      </c>
      <c r="C944" s="427" t="s">
        <v>756</v>
      </c>
      <c r="D944" s="427" t="s">
        <v>754</v>
      </c>
      <c r="E944" s="427" t="s">
        <v>755</v>
      </c>
      <c r="F944" s="427" t="s">
        <v>595</v>
      </c>
      <c r="G944" s="419">
        <v>0.9</v>
      </c>
      <c r="H944" s="419" t="s">
        <v>24</v>
      </c>
      <c r="I944" s="425">
        <v>1</v>
      </c>
      <c r="J944" s="426" t="s">
        <v>474</v>
      </c>
      <c r="K944" s="461">
        <v>43830</v>
      </c>
      <c r="L944" s="461">
        <v>45138</v>
      </c>
      <c r="M944" s="420">
        <v>2339.15</v>
      </c>
      <c r="N944" s="458">
        <v>2105.2350000000001</v>
      </c>
      <c r="O944" s="228">
        <v>2105.2350000000001</v>
      </c>
      <c r="P944" s="720"/>
      <c r="Q944" s="721"/>
      <c r="R944" s="722" t="s">
        <v>610</v>
      </c>
      <c r="S944" s="723"/>
      <c r="T944" s="422" t="s">
        <v>24</v>
      </c>
      <c r="U944" s="423">
        <v>89</v>
      </c>
      <c r="V944" s="424" t="s">
        <v>24</v>
      </c>
    </row>
    <row r="945" spans="1:22" s="40" customFormat="1" ht="24.9" customHeight="1">
      <c r="A945" s="39" t="s">
        <v>1524</v>
      </c>
      <c r="B945" s="439">
        <v>2</v>
      </c>
      <c r="C945" s="427" t="s">
        <v>756</v>
      </c>
      <c r="D945" s="427" t="s">
        <v>760</v>
      </c>
      <c r="E945" s="427" t="s">
        <v>757</v>
      </c>
      <c r="F945" s="427" t="s">
        <v>591</v>
      </c>
      <c r="G945" s="419">
        <v>1</v>
      </c>
      <c r="H945" s="419" t="s">
        <v>24</v>
      </c>
      <c r="I945" s="425">
        <v>1</v>
      </c>
      <c r="J945" s="426" t="s">
        <v>474</v>
      </c>
      <c r="K945" s="461">
        <v>38849</v>
      </c>
      <c r="L945" s="461">
        <v>39810</v>
      </c>
      <c r="M945" s="420">
        <v>1359.34</v>
      </c>
      <c r="N945" s="458">
        <v>1359.34</v>
      </c>
      <c r="O945" s="228">
        <v>1359.34</v>
      </c>
      <c r="P945" s="720"/>
      <c r="Q945" s="721"/>
      <c r="R945" s="722" t="s">
        <v>610</v>
      </c>
      <c r="S945" s="723"/>
      <c r="T945" s="422" t="s">
        <v>24</v>
      </c>
      <c r="U945" s="423">
        <v>3</v>
      </c>
      <c r="V945" s="424" t="s">
        <v>24</v>
      </c>
    </row>
    <row r="946" spans="1:22" s="40" customFormat="1" ht="24.9" customHeight="1">
      <c r="A946" s="39" t="s">
        <v>1525</v>
      </c>
      <c r="B946" s="439">
        <v>3</v>
      </c>
      <c r="C946" s="427" t="s">
        <v>756</v>
      </c>
      <c r="D946" s="427" t="s">
        <v>758</v>
      </c>
      <c r="E946" s="427" t="s">
        <v>759</v>
      </c>
      <c r="F946" s="427" t="s">
        <v>595</v>
      </c>
      <c r="G946" s="419">
        <v>0.5</v>
      </c>
      <c r="H946" s="419" t="s">
        <v>24</v>
      </c>
      <c r="I946" s="425">
        <v>1</v>
      </c>
      <c r="J946" s="426" t="s">
        <v>474</v>
      </c>
      <c r="K946" s="461">
        <v>40771</v>
      </c>
      <c r="L946" s="461">
        <v>41272</v>
      </c>
      <c r="M946" s="420">
        <v>841.95</v>
      </c>
      <c r="N946" s="458">
        <v>420.97500000000002</v>
      </c>
      <c r="O946" s="228">
        <v>420.97500000000002</v>
      </c>
      <c r="P946" s="720"/>
      <c r="Q946" s="721"/>
      <c r="R946" s="722" t="s">
        <v>610</v>
      </c>
      <c r="S946" s="723"/>
      <c r="T946" s="422" t="s">
        <v>24</v>
      </c>
      <c r="U946" s="423">
        <v>13</v>
      </c>
      <c r="V946" s="424" t="s">
        <v>24</v>
      </c>
    </row>
    <row r="947" spans="1:22" s="40" customFormat="1" ht="13.8">
      <c r="A947" s="39" t="s">
        <v>1159</v>
      </c>
      <c r="B947" s="439" t="s">
        <v>1071</v>
      </c>
      <c r="C947" s="427"/>
      <c r="D947" s="427"/>
      <c r="E947" s="427"/>
      <c r="F947" s="427"/>
      <c r="G947" s="419"/>
      <c r="H947" s="419"/>
      <c r="I947" s="425"/>
      <c r="J947" s="426" t="s">
        <v>1071</v>
      </c>
      <c r="K947" s="594"/>
      <c r="L947" s="461"/>
      <c r="M947" s="420"/>
      <c r="N947" s="458" t="s">
        <v>1071</v>
      </c>
      <c r="O947" s="228" t="s">
        <v>1071</v>
      </c>
      <c r="P947" s="720"/>
      <c r="Q947" s="721"/>
      <c r="R947" s="722"/>
      <c r="S947" s="723"/>
      <c r="T947" s="422"/>
      <c r="U947" s="423"/>
      <c r="V947" s="424"/>
    </row>
    <row r="948" spans="1:22" s="40" customFormat="1" ht="13.8">
      <c r="A948" s="39" t="s">
        <v>1090</v>
      </c>
      <c r="B948" s="439" t="s">
        <v>1071</v>
      </c>
      <c r="C948" s="427"/>
      <c r="D948" s="427"/>
      <c r="E948" s="427"/>
      <c r="F948" s="427"/>
      <c r="G948" s="419"/>
      <c r="H948" s="419"/>
      <c r="I948" s="425"/>
      <c r="J948" s="426" t="s">
        <v>1071</v>
      </c>
      <c r="K948" s="461"/>
      <c r="L948" s="461"/>
      <c r="M948" s="420"/>
      <c r="N948" s="458" t="s">
        <v>1071</v>
      </c>
      <c r="O948" s="228" t="s">
        <v>1071</v>
      </c>
      <c r="P948" s="720"/>
      <c r="Q948" s="721"/>
      <c r="R948" s="722"/>
      <c r="S948" s="723"/>
      <c r="T948" s="422"/>
      <c r="U948" s="423"/>
      <c r="V948" s="424"/>
    </row>
    <row r="949" spans="1:22" s="40" customFormat="1" ht="13.8">
      <c r="A949" s="39" t="s">
        <v>1091</v>
      </c>
      <c r="B949" s="439" t="s">
        <v>1071</v>
      </c>
      <c r="C949" s="427"/>
      <c r="D949" s="427"/>
      <c r="E949" s="427"/>
      <c r="F949" s="427"/>
      <c r="G949" s="419"/>
      <c r="H949" s="419"/>
      <c r="I949" s="425"/>
      <c r="J949" s="426" t="s">
        <v>1071</v>
      </c>
      <c r="K949" s="461"/>
      <c r="L949" s="461"/>
      <c r="M949" s="420"/>
      <c r="N949" s="458" t="s">
        <v>1071</v>
      </c>
      <c r="O949" s="228" t="s">
        <v>1071</v>
      </c>
      <c r="P949" s="720"/>
      <c r="Q949" s="721"/>
      <c r="R949" s="722"/>
      <c r="S949" s="723"/>
      <c r="T949" s="422"/>
      <c r="U949" s="423"/>
      <c r="V949" s="424"/>
    </row>
    <row r="950" spans="1:22" s="40" customFormat="1" ht="13.8">
      <c r="A950" s="39"/>
      <c r="B950" s="439" t="s">
        <v>1071</v>
      </c>
      <c r="C950" s="427"/>
      <c r="D950" s="427"/>
      <c r="E950" s="427"/>
      <c r="F950" s="427"/>
      <c r="G950" s="419"/>
      <c r="H950" s="419"/>
      <c r="I950" s="425"/>
      <c r="J950" s="426" t="s">
        <v>1071</v>
      </c>
      <c r="K950" s="461"/>
      <c r="L950" s="461"/>
      <c r="M950" s="420"/>
      <c r="N950" s="458" t="s">
        <v>1071</v>
      </c>
      <c r="O950" s="228" t="s">
        <v>1071</v>
      </c>
      <c r="P950" s="720"/>
      <c r="Q950" s="721"/>
      <c r="R950" s="722"/>
      <c r="S950" s="723"/>
      <c r="T950" s="422"/>
      <c r="U950" s="423"/>
      <c r="V950" s="424"/>
    </row>
    <row r="951" spans="1:22" s="40" customFormat="1" ht="13.8">
      <c r="A951" s="39"/>
      <c r="B951" s="439" t="s">
        <v>1071</v>
      </c>
      <c r="C951" s="427"/>
      <c r="D951" s="427"/>
      <c r="E951" s="427"/>
      <c r="F951" s="427"/>
      <c r="G951" s="419"/>
      <c r="H951" s="419"/>
      <c r="I951" s="425"/>
      <c r="J951" s="426" t="s">
        <v>1071</v>
      </c>
      <c r="K951" s="461"/>
      <c r="L951" s="461"/>
      <c r="M951" s="420"/>
      <c r="N951" s="458" t="s">
        <v>1071</v>
      </c>
      <c r="O951" s="228" t="s">
        <v>1071</v>
      </c>
      <c r="P951" s="720"/>
      <c r="Q951" s="721"/>
      <c r="R951" s="722"/>
      <c r="S951" s="723"/>
      <c r="T951" s="422"/>
      <c r="U951" s="423"/>
      <c r="V951" s="424"/>
    </row>
    <row r="952" spans="1:22" s="40" customFormat="1" ht="13.8">
      <c r="A952" s="39"/>
      <c r="B952" s="439" t="s">
        <v>1071</v>
      </c>
      <c r="C952" s="427"/>
      <c r="D952" s="427"/>
      <c r="E952" s="427"/>
      <c r="F952" s="427"/>
      <c r="G952" s="419"/>
      <c r="H952" s="419"/>
      <c r="I952" s="425"/>
      <c r="J952" s="426" t="s">
        <v>1071</v>
      </c>
      <c r="K952" s="461"/>
      <c r="L952" s="461"/>
      <c r="M952" s="420"/>
      <c r="N952" s="458" t="s">
        <v>1071</v>
      </c>
      <c r="O952" s="228" t="s">
        <v>1071</v>
      </c>
      <c r="P952" s="720"/>
      <c r="Q952" s="721"/>
      <c r="R952" s="722"/>
      <c r="S952" s="723"/>
      <c r="T952" s="422"/>
      <c r="U952" s="423"/>
      <c r="V952" s="424"/>
    </row>
    <row r="953" spans="1:22" s="40" customFormat="1" ht="13.8">
      <c r="A953" s="39"/>
      <c r="B953" s="439" t="s">
        <v>1071</v>
      </c>
      <c r="C953" s="427"/>
      <c r="D953" s="427"/>
      <c r="E953" s="427"/>
      <c r="F953" s="427"/>
      <c r="G953" s="419"/>
      <c r="H953" s="419"/>
      <c r="I953" s="425"/>
      <c r="J953" s="426" t="s">
        <v>1071</v>
      </c>
      <c r="K953" s="461"/>
      <c r="L953" s="461"/>
      <c r="M953" s="420"/>
      <c r="N953" s="458" t="s">
        <v>1071</v>
      </c>
      <c r="O953" s="228" t="s">
        <v>1071</v>
      </c>
      <c r="P953" s="720"/>
      <c r="Q953" s="721"/>
      <c r="R953" s="722"/>
      <c r="S953" s="723"/>
      <c r="T953" s="422"/>
      <c r="U953" s="423"/>
      <c r="V953" s="424"/>
    </row>
    <row r="954" spans="1:22" s="40" customFormat="1" ht="13.8">
      <c r="A954" s="39"/>
      <c r="B954" s="439" t="s">
        <v>1071</v>
      </c>
      <c r="C954" s="427"/>
      <c r="D954" s="427"/>
      <c r="E954" s="427"/>
      <c r="F954" s="427"/>
      <c r="G954" s="419"/>
      <c r="H954" s="419"/>
      <c r="I954" s="425"/>
      <c r="J954" s="426" t="s">
        <v>1071</v>
      </c>
      <c r="K954" s="461"/>
      <c r="L954" s="461"/>
      <c r="M954" s="420"/>
      <c r="N954" s="458" t="s">
        <v>1071</v>
      </c>
      <c r="O954" s="228" t="s">
        <v>1071</v>
      </c>
      <c r="P954" s="720"/>
      <c r="Q954" s="721"/>
      <c r="R954" s="722"/>
      <c r="S954" s="723"/>
      <c r="T954" s="422"/>
      <c r="U954" s="423"/>
      <c r="V954" s="424"/>
    </row>
    <row r="955" spans="1:22" s="40" customFormat="1" ht="13.8">
      <c r="A955" s="39" t="s">
        <v>1526</v>
      </c>
      <c r="B955" s="439" t="s">
        <v>1071</v>
      </c>
      <c r="C955" s="427"/>
      <c r="D955" s="427"/>
      <c r="E955" s="427"/>
      <c r="F955" s="427"/>
      <c r="G955" s="419"/>
      <c r="H955" s="419"/>
      <c r="I955" s="425"/>
      <c r="J955" s="426" t="s">
        <v>1071</v>
      </c>
      <c r="K955" s="461"/>
      <c r="L955" s="461"/>
      <c r="M955" s="420"/>
      <c r="N955" s="459" t="s">
        <v>1071</v>
      </c>
      <c r="O955" s="228"/>
      <c r="P955" s="720"/>
      <c r="Q955" s="721"/>
      <c r="R955" s="722"/>
      <c r="S955" s="723"/>
      <c r="T955" s="422"/>
      <c r="U955" s="423"/>
      <c r="V955" s="424"/>
    </row>
    <row r="956" spans="1:22" s="40" customFormat="1" ht="13.8">
      <c r="A956" s="39" t="s">
        <v>1527</v>
      </c>
      <c r="B956" s="439" t="s">
        <v>1071</v>
      </c>
      <c r="C956" s="427"/>
      <c r="D956" s="427"/>
      <c r="E956" s="427"/>
      <c r="F956" s="427"/>
      <c r="G956" s="419"/>
      <c r="H956" s="419"/>
      <c r="I956" s="425"/>
      <c r="J956" s="426" t="s">
        <v>1071</v>
      </c>
      <c r="K956" s="461"/>
      <c r="L956" s="461"/>
      <c r="M956" s="421"/>
      <c r="N956" s="459" t="s">
        <v>1071</v>
      </c>
      <c r="O956" s="228" t="s">
        <v>1071</v>
      </c>
      <c r="P956" s="720"/>
      <c r="Q956" s="721"/>
      <c r="R956" s="722"/>
      <c r="S956" s="723"/>
      <c r="T956" s="422"/>
      <c r="U956" s="423"/>
      <c r="V956" s="424"/>
    </row>
    <row r="957" spans="1:22" s="40" customFormat="1" ht="13.8">
      <c r="A957" s="39" t="s">
        <v>1528</v>
      </c>
      <c r="B957" s="439" t="s">
        <v>1071</v>
      </c>
      <c r="C957" s="427"/>
      <c r="D957" s="427"/>
      <c r="E957" s="427"/>
      <c r="F957" s="427"/>
      <c r="G957" s="419"/>
      <c r="H957" s="419"/>
      <c r="I957" s="425"/>
      <c r="J957" s="426" t="s">
        <v>1071</v>
      </c>
      <c r="K957" s="461"/>
      <c r="L957" s="461"/>
      <c r="M957" s="421"/>
      <c r="N957" s="459" t="s">
        <v>1071</v>
      </c>
      <c r="O957" s="228" t="s">
        <v>1071</v>
      </c>
      <c r="P957" s="720"/>
      <c r="Q957" s="721"/>
      <c r="R957" s="722"/>
      <c r="S957" s="723"/>
      <c r="T957" s="422"/>
      <c r="U957" s="423"/>
      <c r="V957" s="424"/>
    </row>
    <row r="958" spans="1:22" s="40" customFormat="1" ht="14.4" thickBot="1">
      <c r="A958" s="39" t="s">
        <v>1529</v>
      </c>
      <c r="B958" s="443" t="s">
        <v>1071</v>
      </c>
      <c r="C958" s="428"/>
      <c r="D958" s="428"/>
      <c r="E958" s="428"/>
      <c r="F958" s="428"/>
      <c r="G958" s="429"/>
      <c r="H958" s="429"/>
      <c r="I958" s="430"/>
      <c r="J958" s="431" t="s">
        <v>1071</v>
      </c>
      <c r="K958" s="462"/>
      <c r="L958" s="462"/>
      <c r="M958" s="432"/>
      <c r="N958" s="459" t="s">
        <v>1071</v>
      </c>
      <c r="O958" s="228" t="s">
        <v>1071</v>
      </c>
      <c r="P958" s="720"/>
      <c r="Q958" s="721"/>
      <c r="R958" s="722"/>
      <c r="S958" s="723"/>
      <c r="T958" s="422"/>
      <c r="U958" s="423"/>
      <c r="V958" s="424"/>
    </row>
    <row r="959" spans="1:22" s="24" customFormat="1" ht="12" customHeight="1">
      <c r="A959" s="39"/>
      <c r="B959" s="41"/>
      <c r="C959" s="42"/>
      <c r="D959" s="42"/>
      <c r="E959" s="42"/>
      <c r="F959" s="42"/>
      <c r="G959" s="42"/>
      <c r="H959" s="440"/>
      <c r="I959" s="42"/>
      <c r="J959" s="42"/>
      <c r="K959" s="42"/>
      <c r="L959" s="42"/>
      <c r="M959" s="42"/>
      <c r="N959" s="42"/>
      <c r="O959" s="227"/>
      <c r="P959" s="42"/>
      <c r="Q959" s="42"/>
      <c r="R959" s="227"/>
      <c r="S959" s="42"/>
      <c r="T959" s="42"/>
      <c r="U959" s="43"/>
      <c r="V959" s="44"/>
    </row>
    <row r="960" spans="1:22" s="24" customFormat="1" ht="17.25" customHeight="1" thickBot="1">
      <c r="A960" s="39" t="s">
        <v>1530</v>
      </c>
      <c r="B960" s="510"/>
      <c r="C960" s="511"/>
      <c r="D960" s="511"/>
      <c r="E960" s="511"/>
      <c r="F960" s="511"/>
      <c r="G960" s="511"/>
      <c r="H960" s="511"/>
      <c r="I960" s="511"/>
      <c r="J960" s="511"/>
      <c r="K960" s="511"/>
      <c r="L960" s="511"/>
      <c r="M960" s="511"/>
      <c r="N960" s="447" t="s">
        <v>322</v>
      </c>
      <c r="O960" s="448">
        <v>1295.1833333333332</v>
      </c>
      <c r="P960" s="576"/>
      <c r="Q960" s="576"/>
      <c r="R960" s="577"/>
      <c r="S960" s="577"/>
      <c r="T960" s="578"/>
      <c r="U960" s="579"/>
      <c r="V960" s="580"/>
    </row>
    <row r="961" spans="1:22" ht="17.25" customHeight="1">
      <c r="B961" s="46"/>
      <c r="C961" s="46"/>
      <c r="D961" s="46"/>
      <c r="E961" s="46"/>
      <c r="F961" s="46"/>
      <c r="G961" s="47"/>
      <c r="H961" s="47"/>
      <c r="I961" s="47"/>
      <c r="J961" s="47"/>
      <c r="K961" s="47"/>
      <c r="L961" s="47"/>
      <c r="M961" s="47"/>
      <c r="N961" s="47"/>
      <c r="O961" s="47"/>
      <c r="P961" s="47"/>
      <c r="Q961" s="47"/>
      <c r="R961" s="47"/>
      <c r="S961" s="47"/>
      <c r="T961" s="47"/>
      <c r="U961" s="47"/>
      <c r="V961" s="47"/>
    </row>
    <row r="962" spans="1:22" s="24" customFormat="1" ht="16.5" customHeight="1" thickBot="1">
      <c r="A962" s="22"/>
      <c r="B962" s="735" t="s">
        <v>65</v>
      </c>
      <c r="C962" s="735"/>
      <c r="D962" s="735"/>
      <c r="E962" s="735"/>
      <c r="F962" s="735"/>
      <c r="G962" s="735"/>
      <c r="H962" s="735"/>
      <c r="I962" s="735"/>
      <c r="J962" s="735"/>
      <c r="K962" s="735"/>
      <c r="L962" s="735"/>
      <c r="M962" s="735"/>
      <c r="N962" s="735"/>
      <c r="O962" s="735"/>
      <c r="P962" s="735"/>
      <c r="Q962" s="735"/>
      <c r="R962" s="735"/>
      <c r="S962" s="735"/>
      <c r="T962" s="735"/>
      <c r="U962" s="735"/>
      <c r="V962" s="735"/>
    </row>
    <row r="963" spans="1:22" s="27" customFormat="1" ht="22.5" customHeight="1">
      <c r="A963" s="106" t="s">
        <v>1531</v>
      </c>
      <c r="B963" s="774" t="s">
        <v>62</v>
      </c>
      <c r="C963" s="779" t="s">
        <v>83</v>
      </c>
      <c r="D963" s="780"/>
      <c r="E963" s="780"/>
      <c r="F963" s="780"/>
      <c r="G963" s="780"/>
      <c r="H963" s="780"/>
      <c r="I963" s="780"/>
      <c r="J963" s="780"/>
      <c r="K963" s="780"/>
      <c r="L963" s="780"/>
      <c r="M963" s="758"/>
      <c r="N963" s="512"/>
      <c r="O963" s="513"/>
      <c r="P963" s="779" t="s">
        <v>90</v>
      </c>
      <c r="Q963" s="780"/>
      <c r="R963" s="780"/>
      <c r="S963" s="758"/>
      <c r="T963" s="757" t="s">
        <v>367</v>
      </c>
      <c r="U963" s="758"/>
      <c r="V963" s="781" t="s">
        <v>6</v>
      </c>
    </row>
    <row r="964" spans="1:22" s="27" customFormat="1" ht="22.5" customHeight="1">
      <c r="A964" s="106" t="s">
        <v>1532</v>
      </c>
      <c r="B964" s="775"/>
      <c r="C964" s="787" t="s">
        <v>84</v>
      </c>
      <c r="D964" s="788"/>
      <c r="E964" s="789"/>
      <c r="F964" s="516">
        <v>2</v>
      </c>
      <c r="G964" s="791" t="s">
        <v>292</v>
      </c>
      <c r="H964" s="750" t="s">
        <v>291</v>
      </c>
      <c r="I964" s="750"/>
      <c r="J964" s="787" t="s">
        <v>290</v>
      </c>
      <c r="K964" s="790"/>
      <c r="L964" s="517"/>
      <c r="M964" s="517"/>
      <c r="N964" s="518"/>
      <c r="O964" s="519"/>
      <c r="P964" s="814"/>
      <c r="Q964" s="815"/>
      <c r="R964" s="815"/>
      <c r="S964" s="816"/>
      <c r="T964" s="759"/>
      <c r="U964" s="760"/>
      <c r="V964" s="782"/>
    </row>
    <row r="965" spans="1:22" s="27" customFormat="1" ht="51.75" customHeight="1" thickBot="1">
      <c r="A965" s="106" t="s">
        <v>1533</v>
      </c>
      <c r="B965" s="775"/>
      <c r="C965" s="788" t="s">
        <v>82</v>
      </c>
      <c r="D965" s="789"/>
      <c r="E965" s="520" t="s">
        <v>86</v>
      </c>
      <c r="F965" s="514" t="s">
        <v>311</v>
      </c>
      <c r="G965" s="791"/>
      <c r="H965" s="750"/>
      <c r="I965" s="750"/>
      <c r="J965" s="504" t="s">
        <v>289</v>
      </c>
      <c r="K965" s="515" t="s">
        <v>297</v>
      </c>
      <c r="L965" s="521" t="s">
        <v>378</v>
      </c>
      <c r="M965" s="521"/>
      <c r="N965" s="522" t="s">
        <v>339</v>
      </c>
      <c r="O965" s="523"/>
      <c r="P965" s="454" t="s">
        <v>1100</v>
      </c>
      <c r="Q965" s="333" t="s">
        <v>91</v>
      </c>
      <c r="R965" s="334"/>
      <c r="S965" s="107">
        <v>3</v>
      </c>
      <c r="T965" s="784"/>
      <c r="U965" s="785"/>
      <c r="V965" s="783"/>
    </row>
    <row r="966" spans="1:22" s="27" customFormat="1" ht="15.75" customHeight="1">
      <c r="A966" s="106" t="s">
        <v>1534</v>
      </c>
      <c r="B966" s="775"/>
      <c r="C966" s="50">
        <v>1</v>
      </c>
      <c r="D966" s="94" t="s">
        <v>474</v>
      </c>
      <c r="E966" s="101">
        <v>0.9</v>
      </c>
      <c r="F966" s="327">
        <v>3885.5499999999997</v>
      </c>
      <c r="G966" s="327">
        <v>1532.71</v>
      </c>
      <c r="H966" s="777" t="s">
        <v>6</v>
      </c>
      <c r="I966" s="778"/>
      <c r="J966" s="102" t="s">
        <v>6</v>
      </c>
      <c r="K966" s="99" t="s">
        <v>1071</v>
      </c>
      <c r="L966" s="486" t="s">
        <v>370</v>
      </c>
      <c r="M966" s="487" t="s">
        <v>1102</v>
      </c>
      <c r="N966" s="401" t="s">
        <v>24</v>
      </c>
      <c r="O966" s="801" t="s">
        <v>15</v>
      </c>
      <c r="P966" s="802"/>
      <c r="Q966" s="792">
        <v>28</v>
      </c>
      <c r="R966" s="795" t="s">
        <v>1049</v>
      </c>
      <c r="S966" s="796"/>
      <c r="T966" s="757" t="s">
        <v>68</v>
      </c>
      <c r="U966" s="780"/>
      <c r="V966" s="758"/>
    </row>
    <row r="967" spans="1:22" s="27" customFormat="1" ht="15.75" customHeight="1" thickBot="1">
      <c r="A967" s="106" t="s">
        <v>1535</v>
      </c>
      <c r="B967" s="775"/>
      <c r="C967" s="50">
        <v>2</v>
      </c>
      <c r="D967" s="94" t="s">
        <v>475</v>
      </c>
      <c r="E967" s="101">
        <v>0.1</v>
      </c>
      <c r="F967" s="327" t="s">
        <v>1137</v>
      </c>
      <c r="G967" s="327">
        <v>1532.71</v>
      </c>
      <c r="H967" s="777" t="s">
        <v>31</v>
      </c>
      <c r="I967" s="778"/>
      <c r="J967" s="102" t="s">
        <v>6</v>
      </c>
      <c r="K967" s="99" t="s">
        <v>1071</v>
      </c>
      <c r="L967" s="486" t="s">
        <v>1049</v>
      </c>
      <c r="M967" s="487" t="s">
        <v>1135</v>
      </c>
      <c r="N967" s="401" t="s">
        <v>24</v>
      </c>
      <c r="O967" s="801"/>
      <c r="P967" s="802"/>
      <c r="Q967" s="793"/>
      <c r="R967" s="797"/>
      <c r="S967" s="798"/>
      <c r="T967" s="784"/>
      <c r="U967" s="786"/>
      <c r="V967" s="785"/>
    </row>
    <row r="968" spans="1:22" s="27" customFormat="1" ht="15.75" customHeight="1">
      <c r="A968" s="106" t="s">
        <v>1536</v>
      </c>
      <c r="B968" s="775"/>
      <c r="C968" s="50">
        <v>3</v>
      </c>
      <c r="D968" s="94" t="s">
        <v>1071</v>
      </c>
      <c r="E968" s="101" t="s">
        <v>1071</v>
      </c>
      <c r="F968" s="327" t="s">
        <v>1071</v>
      </c>
      <c r="G968" s="327" t="s">
        <v>1071</v>
      </c>
      <c r="H968" s="777" t="s">
        <v>1071</v>
      </c>
      <c r="I968" s="778"/>
      <c r="J968" s="102" t="s">
        <v>1071</v>
      </c>
      <c r="K968" s="99" t="s">
        <v>1071</v>
      </c>
      <c r="L968" s="486"/>
      <c r="M968" s="487" t="s">
        <v>1071</v>
      </c>
      <c r="N968" s="401"/>
      <c r="O968" s="803"/>
      <c r="P968" s="804"/>
      <c r="Q968" s="794"/>
      <c r="R968" s="799"/>
      <c r="S968" s="800"/>
      <c r="T968" s="261"/>
      <c r="U968" s="261"/>
      <c r="V968" s="262"/>
    </row>
    <row r="969" spans="1:22" s="27" customFormat="1" ht="15.75" customHeight="1">
      <c r="A969" s="106" t="s">
        <v>1537</v>
      </c>
      <c r="B969" s="775"/>
      <c r="C969" s="50">
        <v>4</v>
      </c>
      <c r="D969" s="94" t="s">
        <v>1071</v>
      </c>
      <c r="E969" s="101" t="s">
        <v>1071</v>
      </c>
      <c r="F969" s="327" t="s">
        <v>1071</v>
      </c>
      <c r="G969" s="327" t="s">
        <v>1071</v>
      </c>
      <c r="H969" s="777" t="s">
        <v>1071</v>
      </c>
      <c r="I969" s="778"/>
      <c r="J969" s="102" t="s">
        <v>1071</v>
      </c>
      <c r="K969" s="99" t="s">
        <v>1071</v>
      </c>
      <c r="L969" s="486"/>
      <c r="M969" s="487" t="s">
        <v>1071</v>
      </c>
      <c r="N969" s="401"/>
      <c r="O969" s="810" t="s">
        <v>315</v>
      </c>
      <c r="P969" s="787" t="s">
        <v>314</v>
      </c>
      <c r="Q969" s="788"/>
      <c r="R969" s="788"/>
      <c r="S969" s="789"/>
      <c r="T969" s="242"/>
      <c r="U969" s="242"/>
      <c r="V969" s="263"/>
    </row>
    <row r="970" spans="1:22" s="27" customFormat="1" ht="17.25" customHeight="1">
      <c r="A970" s="106" t="s">
        <v>1538</v>
      </c>
      <c r="B970" s="775"/>
      <c r="C970" s="50">
        <v>5</v>
      </c>
      <c r="D970" s="94" t="s">
        <v>1071</v>
      </c>
      <c r="E970" s="101" t="s">
        <v>1071</v>
      </c>
      <c r="F970" s="327" t="s">
        <v>1071</v>
      </c>
      <c r="G970" s="327" t="s">
        <v>1071</v>
      </c>
      <c r="H970" s="777" t="s">
        <v>1071</v>
      </c>
      <c r="I970" s="778"/>
      <c r="J970" s="102" t="s">
        <v>1071</v>
      </c>
      <c r="K970" s="99" t="s">
        <v>1071</v>
      </c>
      <c r="L970" s="486"/>
      <c r="M970" s="487" t="s">
        <v>1071</v>
      </c>
      <c r="N970" s="401"/>
      <c r="O970" s="811"/>
      <c r="P970" s="504" t="s">
        <v>92</v>
      </c>
      <c r="Q970" s="504" t="s">
        <v>299</v>
      </c>
      <c r="R970" s="750" t="s">
        <v>312</v>
      </c>
      <c r="S970" s="750"/>
      <c r="T970" s="242"/>
      <c r="U970" s="242"/>
      <c r="V970" s="263"/>
    </row>
    <row r="971" spans="1:22" s="27" customFormat="1" ht="16.5" customHeight="1" thickBot="1">
      <c r="A971" s="106" t="s">
        <v>1539</v>
      </c>
      <c r="B971" s="775"/>
      <c r="C971" s="103">
        <v>6</v>
      </c>
      <c r="D971" s="104" t="s">
        <v>1071</v>
      </c>
      <c r="E971" s="105" t="s">
        <v>1071</v>
      </c>
      <c r="F971" s="327" t="s">
        <v>1071</v>
      </c>
      <c r="G971" s="327" t="s">
        <v>1071</v>
      </c>
      <c r="H971" s="777" t="s">
        <v>1071</v>
      </c>
      <c r="I971" s="778"/>
      <c r="J971" s="102" t="s">
        <v>1071</v>
      </c>
      <c r="K971" s="99" t="s">
        <v>1071</v>
      </c>
      <c r="L971" s="486"/>
      <c r="M971" s="487" t="s">
        <v>1071</v>
      </c>
      <c r="N971" s="484"/>
      <c r="O971" s="346" t="s">
        <v>6</v>
      </c>
      <c r="P971" s="265">
        <v>2</v>
      </c>
      <c r="Q971" s="266">
        <v>3065.4126299999998</v>
      </c>
      <c r="R971" s="817">
        <v>3885.5499999999997</v>
      </c>
      <c r="S971" s="817">
        <v>0</v>
      </c>
      <c r="T971" s="242"/>
      <c r="U971" s="242"/>
      <c r="V971" s="263"/>
    </row>
    <row r="972" spans="1:22" s="27" customFormat="1" ht="16.5" customHeight="1" thickBot="1">
      <c r="A972" s="106" t="s">
        <v>1540</v>
      </c>
      <c r="B972" s="776"/>
      <c r="C972" s="805" t="s">
        <v>88</v>
      </c>
      <c r="D972" s="806"/>
      <c r="E972" s="806"/>
      <c r="F972" s="545"/>
      <c r="G972" s="546"/>
      <c r="H972" s="730" t="s">
        <v>6</v>
      </c>
      <c r="I972" s="731"/>
      <c r="J972" s="449" t="s">
        <v>6</v>
      </c>
      <c r="K972" s="267" t="s">
        <v>6</v>
      </c>
      <c r="L972" s="527"/>
      <c r="M972" s="575"/>
      <c r="N972" s="528"/>
      <c r="O972" s="732" t="s">
        <v>1071</v>
      </c>
      <c r="P972" s="732" t="s">
        <v>1071</v>
      </c>
      <c r="Q972" s="732" t="s">
        <v>1071</v>
      </c>
      <c r="R972" s="732" t="s">
        <v>1071</v>
      </c>
      <c r="S972" s="732" t="s">
        <v>1071</v>
      </c>
      <c r="T972" s="524"/>
      <c r="U972" s="525"/>
      <c r="V972" s="526"/>
    </row>
    <row r="973" spans="1:22" ht="24.9" customHeight="1"/>
    <row r="974" spans="1:22" ht="24.9" customHeight="1"/>
    <row r="975" spans="1:22" s="38" customFormat="1" ht="24" thickBot="1">
      <c r="A975" s="31">
        <v>29</v>
      </c>
      <c r="B975" s="746" t="s">
        <v>49</v>
      </c>
      <c r="C975" s="746"/>
      <c r="D975" s="746"/>
      <c r="E975" s="32">
        <v>29</v>
      </c>
      <c r="F975" s="33" t="s">
        <v>438</v>
      </c>
      <c r="G975" s="34"/>
      <c r="H975" s="34"/>
      <c r="I975" s="33"/>
      <c r="J975" s="33"/>
      <c r="K975" s="33"/>
      <c r="L975" s="33"/>
      <c r="M975" s="35"/>
      <c r="N975" s="35"/>
      <c r="O975" s="34"/>
      <c r="P975" s="34"/>
      <c r="Q975" s="36"/>
      <c r="R975" s="36"/>
      <c r="S975" s="36"/>
      <c r="T975" s="36"/>
      <c r="U975" s="37"/>
    </row>
    <row r="976" spans="1:22" s="24" customFormat="1" ht="24.75" customHeight="1">
      <c r="A976" s="22"/>
      <c r="B976" s="768" t="s">
        <v>54</v>
      </c>
      <c r="C976" s="501" t="s">
        <v>55</v>
      </c>
      <c r="D976" s="502" t="s">
        <v>16</v>
      </c>
      <c r="E976" s="502"/>
      <c r="F976" s="502" t="s">
        <v>56</v>
      </c>
      <c r="G976" s="503"/>
      <c r="H976" s="749" t="s">
        <v>57</v>
      </c>
      <c r="I976" s="747" t="s">
        <v>345</v>
      </c>
      <c r="J976" s="749" t="s">
        <v>17</v>
      </c>
      <c r="K976" s="749" t="s">
        <v>298</v>
      </c>
      <c r="L976" s="749" t="s">
        <v>58</v>
      </c>
      <c r="M976" s="749" t="s">
        <v>193</v>
      </c>
      <c r="N976" s="766" t="s">
        <v>313</v>
      </c>
      <c r="O976" s="767"/>
      <c r="P976" s="733" t="s">
        <v>21</v>
      </c>
      <c r="Q976" s="734"/>
      <c r="R976" s="757" t="s">
        <v>205</v>
      </c>
      <c r="S976" s="758"/>
      <c r="T976" s="761" t="s">
        <v>180</v>
      </c>
      <c r="U976" s="762"/>
      <c r="V976" s="763"/>
    </row>
    <row r="977" spans="1:22" s="24" customFormat="1" ht="92.25" customHeight="1">
      <c r="A977" s="22"/>
      <c r="B977" s="769"/>
      <c r="C977" s="504" t="s">
        <v>59</v>
      </c>
      <c r="D977" s="505" t="s">
        <v>3</v>
      </c>
      <c r="E977" s="505" t="s">
        <v>18</v>
      </c>
      <c r="F977" s="505" t="s">
        <v>60</v>
      </c>
      <c r="G977" s="506" t="s">
        <v>61</v>
      </c>
      <c r="H977" s="750"/>
      <c r="I977" s="748"/>
      <c r="J977" s="750"/>
      <c r="K977" s="750"/>
      <c r="L977" s="750"/>
      <c r="M977" s="750"/>
      <c r="N977" s="504" t="s">
        <v>191</v>
      </c>
      <c r="O977" s="505" t="s">
        <v>73</v>
      </c>
      <c r="P977" s="764"/>
      <c r="Q977" s="765"/>
      <c r="R977" s="759"/>
      <c r="S977" s="760"/>
      <c r="T977" s="507" t="s">
        <v>181</v>
      </c>
      <c r="U977" s="508" t="s">
        <v>190</v>
      </c>
      <c r="V977" s="509" t="s">
        <v>225</v>
      </c>
    </row>
    <row r="978" spans="1:22" s="24" customFormat="1" ht="26.25" customHeight="1">
      <c r="A978" s="22"/>
      <c r="B978" s="433"/>
      <c r="C978" s="434">
        <v>3</v>
      </c>
      <c r="D978" s="434">
        <v>4</v>
      </c>
      <c r="E978" s="434">
        <v>5</v>
      </c>
      <c r="F978" s="434">
        <v>6</v>
      </c>
      <c r="G978" s="434">
        <v>7</v>
      </c>
      <c r="H978" s="434">
        <v>8</v>
      </c>
      <c r="I978" s="434">
        <v>9</v>
      </c>
      <c r="J978" s="434">
        <v>10</v>
      </c>
      <c r="K978" s="434">
        <v>11</v>
      </c>
      <c r="L978" s="434">
        <v>12</v>
      </c>
      <c r="M978" s="434">
        <v>13</v>
      </c>
      <c r="N978" s="434">
        <v>14</v>
      </c>
      <c r="O978" s="434">
        <v>15</v>
      </c>
      <c r="P978" s="435">
        <v>16</v>
      </c>
      <c r="Q978" s="436">
        <v>17</v>
      </c>
      <c r="R978" s="435">
        <v>18</v>
      </c>
      <c r="S978" s="436">
        <v>19</v>
      </c>
      <c r="T978" s="437">
        <v>20</v>
      </c>
      <c r="U978" s="224">
        <v>21</v>
      </c>
      <c r="V978" s="438">
        <v>22</v>
      </c>
    </row>
    <row r="979" spans="1:22" s="40" customFormat="1" ht="24.9" customHeight="1">
      <c r="A979" s="39" t="s">
        <v>1541</v>
      </c>
      <c r="B979" s="439">
        <v>1</v>
      </c>
      <c r="C979" s="427" t="s">
        <v>592</v>
      </c>
      <c r="D979" s="427" t="s">
        <v>761</v>
      </c>
      <c r="E979" s="427" t="s">
        <v>764</v>
      </c>
      <c r="F979" s="427" t="s">
        <v>591</v>
      </c>
      <c r="G979" s="419">
        <v>1</v>
      </c>
      <c r="H979" s="419" t="s">
        <v>24</v>
      </c>
      <c r="I979" s="425">
        <v>2</v>
      </c>
      <c r="J979" s="426" t="s">
        <v>477</v>
      </c>
      <c r="K979" s="461">
        <v>43830</v>
      </c>
      <c r="L979" s="461">
        <v>45155</v>
      </c>
      <c r="M979" s="420">
        <v>2345.13</v>
      </c>
      <c r="N979" s="458">
        <v>2345.13</v>
      </c>
      <c r="O979" s="228">
        <v>2345.13</v>
      </c>
      <c r="P979" s="720"/>
      <c r="Q979" s="721"/>
      <c r="R979" s="751" t="s">
        <v>610</v>
      </c>
      <c r="S979" s="752"/>
      <c r="T979" s="422" t="s">
        <v>24</v>
      </c>
      <c r="U979" s="423">
        <v>50</v>
      </c>
      <c r="V979" s="424" t="s">
        <v>24</v>
      </c>
    </row>
    <row r="980" spans="1:22" s="40" customFormat="1" ht="24.9" customHeight="1">
      <c r="A980" s="39" t="s">
        <v>595</v>
      </c>
      <c r="B980" s="439">
        <v>2</v>
      </c>
      <c r="C980" s="427" t="s">
        <v>592</v>
      </c>
      <c r="D980" s="427" t="s">
        <v>762</v>
      </c>
      <c r="E980" s="427" t="s">
        <v>765</v>
      </c>
      <c r="F980" s="427" t="s">
        <v>591</v>
      </c>
      <c r="G980" s="419">
        <v>1</v>
      </c>
      <c r="H980" s="419" t="s">
        <v>24</v>
      </c>
      <c r="I980" s="425">
        <v>1</v>
      </c>
      <c r="J980" s="426" t="s">
        <v>476</v>
      </c>
      <c r="K980" s="461">
        <v>37089</v>
      </c>
      <c r="L980" s="461">
        <v>38198</v>
      </c>
      <c r="M980" s="420">
        <v>1756.78</v>
      </c>
      <c r="N980" s="458">
        <v>1756.78</v>
      </c>
      <c r="O980" s="228">
        <v>1756.78</v>
      </c>
      <c r="P980" s="720"/>
      <c r="Q980" s="721"/>
      <c r="R980" s="751" t="s">
        <v>610</v>
      </c>
      <c r="S980" s="752"/>
      <c r="T980" s="422" t="s">
        <v>24</v>
      </c>
      <c r="U980" s="423">
        <v>8</v>
      </c>
      <c r="V980" s="424" t="s">
        <v>24</v>
      </c>
    </row>
    <row r="981" spans="1:22" s="40" customFormat="1" ht="24.9" customHeight="1">
      <c r="A981" s="39" t="s">
        <v>1089</v>
      </c>
      <c r="B981" s="439">
        <v>3</v>
      </c>
      <c r="C981" s="427" t="s">
        <v>592</v>
      </c>
      <c r="D981" s="427" t="s">
        <v>763</v>
      </c>
      <c r="E981" s="427" t="s">
        <v>766</v>
      </c>
      <c r="F981" s="427" t="s">
        <v>591</v>
      </c>
      <c r="G981" s="419">
        <v>1</v>
      </c>
      <c r="H981" s="419" t="s">
        <v>24</v>
      </c>
      <c r="I981" s="425">
        <v>1</v>
      </c>
      <c r="J981" s="426" t="s">
        <v>476</v>
      </c>
      <c r="K981" s="594">
        <v>38279</v>
      </c>
      <c r="L981" s="461">
        <v>38533</v>
      </c>
      <c r="M981" s="420">
        <v>407.98</v>
      </c>
      <c r="N981" s="458">
        <v>407.98</v>
      </c>
      <c r="O981" s="228">
        <v>407.98</v>
      </c>
      <c r="P981" s="720"/>
      <c r="Q981" s="721"/>
      <c r="R981" s="751">
        <v>2</v>
      </c>
      <c r="S981" s="752"/>
      <c r="T981" s="422" t="s">
        <v>24</v>
      </c>
      <c r="U981" s="423">
        <v>9</v>
      </c>
      <c r="V981" s="424" t="s">
        <v>24</v>
      </c>
    </row>
    <row r="982" spans="1:22" s="40" customFormat="1" ht="13.8">
      <c r="A982" s="39" t="s">
        <v>1091</v>
      </c>
      <c r="B982" s="439" t="s">
        <v>1071</v>
      </c>
      <c r="C982" s="427"/>
      <c r="D982" s="427"/>
      <c r="E982" s="427"/>
      <c r="F982" s="427"/>
      <c r="G982" s="419"/>
      <c r="H982" s="419"/>
      <c r="I982" s="425"/>
      <c r="J982" s="426" t="s">
        <v>1071</v>
      </c>
      <c r="K982" s="461"/>
      <c r="L982" s="461"/>
      <c r="M982" s="420"/>
      <c r="N982" s="458" t="s">
        <v>1071</v>
      </c>
      <c r="O982" s="228" t="s">
        <v>1071</v>
      </c>
      <c r="P982" s="720"/>
      <c r="Q982" s="721"/>
      <c r="R982" s="722"/>
      <c r="S982" s="723"/>
      <c r="T982" s="422"/>
      <c r="U982" s="423"/>
      <c r="V982" s="424"/>
    </row>
    <row r="983" spans="1:22" s="40" customFormat="1" ht="13.8">
      <c r="A983" s="39"/>
      <c r="B983" s="439" t="s">
        <v>1071</v>
      </c>
      <c r="C983" s="427"/>
      <c r="D983" s="427"/>
      <c r="E983" s="427"/>
      <c r="F983" s="427"/>
      <c r="G983" s="419"/>
      <c r="H983" s="419"/>
      <c r="I983" s="425"/>
      <c r="J983" s="426" t="s">
        <v>1071</v>
      </c>
      <c r="K983" s="461"/>
      <c r="L983" s="461"/>
      <c r="M983" s="420"/>
      <c r="N983" s="458" t="s">
        <v>1071</v>
      </c>
      <c r="O983" s="228" t="s">
        <v>1071</v>
      </c>
      <c r="P983" s="720"/>
      <c r="Q983" s="721"/>
      <c r="R983" s="722"/>
      <c r="S983" s="723"/>
      <c r="T983" s="422"/>
      <c r="U983" s="423"/>
      <c r="V983" s="424"/>
    </row>
    <row r="984" spans="1:22" s="40" customFormat="1" ht="13.8">
      <c r="A984" s="39"/>
      <c r="B984" s="439" t="s">
        <v>1071</v>
      </c>
      <c r="C984" s="427"/>
      <c r="D984" s="427"/>
      <c r="E984" s="427"/>
      <c r="F984" s="427"/>
      <c r="G984" s="419"/>
      <c r="H984" s="419"/>
      <c r="I984" s="425"/>
      <c r="J984" s="426" t="s">
        <v>1071</v>
      </c>
      <c r="K984" s="461"/>
      <c r="L984" s="461"/>
      <c r="M984" s="420"/>
      <c r="N984" s="458" t="s">
        <v>1071</v>
      </c>
      <c r="O984" s="228" t="s">
        <v>1071</v>
      </c>
      <c r="P984" s="720"/>
      <c r="Q984" s="721"/>
      <c r="R984" s="722"/>
      <c r="S984" s="723"/>
      <c r="T984" s="422"/>
      <c r="U984" s="423"/>
      <c r="V984" s="424"/>
    </row>
    <row r="985" spans="1:22" s="40" customFormat="1" ht="13.8">
      <c r="A985" s="39"/>
      <c r="B985" s="439" t="s">
        <v>1071</v>
      </c>
      <c r="C985" s="427"/>
      <c r="D985" s="427"/>
      <c r="E985" s="427"/>
      <c r="F985" s="427"/>
      <c r="G985" s="419"/>
      <c r="H985" s="419"/>
      <c r="I985" s="425"/>
      <c r="J985" s="426" t="s">
        <v>1071</v>
      </c>
      <c r="K985" s="461"/>
      <c r="L985" s="461"/>
      <c r="M985" s="420"/>
      <c r="N985" s="458" t="s">
        <v>1071</v>
      </c>
      <c r="O985" s="228" t="s">
        <v>1071</v>
      </c>
      <c r="P985" s="720"/>
      <c r="Q985" s="721"/>
      <c r="R985" s="722"/>
      <c r="S985" s="723"/>
      <c r="T985" s="422"/>
      <c r="U985" s="423"/>
      <c r="V985" s="424"/>
    </row>
    <row r="986" spans="1:22" s="40" customFormat="1" ht="13.8">
      <c r="A986" s="39"/>
      <c r="B986" s="439" t="s">
        <v>1071</v>
      </c>
      <c r="C986" s="427"/>
      <c r="D986" s="427"/>
      <c r="E986" s="427"/>
      <c r="F986" s="427"/>
      <c r="G986" s="419"/>
      <c r="H986" s="419"/>
      <c r="I986" s="425"/>
      <c r="J986" s="426" t="s">
        <v>1071</v>
      </c>
      <c r="K986" s="461"/>
      <c r="L986" s="461"/>
      <c r="M986" s="420"/>
      <c r="N986" s="458" t="s">
        <v>1071</v>
      </c>
      <c r="O986" s="228" t="s">
        <v>1071</v>
      </c>
      <c r="P986" s="720"/>
      <c r="Q986" s="721"/>
      <c r="R986" s="722"/>
      <c r="S986" s="723"/>
      <c r="T986" s="422"/>
      <c r="U986" s="423"/>
      <c r="V986" s="424"/>
    </row>
    <row r="987" spans="1:22" s="40" customFormat="1" ht="13.8">
      <c r="A987" s="39"/>
      <c r="B987" s="439" t="s">
        <v>1071</v>
      </c>
      <c r="C987" s="427"/>
      <c r="D987" s="427"/>
      <c r="E987" s="427"/>
      <c r="F987" s="427"/>
      <c r="G987" s="419"/>
      <c r="H987" s="419"/>
      <c r="I987" s="425"/>
      <c r="J987" s="426" t="s">
        <v>1071</v>
      </c>
      <c r="K987" s="461"/>
      <c r="L987" s="461"/>
      <c r="M987" s="420"/>
      <c r="N987" s="458" t="s">
        <v>1071</v>
      </c>
      <c r="O987" s="228" t="s">
        <v>1071</v>
      </c>
      <c r="P987" s="720"/>
      <c r="Q987" s="721"/>
      <c r="R987" s="722"/>
      <c r="S987" s="723"/>
      <c r="T987" s="422"/>
      <c r="U987" s="423"/>
      <c r="V987" s="424"/>
    </row>
    <row r="988" spans="1:22" s="40" customFormat="1" ht="13.8">
      <c r="A988" s="39" t="s">
        <v>1542</v>
      </c>
      <c r="B988" s="439" t="s">
        <v>1071</v>
      </c>
      <c r="C988" s="427"/>
      <c r="D988" s="427"/>
      <c r="E988" s="427"/>
      <c r="F988" s="427"/>
      <c r="G988" s="419"/>
      <c r="H988" s="419"/>
      <c r="I988" s="425"/>
      <c r="J988" s="426" t="s">
        <v>1071</v>
      </c>
      <c r="K988" s="461"/>
      <c r="L988" s="461"/>
      <c r="M988" s="420"/>
      <c r="N988" s="459" t="s">
        <v>1071</v>
      </c>
      <c r="O988" s="228"/>
      <c r="P988" s="720"/>
      <c r="Q988" s="721"/>
      <c r="R988" s="722"/>
      <c r="S988" s="723"/>
      <c r="T988" s="422"/>
      <c r="U988" s="423"/>
      <c r="V988" s="424"/>
    </row>
    <row r="989" spans="1:22" s="40" customFormat="1" ht="13.8">
      <c r="A989" s="39" t="s">
        <v>1543</v>
      </c>
      <c r="B989" s="439" t="s">
        <v>1071</v>
      </c>
      <c r="C989" s="427"/>
      <c r="D989" s="427"/>
      <c r="E989" s="427"/>
      <c r="F989" s="427"/>
      <c r="G989" s="419"/>
      <c r="H989" s="419"/>
      <c r="I989" s="425"/>
      <c r="J989" s="426" t="s">
        <v>1071</v>
      </c>
      <c r="K989" s="461"/>
      <c r="L989" s="461"/>
      <c r="M989" s="421"/>
      <c r="N989" s="459" t="s">
        <v>1071</v>
      </c>
      <c r="O989" s="228" t="s">
        <v>1071</v>
      </c>
      <c r="P989" s="720"/>
      <c r="Q989" s="721"/>
      <c r="R989" s="722"/>
      <c r="S989" s="723"/>
      <c r="T989" s="422"/>
      <c r="U989" s="423"/>
      <c r="V989" s="424"/>
    </row>
    <row r="990" spans="1:22" s="40" customFormat="1" ht="13.8">
      <c r="A990" s="39" t="s">
        <v>1544</v>
      </c>
      <c r="B990" s="439" t="s">
        <v>1071</v>
      </c>
      <c r="C990" s="427"/>
      <c r="D990" s="427"/>
      <c r="E990" s="427"/>
      <c r="F990" s="427"/>
      <c r="G990" s="419"/>
      <c r="H990" s="419"/>
      <c r="I990" s="425"/>
      <c r="J990" s="426" t="s">
        <v>1071</v>
      </c>
      <c r="K990" s="461"/>
      <c r="L990" s="461"/>
      <c r="M990" s="421"/>
      <c r="N990" s="459" t="s">
        <v>1071</v>
      </c>
      <c r="O990" s="228" t="s">
        <v>1071</v>
      </c>
      <c r="P990" s="720"/>
      <c r="Q990" s="721"/>
      <c r="R990" s="722"/>
      <c r="S990" s="723"/>
      <c r="T990" s="422"/>
      <c r="U990" s="423"/>
      <c r="V990" s="424"/>
    </row>
    <row r="991" spans="1:22" s="40" customFormat="1" ht="14.4" thickBot="1">
      <c r="A991" s="39" t="s">
        <v>1545</v>
      </c>
      <c r="B991" s="443" t="s">
        <v>1071</v>
      </c>
      <c r="C991" s="428"/>
      <c r="D991" s="428"/>
      <c r="E991" s="428"/>
      <c r="F991" s="428"/>
      <c r="G991" s="429"/>
      <c r="H991" s="429"/>
      <c r="I991" s="430"/>
      <c r="J991" s="431" t="s">
        <v>1071</v>
      </c>
      <c r="K991" s="462"/>
      <c r="L991" s="462"/>
      <c r="M991" s="432"/>
      <c r="N991" s="459" t="s">
        <v>1071</v>
      </c>
      <c r="O991" s="228" t="s">
        <v>1071</v>
      </c>
      <c r="P991" s="720"/>
      <c r="Q991" s="721"/>
      <c r="R991" s="722"/>
      <c r="S991" s="723"/>
      <c r="T991" s="422"/>
      <c r="U991" s="423"/>
      <c r="V991" s="424"/>
    </row>
    <row r="992" spans="1:22" s="24" customFormat="1" ht="12" customHeight="1">
      <c r="A992" s="39"/>
      <c r="B992" s="41"/>
      <c r="C992" s="42"/>
      <c r="D992" s="42"/>
      <c r="E992" s="42"/>
      <c r="F992" s="42"/>
      <c r="G992" s="42"/>
      <c r="H992" s="440"/>
      <c r="I992" s="42"/>
      <c r="J992" s="42"/>
      <c r="K992" s="42"/>
      <c r="L992" s="42"/>
      <c r="M992" s="42"/>
      <c r="N992" s="42"/>
      <c r="O992" s="227"/>
      <c r="P992" s="42"/>
      <c r="Q992" s="42"/>
      <c r="R992" s="227"/>
      <c r="S992" s="42"/>
      <c r="T992" s="42"/>
      <c r="U992" s="43"/>
      <c r="V992" s="44"/>
    </row>
    <row r="993" spans="1:22" s="24" customFormat="1" ht="17.25" customHeight="1" thickBot="1">
      <c r="A993" s="39" t="s">
        <v>1546</v>
      </c>
      <c r="B993" s="510"/>
      <c r="C993" s="511"/>
      <c r="D993" s="511"/>
      <c r="E993" s="511"/>
      <c r="F993" s="511"/>
      <c r="G993" s="511"/>
      <c r="H993" s="511"/>
      <c r="I993" s="511"/>
      <c r="J993" s="511"/>
      <c r="K993" s="511"/>
      <c r="L993" s="511"/>
      <c r="M993" s="511"/>
      <c r="N993" s="447" t="s">
        <v>322</v>
      </c>
      <c r="O993" s="448">
        <v>1503.2966666666664</v>
      </c>
      <c r="P993" s="576"/>
      <c r="Q993" s="576"/>
      <c r="R993" s="577"/>
      <c r="S993" s="577"/>
      <c r="T993" s="578"/>
      <c r="U993" s="579"/>
      <c r="V993" s="580"/>
    </row>
    <row r="994" spans="1:22" ht="17.25" customHeight="1">
      <c r="B994" s="46"/>
      <c r="C994" s="46"/>
      <c r="D994" s="46"/>
      <c r="E994" s="46"/>
      <c r="F994" s="46"/>
      <c r="G994" s="47"/>
      <c r="H994" s="47"/>
      <c r="I994" s="47"/>
      <c r="J994" s="47"/>
      <c r="K994" s="47"/>
      <c r="L994" s="47"/>
      <c r="M994" s="47"/>
      <c r="N994" s="47"/>
      <c r="O994" s="47"/>
      <c r="P994" s="47"/>
      <c r="Q994" s="47"/>
      <c r="R994" s="47"/>
      <c r="S994" s="47"/>
      <c r="T994" s="47"/>
      <c r="U994" s="47"/>
      <c r="V994" s="47"/>
    </row>
    <row r="995" spans="1:22" s="24" customFormat="1" ht="16.5" customHeight="1" thickBot="1">
      <c r="A995" s="22"/>
      <c r="B995" s="735" t="s">
        <v>65</v>
      </c>
      <c r="C995" s="735"/>
      <c r="D995" s="735"/>
      <c r="E995" s="735"/>
      <c r="F995" s="735"/>
      <c r="G995" s="735"/>
      <c r="H995" s="735"/>
      <c r="I995" s="735"/>
      <c r="J995" s="735"/>
      <c r="K995" s="735"/>
      <c r="L995" s="735"/>
      <c r="M995" s="735"/>
      <c r="N995" s="735"/>
      <c r="O995" s="735"/>
      <c r="P995" s="735"/>
      <c r="Q995" s="735"/>
      <c r="R995" s="735"/>
      <c r="S995" s="735"/>
      <c r="T995" s="735"/>
      <c r="U995" s="735"/>
      <c r="V995" s="735"/>
    </row>
    <row r="996" spans="1:22" s="27" customFormat="1" ht="22.5" customHeight="1">
      <c r="A996" s="106" t="s">
        <v>1547</v>
      </c>
      <c r="B996" s="774" t="s">
        <v>62</v>
      </c>
      <c r="C996" s="779" t="s">
        <v>83</v>
      </c>
      <c r="D996" s="780"/>
      <c r="E996" s="780"/>
      <c r="F996" s="780"/>
      <c r="G996" s="780"/>
      <c r="H996" s="780"/>
      <c r="I996" s="780"/>
      <c r="J996" s="780"/>
      <c r="K996" s="780"/>
      <c r="L996" s="780"/>
      <c r="M996" s="758"/>
      <c r="N996" s="512"/>
      <c r="O996" s="513"/>
      <c r="P996" s="779" t="s">
        <v>90</v>
      </c>
      <c r="Q996" s="780"/>
      <c r="R996" s="780"/>
      <c r="S996" s="758"/>
      <c r="T996" s="757" t="s">
        <v>367</v>
      </c>
      <c r="U996" s="758"/>
      <c r="V996" s="781" t="s">
        <v>6</v>
      </c>
    </row>
    <row r="997" spans="1:22" s="27" customFormat="1" ht="22.5" customHeight="1">
      <c r="A997" s="106" t="s">
        <v>1548</v>
      </c>
      <c r="B997" s="775"/>
      <c r="C997" s="787" t="s">
        <v>84</v>
      </c>
      <c r="D997" s="788"/>
      <c r="E997" s="789"/>
      <c r="F997" s="516">
        <v>3</v>
      </c>
      <c r="G997" s="791" t="s">
        <v>292</v>
      </c>
      <c r="H997" s="750" t="s">
        <v>291</v>
      </c>
      <c r="I997" s="750"/>
      <c r="J997" s="787" t="s">
        <v>290</v>
      </c>
      <c r="K997" s="790"/>
      <c r="L997" s="517"/>
      <c r="M997" s="517"/>
      <c r="N997" s="518"/>
      <c r="O997" s="519"/>
      <c r="P997" s="814"/>
      <c r="Q997" s="815"/>
      <c r="R997" s="815"/>
      <c r="S997" s="816"/>
      <c r="T997" s="759"/>
      <c r="U997" s="760"/>
      <c r="V997" s="782"/>
    </row>
    <row r="998" spans="1:22" s="27" customFormat="1" ht="51.75" customHeight="1" thickBot="1">
      <c r="A998" s="106" t="s">
        <v>1549</v>
      </c>
      <c r="B998" s="775"/>
      <c r="C998" s="788" t="s">
        <v>82</v>
      </c>
      <c r="D998" s="789"/>
      <c r="E998" s="520" t="s">
        <v>86</v>
      </c>
      <c r="F998" s="514" t="s">
        <v>311</v>
      </c>
      <c r="G998" s="791"/>
      <c r="H998" s="750"/>
      <c r="I998" s="750"/>
      <c r="J998" s="504" t="s">
        <v>289</v>
      </c>
      <c r="K998" s="515" t="s">
        <v>297</v>
      </c>
      <c r="L998" s="521" t="s">
        <v>378</v>
      </c>
      <c r="M998" s="521"/>
      <c r="N998" s="522" t="s">
        <v>339</v>
      </c>
      <c r="O998" s="523"/>
      <c r="P998" s="454" t="s">
        <v>1100</v>
      </c>
      <c r="Q998" s="333" t="s">
        <v>91</v>
      </c>
      <c r="R998" s="334"/>
      <c r="S998" s="107">
        <v>3</v>
      </c>
      <c r="T998" s="784"/>
      <c r="U998" s="785"/>
      <c r="V998" s="783"/>
    </row>
    <row r="999" spans="1:22" s="27" customFormat="1" ht="15.75" customHeight="1">
      <c r="A999" s="106" t="s">
        <v>1550</v>
      </c>
      <c r="B999" s="775"/>
      <c r="C999" s="50">
        <v>1</v>
      </c>
      <c r="D999" s="94" t="s">
        <v>476</v>
      </c>
      <c r="E999" s="101">
        <v>0.45</v>
      </c>
      <c r="F999" s="327">
        <v>2164.7600000000002</v>
      </c>
      <c r="G999" s="327">
        <v>1532.71</v>
      </c>
      <c r="H999" s="777" t="s">
        <v>6</v>
      </c>
      <c r="I999" s="778"/>
      <c r="J999" s="102" t="s">
        <v>6</v>
      </c>
      <c r="K999" s="99" t="s">
        <v>1071</v>
      </c>
      <c r="L999" s="486" t="s">
        <v>370</v>
      </c>
      <c r="M999" s="487" t="s">
        <v>1102</v>
      </c>
      <c r="N999" s="401" t="s">
        <v>24</v>
      </c>
      <c r="O999" s="801" t="s">
        <v>15</v>
      </c>
      <c r="P999" s="802"/>
      <c r="Q999" s="792">
        <v>29</v>
      </c>
      <c r="R999" s="795" t="s">
        <v>1049</v>
      </c>
      <c r="S999" s="796"/>
      <c r="T999" s="757" t="s">
        <v>68</v>
      </c>
      <c r="U999" s="780"/>
      <c r="V999" s="758"/>
    </row>
    <row r="1000" spans="1:22" s="27" customFormat="1" ht="15.75" customHeight="1" thickBot="1">
      <c r="A1000" s="106" t="s">
        <v>1551</v>
      </c>
      <c r="B1000" s="775"/>
      <c r="C1000" s="50">
        <v>2</v>
      </c>
      <c r="D1000" s="94" t="s">
        <v>477</v>
      </c>
      <c r="E1000" s="101">
        <v>0.45</v>
      </c>
      <c r="F1000" s="327">
        <v>2345.13</v>
      </c>
      <c r="G1000" s="327">
        <v>1532.71</v>
      </c>
      <c r="H1000" s="777" t="s">
        <v>6</v>
      </c>
      <c r="I1000" s="778"/>
      <c r="J1000" s="102" t="s">
        <v>6</v>
      </c>
      <c r="K1000" s="99" t="s">
        <v>1071</v>
      </c>
      <c r="L1000" s="486" t="s">
        <v>370</v>
      </c>
      <c r="M1000" s="487" t="s">
        <v>1102</v>
      </c>
      <c r="N1000" s="401" t="s">
        <v>24</v>
      </c>
      <c r="O1000" s="801"/>
      <c r="P1000" s="802"/>
      <c r="Q1000" s="793"/>
      <c r="R1000" s="797"/>
      <c r="S1000" s="798"/>
      <c r="T1000" s="784"/>
      <c r="U1000" s="786"/>
      <c r="V1000" s="785"/>
    </row>
    <row r="1001" spans="1:22" s="27" customFormat="1" ht="15.75" customHeight="1">
      <c r="A1001" s="106" t="s">
        <v>1552</v>
      </c>
      <c r="B1001" s="775"/>
      <c r="C1001" s="50">
        <v>3</v>
      </c>
      <c r="D1001" s="94" t="s">
        <v>478</v>
      </c>
      <c r="E1001" s="101">
        <v>0.1</v>
      </c>
      <c r="F1001" s="327" t="s">
        <v>1137</v>
      </c>
      <c r="G1001" s="327">
        <v>1532.71</v>
      </c>
      <c r="H1001" s="777" t="s">
        <v>31</v>
      </c>
      <c r="I1001" s="778"/>
      <c r="J1001" s="102" t="s">
        <v>6</v>
      </c>
      <c r="K1001" s="99" t="s">
        <v>1071</v>
      </c>
      <c r="L1001" s="486" t="s">
        <v>1049</v>
      </c>
      <c r="M1001" s="487" t="s">
        <v>1135</v>
      </c>
      <c r="N1001" s="401" t="s">
        <v>24</v>
      </c>
      <c r="O1001" s="803"/>
      <c r="P1001" s="804"/>
      <c r="Q1001" s="794"/>
      <c r="R1001" s="799"/>
      <c r="S1001" s="800"/>
      <c r="T1001" s="261"/>
      <c r="U1001" s="261"/>
      <c r="V1001" s="262"/>
    </row>
    <row r="1002" spans="1:22" s="27" customFormat="1" ht="15.75" customHeight="1">
      <c r="A1002" s="106" t="s">
        <v>1553</v>
      </c>
      <c r="B1002" s="775"/>
      <c r="C1002" s="50">
        <v>4</v>
      </c>
      <c r="D1002" s="94" t="s">
        <v>1071</v>
      </c>
      <c r="E1002" s="101" t="s">
        <v>1071</v>
      </c>
      <c r="F1002" s="327" t="s">
        <v>1071</v>
      </c>
      <c r="G1002" s="327" t="s">
        <v>1071</v>
      </c>
      <c r="H1002" s="777" t="s">
        <v>1071</v>
      </c>
      <c r="I1002" s="778"/>
      <c r="J1002" s="102" t="s">
        <v>1071</v>
      </c>
      <c r="K1002" s="99" t="s">
        <v>1071</v>
      </c>
      <c r="L1002" s="486"/>
      <c r="M1002" s="487" t="s">
        <v>1071</v>
      </c>
      <c r="N1002" s="401"/>
      <c r="O1002" s="810" t="s">
        <v>315</v>
      </c>
      <c r="P1002" s="787" t="s">
        <v>314</v>
      </c>
      <c r="Q1002" s="788"/>
      <c r="R1002" s="788"/>
      <c r="S1002" s="789"/>
      <c r="T1002" s="242"/>
      <c r="U1002" s="242"/>
      <c r="V1002" s="263"/>
    </row>
    <row r="1003" spans="1:22" s="27" customFormat="1" ht="17.25" customHeight="1">
      <c r="A1003" s="106" t="s">
        <v>1554</v>
      </c>
      <c r="B1003" s="775"/>
      <c r="C1003" s="50">
        <v>5</v>
      </c>
      <c r="D1003" s="94" t="s">
        <v>1071</v>
      </c>
      <c r="E1003" s="101" t="s">
        <v>1071</v>
      </c>
      <c r="F1003" s="327" t="s">
        <v>1071</v>
      </c>
      <c r="G1003" s="327" t="s">
        <v>1071</v>
      </c>
      <c r="H1003" s="777" t="s">
        <v>1071</v>
      </c>
      <c r="I1003" s="778"/>
      <c r="J1003" s="102" t="s">
        <v>1071</v>
      </c>
      <c r="K1003" s="99" t="s">
        <v>1071</v>
      </c>
      <c r="L1003" s="486"/>
      <c r="M1003" s="487" t="s">
        <v>1071</v>
      </c>
      <c r="N1003" s="401"/>
      <c r="O1003" s="811"/>
      <c r="P1003" s="504" t="s">
        <v>92</v>
      </c>
      <c r="Q1003" s="504" t="s">
        <v>299</v>
      </c>
      <c r="R1003" s="750" t="s">
        <v>312</v>
      </c>
      <c r="S1003" s="750"/>
      <c r="T1003" s="242"/>
      <c r="U1003" s="242"/>
      <c r="V1003" s="263"/>
    </row>
    <row r="1004" spans="1:22" s="27" customFormat="1" ht="16.5" customHeight="1" thickBot="1">
      <c r="A1004" s="106" t="s">
        <v>1555</v>
      </c>
      <c r="B1004" s="775"/>
      <c r="C1004" s="103">
        <v>6</v>
      </c>
      <c r="D1004" s="104" t="s">
        <v>1071</v>
      </c>
      <c r="E1004" s="105" t="s">
        <v>1071</v>
      </c>
      <c r="F1004" s="327" t="s">
        <v>1071</v>
      </c>
      <c r="G1004" s="327" t="s">
        <v>1071</v>
      </c>
      <c r="H1004" s="777" t="s">
        <v>1071</v>
      </c>
      <c r="I1004" s="778"/>
      <c r="J1004" s="102" t="s">
        <v>1071</v>
      </c>
      <c r="K1004" s="99" t="s">
        <v>1071</v>
      </c>
      <c r="L1004" s="486"/>
      <c r="M1004" s="487" t="s">
        <v>1071</v>
      </c>
      <c r="N1004" s="484"/>
      <c r="O1004" s="346" t="s">
        <v>6</v>
      </c>
      <c r="P1004" s="265">
        <v>2</v>
      </c>
      <c r="Q1004" s="266">
        <v>3065.4126299999998</v>
      </c>
      <c r="R1004" s="817">
        <v>4509.8899999999994</v>
      </c>
      <c r="S1004" s="817">
        <v>0</v>
      </c>
      <c r="T1004" s="242"/>
      <c r="U1004" s="242"/>
      <c r="V1004" s="263"/>
    </row>
    <row r="1005" spans="1:22" s="27" customFormat="1" ht="16.5" customHeight="1" thickBot="1">
      <c r="A1005" s="106" t="s">
        <v>1556</v>
      </c>
      <c r="B1005" s="776"/>
      <c r="C1005" s="805" t="s">
        <v>88</v>
      </c>
      <c r="D1005" s="806"/>
      <c r="E1005" s="806"/>
      <c r="F1005" s="545"/>
      <c r="G1005" s="546"/>
      <c r="H1005" s="730" t="s">
        <v>6</v>
      </c>
      <c r="I1005" s="731"/>
      <c r="J1005" s="449" t="s">
        <v>6</v>
      </c>
      <c r="K1005" s="267" t="s">
        <v>6</v>
      </c>
      <c r="L1005" s="527"/>
      <c r="M1005" s="575"/>
      <c r="N1005" s="528"/>
      <c r="O1005" s="732" t="s">
        <v>1071</v>
      </c>
      <c r="P1005" s="732" t="s">
        <v>1071</v>
      </c>
      <c r="Q1005" s="732" t="s">
        <v>1071</v>
      </c>
      <c r="R1005" s="732" t="s">
        <v>1071</v>
      </c>
      <c r="S1005" s="732" t="s">
        <v>1071</v>
      </c>
      <c r="T1005" s="524"/>
      <c r="U1005" s="525"/>
      <c r="V1005" s="526"/>
    </row>
    <row r="1006" spans="1:22" ht="24.9" customHeight="1"/>
    <row r="1007" spans="1:22" ht="24.9" customHeight="1"/>
    <row r="1008" spans="1:22" s="38" customFormat="1" ht="24" thickBot="1">
      <c r="A1008" s="31">
        <v>30</v>
      </c>
      <c r="B1008" s="746" t="s">
        <v>49</v>
      </c>
      <c r="C1008" s="746"/>
      <c r="D1008" s="746"/>
      <c r="E1008" s="32">
        <v>30</v>
      </c>
      <c r="F1008" s="33" t="s">
        <v>1037</v>
      </c>
      <c r="G1008" s="34"/>
      <c r="H1008" s="34"/>
      <c r="I1008" s="33"/>
      <c r="J1008" s="33"/>
      <c r="K1008" s="33"/>
      <c r="L1008" s="33"/>
      <c r="M1008" s="35"/>
      <c r="N1008" s="35"/>
      <c r="O1008" s="34"/>
      <c r="P1008" s="34"/>
      <c r="Q1008" s="36"/>
      <c r="R1008" s="36"/>
      <c r="S1008" s="36"/>
      <c r="T1008" s="36"/>
      <c r="U1008" s="37"/>
    </row>
    <row r="1009" spans="1:22" s="24" customFormat="1" ht="24.75" customHeight="1">
      <c r="A1009" s="22"/>
      <c r="B1009" s="768" t="s">
        <v>54</v>
      </c>
      <c r="C1009" s="501" t="s">
        <v>55</v>
      </c>
      <c r="D1009" s="502" t="s">
        <v>16</v>
      </c>
      <c r="E1009" s="502"/>
      <c r="F1009" s="502" t="s">
        <v>56</v>
      </c>
      <c r="G1009" s="503"/>
      <c r="H1009" s="749" t="s">
        <v>57</v>
      </c>
      <c r="I1009" s="747" t="s">
        <v>345</v>
      </c>
      <c r="J1009" s="749" t="s">
        <v>17</v>
      </c>
      <c r="K1009" s="749" t="s">
        <v>298</v>
      </c>
      <c r="L1009" s="749" t="s">
        <v>58</v>
      </c>
      <c r="M1009" s="749" t="s">
        <v>193</v>
      </c>
      <c r="N1009" s="766" t="s">
        <v>313</v>
      </c>
      <c r="O1009" s="767"/>
      <c r="P1009" s="733" t="s">
        <v>21</v>
      </c>
      <c r="Q1009" s="734"/>
      <c r="R1009" s="757" t="s">
        <v>205</v>
      </c>
      <c r="S1009" s="758"/>
      <c r="T1009" s="761" t="s">
        <v>180</v>
      </c>
      <c r="U1009" s="762"/>
      <c r="V1009" s="763"/>
    </row>
    <row r="1010" spans="1:22" s="24" customFormat="1" ht="92.25" customHeight="1">
      <c r="A1010" s="22"/>
      <c r="B1010" s="769"/>
      <c r="C1010" s="504" t="s">
        <v>59</v>
      </c>
      <c r="D1010" s="505" t="s">
        <v>3</v>
      </c>
      <c r="E1010" s="505" t="s">
        <v>18</v>
      </c>
      <c r="F1010" s="505" t="s">
        <v>60</v>
      </c>
      <c r="G1010" s="506" t="s">
        <v>61</v>
      </c>
      <c r="H1010" s="750"/>
      <c r="I1010" s="748"/>
      <c r="J1010" s="750"/>
      <c r="K1010" s="750"/>
      <c r="L1010" s="750"/>
      <c r="M1010" s="750"/>
      <c r="N1010" s="504" t="s">
        <v>191</v>
      </c>
      <c r="O1010" s="505" t="s">
        <v>73</v>
      </c>
      <c r="P1010" s="764"/>
      <c r="Q1010" s="765"/>
      <c r="R1010" s="759"/>
      <c r="S1010" s="760"/>
      <c r="T1010" s="507" t="s">
        <v>181</v>
      </c>
      <c r="U1010" s="508" t="s">
        <v>190</v>
      </c>
      <c r="V1010" s="509" t="s">
        <v>225</v>
      </c>
    </row>
    <row r="1011" spans="1:22" s="24" customFormat="1" ht="26.25" customHeight="1">
      <c r="A1011" s="22"/>
      <c r="B1011" s="433"/>
      <c r="C1011" s="434">
        <v>3</v>
      </c>
      <c r="D1011" s="434">
        <v>4</v>
      </c>
      <c r="E1011" s="434">
        <v>5</v>
      </c>
      <c r="F1011" s="434">
        <v>6</v>
      </c>
      <c r="G1011" s="434">
        <v>7</v>
      </c>
      <c r="H1011" s="434">
        <v>8</v>
      </c>
      <c r="I1011" s="434">
        <v>9</v>
      </c>
      <c r="J1011" s="434">
        <v>10</v>
      </c>
      <c r="K1011" s="434">
        <v>11</v>
      </c>
      <c r="L1011" s="434">
        <v>12</v>
      </c>
      <c r="M1011" s="434">
        <v>13</v>
      </c>
      <c r="N1011" s="434">
        <v>14</v>
      </c>
      <c r="O1011" s="434">
        <v>15</v>
      </c>
      <c r="P1011" s="435">
        <v>16</v>
      </c>
      <c r="Q1011" s="436">
        <v>17</v>
      </c>
      <c r="R1011" s="435">
        <v>18</v>
      </c>
      <c r="S1011" s="436">
        <v>19</v>
      </c>
      <c r="T1011" s="437">
        <v>20</v>
      </c>
      <c r="U1011" s="224">
        <v>21</v>
      </c>
      <c r="V1011" s="438">
        <v>22</v>
      </c>
    </row>
    <row r="1012" spans="1:22" s="40" customFormat="1" ht="24.9" customHeight="1">
      <c r="A1012" s="39" t="s">
        <v>1088</v>
      </c>
      <c r="B1012" s="439">
        <v>1</v>
      </c>
      <c r="C1012" s="427" t="s">
        <v>767</v>
      </c>
      <c r="D1012" s="427" t="s">
        <v>768</v>
      </c>
      <c r="E1012" s="427" t="s">
        <v>769</v>
      </c>
      <c r="F1012" s="427" t="s">
        <v>595</v>
      </c>
      <c r="G1012" s="419">
        <v>0.98</v>
      </c>
      <c r="H1012" s="419" t="s">
        <v>24</v>
      </c>
      <c r="I1012" s="425" t="s">
        <v>591</v>
      </c>
      <c r="J1012" s="426" t="s">
        <v>1037</v>
      </c>
      <c r="K1012" s="461">
        <v>39845</v>
      </c>
      <c r="L1012" s="461">
        <v>40765</v>
      </c>
      <c r="M1012" s="420">
        <v>1515.36</v>
      </c>
      <c r="N1012" s="458">
        <v>1485.0527999999999</v>
      </c>
      <c r="O1012" s="228">
        <v>1485.0527999999999</v>
      </c>
      <c r="P1012" s="720"/>
      <c r="Q1012" s="721"/>
      <c r="R1012" s="751" t="s">
        <v>609</v>
      </c>
      <c r="S1012" s="752"/>
      <c r="T1012" s="422" t="s">
        <v>24</v>
      </c>
      <c r="U1012" s="423">
        <v>18</v>
      </c>
      <c r="V1012" s="424" t="s">
        <v>24</v>
      </c>
    </row>
    <row r="1013" spans="1:22" s="40" customFormat="1" ht="24.9" customHeight="1">
      <c r="A1013" s="39" t="s">
        <v>595</v>
      </c>
      <c r="B1013" s="439">
        <v>2</v>
      </c>
      <c r="C1013" s="427" t="s">
        <v>767</v>
      </c>
      <c r="D1013" s="427" t="s">
        <v>770</v>
      </c>
      <c r="E1013" s="427" t="s">
        <v>771</v>
      </c>
      <c r="F1013" s="427" t="s">
        <v>591</v>
      </c>
      <c r="G1013" s="419">
        <v>1</v>
      </c>
      <c r="H1013" s="419" t="s">
        <v>24</v>
      </c>
      <c r="I1013" s="425" t="s">
        <v>591</v>
      </c>
      <c r="J1013" s="426" t="s">
        <v>1037</v>
      </c>
      <c r="K1013" s="461">
        <v>42700</v>
      </c>
      <c r="L1013" s="461">
        <v>43434</v>
      </c>
      <c r="M1013" s="420">
        <v>1766.06</v>
      </c>
      <c r="N1013" s="458">
        <v>1766.06</v>
      </c>
      <c r="O1013" s="228">
        <v>1766.06</v>
      </c>
      <c r="P1013" s="720"/>
      <c r="Q1013" s="721"/>
      <c r="R1013" s="751" t="s">
        <v>617</v>
      </c>
      <c r="S1013" s="752"/>
      <c r="T1013" s="422" t="s">
        <v>24</v>
      </c>
      <c r="U1013" s="423">
        <v>150</v>
      </c>
      <c r="V1013" s="424" t="s">
        <v>24</v>
      </c>
    </row>
    <row r="1014" spans="1:22" s="40" customFormat="1" ht="13.8">
      <c r="A1014" s="39" t="s">
        <v>1090</v>
      </c>
      <c r="B1014" s="439" t="s">
        <v>1071</v>
      </c>
      <c r="C1014" s="427"/>
      <c r="D1014" s="427"/>
      <c r="E1014" s="427"/>
      <c r="F1014" s="427"/>
      <c r="G1014" s="419"/>
      <c r="H1014" s="419"/>
      <c r="I1014" s="425"/>
      <c r="J1014" s="426" t="s">
        <v>1071</v>
      </c>
      <c r="K1014" s="461"/>
      <c r="L1014" s="461"/>
      <c r="M1014" s="420"/>
      <c r="N1014" s="458" t="s">
        <v>1071</v>
      </c>
      <c r="O1014" s="228" t="s">
        <v>1071</v>
      </c>
      <c r="P1014" s="720"/>
      <c r="Q1014" s="721"/>
      <c r="R1014" s="722"/>
      <c r="S1014" s="723"/>
      <c r="T1014" s="422"/>
      <c r="U1014" s="423"/>
      <c r="V1014" s="424"/>
    </row>
    <row r="1015" spans="1:22" s="40" customFormat="1" ht="13.8">
      <c r="A1015" s="39" t="s">
        <v>1091</v>
      </c>
      <c r="B1015" s="439" t="s">
        <v>1071</v>
      </c>
      <c r="C1015" s="427"/>
      <c r="D1015" s="427"/>
      <c r="E1015" s="427"/>
      <c r="F1015" s="427"/>
      <c r="G1015" s="419"/>
      <c r="H1015" s="419"/>
      <c r="I1015" s="425"/>
      <c r="J1015" s="426" t="s">
        <v>1071</v>
      </c>
      <c r="K1015" s="461"/>
      <c r="L1015" s="461"/>
      <c r="M1015" s="420"/>
      <c r="N1015" s="458" t="s">
        <v>1071</v>
      </c>
      <c r="O1015" s="228" t="s">
        <v>1071</v>
      </c>
      <c r="P1015" s="720"/>
      <c r="Q1015" s="721"/>
      <c r="R1015" s="722"/>
      <c r="S1015" s="723"/>
      <c r="T1015" s="422"/>
      <c r="U1015" s="423"/>
      <c r="V1015" s="424"/>
    </row>
    <row r="1016" spans="1:22" s="40" customFormat="1" ht="13.8">
      <c r="A1016" s="39"/>
      <c r="B1016" s="439" t="s">
        <v>1071</v>
      </c>
      <c r="C1016" s="427"/>
      <c r="D1016" s="427"/>
      <c r="E1016" s="427"/>
      <c r="F1016" s="427"/>
      <c r="G1016" s="419"/>
      <c r="H1016" s="419"/>
      <c r="I1016" s="425"/>
      <c r="J1016" s="426" t="s">
        <v>1071</v>
      </c>
      <c r="K1016" s="461"/>
      <c r="L1016" s="461"/>
      <c r="M1016" s="420"/>
      <c r="N1016" s="458" t="s">
        <v>1071</v>
      </c>
      <c r="O1016" s="228" t="s">
        <v>1071</v>
      </c>
      <c r="P1016" s="720"/>
      <c r="Q1016" s="721"/>
      <c r="R1016" s="722"/>
      <c r="S1016" s="723"/>
      <c r="T1016" s="422"/>
      <c r="U1016" s="423"/>
      <c r="V1016" s="424"/>
    </row>
    <row r="1017" spans="1:22" s="40" customFormat="1" ht="13.8">
      <c r="A1017" s="39"/>
      <c r="B1017" s="439" t="s">
        <v>1071</v>
      </c>
      <c r="C1017" s="427"/>
      <c r="D1017" s="427"/>
      <c r="E1017" s="427"/>
      <c r="F1017" s="427"/>
      <c r="G1017" s="419"/>
      <c r="H1017" s="419"/>
      <c r="I1017" s="425"/>
      <c r="J1017" s="426" t="s">
        <v>1071</v>
      </c>
      <c r="K1017" s="461"/>
      <c r="L1017" s="461"/>
      <c r="M1017" s="420"/>
      <c r="N1017" s="458" t="s">
        <v>1071</v>
      </c>
      <c r="O1017" s="228" t="s">
        <v>1071</v>
      </c>
      <c r="P1017" s="720"/>
      <c r="Q1017" s="721"/>
      <c r="R1017" s="722"/>
      <c r="S1017" s="723"/>
      <c r="T1017" s="422"/>
      <c r="U1017" s="423"/>
      <c r="V1017" s="424"/>
    </row>
    <row r="1018" spans="1:22" s="40" customFormat="1" ht="13.8">
      <c r="A1018" s="39"/>
      <c r="B1018" s="439" t="s">
        <v>1071</v>
      </c>
      <c r="C1018" s="427"/>
      <c r="D1018" s="427"/>
      <c r="E1018" s="427"/>
      <c r="F1018" s="427"/>
      <c r="G1018" s="419"/>
      <c r="H1018" s="419"/>
      <c r="I1018" s="425"/>
      <c r="J1018" s="426" t="s">
        <v>1071</v>
      </c>
      <c r="K1018" s="461"/>
      <c r="L1018" s="461"/>
      <c r="M1018" s="420"/>
      <c r="N1018" s="458" t="s">
        <v>1071</v>
      </c>
      <c r="O1018" s="228" t="s">
        <v>1071</v>
      </c>
      <c r="P1018" s="720"/>
      <c r="Q1018" s="721"/>
      <c r="R1018" s="722"/>
      <c r="S1018" s="723"/>
      <c r="T1018" s="422"/>
      <c r="U1018" s="423"/>
      <c r="V1018" s="424"/>
    </row>
    <row r="1019" spans="1:22" s="40" customFormat="1" ht="13.8">
      <c r="A1019" s="39"/>
      <c r="B1019" s="439" t="s">
        <v>1071</v>
      </c>
      <c r="C1019" s="427"/>
      <c r="D1019" s="427"/>
      <c r="E1019" s="427"/>
      <c r="F1019" s="427"/>
      <c r="G1019" s="419"/>
      <c r="H1019" s="419"/>
      <c r="I1019" s="425"/>
      <c r="J1019" s="426" t="s">
        <v>1071</v>
      </c>
      <c r="K1019" s="461"/>
      <c r="L1019" s="461"/>
      <c r="M1019" s="420"/>
      <c r="N1019" s="458" t="s">
        <v>1071</v>
      </c>
      <c r="O1019" s="228" t="s">
        <v>1071</v>
      </c>
      <c r="P1019" s="720"/>
      <c r="Q1019" s="721"/>
      <c r="R1019" s="722"/>
      <c r="S1019" s="723"/>
      <c r="T1019" s="422"/>
      <c r="U1019" s="423"/>
      <c r="V1019" s="424"/>
    </row>
    <row r="1020" spans="1:22" s="40" customFormat="1" ht="13.8">
      <c r="A1020" s="39"/>
      <c r="B1020" s="439" t="s">
        <v>1071</v>
      </c>
      <c r="C1020" s="427"/>
      <c r="D1020" s="427"/>
      <c r="E1020" s="427"/>
      <c r="F1020" s="427"/>
      <c r="G1020" s="419"/>
      <c r="H1020" s="419"/>
      <c r="I1020" s="425"/>
      <c r="J1020" s="426" t="s">
        <v>1071</v>
      </c>
      <c r="K1020" s="461"/>
      <c r="L1020" s="461"/>
      <c r="M1020" s="420"/>
      <c r="N1020" s="458" t="s">
        <v>1071</v>
      </c>
      <c r="O1020" s="228" t="s">
        <v>1071</v>
      </c>
      <c r="P1020" s="720"/>
      <c r="Q1020" s="721"/>
      <c r="R1020" s="722"/>
      <c r="S1020" s="723"/>
      <c r="T1020" s="422"/>
      <c r="U1020" s="423"/>
      <c r="V1020" s="424"/>
    </row>
    <row r="1021" spans="1:22" s="40" customFormat="1" ht="13.8">
      <c r="A1021" s="39" t="s">
        <v>1557</v>
      </c>
      <c r="B1021" s="439" t="s">
        <v>1071</v>
      </c>
      <c r="C1021" s="427"/>
      <c r="D1021" s="427"/>
      <c r="E1021" s="427"/>
      <c r="F1021" s="427"/>
      <c r="G1021" s="419"/>
      <c r="H1021" s="419"/>
      <c r="I1021" s="425"/>
      <c r="J1021" s="426" t="s">
        <v>1071</v>
      </c>
      <c r="K1021" s="461"/>
      <c r="L1021" s="461"/>
      <c r="M1021" s="420"/>
      <c r="N1021" s="459" t="s">
        <v>1071</v>
      </c>
      <c r="O1021" s="228"/>
      <c r="P1021" s="720"/>
      <c r="Q1021" s="721"/>
      <c r="R1021" s="722"/>
      <c r="S1021" s="723"/>
      <c r="T1021" s="422"/>
      <c r="U1021" s="423"/>
      <c r="V1021" s="424"/>
    </row>
    <row r="1022" spans="1:22" s="40" customFormat="1" ht="13.8">
      <c r="A1022" s="39" t="s">
        <v>1558</v>
      </c>
      <c r="B1022" s="439" t="s">
        <v>1071</v>
      </c>
      <c r="C1022" s="427"/>
      <c r="D1022" s="427"/>
      <c r="E1022" s="427"/>
      <c r="F1022" s="427"/>
      <c r="G1022" s="419"/>
      <c r="H1022" s="419"/>
      <c r="I1022" s="425"/>
      <c r="J1022" s="426" t="s">
        <v>1071</v>
      </c>
      <c r="K1022" s="461"/>
      <c r="L1022" s="461"/>
      <c r="M1022" s="421"/>
      <c r="N1022" s="459" t="s">
        <v>1071</v>
      </c>
      <c r="O1022" s="228" t="s">
        <v>1071</v>
      </c>
      <c r="P1022" s="720"/>
      <c r="Q1022" s="721"/>
      <c r="R1022" s="722"/>
      <c r="S1022" s="723"/>
      <c r="T1022" s="422"/>
      <c r="U1022" s="423"/>
      <c r="V1022" s="424"/>
    </row>
    <row r="1023" spans="1:22" s="40" customFormat="1" ht="13.8">
      <c r="A1023" s="39" t="s">
        <v>1559</v>
      </c>
      <c r="B1023" s="439" t="s">
        <v>1071</v>
      </c>
      <c r="C1023" s="427"/>
      <c r="D1023" s="427"/>
      <c r="E1023" s="427"/>
      <c r="F1023" s="427"/>
      <c r="G1023" s="419"/>
      <c r="H1023" s="419"/>
      <c r="I1023" s="425"/>
      <c r="J1023" s="426" t="s">
        <v>1071</v>
      </c>
      <c r="K1023" s="461"/>
      <c r="L1023" s="461"/>
      <c r="M1023" s="421"/>
      <c r="N1023" s="459" t="s">
        <v>1071</v>
      </c>
      <c r="O1023" s="228" t="s">
        <v>1071</v>
      </c>
      <c r="P1023" s="720"/>
      <c r="Q1023" s="721"/>
      <c r="R1023" s="722"/>
      <c r="S1023" s="723"/>
      <c r="T1023" s="422"/>
      <c r="U1023" s="423"/>
      <c r="V1023" s="424"/>
    </row>
    <row r="1024" spans="1:22" s="40" customFormat="1" ht="14.4" thickBot="1">
      <c r="A1024" s="39" t="s">
        <v>1560</v>
      </c>
      <c r="B1024" s="443" t="s">
        <v>1071</v>
      </c>
      <c r="C1024" s="428"/>
      <c r="D1024" s="428"/>
      <c r="E1024" s="428"/>
      <c r="F1024" s="428"/>
      <c r="G1024" s="429"/>
      <c r="H1024" s="429"/>
      <c r="I1024" s="430"/>
      <c r="J1024" s="431" t="s">
        <v>1071</v>
      </c>
      <c r="K1024" s="462"/>
      <c r="L1024" s="462"/>
      <c r="M1024" s="432"/>
      <c r="N1024" s="459" t="s">
        <v>1071</v>
      </c>
      <c r="O1024" s="228" t="s">
        <v>1071</v>
      </c>
      <c r="P1024" s="720"/>
      <c r="Q1024" s="721"/>
      <c r="R1024" s="722"/>
      <c r="S1024" s="723"/>
      <c r="T1024" s="422"/>
      <c r="U1024" s="423"/>
      <c r="V1024" s="424"/>
    </row>
    <row r="1025" spans="1:22" s="24" customFormat="1" ht="12" customHeight="1">
      <c r="A1025" s="39"/>
      <c r="B1025" s="41"/>
      <c r="C1025" s="42"/>
      <c r="D1025" s="42"/>
      <c r="E1025" s="42"/>
      <c r="F1025" s="42"/>
      <c r="G1025" s="42"/>
      <c r="H1025" s="440"/>
      <c r="I1025" s="42"/>
      <c r="J1025" s="42"/>
      <c r="K1025" s="42"/>
      <c r="L1025" s="42"/>
      <c r="M1025" s="42"/>
      <c r="N1025" s="42"/>
      <c r="O1025" s="227"/>
      <c r="P1025" s="42"/>
      <c r="Q1025" s="42"/>
      <c r="R1025" s="227"/>
      <c r="S1025" s="42"/>
      <c r="T1025" s="42"/>
      <c r="U1025" s="43"/>
      <c r="V1025" s="44"/>
    </row>
    <row r="1026" spans="1:22" s="24" customFormat="1" ht="17.25" customHeight="1" thickBot="1">
      <c r="A1026" s="39" t="s">
        <v>1561</v>
      </c>
      <c r="B1026" s="510"/>
      <c r="C1026" s="511"/>
      <c r="D1026" s="511"/>
      <c r="E1026" s="511"/>
      <c r="F1026" s="511"/>
      <c r="G1026" s="511"/>
      <c r="H1026" s="511"/>
      <c r="I1026" s="511"/>
      <c r="J1026" s="511"/>
      <c r="K1026" s="511"/>
      <c r="L1026" s="511"/>
      <c r="M1026" s="511"/>
      <c r="N1026" s="447" t="s">
        <v>322</v>
      </c>
      <c r="O1026" s="448">
        <v>1625.5563999999999</v>
      </c>
      <c r="P1026" s="576"/>
      <c r="Q1026" s="576"/>
      <c r="R1026" s="577"/>
      <c r="S1026" s="577"/>
      <c r="T1026" s="578"/>
      <c r="U1026" s="579"/>
      <c r="V1026" s="580"/>
    </row>
    <row r="1027" spans="1:22" ht="17.25" customHeight="1">
      <c r="B1027" s="46"/>
      <c r="C1027" s="46"/>
      <c r="D1027" s="46"/>
      <c r="E1027" s="46"/>
      <c r="F1027" s="46"/>
      <c r="G1027" s="47"/>
      <c r="H1027" s="47"/>
      <c r="I1027" s="47"/>
      <c r="J1027" s="47"/>
      <c r="K1027" s="47"/>
      <c r="L1027" s="47"/>
      <c r="M1027" s="47"/>
      <c r="N1027" s="47"/>
      <c r="O1027" s="47"/>
      <c r="P1027" s="47"/>
      <c r="Q1027" s="47"/>
      <c r="R1027" s="47"/>
      <c r="S1027" s="47"/>
      <c r="T1027" s="47"/>
      <c r="U1027" s="47"/>
      <c r="V1027" s="47"/>
    </row>
    <row r="1028" spans="1:22" s="24" customFormat="1" ht="16.5" customHeight="1" thickBot="1">
      <c r="A1028" s="22"/>
      <c r="B1028" s="735" t="s">
        <v>65</v>
      </c>
      <c r="C1028" s="735"/>
      <c r="D1028" s="735"/>
      <c r="E1028" s="735"/>
      <c r="F1028" s="735"/>
      <c r="G1028" s="735"/>
      <c r="H1028" s="735"/>
      <c r="I1028" s="735"/>
      <c r="J1028" s="735"/>
      <c r="K1028" s="735"/>
      <c r="L1028" s="735"/>
      <c r="M1028" s="735"/>
      <c r="N1028" s="735"/>
      <c r="O1028" s="735"/>
      <c r="P1028" s="735"/>
      <c r="Q1028" s="735"/>
      <c r="R1028" s="735"/>
      <c r="S1028" s="735"/>
      <c r="T1028" s="735"/>
      <c r="U1028" s="735"/>
      <c r="V1028" s="735"/>
    </row>
    <row r="1029" spans="1:22" s="27" customFormat="1" ht="22.5" customHeight="1">
      <c r="A1029" s="106" t="s">
        <v>1562</v>
      </c>
      <c r="B1029" s="774" t="s">
        <v>62</v>
      </c>
      <c r="C1029" s="779" t="s">
        <v>83</v>
      </c>
      <c r="D1029" s="780"/>
      <c r="E1029" s="780"/>
      <c r="F1029" s="780"/>
      <c r="G1029" s="780"/>
      <c r="H1029" s="780"/>
      <c r="I1029" s="780"/>
      <c r="J1029" s="780"/>
      <c r="K1029" s="780"/>
      <c r="L1029" s="780"/>
      <c r="M1029" s="758"/>
      <c r="N1029" s="512"/>
      <c r="O1029" s="513"/>
      <c r="P1029" s="779" t="s">
        <v>90</v>
      </c>
      <c r="Q1029" s="780"/>
      <c r="R1029" s="780"/>
      <c r="S1029" s="758"/>
      <c r="T1029" s="757" t="s">
        <v>367</v>
      </c>
      <c r="U1029" s="758"/>
      <c r="V1029" s="781" t="s">
        <v>6</v>
      </c>
    </row>
    <row r="1030" spans="1:22" s="27" customFormat="1" ht="22.5" customHeight="1">
      <c r="A1030" s="106" t="s">
        <v>1563</v>
      </c>
      <c r="B1030" s="775"/>
      <c r="C1030" s="787" t="s">
        <v>84</v>
      </c>
      <c r="D1030" s="788"/>
      <c r="E1030" s="789"/>
      <c r="F1030" s="516">
        <v>1</v>
      </c>
      <c r="G1030" s="791" t="s">
        <v>292</v>
      </c>
      <c r="H1030" s="750" t="s">
        <v>291</v>
      </c>
      <c r="I1030" s="750"/>
      <c r="J1030" s="787" t="s">
        <v>290</v>
      </c>
      <c r="K1030" s="790"/>
      <c r="L1030" s="517"/>
      <c r="M1030" s="517"/>
      <c r="N1030" s="518"/>
      <c r="O1030" s="519"/>
      <c r="P1030" s="814"/>
      <c r="Q1030" s="815"/>
      <c r="R1030" s="815"/>
      <c r="S1030" s="816"/>
      <c r="T1030" s="759"/>
      <c r="U1030" s="760"/>
      <c r="V1030" s="782"/>
    </row>
    <row r="1031" spans="1:22" s="27" customFormat="1" ht="51.75" customHeight="1" thickBot="1">
      <c r="A1031" s="106" t="s">
        <v>1564</v>
      </c>
      <c r="B1031" s="775"/>
      <c r="C1031" s="788" t="s">
        <v>82</v>
      </c>
      <c r="D1031" s="789"/>
      <c r="E1031" s="520" t="s">
        <v>86</v>
      </c>
      <c r="F1031" s="514" t="s">
        <v>311</v>
      </c>
      <c r="G1031" s="791"/>
      <c r="H1031" s="750"/>
      <c r="I1031" s="750"/>
      <c r="J1031" s="504" t="s">
        <v>289</v>
      </c>
      <c r="K1031" s="515" t="s">
        <v>297</v>
      </c>
      <c r="L1031" s="521" t="s">
        <v>378</v>
      </c>
      <c r="M1031" s="521"/>
      <c r="N1031" s="522" t="s">
        <v>339</v>
      </c>
      <c r="O1031" s="523"/>
      <c r="P1031" s="454" t="s">
        <v>1100</v>
      </c>
      <c r="Q1031" s="333" t="s">
        <v>91</v>
      </c>
      <c r="R1031" s="334"/>
      <c r="S1031" s="107">
        <v>2</v>
      </c>
      <c r="T1031" s="784"/>
      <c r="U1031" s="785"/>
      <c r="V1031" s="783"/>
    </row>
    <row r="1032" spans="1:22" s="27" customFormat="1" ht="15.75" customHeight="1">
      <c r="A1032" s="106" t="s">
        <v>1565</v>
      </c>
      <c r="B1032" s="775"/>
      <c r="C1032" s="50">
        <v>1</v>
      </c>
      <c r="D1032" s="94" t="s">
        <v>1071</v>
      </c>
      <c r="E1032" s="101" t="s">
        <v>1071</v>
      </c>
      <c r="F1032" s="327" t="s">
        <v>1071</v>
      </c>
      <c r="G1032" s="327" t="s">
        <v>1071</v>
      </c>
      <c r="H1032" s="777" t="s">
        <v>1071</v>
      </c>
      <c r="I1032" s="778"/>
      <c r="J1032" s="102" t="s">
        <v>1071</v>
      </c>
      <c r="K1032" s="99" t="s">
        <v>1071</v>
      </c>
      <c r="L1032" s="486" t="s">
        <v>1049</v>
      </c>
      <c r="M1032" s="487" t="s">
        <v>1135</v>
      </c>
      <c r="N1032" s="401" t="s">
        <v>24</v>
      </c>
      <c r="O1032" s="801" t="s">
        <v>15</v>
      </c>
      <c r="P1032" s="802"/>
      <c r="Q1032" s="792">
        <v>30</v>
      </c>
      <c r="R1032" s="795" t="s">
        <v>1049</v>
      </c>
      <c r="S1032" s="796"/>
      <c r="T1032" s="757" t="s">
        <v>68</v>
      </c>
      <c r="U1032" s="780"/>
      <c r="V1032" s="758"/>
    </row>
    <row r="1033" spans="1:22" s="27" customFormat="1" ht="15.75" customHeight="1" thickBot="1">
      <c r="A1033" s="106" t="s">
        <v>1566</v>
      </c>
      <c r="B1033" s="775"/>
      <c r="C1033" s="50">
        <v>2</v>
      </c>
      <c r="D1033" s="94" t="s">
        <v>1071</v>
      </c>
      <c r="E1033" s="101" t="s">
        <v>1071</v>
      </c>
      <c r="F1033" s="327" t="s">
        <v>1071</v>
      </c>
      <c r="G1033" s="327" t="s">
        <v>1071</v>
      </c>
      <c r="H1033" s="777" t="s">
        <v>1071</v>
      </c>
      <c r="I1033" s="778"/>
      <c r="J1033" s="102" t="s">
        <v>1071</v>
      </c>
      <c r="K1033" s="99" t="s">
        <v>1071</v>
      </c>
      <c r="L1033" s="486"/>
      <c r="M1033" s="487" t="s">
        <v>1071</v>
      </c>
      <c r="N1033" s="401" t="s">
        <v>24</v>
      </c>
      <c r="O1033" s="801"/>
      <c r="P1033" s="802"/>
      <c r="Q1033" s="793"/>
      <c r="R1033" s="797"/>
      <c r="S1033" s="798"/>
      <c r="T1033" s="784"/>
      <c r="U1033" s="786"/>
      <c r="V1033" s="785"/>
    </row>
    <row r="1034" spans="1:22" s="27" customFormat="1" ht="15.75" customHeight="1">
      <c r="A1034" s="106" t="s">
        <v>1567</v>
      </c>
      <c r="B1034" s="775"/>
      <c r="C1034" s="50">
        <v>3</v>
      </c>
      <c r="D1034" s="94" t="s">
        <v>1071</v>
      </c>
      <c r="E1034" s="101" t="s">
        <v>1071</v>
      </c>
      <c r="F1034" s="327" t="s">
        <v>1071</v>
      </c>
      <c r="G1034" s="327" t="s">
        <v>1071</v>
      </c>
      <c r="H1034" s="777" t="s">
        <v>1071</v>
      </c>
      <c r="I1034" s="778"/>
      <c r="J1034" s="102" t="s">
        <v>1071</v>
      </c>
      <c r="K1034" s="99" t="s">
        <v>1071</v>
      </c>
      <c r="L1034" s="486"/>
      <c r="M1034" s="487" t="s">
        <v>1071</v>
      </c>
      <c r="N1034" s="401"/>
      <c r="O1034" s="803"/>
      <c r="P1034" s="804"/>
      <c r="Q1034" s="794"/>
      <c r="R1034" s="799"/>
      <c r="S1034" s="800"/>
      <c r="T1034" s="261"/>
      <c r="U1034" s="261"/>
      <c r="V1034" s="262"/>
    </row>
    <row r="1035" spans="1:22" s="27" customFormat="1" ht="15.75" customHeight="1">
      <c r="A1035" s="106" t="s">
        <v>1568</v>
      </c>
      <c r="B1035" s="775"/>
      <c r="C1035" s="50">
        <v>4</v>
      </c>
      <c r="D1035" s="94" t="s">
        <v>1071</v>
      </c>
      <c r="E1035" s="101" t="s">
        <v>1071</v>
      </c>
      <c r="F1035" s="327" t="s">
        <v>1071</v>
      </c>
      <c r="G1035" s="327" t="s">
        <v>1071</v>
      </c>
      <c r="H1035" s="777" t="s">
        <v>1071</v>
      </c>
      <c r="I1035" s="778"/>
      <c r="J1035" s="102" t="s">
        <v>1071</v>
      </c>
      <c r="K1035" s="99" t="s">
        <v>1071</v>
      </c>
      <c r="L1035" s="486"/>
      <c r="M1035" s="487" t="s">
        <v>1071</v>
      </c>
      <c r="N1035" s="401"/>
      <c r="O1035" s="810" t="s">
        <v>315</v>
      </c>
      <c r="P1035" s="787" t="s">
        <v>314</v>
      </c>
      <c r="Q1035" s="788"/>
      <c r="R1035" s="788"/>
      <c r="S1035" s="789"/>
      <c r="T1035" s="242"/>
      <c r="U1035" s="242"/>
      <c r="V1035" s="263"/>
    </row>
    <row r="1036" spans="1:22" s="27" customFormat="1" ht="17.25" customHeight="1">
      <c r="A1036" s="106" t="s">
        <v>1569</v>
      </c>
      <c r="B1036" s="775"/>
      <c r="C1036" s="50">
        <v>5</v>
      </c>
      <c r="D1036" s="94" t="s">
        <v>1071</v>
      </c>
      <c r="E1036" s="101" t="s">
        <v>1071</v>
      </c>
      <c r="F1036" s="327" t="s">
        <v>1071</v>
      </c>
      <c r="G1036" s="327" t="s">
        <v>1071</v>
      </c>
      <c r="H1036" s="777" t="s">
        <v>1071</v>
      </c>
      <c r="I1036" s="778"/>
      <c r="J1036" s="102" t="s">
        <v>1071</v>
      </c>
      <c r="K1036" s="99" t="s">
        <v>1071</v>
      </c>
      <c r="L1036" s="486"/>
      <c r="M1036" s="487" t="s">
        <v>1071</v>
      </c>
      <c r="N1036" s="401"/>
      <c r="O1036" s="811"/>
      <c r="P1036" s="504" t="s">
        <v>92</v>
      </c>
      <c r="Q1036" s="504" t="s">
        <v>299</v>
      </c>
      <c r="R1036" s="750" t="s">
        <v>312</v>
      </c>
      <c r="S1036" s="750"/>
      <c r="T1036" s="242"/>
      <c r="U1036" s="242"/>
      <c r="V1036" s="263"/>
    </row>
    <row r="1037" spans="1:22" s="27" customFormat="1" ht="16.5" customHeight="1" thickBot="1">
      <c r="A1037" s="106" t="s">
        <v>1570</v>
      </c>
      <c r="B1037" s="775"/>
      <c r="C1037" s="103">
        <v>6</v>
      </c>
      <c r="D1037" s="104" t="s">
        <v>1071</v>
      </c>
      <c r="E1037" s="105" t="s">
        <v>1071</v>
      </c>
      <c r="F1037" s="327" t="s">
        <v>1071</v>
      </c>
      <c r="G1037" s="327" t="s">
        <v>1071</v>
      </c>
      <c r="H1037" s="777" t="s">
        <v>1071</v>
      </c>
      <c r="I1037" s="778"/>
      <c r="J1037" s="102" t="s">
        <v>1071</v>
      </c>
      <c r="K1037" s="99" t="s">
        <v>1071</v>
      </c>
      <c r="L1037" s="486"/>
      <c r="M1037" s="487" t="s">
        <v>1071</v>
      </c>
      <c r="N1037" s="484"/>
      <c r="O1037" s="346" t="s">
        <v>6</v>
      </c>
      <c r="P1037" s="265">
        <v>2</v>
      </c>
      <c r="Q1037" s="266">
        <v>3065.4126299999998</v>
      </c>
      <c r="R1037" s="817">
        <v>3251.1127999999999</v>
      </c>
      <c r="S1037" s="817">
        <v>0</v>
      </c>
      <c r="T1037" s="242"/>
      <c r="U1037" s="242"/>
      <c r="V1037" s="263"/>
    </row>
    <row r="1038" spans="1:22" s="27" customFormat="1" ht="16.5" customHeight="1" thickBot="1">
      <c r="A1038" s="106" t="s">
        <v>1571</v>
      </c>
      <c r="B1038" s="776"/>
      <c r="C1038" s="805" t="s">
        <v>88</v>
      </c>
      <c r="D1038" s="806"/>
      <c r="E1038" s="806"/>
      <c r="F1038" s="545"/>
      <c r="G1038" s="546"/>
      <c r="H1038" s="730" t="s">
        <v>1071</v>
      </c>
      <c r="I1038" s="731"/>
      <c r="J1038" s="449" t="s">
        <v>1071</v>
      </c>
      <c r="K1038" s="267" t="s">
        <v>6</v>
      </c>
      <c r="L1038" s="527"/>
      <c r="M1038" s="575"/>
      <c r="N1038" s="528"/>
      <c r="O1038" s="732" t="s">
        <v>1071</v>
      </c>
      <c r="P1038" s="732" t="s">
        <v>1071</v>
      </c>
      <c r="Q1038" s="732" t="s">
        <v>1071</v>
      </c>
      <c r="R1038" s="732" t="s">
        <v>1071</v>
      </c>
      <c r="S1038" s="732" t="s">
        <v>1071</v>
      </c>
      <c r="T1038" s="524"/>
      <c r="U1038" s="525"/>
      <c r="V1038" s="526"/>
    </row>
    <row r="1039" spans="1:22" ht="24.9" customHeight="1"/>
    <row r="1040" spans="1:22" ht="24.9" customHeight="1"/>
    <row r="1041" spans="1:22" s="38" customFormat="1" ht="24" thickBot="1">
      <c r="A1041" s="31">
        <v>31</v>
      </c>
      <c r="B1041" s="746" t="s">
        <v>49</v>
      </c>
      <c r="C1041" s="746"/>
      <c r="D1041" s="746"/>
      <c r="E1041" s="32">
        <v>31</v>
      </c>
      <c r="F1041" s="33" t="s">
        <v>479</v>
      </c>
      <c r="G1041" s="34"/>
      <c r="H1041" s="34"/>
      <c r="I1041" s="33"/>
      <c r="J1041" s="33"/>
      <c r="K1041" s="33"/>
      <c r="L1041" s="33"/>
      <c r="M1041" s="35"/>
      <c r="N1041" s="35"/>
      <c r="O1041" s="34"/>
      <c r="P1041" s="34"/>
      <c r="Q1041" s="36"/>
      <c r="R1041" s="36"/>
      <c r="S1041" s="36"/>
      <c r="T1041" s="36"/>
      <c r="U1041" s="37"/>
    </row>
    <row r="1042" spans="1:22" s="24" customFormat="1" ht="24.75" customHeight="1">
      <c r="A1042" s="22"/>
      <c r="B1042" s="768" t="s">
        <v>54</v>
      </c>
      <c r="C1042" s="501" t="s">
        <v>55</v>
      </c>
      <c r="D1042" s="502" t="s">
        <v>16</v>
      </c>
      <c r="E1042" s="502"/>
      <c r="F1042" s="502" t="s">
        <v>56</v>
      </c>
      <c r="G1042" s="503"/>
      <c r="H1042" s="749" t="s">
        <v>57</v>
      </c>
      <c r="I1042" s="747" t="s">
        <v>345</v>
      </c>
      <c r="J1042" s="749" t="s">
        <v>17</v>
      </c>
      <c r="K1042" s="749" t="s">
        <v>298</v>
      </c>
      <c r="L1042" s="749" t="s">
        <v>58</v>
      </c>
      <c r="M1042" s="749" t="s">
        <v>193</v>
      </c>
      <c r="N1042" s="766" t="s">
        <v>313</v>
      </c>
      <c r="O1042" s="767"/>
      <c r="P1042" s="733" t="s">
        <v>21</v>
      </c>
      <c r="Q1042" s="734"/>
      <c r="R1042" s="757" t="s">
        <v>205</v>
      </c>
      <c r="S1042" s="758"/>
      <c r="T1042" s="761" t="s">
        <v>180</v>
      </c>
      <c r="U1042" s="762"/>
      <c r="V1042" s="763"/>
    </row>
    <row r="1043" spans="1:22" s="24" customFormat="1" ht="92.25" customHeight="1">
      <c r="A1043" s="22"/>
      <c r="B1043" s="769"/>
      <c r="C1043" s="504" t="s">
        <v>59</v>
      </c>
      <c r="D1043" s="505" t="s">
        <v>3</v>
      </c>
      <c r="E1043" s="505" t="s">
        <v>18</v>
      </c>
      <c r="F1043" s="505" t="s">
        <v>60</v>
      </c>
      <c r="G1043" s="506" t="s">
        <v>61</v>
      </c>
      <c r="H1043" s="750"/>
      <c r="I1043" s="748"/>
      <c r="J1043" s="750"/>
      <c r="K1043" s="750"/>
      <c r="L1043" s="750"/>
      <c r="M1043" s="750"/>
      <c r="N1043" s="504" t="s">
        <v>191</v>
      </c>
      <c r="O1043" s="505" t="s">
        <v>73</v>
      </c>
      <c r="P1043" s="764"/>
      <c r="Q1043" s="765"/>
      <c r="R1043" s="759"/>
      <c r="S1043" s="760"/>
      <c r="T1043" s="507" t="s">
        <v>181</v>
      </c>
      <c r="U1043" s="508" t="s">
        <v>190</v>
      </c>
      <c r="V1043" s="509" t="s">
        <v>225</v>
      </c>
    </row>
    <row r="1044" spans="1:22" s="24" customFormat="1" ht="26.25" customHeight="1">
      <c r="A1044" s="22"/>
      <c r="B1044" s="433"/>
      <c r="C1044" s="434">
        <v>3</v>
      </c>
      <c r="D1044" s="434">
        <v>4</v>
      </c>
      <c r="E1044" s="434">
        <v>5</v>
      </c>
      <c r="F1044" s="434">
        <v>6</v>
      </c>
      <c r="G1044" s="434">
        <v>7</v>
      </c>
      <c r="H1044" s="434">
        <v>8</v>
      </c>
      <c r="I1044" s="434">
        <v>9</v>
      </c>
      <c r="J1044" s="434">
        <v>10</v>
      </c>
      <c r="K1044" s="434">
        <v>11</v>
      </c>
      <c r="L1044" s="434">
        <v>12</v>
      </c>
      <c r="M1044" s="434">
        <v>13</v>
      </c>
      <c r="N1044" s="434">
        <v>14</v>
      </c>
      <c r="O1044" s="434">
        <v>15</v>
      </c>
      <c r="P1044" s="435">
        <v>16</v>
      </c>
      <c r="Q1044" s="436">
        <v>17</v>
      </c>
      <c r="R1044" s="435">
        <v>18</v>
      </c>
      <c r="S1044" s="436">
        <v>19</v>
      </c>
      <c r="T1044" s="437">
        <v>20</v>
      </c>
      <c r="U1044" s="224">
        <v>21</v>
      </c>
      <c r="V1044" s="438">
        <v>22</v>
      </c>
    </row>
    <row r="1045" spans="1:22" s="40" customFormat="1" ht="49.5" customHeight="1">
      <c r="A1045" s="39" t="s">
        <v>1572</v>
      </c>
      <c r="B1045" s="728">
        <v>1</v>
      </c>
      <c r="C1045" s="724" t="s">
        <v>772</v>
      </c>
      <c r="D1045" s="724" t="s">
        <v>773</v>
      </c>
      <c r="E1045" s="724" t="s">
        <v>774</v>
      </c>
      <c r="F1045" s="724" t="s">
        <v>595</v>
      </c>
      <c r="G1045" s="419">
        <v>0.6</v>
      </c>
      <c r="H1045" s="718" t="s">
        <v>24</v>
      </c>
      <c r="I1045" s="425">
        <v>1</v>
      </c>
      <c r="J1045" s="426" t="s">
        <v>480</v>
      </c>
      <c r="K1045" s="726">
        <v>43827</v>
      </c>
      <c r="L1045" s="726">
        <v>45138</v>
      </c>
      <c r="M1045" s="420">
        <v>2306.64</v>
      </c>
      <c r="N1045" s="458">
        <v>1383.9839999999999</v>
      </c>
      <c r="O1045" s="228">
        <v>1383.9839999999999</v>
      </c>
      <c r="P1045" s="720"/>
      <c r="Q1045" s="721"/>
      <c r="R1045" s="742" t="s">
        <v>610</v>
      </c>
      <c r="S1045" s="743"/>
      <c r="T1045" s="422" t="s">
        <v>24</v>
      </c>
      <c r="U1045" s="423">
        <v>129</v>
      </c>
      <c r="V1045" s="424" t="s">
        <v>24</v>
      </c>
    </row>
    <row r="1046" spans="1:22" s="40" customFormat="1" ht="24.9" customHeight="1">
      <c r="A1046" s="39" t="s">
        <v>1088</v>
      </c>
      <c r="B1046" s="729"/>
      <c r="C1046" s="725"/>
      <c r="D1046" s="725"/>
      <c r="E1046" s="725"/>
      <c r="F1046" s="725"/>
      <c r="G1046" s="419">
        <v>0.4</v>
      </c>
      <c r="H1046" s="719"/>
      <c r="I1046" s="425">
        <v>3</v>
      </c>
      <c r="J1046" s="426" t="s">
        <v>482</v>
      </c>
      <c r="K1046" s="727"/>
      <c r="L1046" s="727"/>
      <c r="M1046" s="420">
        <v>2306.64</v>
      </c>
      <c r="N1046" s="458">
        <v>922.65599999999995</v>
      </c>
      <c r="O1046" s="228">
        <v>922.65599999999995</v>
      </c>
      <c r="P1046" s="720"/>
      <c r="Q1046" s="721"/>
      <c r="R1046" s="744"/>
      <c r="S1046" s="745"/>
      <c r="T1046" s="422" t="s">
        <v>24</v>
      </c>
      <c r="U1046" s="423">
        <v>63</v>
      </c>
      <c r="V1046" s="424" t="s">
        <v>24</v>
      </c>
    </row>
    <row r="1047" spans="1:22" s="40" customFormat="1" ht="24.9" customHeight="1">
      <c r="A1047" s="39" t="s">
        <v>1089</v>
      </c>
      <c r="B1047" s="439">
        <v>2</v>
      </c>
      <c r="C1047" s="427" t="s">
        <v>1031</v>
      </c>
      <c r="D1047" s="427" t="s">
        <v>775</v>
      </c>
      <c r="E1047" s="427" t="s">
        <v>777</v>
      </c>
      <c r="F1047" s="427" t="s">
        <v>591</v>
      </c>
      <c r="G1047" s="419">
        <v>1</v>
      </c>
      <c r="H1047" s="419" t="s">
        <v>24</v>
      </c>
      <c r="I1047" s="425">
        <v>2</v>
      </c>
      <c r="J1047" s="426" t="s">
        <v>481</v>
      </c>
      <c r="K1047" s="594">
        <v>41101</v>
      </c>
      <c r="L1047" s="461">
        <v>41869</v>
      </c>
      <c r="M1047" s="420">
        <v>2126.33</v>
      </c>
      <c r="N1047" s="458">
        <v>2126.33</v>
      </c>
      <c r="O1047" s="228">
        <v>2126.33</v>
      </c>
      <c r="P1047" s="720"/>
      <c r="Q1047" s="721"/>
      <c r="R1047" s="722" t="s">
        <v>609</v>
      </c>
      <c r="S1047" s="723"/>
      <c r="T1047" s="422" t="s">
        <v>24</v>
      </c>
      <c r="U1047" s="423">
        <v>91</v>
      </c>
      <c r="V1047" s="424" t="s">
        <v>24</v>
      </c>
    </row>
    <row r="1048" spans="1:22" s="40" customFormat="1" ht="24.9" customHeight="1">
      <c r="A1048" s="39" t="s">
        <v>1090</v>
      </c>
      <c r="B1048" s="439">
        <v>3</v>
      </c>
      <c r="C1048" s="427" t="s">
        <v>772</v>
      </c>
      <c r="D1048" s="427" t="s">
        <v>776</v>
      </c>
      <c r="E1048" s="427" t="s">
        <v>778</v>
      </c>
      <c r="F1048" s="427" t="s">
        <v>595</v>
      </c>
      <c r="G1048" s="419">
        <v>0.6</v>
      </c>
      <c r="H1048" s="419" t="s">
        <v>24</v>
      </c>
      <c r="I1048" s="425">
        <v>2</v>
      </c>
      <c r="J1048" s="426" t="s">
        <v>481</v>
      </c>
      <c r="K1048" s="461">
        <v>42339</v>
      </c>
      <c r="L1048" s="461">
        <v>43100</v>
      </c>
      <c r="M1048" s="420">
        <v>9304.6</v>
      </c>
      <c r="N1048" s="458">
        <v>5582.76</v>
      </c>
      <c r="O1048" s="228">
        <v>5582.76</v>
      </c>
      <c r="P1048" s="720"/>
      <c r="Q1048" s="721"/>
      <c r="R1048" s="722" t="s">
        <v>609</v>
      </c>
      <c r="S1048" s="723"/>
      <c r="T1048" s="422" t="s">
        <v>24</v>
      </c>
      <c r="U1048" s="423">
        <v>122</v>
      </c>
      <c r="V1048" s="424" t="s">
        <v>24</v>
      </c>
    </row>
    <row r="1049" spans="1:22" s="40" customFormat="1" ht="13.8">
      <c r="A1049" s="39" t="s">
        <v>1091</v>
      </c>
      <c r="B1049" s="439" t="s">
        <v>1071</v>
      </c>
      <c r="C1049" s="427"/>
      <c r="D1049" s="427"/>
      <c r="E1049" s="427"/>
      <c r="F1049" s="427"/>
      <c r="G1049" s="419"/>
      <c r="H1049" s="419"/>
      <c r="I1049" s="425"/>
      <c r="J1049" s="426" t="s">
        <v>1071</v>
      </c>
      <c r="K1049" s="461"/>
      <c r="L1049" s="461"/>
      <c r="M1049" s="420"/>
      <c r="N1049" s="458" t="s">
        <v>1071</v>
      </c>
      <c r="O1049" s="228" t="s">
        <v>1071</v>
      </c>
      <c r="P1049" s="720"/>
      <c r="Q1049" s="721"/>
      <c r="R1049" s="722"/>
      <c r="S1049" s="723"/>
      <c r="T1049" s="422"/>
      <c r="U1049" s="423"/>
      <c r="V1049" s="424"/>
    </row>
    <row r="1050" spans="1:22" s="40" customFormat="1" ht="13.8">
      <c r="A1050" s="39"/>
      <c r="B1050" s="439" t="s">
        <v>1071</v>
      </c>
      <c r="C1050" s="427"/>
      <c r="D1050" s="427"/>
      <c r="E1050" s="427"/>
      <c r="F1050" s="427"/>
      <c r="G1050" s="419"/>
      <c r="H1050" s="419"/>
      <c r="I1050" s="425"/>
      <c r="J1050" s="426" t="s">
        <v>1071</v>
      </c>
      <c r="K1050" s="461"/>
      <c r="L1050" s="461"/>
      <c r="M1050" s="420"/>
      <c r="N1050" s="458" t="s">
        <v>1071</v>
      </c>
      <c r="O1050" s="228" t="s">
        <v>1071</v>
      </c>
      <c r="P1050" s="720"/>
      <c r="Q1050" s="721"/>
      <c r="R1050" s="722"/>
      <c r="S1050" s="723"/>
      <c r="T1050" s="422"/>
      <c r="U1050" s="423"/>
      <c r="V1050" s="424"/>
    </row>
    <row r="1051" spans="1:22" s="40" customFormat="1" ht="13.8">
      <c r="A1051" s="39"/>
      <c r="B1051" s="439" t="s">
        <v>1071</v>
      </c>
      <c r="C1051" s="427"/>
      <c r="D1051" s="427"/>
      <c r="E1051" s="427"/>
      <c r="F1051" s="427"/>
      <c r="G1051" s="419"/>
      <c r="H1051" s="419"/>
      <c r="I1051" s="425"/>
      <c r="J1051" s="426" t="s">
        <v>1071</v>
      </c>
      <c r="K1051" s="461"/>
      <c r="L1051" s="461"/>
      <c r="M1051" s="420"/>
      <c r="N1051" s="458" t="s">
        <v>1071</v>
      </c>
      <c r="O1051" s="228" t="s">
        <v>1071</v>
      </c>
      <c r="P1051" s="720"/>
      <c r="Q1051" s="721"/>
      <c r="R1051" s="722"/>
      <c r="S1051" s="723"/>
      <c r="T1051" s="422"/>
      <c r="U1051" s="423"/>
      <c r="V1051" s="424"/>
    </row>
    <row r="1052" spans="1:22" s="40" customFormat="1" ht="13.8">
      <c r="A1052" s="39"/>
      <c r="B1052" s="439" t="s">
        <v>1071</v>
      </c>
      <c r="C1052" s="427"/>
      <c r="D1052" s="427"/>
      <c r="E1052" s="427"/>
      <c r="F1052" s="427"/>
      <c r="G1052" s="419"/>
      <c r="H1052" s="419"/>
      <c r="I1052" s="425"/>
      <c r="J1052" s="426" t="s">
        <v>1071</v>
      </c>
      <c r="K1052" s="461"/>
      <c r="L1052" s="461"/>
      <c r="M1052" s="420"/>
      <c r="N1052" s="458" t="s">
        <v>1071</v>
      </c>
      <c r="O1052" s="228" t="s">
        <v>1071</v>
      </c>
      <c r="P1052" s="720"/>
      <c r="Q1052" s="721"/>
      <c r="R1052" s="722"/>
      <c r="S1052" s="723"/>
      <c r="T1052" s="422"/>
      <c r="U1052" s="423"/>
      <c r="V1052" s="424"/>
    </row>
    <row r="1053" spans="1:22" s="40" customFormat="1" ht="13.8">
      <c r="A1053" s="39"/>
      <c r="B1053" s="439" t="s">
        <v>1071</v>
      </c>
      <c r="C1053" s="427"/>
      <c r="D1053" s="427"/>
      <c r="E1053" s="427"/>
      <c r="F1053" s="427"/>
      <c r="G1053" s="419"/>
      <c r="H1053" s="419"/>
      <c r="I1053" s="425"/>
      <c r="J1053" s="426" t="s">
        <v>1071</v>
      </c>
      <c r="K1053" s="461"/>
      <c r="L1053" s="461"/>
      <c r="M1053" s="420"/>
      <c r="N1053" s="458" t="s">
        <v>1071</v>
      </c>
      <c r="O1053" s="228" t="s">
        <v>1071</v>
      </c>
      <c r="P1053" s="720"/>
      <c r="Q1053" s="721"/>
      <c r="R1053" s="722"/>
      <c r="S1053" s="723"/>
      <c r="T1053" s="422"/>
      <c r="U1053" s="423"/>
      <c r="V1053" s="424"/>
    </row>
    <row r="1054" spans="1:22" s="40" customFormat="1" ht="13.8">
      <c r="A1054" s="39"/>
      <c r="B1054" s="439" t="s">
        <v>1071</v>
      </c>
      <c r="C1054" s="427"/>
      <c r="D1054" s="427"/>
      <c r="E1054" s="427"/>
      <c r="F1054" s="427"/>
      <c r="G1054" s="419"/>
      <c r="H1054" s="419"/>
      <c r="I1054" s="425"/>
      <c r="J1054" s="426" t="s">
        <v>1071</v>
      </c>
      <c r="K1054" s="461"/>
      <c r="L1054" s="461"/>
      <c r="M1054" s="420"/>
      <c r="N1054" s="458" t="s">
        <v>1071</v>
      </c>
      <c r="O1054" s="228" t="s">
        <v>1071</v>
      </c>
      <c r="P1054" s="720"/>
      <c r="Q1054" s="721"/>
      <c r="R1054" s="722"/>
      <c r="S1054" s="723"/>
      <c r="T1054" s="422"/>
      <c r="U1054" s="423"/>
      <c r="V1054" s="424"/>
    </row>
    <row r="1055" spans="1:22" s="40" customFormat="1" ht="13.8">
      <c r="A1055" s="39" t="s">
        <v>1573</v>
      </c>
      <c r="B1055" s="439" t="s">
        <v>1071</v>
      </c>
      <c r="C1055" s="427"/>
      <c r="D1055" s="427"/>
      <c r="E1055" s="427"/>
      <c r="F1055" s="427"/>
      <c r="G1055" s="419"/>
      <c r="H1055" s="419"/>
      <c r="I1055" s="425"/>
      <c r="J1055" s="426" t="s">
        <v>1071</v>
      </c>
      <c r="K1055" s="461"/>
      <c r="L1055" s="461"/>
      <c r="M1055" s="420"/>
      <c r="N1055" s="459" t="s">
        <v>1071</v>
      </c>
      <c r="O1055" s="228"/>
      <c r="P1055" s="720"/>
      <c r="Q1055" s="721"/>
      <c r="R1055" s="722"/>
      <c r="S1055" s="723"/>
      <c r="T1055" s="422"/>
      <c r="U1055" s="423"/>
      <c r="V1055" s="424"/>
    </row>
    <row r="1056" spans="1:22" s="40" customFormat="1" ht="13.8">
      <c r="A1056" s="39" t="s">
        <v>1574</v>
      </c>
      <c r="B1056" s="439" t="s">
        <v>1071</v>
      </c>
      <c r="C1056" s="427"/>
      <c r="D1056" s="427"/>
      <c r="E1056" s="427"/>
      <c r="F1056" s="427"/>
      <c r="G1056" s="419"/>
      <c r="H1056" s="419"/>
      <c r="I1056" s="425"/>
      <c r="J1056" s="426" t="s">
        <v>1071</v>
      </c>
      <c r="K1056" s="461"/>
      <c r="L1056" s="461"/>
      <c r="M1056" s="421"/>
      <c r="N1056" s="459" t="s">
        <v>1071</v>
      </c>
      <c r="O1056" s="228" t="s">
        <v>1071</v>
      </c>
      <c r="P1056" s="720"/>
      <c r="Q1056" s="721"/>
      <c r="R1056" s="722"/>
      <c r="S1056" s="723"/>
      <c r="T1056" s="422"/>
      <c r="U1056" s="423"/>
      <c r="V1056" s="424"/>
    </row>
    <row r="1057" spans="1:22" s="40" customFormat="1" ht="13.8">
      <c r="A1057" s="39" t="s">
        <v>1575</v>
      </c>
      <c r="B1057" s="439" t="s">
        <v>1071</v>
      </c>
      <c r="C1057" s="427"/>
      <c r="D1057" s="427"/>
      <c r="E1057" s="427"/>
      <c r="F1057" s="427"/>
      <c r="G1057" s="419"/>
      <c r="H1057" s="419"/>
      <c r="I1057" s="425"/>
      <c r="J1057" s="426" t="s">
        <v>1071</v>
      </c>
      <c r="K1057" s="461"/>
      <c r="L1057" s="461"/>
      <c r="M1057" s="421"/>
      <c r="N1057" s="459" t="s">
        <v>1071</v>
      </c>
      <c r="O1057" s="228" t="s">
        <v>1071</v>
      </c>
      <c r="P1057" s="720"/>
      <c r="Q1057" s="721"/>
      <c r="R1057" s="722"/>
      <c r="S1057" s="723"/>
      <c r="T1057" s="422"/>
      <c r="U1057" s="423"/>
      <c r="V1057" s="424"/>
    </row>
    <row r="1058" spans="1:22" s="40" customFormat="1" ht="14.4" thickBot="1">
      <c r="A1058" s="39" t="s">
        <v>1576</v>
      </c>
      <c r="B1058" s="443" t="s">
        <v>1071</v>
      </c>
      <c r="C1058" s="428"/>
      <c r="D1058" s="428"/>
      <c r="E1058" s="428"/>
      <c r="F1058" s="428"/>
      <c r="G1058" s="429"/>
      <c r="H1058" s="429"/>
      <c r="I1058" s="430"/>
      <c r="J1058" s="431" t="s">
        <v>1071</v>
      </c>
      <c r="K1058" s="462"/>
      <c r="L1058" s="462"/>
      <c r="M1058" s="432"/>
      <c r="N1058" s="459" t="s">
        <v>1071</v>
      </c>
      <c r="O1058" s="228" t="s">
        <v>1071</v>
      </c>
      <c r="P1058" s="720"/>
      <c r="Q1058" s="721"/>
      <c r="R1058" s="722"/>
      <c r="S1058" s="723"/>
      <c r="T1058" s="422"/>
      <c r="U1058" s="423"/>
      <c r="V1058" s="424"/>
    </row>
    <row r="1059" spans="1:22" s="24" customFormat="1" ht="12" customHeight="1">
      <c r="A1059" s="39"/>
      <c r="B1059" s="41"/>
      <c r="C1059" s="42"/>
      <c r="D1059" s="42"/>
      <c r="E1059" s="42"/>
      <c r="F1059" s="42"/>
      <c r="G1059" s="42"/>
      <c r="H1059" s="440"/>
      <c r="I1059" s="42"/>
      <c r="J1059" s="42"/>
      <c r="K1059" s="42"/>
      <c r="L1059" s="42"/>
      <c r="M1059" s="42"/>
      <c r="N1059" s="42"/>
      <c r="O1059" s="227"/>
      <c r="P1059" s="42"/>
      <c r="Q1059" s="42"/>
      <c r="R1059" s="227"/>
      <c r="S1059" s="42"/>
      <c r="T1059" s="42"/>
      <c r="U1059" s="43"/>
      <c r="V1059" s="44"/>
    </row>
    <row r="1060" spans="1:22" s="24" customFormat="1" ht="17.25" customHeight="1" thickBot="1">
      <c r="A1060" s="39" t="s">
        <v>1577</v>
      </c>
      <c r="B1060" s="510"/>
      <c r="C1060" s="511"/>
      <c r="D1060" s="511"/>
      <c r="E1060" s="511"/>
      <c r="F1060" s="511"/>
      <c r="G1060" s="511"/>
      <c r="H1060" s="511"/>
      <c r="I1060" s="511"/>
      <c r="J1060" s="511"/>
      <c r="K1060" s="511"/>
      <c r="L1060" s="511"/>
      <c r="M1060" s="511"/>
      <c r="N1060" s="447" t="s">
        <v>322</v>
      </c>
      <c r="O1060" s="448">
        <v>3338.5766666666664</v>
      </c>
      <c r="P1060" s="576"/>
      <c r="Q1060" s="576"/>
      <c r="R1060" s="577"/>
      <c r="S1060" s="577"/>
      <c r="T1060" s="578"/>
      <c r="U1060" s="579"/>
      <c r="V1060" s="580"/>
    </row>
    <row r="1061" spans="1:22" ht="17.25" customHeight="1">
      <c r="B1061" s="46"/>
      <c r="C1061" s="46"/>
      <c r="D1061" s="46"/>
      <c r="E1061" s="46"/>
      <c r="F1061" s="46"/>
      <c r="G1061" s="47"/>
      <c r="H1061" s="47"/>
      <c r="I1061" s="47"/>
      <c r="J1061" s="47"/>
      <c r="K1061" s="47"/>
      <c r="L1061" s="47"/>
      <c r="M1061" s="47"/>
      <c r="N1061" s="47"/>
      <c r="O1061" s="47"/>
      <c r="P1061" s="47"/>
      <c r="Q1061" s="47"/>
      <c r="R1061" s="47"/>
      <c r="S1061" s="47"/>
      <c r="T1061" s="47"/>
      <c r="U1061" s="47"/>
      <c r="V1061" s="47"/>
    </row>
    <row r="1062" spans="1:22" s="24" customFormat="1" ht="16.5" customHeight="1" thickBot="1">
      <c r="A1062" s="22"/>
      <c r="B1062" s="735" t="s">
        <v>65</v>
      </c>
      <c r="C1062" s="735"/>
      <c r="D1062" s="735"/>
      <c r="E1062" s="735"/>
      <c r="F1062" s="735"/>
      <c r="G1062" s="735"/>
      <c r="H1062" s="735"/>
      <c r="I1062" s="735"/>
      <c r="J1062" s="735"/>
      <c r="K1062" s="735"/>
      <c r="L1062" s="735"/>
      <c r="M1062" s="735"/>
      <c r="N1062" s="735"/>
      <c r="O1062" s="735"/>
      <c r="P1062" s="735"/>
      <c r="Q1062" s="735"/>
      <c r="R1062" s="735"/>
      <c r="S1062" s="735"/>
      <c r="T1062" s="735"/>
      <c r="U1062" s="735"/>
      <c r="V1062" s="735"/>
    </row>
    <row r="1063" spans="1:22" s="27" customFormat="1" ht="22.5" customHeight="1">
      <c r="A1063" s="106" t="s">
        <v>1578</v>
      </c>
      <c r="B1063" s="774" t="s">
        <v>62</v>
      </c>
      <c r="C1063" s="779" t="s">
        <v>83</v>
      </c>
      <c r="D1063" s="780"/>
      <c r="E1063" s="780"/>
      <c r="F1063" s="780"/>
      <c r="G1063" s="780"/>
      <c r="H1063" s="780"/>
      <c r="I1063" s="780"/>
      <c r="J1063" s="780"/>
      <c r="K1063" s="780"/>
      <c r="L1063" s="780"/>
      <c r="M1063" s="758"/>
      <c r="N1063" s="512"/>
      <c r="O1063" s="513"/>
      <c r="P1063" s="779" t="s">
        <v>90</v>
      </c>
      <c r="Q1063" s="780"/>
      <c r="R1063" s="780"/>
      <c r="S1063" s="758"/>
      <c r="T1063" s="757" t="s">
        <v>367</v>
      </c>
      <c r="U1063" s="758"/>
      <c r="V1063" s="781" t="s">
        <v>6</v>
      </c>
    </row>
    <row r="1064" spans="1:22" s="27" customFormat="1" ht="22.5" customHeight="1">
      <c r="A1064" s="106" t="s">
        <v>1579</v>
      </c>
      <c r="B1064" s="775"/>
      <c r="C1064" s="787" t="s">
        <v>84</v>
      </c>
      <c r="D1064" s="788"/>
      <c r="E1064" s="789"/>
      <c r="F1064" s="516">
        <v>3</v>
      </c>
      <c r="G1064" s="791" t="s">
        <v>292</v>
      </c>
      <c r="H1064" s="750" t="s">
        <v>291</v>
      </c>
      <c r="I1064" s="750"/>
      <c r="J1064" s="787" t="s">
        <v>290</v>
      </c>
      <c r="K1064" s="790"/>
      <c r="L1064" s="517"/>
      <c r="M1064" s="517"/>
      <c r="N1064" s="518"/>
      <c r="O1064" s="519"/>
      <c r="P1064" s="814"/>
      <c r="Q1064" s="815"/>
      <c r="R1064" s="815"/>
      <c r="S1064" s="816"/>
      <c r="T1064" s="759"/>
      <c r="U1064" s="760"/>
      <c r="V1064" s="782"/>
    </row>
    <row r="1065" spans="1:22" s="27" customFormat="1" ht="51.75" customHeight="1" thickBot="1">
      <c r="A1065" s="106" t="s">
        <v>1580</v>
      </c>
      <c r="B1065" s="775"/>
      <c r="C1065" s="788" t="s">
        <v>82</v>
      </c>
      <c r="D1065" s="789"/>
      <c r="E1065" s="520" t="s">
        <v>86</v>
      </c>
      <c r="F1065" s="514" t="s">
        <v>311</v>
      </c>
      <c r="G1065" s="791"/>
      <c r="H1065" s="750"/>
      <c r="I1065" s="750"/>
      <c r="J1065" s="504" t="s">
        <v>289</v>
      </c>
      <c r="K1065" s="515" t="s">
        <v>297</v>
      </c>
      <c r="L1065" s="521" t="s">
        <v>378</v>
      </c>
      <c r="M1065" s="521"/>
      <c r="N1065" s="522" t="s">
        <v>339</v>
      </c>
      <c r="O1065" s="523"/>
      <c r="P1065" s="454" t="s">
        <v>1100</v>
      </c>
      <c r="Q1065" s="333" t="s">
        <v>91</v>
      </c>
      <c r="R1065" s="334"/>
      <c r="S1065" s="107">
        <v>3</v>
      </c>
      <c r="T1065" s="784"/>
      <c r="U1065" s="785"/>
      <c r="V1065" s="783"/>
    </row>
    <row r="1066" spans="1:22" s="27" customFormat="1" ht="24" customHeight="1">
      <c r="A1066" s="106" t="s">
        <v>1581</v>
      </c>
      <c r="B1066" s="775"/>
      <c r="C1066" s="50">
        <v>1</v>
      </c>
      <c r="D1066" s="94" t="s">
        <v>480</v>
      </c>
      <c r="E1066" s="101">
        <v>0.34</v>
      </c>
      <c r="F1066" s="327">
        <v>1383.9839999999999</v>
      </c>
      <c r="G1066" s="327">
        <v>1532.71</v>
      </c>
      <c r="H1066" s="777" t="s">
        <v>31</v>
      </c>
      <c r="I1066" s="778"/>
      <c r="J1066" s="102" t="s">
        <v>6</v>
      </c>
      <c r="K1066" s="99" t="s">
        <v>1071</v>
      </c>
      <c r="L1066" s="486" t="s">
        <v>370</v>
      </c>
      <c r="M1066" s="487" t="s">
        <v>1102</v>
      </c>
      <c r="N1066" s="401" t="s">
        <v>24</v>
      </c>
      <c r="O1066" s="801" t="s">
        <v>15</v>
      </c>
      <c r="P1066" s="802"/>
      <c r="Q1066" s="792">
        <v>31</v>
      </c>
      <c r="R1066" s="795" t="s">
        <v>1049</v>
      </c>
      <c r="S1066" s="796"/>
      <c r="T1066" s="757" t="s">
        <v>68</v>
      </c>
      <c r="U1066" s="780"/>
      <c r="V1066" s="758"/>
    </row>
    <row r="1067" spans="1:22" s="27" customFormat="1" ht="15.75" customHeight="1" thickBot="1">
      <c r="A1067" s="106" t="s">
        <v>1582</v>
      </c>
      <c r="B1067" s="775"/>
      <c r="C1067" s="50">
        <v>2</v>
      </c>
      <c r="D1067" s="94" t="s">
        <v>481</v>
      </c>
      <c r="E1067" s="101">
        <v>0.33</v>
      </c>
      <c r="F1067" s="327">
        <v>7709.09</v>
      </c>
      <c r="G1067" s="327">
        <v>1532.71</v>
      </c>
      <c r="H1067" s="777" t="s">
        <v>6</v>
      </c>
      <c r="I1067" s="778"/>
      <c r="J1067" s="102" t="s">
        <v>6</v>
      </c>
      <c r="K1067" s="99" t="s">
        <v>1071</v>
      </c>
      <c r="L1067" s="486" t="s">
        <v>1049</v>
      </c>
      <c r="M1067" s="487" t="s">
        <v>1135</v>
      </c>
      <c r="N1067" s="401" t="s">
        <v>24</v>
      </c>
      <c r="O1067" s="801"/>
      <c r="P1067" s="802"/>
      <c r="Q1067" s="793"/>
      <c r="R1067" s="797"/>
      <c r="S1067" s="798"/>
      <c r="T1067" s="784"/>
      <c r="U1067" s="786"/>
      <c r="V1067" s="785"/>
    </row>
    <row r="1068" spans="1:22" s="27" customFormat="1" ht="15.75" customHeight="1">
      <c r="A1068" s="106" t="s">
        <v>1583</v>
      </c>
      <c r="B1068" s="775"/>
      <c r="C1068" s="50">
        <v>3</v>
      </c>
      <c r="D1068" s="94" t="s">
        <v>482</v>
      </c>
      <c r="E1068" s="101">
        <v>0.33</v>
      </c>
      <c r="F1068" s="327">
        <v>922.65599999999995</v>
      </c>
      <c r="G1068" s="327">
        <v>1532.71</v>
      </c>
      <c r="H1068" s="777" t="s">
        <v>31</v>
      </c>
      <c r="I1068" s="778"/>
      <c r="J1068" s="102" t="s">
        <v>6</v>
      </c>
      <c r="K1068" s="99" t="s">
        <v>1071</v>
      </c>
      <c r="L1068" s="486" t="s">
        <v>1049</v>
      </c>
      <c r="M1068" s="487" t="s">
        <v>1135</v>
      </c>
      <c r="N1068" s="401" t="s">
        <v>24</v>
      </c>
      <c r="O1068" s="803"/>
      <c r="P1068" s="804"/>
      <c r="Q1068" s="794"/>
      <c r="R1068" s="799"/>
      <c r="S1068" s="800"/>
      <c r="T1068" s="261"/>
      <c r="U1068" s="261"/>
      <c r="V1068" s="262"/>
    </row>
    <row r="1069" spans="1:22" s="27" customFormat="1" ht="15.75" customHeight="1">
      <c r="A1069" s="106" t="s">
        <v>1584</v>
      </c>
      <c r="B1069" s="775"/>
      <c r="C1069" s="50">
        <v>4</v>
      </c>
      <c r="D1069" s="94" t="s">
        <v>1071</v>
      </c>
      <c r="E1069" s="101" t="s">
        <v>1071</v>
      </c>
      <c r="F1069" s="327" t="s">
        <v>1071</v>
      </c>
      <c r="G1069" s="327" t="s">
        <v>1071</v>
      </c>
      <c r="H1069" s="777" t="s">
        <v>1071</v>
      </c>
      <c r="I1069" s="778"/>
      <c r="J1069" s="102" t="s">
        <v>1071</v>
      </c>
      <c r="K1069" s="99" t="s">
        <v>1071</v>
      </c>
      <c r="L1069" s="486"/>
      <c r="M1069" s="487" t="s">
        <v>1071</v>
      </c>
      <c r="N1069" s="401"/>
      <c r="O1069" s="810" t="s">
        <v>315</v>
      </c>
      <c r="P1069" s="787" t="s">
        <v>314</v>
      </c>
      <c r="Q1069" s="788"/>
      <c r="R1069" s="788"/>
      <c r="S1069" s="789"/>
      <c r="T1069" s="242"/>
      <c r="U1069" s="242"/>
      <c r="V1069" s="263"/>
    </row>
    <row r="1070" spans="1:22" s="27" customFormat="1" ht="17.25" customHeight="1">
      <c r="A1070" s="106" t="s">
        <v>1585</v>
      </c>
      <c r="B1070" s="775"/>
      <c r="C1070" s="50">
        <v>5</v>
      </c>
      <c r="D1070" s="94" t="s">
        <v>1071</v>
      </c>
      <c r="E1070" s="101" t="s">
        <v>1071</v>
      </c>
      <c r="F1070" s="327" t="s">
        <v>1071</v>
      </c>
      <c r="G1070" s="327" t="s">
        <v>1071</v>
      </c>
      <c r="H1070" s="777" t="s">
        <v>1071</v>
      </c>
      <c r="I1070" s="778"/>
      <c r="J1070" s="102" t="s">
        <v>1071</v>
      </c>
      <c r="K1070" s="99" t="s">
        <v>1071</v>
      </c>
      <c r="L1070" s="486"/>
      <c r="M1070" s="487" t="s">
        <v>1071</v>
      </c>
      <c r="N1070" s="401"/>
      <c r="O1070" s="811"/>
      <c r="P1070" s="504" t="s">
        <v>92</v>
      </c>
      <c r="Q1070" s="504" t="s">
        <v>299</v>
      </c>
      <c r="R1070" s="750" t="s">
        <v>312</v>
      </c>
      <c r="S1070" s="750"/>
      <c r="T1070" s="242"/>
      <c r="U1070" s="242"/>
      <c r="V1070" s="263"/>
    </row>
    <row r="1071" spans="1:22" s="27" customFormat="1" ht="16.5" customHeight="1" thickBot="1">
      <c r="A1071" s="106" t="s">
        <v>1586</v>
      </c>
      <c r="B1071" s="775"/>
      <c r="C1071" s="103">
        <v>6</v>
      </c>
      <c r="D1071" s="104" t="s">
        <v>1071</v>
      </c>
      <c r="E1071" s="105" t="s">
        <v>1071</v>
      </c>
      <c r="F1071" s="327" t="s">
        <v>1071</v>
      </c>
      <c r="G1071" s="327" t="s">
        <v>1071</v>
      </c>
      <c r="H1071" s="777" t="s">
        <v>1071</v>
      </c>
      <c r="I1071" s="778"/>
      <c r="J1071" s="102" t="s">
        <v>1071</v>
      </c>
      <c r="K1071" s="99" t="s">
        <v>1071</v>
      </c>
      <c r="L1071" s="486"/>
      <c r="M1071" s="487" t="s">
        <v>1071</v>
      </c>
      <c r="N1071" s="484"/>
      <c r="O1071" s="346" t="s">
        <v>6</v>
      </c>
      <c r="P1071" s="265">
        <v>2</v>
      </c>
      <c r="Q1071" s="266">
        <v>3065.4126299999998</v>
      </c>
      <c r="R1071" s="817">
        <v>10015.73</v>
      </c>
      <c r="S1071" s="817">
        <v>0</v>
      </c>
      <c r="T1071" s="242"/>
      <c r="U1071" s="242"/>
      <c r="V1071" s="263"/>
    </row>
    <row r="1072" spans="1:22" s="27" customFormat="1" ht="16.5" customHeight="1" thickBot="1">
      <c r="A1072" s="106" t="s">
        <v>1587</v>
      </c>
      <c r="B1072" s="776"/>
      <c r="C1072" s="805" t="s">
        <v>88</v>
      </c>
      <c r="D1072" s="806"/>
      <c r="E1072" s="806"/>
      <c r="F1072" s="545"/>
      <c r="G1072" s="546"/>
      <c r="H1072" s="730" t="s">
        <v>6</v>
      </c>
      <c r="I1072" s="731"/>
      <c r="J1072" s="449" t="s">
        <v>6</v>
      </c>
      <c r="K1072" s="267" t="s">
        <v>6</v>
      </c>
      <c r="L1072" s="527"/>
      <c r="M1072" s="575"/>
      <c r="N1072" s="528"/>
      <c r="O1072" s="732" t="s">
        <v>1071</v>
      </c>
      <c r="P1072" s="732" t="s">
        <v>1071</v>
      </c>
      <c r="Q1072" s="732" t="s">
        <v>1071</v>
      </c>
      <c r="R1072" s="732" t="s">
        <v>1071</v>
      </c>
      <c r="S1072" s="732" t="s">
        <v>1071</v>
      </c>
      <c r="T1072" s="524"/>
      <c r="U1072" s="525"/>
      <c r="V1072" s="526"/>
    </row>
    <row r="1073" spans="1:22" ht="24.9" customHeight="1"/>
    <row r="1074" spans="1:22" ht="24.9" customHeight="1"/>
    <row r="1075" spans="1:22" s="38" customFormat="1" ht="24" thickBot="1">
      <c r="A1075" s="31">
        <v>32</v>
      </c>
      <c r="B1075" s="746" t="s">
        <v>49</v>
      </c>
      <c r="C1075" s="746"/>
      <c r="D1075" s="746"/>
      <c r="E1075" s="32">
        <v>32</v>
      </c>
      <c r="F1075" s="33" t="s">
        <v>483</v>
      </c>
      <c r="G1075" s="34"/>
      <c r="H1075" s="34"/>
      <c r="I1075" s="33"/>
      <c r="J1075" s="33"/>
      <c r="K1075" s="33"/>
      <c r="L1075" s="33"/>
      <c r="M1075" s="35"/>
      <c r="N1075" s="35"/>
      <c r="O1075" s="34"/>
      <c r="P1075" s="34"/>
      <c r="Q1075" s="36"/>
      <c r="R1075" s="36"/>
      <c r="S1075" s="36"/>
      <c r="T1075" s="36"/>
      <c r="U1075" s="37"/>
    </row>
    <row r="1076" spans="1:22" s="24" customFormat="1" ht="24.75" customHeight="1">
      <c r="A1076" s="22"/>
      <c r="B1076" s="768" t="s">
        <v>54</v>
      </c>
      <c r="C1076" s="501" t="s">
        <v>55</v>
      </c>
      <c r="D1076" s="502" t="s">
        <v>16</v>
      </c>
      <c r="E1076" s="502"/>
      <c r="F1076" s="502" t="s">
        <v>56</v>
      </c>
      <c r="G1076" s="503"/>
      <c r="H1076" s="749" t="s">
        <v>57</v>
      </c>
      <c r="I1076" s="747" t="s">
        <v>345</v>
      </c>
      <c r="J1076" s="749" t="s">
        <v>17</v>
      </c>
      <c r="K1076" s="749" t="s">
        <v>298</v>
      </c>
      <c r="L1076" s="749" t="s">
        <v>58</v>
      </c>
      <c r="M1076" s="749" t="s">
        <v>193</v>
      </c>
      <c r="N1076" s="766" t="s">
        <v>313</v>
      </c>
      <c r="O1076" s="767"/>
      <c r="P1076" s="733" t="s">
        <v>21</v>
      </c>
      <c r="Q1076" s="734"/>
      <c r="R1076" s="757" t="s">
        <v>205</v>
      </c>
      <c r="S1076" s="758"/>
      <c r="T1076" s="761" t="s">
        <v>180</v>
      </c>
      <c r="U1076" s="762"/>
      <c r="V1076" s="763"/>
    </row>
    <row r="1077" spans="1:22" s="24" customFormat="1" ht="92.25" customHeight="1">
      <c r="A1077" s="22"/>
      <c r="B1077" s="769"/>
      <c r="C1077" s="504" t="s">
        <v>59</v>
      </c>
      <c r="D1077" s="505" t="s">
        <v>3</v>
      </c>
      <c r="E1077" s="505" t="s">
        <v>18</v>
      </c>
      <c r="F1077" s="505" t="s">
        <v>60</v>
      </c>
      <c r="G1077" s="506" t="s">
        <v>61</v>
      </c>
      <c r="H1077" s="750"/>
      <c r="I1077" s="748"/>
      <c r="J1077" s="750"/>
      <c r="K1077" s="750"/>
      <c r="L1077" s="750"/>
      <c r="M1077" s="750"/>
      <c r="N1077" s="504" t="s">
        <v>191</v>
      </c>
      <c r="O1077" s="505" t="s">
        <v>73</v>
      </c>
      <c r="P1077" s="764"/>
      <c r="Q1077" s="765"/>
      <c r="R1077" s="759"/>
      <c r="S1077" s="760"/>
      <c r="T1077" s="507" t="s">
        <v>181</v>
      </c>
      <c r="U1077" s="508" t="s">
        <v>190</v>
      </c>
      <c r="V1077" s="509" t="s">
        <v>225</v>
      </c>
    </row>
    <row r="1078" spans="1:22" s="24" customFormat="1" ht="26.25" customHeight="1">
      <c r="A1078" s="22"/>
      <c r="B1078" s="433"/>
      <c r="C1078" s="434">
        <v>3</v>
      </c>
      <c r="D1078" s="434">
        <v>4</v>
      </c>
      <c r="E1078" s="434">
        <v>5</v>
      </c>
      <c r="F1078" s="434">
        <v>6</v>
      </c>
      <c r="G1078" s="434">
        <v>7</v>
      </c>
      <c r="H1078" s="434">
        <v>8</v>
      </c>
      <c r="I1078" s="434">
        <v>9</v>
      </c>
      <c r="J1078" s="434">
        <v>10</v>
      </c>
      <c r="K1078" s="434">
        <v>11</v>
      </c>
      <c r="L1078" s="434">
        <v>12</v>
      </c>
      <c r="M1078" s="434">
        <v>13</v>
      </c>
      <c r="N1078" s="434">
        <v>14</v>
      </c>
      <c r="O1078" s="434">
        <v>15</v>
      </c>
      <c r="P1078" s="435">
        <v>16</v>
      </c>
      <c r="Q1078" s="436">
        <v>17</v>
      </c>
      <c r="R1078" s="435">
        <v>18</v>
      </c>
      <c r="S1078" s="436">
        <v>19</v>
      </c>
      <c r="T1078" s="437">
        <v>20</v>
      </c>
      <c r="U1078" s="224">
        <v>21</v>
      </c>
      <c r="V1078" s="438">
        <v>22</v>
      </c>
    </row>
    <row r="1079" spans="1:22" s="40" customFormat="1" ht="24.9" customHeight="1">
      <c r="A1079" s="39" t="s">
        <v>595</v>
      </c>
      <c r="B1079" s="439">
        <v>1</v>
      </c>
      <c r="C1079" s="427" t="s">
        <v>592</v>
      </c>
      <c r="D1079" s="427" t="s">
        <v>779</v>
      </c>
      <c r="E1079" s="427" t="s">
        <v>781</v>
      </c>
      <c r="F1079" s="427" t="s">
        <v>591</v>
      </c>
      <c r="G1079" s="419">
        <v>1</v>
      </c>
      <c r="H1079" s="419" t="s">
        <v>24</v>
      </c>
      <c r="I1079" s="425">
        <v>1</v>
      </c>
      <c r="J1079" s="426" t="s">
        <v>484</v>
      </c>
      <c r="K1079" s="461">
        <v>41639</v>
      </c>
      <c r="L1079" s="461">
        <v>42004</v>
      </c>
      <c r="M1079" s="420">
        <v>955.55</v>
      </c>
      <c r="N1079" s="458">
        <v>955.55</v>
      </c>
      <c r="O1079" s="228">
        <v>955.55</v>
      </c>
      <c r="P1079" s="720"/>
      <c r="Q1079" s="721"/>
      <c r="R1079" s="751" t="s">
        <v>617</v>
      </c>
      <c r="S1079" s="752"/>
      <c r="T1079" s="422" t="s">
        <v>24</v>
      </c>
      <c r="U1079" s="423">
        <v>54</v>
      </c>
      <c r="V1079" s="424" t="s">
        <v>24</v>
      </c>
    </row>
    <row r="1080" spans="1:22" s="40" customFormat="1" ht="24.9" customHeight="1">
      <c r="A1080" s="39" t="s">
        <v>1089</v>
      </c>
      <c r="B1080" s="728">
        <v>2</v>
      </c>
      <c r="C1080" s="724" t="s">
        <v>592</v>
      </c>
      <c r="D1080" s="724" t="s">
        <v>780</v>
      </c>
      <c r="E1080" s="724" t="s">
        <v>782</v>
      </c>
      <c r="F1080" s="724" t="s">
        <v>595</v>
      </c>
      <c r="G1080" s="419">
        <v>0.65</v>
      </c>
      <c r="H1080" s="718" t="s">
        <v>24</v>
      </c>
      <c r="I1080" s="425">
        <v>1</v>
      </c>
      <c r="J1080" s="426" t="s">
        <v>484</v>
      </c>
      <c r="K1080" s="740">
        <v>43837</v>
      </c>
      <c r="L1080" s="726">
        <v>45138</v>
      </c>
      <c r="M1080" s="420">
        <v>2632.15</v>
      </c>
      <c r="N1080" s="458">
        <v>1710.8975</v>
      </c>
      <c r="O1080" s="228">
        <v>1710.8975</v>
      </c>
      <c r="P1080" s="720"/>
      <c r="Q1080" s="721"/>
      <c r="R1080" s="753" t="s">
        <v>688</v>
      </c>
      <c r="S1080" s="754"/>
      <c r="T1080" s="422" t="s">
        <v>24</v>
      </c>
      <c r="U1080" s="423">
        <v>79</v>
      </c>
      <c r="V1080" s="424" t="s">
        <v>24</v>
      </c>
    </row>
    <row r="1081" spans="1:22" s="40" customFormat="1" ht="24.9" customHeight="1">
      <c r="A1081" s="39" t="s">
        <v>1090</v>
      </c>
      <c r="B1081" s="729"/>
      <c r="C1081" s="725"/>
      <c r="D1081" s="725"/>
      <c r="E1081" s="725"/>
      <c r="F1081" s="725"/>
      <c r="G1081" s="419">
        <v>0.35</v>
      </c>
      <c r="H1081" s="719"/>
      <c r="I1081" s="425">
        <v>2</v>
      </c>
      <c r="J1081" s="426" t="s">
        <v>485</v>
      </c>
      <c r="K1081" s="741"/>
      <c r="L1081" s="727"/>
      <c r="M1081" s="420">
        <v>2632.15</v>
      </c>
      <c r="N1081" s="458">
        <v>921.25249999999994</v>
      </c>
      <c r="O1081" s="228">
        <v>921.25250000000005</v>
      </c>
      <c r="P1081" s="720"/>
      <c r="Q1081" s="721"/>
      <c r="R1081" s="755"/>
      <c r="S1081" s="756"/>
      <c r="T1081" s="422" t="s">
        <v>24</v>
      </c>
      <c r="U1081" s="423">
        <v>8</v>
      </c>
      <c r="V1081" s="424" t="s">
        <v>24</v>
      </c>
    </row>
    <row r="1082" spans="1:22" s="40" customFormat="1" ht="13.8">
      <c r="A1082" s="39" t="s">
        <v>1091</v>
      </c>
      <c r="B1082" s="439" t="s">
        <v>1071</v>
      </c>
      <c r="C1082" s="427"/>
      <c r="D1082" s="427"/>
      <c r="E1082" s="427"/>
      <c r="F1082" s="427"/>
      <c r="G1082" s="419"/>
      <c r="H1082" s="419"/>
      <c r="I1082" s="425"/>
      <c r="J1082" s="426" t="s">
        <v>1071</v>
      </c>
      <c r="K1082" s="461"/>
      <c r="L1082" s="461"/>
      <c r="M1082" s="420"/>
      <c r="N1082" s="458" t="s">
        <v>1071</v>
      </c>
      <c r="O1082" s="228" t="s">
        <v>1071</v>
      </c>
      <c r="P1082" s="720"/>
      <c r="Q1082" s="721"/>
      <c r="R1082" s="722"/>
      <c r="S1082" s="723"/>
      <c r="T1082" s="422"/>
      <c r="U1082" s="423"/>
      <c r="V1082" s="424"/>
    </row>
    <row r="1083" spans="1:22" s="40" customFormat="1" ht="13.8">
      <c r="A1083" s="39"/>
      <c r="B1083" s="439" t="s">
        <v>1071</v>
      </c>
      <c r="C1083" s="427"/>
      <c r="D1083" s="427"/>
      <c r="E1083" s="427"/>
      <c r="F1083" s="427"/>
      <c r="G1083" s="419"/>
      <c r="H1083" s="419"/>
      <c r="I1083" s="425"/>
      <c r="J1083" s="426" t="s">
        <v>1071</v>
      </c>
      <c r="K1083" s="461"/>
      <c r="L1083" s="461"/>
      <c r="M1083" s="420"/>
      <c r="N1083" s="458" t="s">
        <v>1071</v>
      </c>
      <c r="O1083" s="228" t="s">
        <v>1071</v>
      </c>
      <c r="P1083" s="720"/>
      <c r="Q1083" s="721"/>
      <c r="R1083" s="722"/>
      <c r="S1083" s="723"/>
      <c r="T1083" s="422"/>
      <c r="U1083" s="423"/>
      <c r="V1083" s="424"/>
    </row>
    <row r="1084" spans="1:22" s="40" customFormat="1" ht="13.8">
      <c r="A1084" s="39"/>
      <c r="B1084" s="439" t="s">
        <v>1071</v>
      </c>
      <c r="C1084" s="427"/>
      <c r="D1084" s="427"/>
      <c r="E1084" s="427"/>
      <c r="F1084" s="427"/>
      <c r="G1084" s="419"/>
      <c r="H1084" s="419"/>
      <c r="I1084" s="425"/>
      <c r="J1084" s="426" t="s">
        <v>1071</v>
      </c>
      <c r="K1084" s="461"/>
      <c r="L1084" s="461"/>
      <c r="M1084" s="420"/>
      <c r="N1084" s="458" t="s">
        <v>1071</v>
      </c>
      <c r="O1084" s="228" t="s">
        <v>1071</v>
      </c>
      <c r="P1084" s="720"/>
      <c r="Q1084" s="721"/>
      <c r="R1084" s="722"/>
      <c r="S1084" s="723"/>
      <c r="T1084" s="422"/>
      <c r="U1084" s="423"/>
      <c r="V1084" s="424"/>
    </row>
    <row r="1085" spans="1:22" s="40" customFormat="1" ht="13.8">
      <c r="A1085" s="39"/>
      <c r="B1085" s="439" t="s">
        <v>1071</v>
      </c>
      <c r="C1085" s="427"/>
      <c r="D1085" s="427"/>
      <c r="E1085" s="427"/>
      <c r="F1085" s="427"/>
      <c r="G1085" s="419"/>
      <c r="H1085" s="419"/>
      <c r="I1085" s="425"/>
      <c r="J1085" s="426" t="s">
        <v>1071</v>
      </c>
      <c r="K1085" s="461"/>
      <c r="L1085" s="461"/>
      <c r="M1085" s="420"/>
      <c r="N1085" s="458" t="s">
        <v>1071</v>
      </c>
      <c r="O1085" s="228" t="s">
        <v>1071</v>
      </c>
      <c r="P1085" s="720"/>
      <c r="Q1085" s="721"/>
      <c r="R1085" s="722"/>
      <c r="S1085" s="723"/>
      <c r="T1085" s="422"/>
      <c r="U1085" s="423"/>
      <c r="V1085" s="424"/>
    </row>
    <row r="1086" spans="1:22" s="40" customFormat="1" ht="13.8">
      <c r="A1086" s="39"/>
      <c r="B1086" s="439" t="s">
        <v>1071</v>
      </c>
      <c r="C1086" s="427"/>
      <c r="D1086" s="427"/>
      <c r="E1086" s="427"/>
      <c r="F1086" s="427"/>
      <c r="G1086" s="419"/>
      <c r="H1086" s="419"/>
      <c r="I1086" s="425"/>
      <c r="J1086" s="426" t="s">
        <v>1071</v>
      </c>
      <c r="K1086" s="461"/>
      <c r="L1086" s="461"/>
      <c r="M1086" s="420"/>
      <c r="N1086" s="458" t="s">
        <v>1071</v>
      </c>
      <c r="O1086" s="228" t="s">
        <v>1071</v>
      </c>
      <c r="P1086" s="720"/>
      <c r="Q1086" s="721"/>
      <c r="R1086" s="722"/>
      <c r="S1086" s="723"/>
      <c r="T1086" s="422"/>
      <c r="U1086" s="423"/>
      <c r="V1086" s="424"/>
    </row>
    <row r="1087" spans="1:22" s="40" customFormat="1" ht="13.8">
      <c r="A1087" s="39"/>
      <c r="B1087" s="439" t="s">
        <v>1071</v>
      </c>
      <c r="C1087" s="427"/>
      <c r="D1087" s="427"/>
      <c r="E1087" s="427"/>
      <c r="F1087" s="427"/>
      <c r="G1087" s="419"/>
      <c r="H1087" s="419"/>
      <c r="I1087" s="425"/>
      <c r="J1087" s="426" t="s">
        <v>1071</v>
      </c>
      <c r="K1087" s="461"/>
      <c r="L1087" s="461"/>
      <c r="M1087" s="420"/>
      <c r="N1087" s="458" t="s">
        <v>1071</v>
      </c>
      <c r="O1087" s="228" t="s">
        <v>1071</v>
      </c>
      <c r="P1087" s="720"/>
      <c r="Q1087" s="721"/>
      <c r="R1087" s="722"/>
      <c r="S1087" s="723"/>
      <c r="T1087" s="422"/>
      <c r="U1087" s="423"/>
      <c r="V1087" s="424"/>
    </row>
    <row r="1088" spans="1:22" s="40" customFormat="1" ht="13.8">
      <c r="A1088" s="39" t="s">
        <v>1588</v>
      </c>
      <c r="B1088" s="439" t="s">
        <v>1071</v>
      </c>
      <c r="C1088" s="427"/>
      <c r="D1088" s="427"/>
      <c r="E1088" s="427"/>
      <c r="F1088" s="427"/>
      <c r="G1088" s="419"/>
      <c r="H1088" s="419"/>
      <c r="I1088" s="425"/>
      <c r="J1088" s="426" t="s">
        <v>1071</v>
      </c>
      <c r="K1088" s="461"/>
      <c r="L1088" s="461"/>
      <c r="M1088" s="420"/>
      <c r="N1088" s="459" t="s">
        <v>1071</v>
      </c>
      <c r="O1088" s="228"/>
      <c r="P1088" s="720"/>
      <c r="Q1088" s="721"/>
      <c r="R1088" s="722"/>
      <c r="S1088" s="723"/>
      <c r="T1088" s="422"/>
      <c r="U1088" s="423"/>
      <c r="V1088" s="424"/>
    </row>
    <row r="1089" spans="1:22" s="40" customFormat="1" ht="13.8">
      <c r="A1089" s="39" t="s">
        <v>1589</v>
      </c>
      <c r="B1089" s="439" t="s">
        <v>1071</v>
      </c>
      <c r="C1089" s="427"/>
      <c r="D1089" s="427"/>
      <c r="E1089" s="427"/>
      <c r="F1089" s="427"/>
      <c r="G1089" s="419"/>
      <c r="H1089" s="419"/>
      <c r="I1089" s="425"/>
      <c r="J1089" s="426" t="s">
        <v>1071</v>
      </c>
      <c r="K1089" s="461"/>
      <c r="L1089" s="461"/>
      <c r="M1089" s="421"/>
      <c r="N1089" s="459" t="s">
        <v>1071</v>
      </c>
      <c r="O1089" s="228" t="s">
        <v>1071</v>
      </c>
      <c r="P1089" s="720"/>
      <c r="Q1089" s="721"/>
      <c r="R1089" s="722"/>
      <c r="S1089" s="723"/>
      <c r="T1089" s="422"/>
      <c r="U1089" s="423"/>
      <c r="V1089" s="424"/>
    </row>
    <row r="1090" spans="1:22" s="40" customFormat="1" ht="13.8">
      <c r="A1090" s="39" t="s">
        <v>1590</v>
      </c>
      <c r="B1090" s="439" t="s">
        <v>1071</v>
      </c>
      <c r="C1090" s="427"/>
      <c r="D1090" s="427"/>
      <c r="E1090" s="427"/>
      <c r="F1090" s="427"/>
      <c r="G1090" s="419"/>
      <c r="H1090" s="419"/>
      <c r="I1090" s="425"/>
      <c r="J1090" s="426" t="s">
        <v>1071</v>
      </c>
      <c r="K1090" s="461"/>
      <c r="L1090" s="461"/>
      <c r="M1090" s="421"/>
      <c r="N1090" s="459" t="s">
        <v>1071</v>
      </c>
      <c r="O1090" s="228" t="s">
        <v>1071</v>
      </c>
      <c r="P1090" s="720"/>
      <c r="Q1090" s="721"/>
      <c r="R1090" s="722"/>
      <c r="S1090" s="723"/>
      <c r="T1090" s="422"/>
      <c r="U1090" s="423"/>
      <c r="V1090" s="424"/>
    </row>
    <row r="1091" spans="1:22" s="40" customFormat="1" ht="14.4" thickBot="1">
      <c r="A1091" s="39" t="s">
        <v>1591</v>
      </c>
      <c r="B1091" s="443" t="s">
        <v>1071</v>
      </c>
      <c r="C1091" s="428"/>
      <c r="D1091" s="428"/>
      <c r="E1091" s="428"/>
      <c r="F1091" s="428"/>
      <c r="G1091" s="429"/>
      <c r="H1091" s="429"/>
      <c r="I1091" s="430"/>
      <c r="J1091" s="431" t="s">
        <v>1071</v>
      </c>
      <c r="K1091" s="462"/>
      <c r="L1091" s="462"/>
      <c r="M1091" s="432"/>
      <c r="N1091" s="459" t="s">
        <v>1071</v>
      </c>
      <c r="O1091" s="228" t="s">
        <v>1071</v>
      </c>
      <c r="P1091" s="720"/>
      <c r="Q1091" s="721"/>
      <c r="R1091" s="722"/>
      <c r="S1091" s="723"/>
      <c r="T1091" s="422"/>
      <c r="U1091" s="423"/>
      <c r="V1091" s="424"/>
    </row>
    <row r="1092" spans="1:22" s="24" customFormat="1" ht="12" customHeight="1">
      <c r="A1092" s="39"/>
      <c r="B1092" s="41"/>
      <c r="C1092" s="42"/>
      <c r="D1092" s="42"/>
      <c r="E1092" s="42"/>
      <c r="F1092" s="42"/>
      <c r="G1092" s="42"/>
      <c r="H1092" s="440"/>
      <c r="I1092" s="42"/>
      <c r="J1092" s="42"/>
      <c r="K1092" s="42"/>
      <c r="L1092" s="42"/>
      <c r="M1092" s="42"/>
      <c r="N1092" s="42"/>
      <c r="O1092" s="227"/>
      <c r="P1092" s="42"/>
      <c r="Q1092" s="42"/>
      <c r="R1092" s="227"/>
      <c r="S1092" s="42"/>
      <c r="T1092" s="42"/>
      <c r="U1092" s="43"/>
      <c r="V1092" s="44"/>
    </row>
    <row r="1093" spans="1:22" s="24" customFormat="1" ht="17.25" customHeight="1" thickBot="1">
      <c r="A1093" s="39" t="s">
        <v>1592</v>
      </c>
      <c r="B1093" s="510"/>
      <c r="C1093" s="511"/>
      <c r="D1093" s="511"/>
      <c r="E1093" s="511"/>
      <c r="F1093" s="511"/>
      <c r="G1093" s="511"/>
      <c r="H1093" s="511"/>
      <c r="I1093" s="511"/>
      <c r="J1093" s="511"/>
      <c r="K1093" s="511"/>
      <c r="L1093" s="511"/>
      <c r="M1093" s="511"/>
      <c r="N1093" s="447" t="s">
        <v>322</v>
      </c>
      <c r="O1093" s="448">
        <v>1793.8500000000001</v>
      </c>
      <c r="P1093" s="576"/>
      <c r="Q1093" s="576"/>
      <c r="R1093" s="577"/>
      <c r="S1093" s="577"/>
      <c r="T1093" s="578"/>
      <c r="U1093" s="579"/>
      <c r="V1093" s="580"/>
    </row>
    <row r="1094" spans="1:22" ht="17.25" customHeight="1">
      <c r="B1094" s="46"/>
      <c r="C1094" s="46"/>
      <c r="D1094" s="46"/>
      <c r="E1094" s="46"/>
      <c r="F1094" s="46"/>
      <c r="G1094" s="47"/>
      <c r="H1094" s="47"/>
      <c r="I1094" s="47"/>
      <c r="J1094" s="47"/>
      <c r="K1094" s="47"/>
      <c r="L1094" s="47"/>
      <c r="M1094" s="47"/>
      <c r="N1094" s="47"/>
      <c r="O1094" s="47"/>
      <c r="P1094" s="47"/>
      <c r="Q1094" s="47"/>
      <c r="R1094" s="47"/>
      <c r="S1094" s="47"/>
      <c r="T1094" s="47"/>
      <c r="U1094" s="47"/>
      <c r="V1094" s="47"/>
    </row>
    <row r="1095" spans="1:22" s="24" customFormat="1" ht="16.5" customHeight="1" thickBot="1">
      <c r="A1095" s="22"/>
      <c r="B1095" s="735" t="s">
        <v>65</v>
      </c>
      <c r="C1095" s="735"/>
      <c r="D1095" s="735"/>
      <c r="E1095" s="735"/>
      <c r="F1095" s="735"/>
      <c r="G1095" s="735"/>
      <c r="H1095" s="735"/>
      <c r="I1095" s="735"/>
      <c r="J1095" s="735"/>
      <c r="K1095" s="735"/>
      <c r="L1095" s="735"/>
      <c r="M1095" s="735"/>
      <c r="N1095" s="735"/>
      <c r="O1095" s="735"/>
      <c r="P1095" s="735"/>
      <c r="Q1095" s="735"/>
      <c r="R1095" s="735"/>
      <c r="S1095" s="735"/>
      <c r="T1095" s="735"/>
      <c r="U1095" s="735"/>
      <c r="V1095" s="735"/>
    </row>
    <row r="1096" spans="1:22" s="27" customFormat="1" ht="22.5" customHeight="1">
      <c r="A1096" s="106" t="s">
        <v>1593</v>
      </c>
      <c r="B1096" s="774" t="s">
        <v>62</v>
      </c>
      <c r="C1096" s="779" t="s">
        <v>83</v>
      </c>
      <c r="D1096" s="780"/>
      <c r="E1096" s="780"/>
      <c r="F1096" s="780"/>
      <c r="G1096" s="780"/>
      <c r="H1096" s="780"/>
      <c r="I1096" s="780"/>
      <c r="J1096" s="780"/>
      <c r="K1096" s="780"/>
      <c r="L1096" s="780"/>
      <c r="M1096" s="758"/>
      <c r="N1096" s="512"/>
      <c r="O1096" s="513"/>
      <c r="P1096" s="779" t="s">
        <v>90</v>
      </c>
      <c r="Q1096" s="780"/>
      <c r="R1096" s="780"/>
      <c r="S1096" s="758"/>
      <c r="T1096" s="757" t="s">
        <v>367</v>
      </c>
      <c r="U1096" s="758"/>
      <c r="V1096" s="781" t="s">
        <v>6</v>
      </c>
    </row>
    <row r="1097" spans="1:22" s="27" customFormat="1" ht="22.5" customHeight="1">
      <c r="A1097" s="106" t="s">
        <v>1594</v>
      </c>
      <c r="B1097" s="775"/>
      <c r="C1097" s="787" t="s">
        <v>84</v>
      </c>
      <c r="D1097" s="788"/>
      <c r="E1097" s="789"/>
      <c r="F1097" s="516">
        <v>2</v>
      </c>
      <c r="G1097" s="791" t="s">
        <v>292</v>
      </c>
      <c r="H1097" s="750" t="s">
        <v>291</v>
      </c>
      <c r="I1097" s="750"/>
      <c r="J1097" s="787" t="s">
        <v>290</v>
      </c>
      <c r="K1097" s="790"/>
      <c r="L1097" s="517"/>
      <c r="M1097" s="517"/>
      <c r="N1097" s="518"/>
      <c r="O1097" s="519"/>
      <c r="P1097" s="814"/>
      <c r="Q1097" s="815"/>
      <c r="R1097" s="815"/>
      <c r="S1097" s="816"/>
      <c r="T1097" s="759"/>
      <c r="U1097" s="760"/>
      <c r="V1097" s="782"/>
    </row>
    <row r="1098" spans="1:22" s="27" customFormat="1" ht="51.75" customHeight="1" thickBot="1">
      <c r="A1098" s="106" t="s">
        <v>1595</v>
      </c>
      <c r="B1098" s="775"/>
      <c r="C1098" s="788" t="s">
        <v>82</v>
      </c>
      <c r="D1098" s="789"/>
      <c r="E1098" s="520" t="s">
        <v>86</v>
      </c>
      <c r="F1098" s="514" t="s">
        <v>311</v>
      </c>
      <c r="G1098" s="791"/>
      <c r="H1098" s="750"/>
      <c r="I1098" s="750"/>
      <c r="J1098" s="504" t="s">
        <v>289</v>
      </c>
      <c r="K1098" s="515" t="s">
        <v>297</v>
      </c>
      <c r="L1098" s="521" t="s">
        <v>378</v>
      </c>
      <c r="M1098" s="521"/>
      <c r="N1098" s="522" t="s">
        <v>339</v>
      </c>
      <c r="O1098" s="523"/>
      <c r="P1098" s="454" t="s">
        <v>1100</v>
      </c>
      <c r="Q1098" s="333" t="s">
        <v>91</v>
      </c>
      <c r="R1098" s="334"/>
      <c r="S1098" s="107">
        <v>2</v>
      </c>
      <c r="T1098" s="784"/>
      <c r="U1098" s="785"/>
      <c r="V1098" s="783"/>
    </row>
    <row r="1099" spans="1:22" s="27" customFormat="1" ht="15.75" customHeight="1">
      <c r="A1099" s="106" t="s">
        <v>1596</v>
      </c>
      <c r="B1099" s="775"/>
      <c r="C1099" s="50">
        <v>1</v>
      </c>
      <c r="D1099" s="94" t="s">
        <v>484</v>
      </c>
      <c r="E1099" s="101">
        <v>0.9</v>
      </c>
      <c r="F1099" s="327">
        <v>2666.4475000000002</v>
      </c>
      <c r="G1099" s="327">
        <v>1532.71</v>
      </c>
      <c r="H1099" s="777" t="s">
        <v>6</v>
      </c>
      <c r="I1099" s="778"/>
      <c r="J1099" s="102" t="s">
        <v>6</v>
      </c>
      <c r="K1099" s="99" t="s">
        <v>1071</v>
      </c>
      <c r="L1099" s="486" t="s">
        <v>1049</v>
      </c>
      <c r="M1099" s="487" t="s">
        <v>1135</v>
      </c>
      <c r="N1099" s="401" t="s">
        <v>24</v>
      </c>
      <c r="O1099" s="801" t="s">
        <v>15</v>
      </c>
      <c r="P1099" s="802"/>
      <c r="Q1099" s="792">
        <v>32</v>
      </c>
      <c r="R1099" s="795" t="s">
        <v>1049</v>
      </c>
      <c r="S1099" s="796"/>
      <c r="T1099" s="757" t="s">
        <v>68</v>
      </c>
      <c r="U1099" s="780"/>
      <c r="V1099" s="758"/>
    </row>
    <row r="1100" spans="1:22" s="27" customFormat="1" ht="15.75" customHeight="1" thickBot="1">
      <c r="A1100" s="106" t="s">
        <v>1597</v>
      </c>
      <c r="B1100" s="775"/>
      <c r="C1100" s="50">
        <v>2</v>
      </c>
      <c r="D1100" s="94" t="s">
        <v>485</v>
      </c>
      <c r="E1100" s="101">
        <v>0.1</v>
      </c>
      <c r="F1100" s="327">
        <v>921.25250000000005</v>
      </c>
      <c r="G1100" s="327">
        <v>1532.71</v>
      </c>
      <c r="H1100" s="777" t="s">
        <v>31</v>
      </c>
      <c r="I1100" s="778"/>
      <c r="J1100" s="102" t="s">
        <v>6</v>
      </c>
      <c r="K1100" s="99" t="s">
        <v>1071</v>
      </c>
      <c r="L1100" s="486" t="s">
        <v>370</v>
      </c>
      <c r="M1100" s="487" t="s">
        <v>1102</v>
      </c>
      <c r="N1100" s="401" t="s">
        <v>24</v>
      </c>
      <c r="O1100" s="801"/>
      <c r="P1100" s="802"/>
      <c r="Q1100" s="793"/>
      <c r="R1100" s="797"/>
      <c r="S1100" s="798"/>
      <c r="T1100" s="784"/>
      <c r="U1100" s="786"/>
      <c r="V1100" s="785"/>
    </row>
    <row r="1101" spans="1:22" s="27" customFormat="1" ht="15.75" customHeight="1">
      <c r="A1101" s="106" t="s">
        <v>1598</v>
      </c>
      <c r="B1101" s="775"/>
      <c r="C1101" s="50">
        <v>3</v>
      </c>
      <c r="D1101" s="94" t="s">
        <v>1071</v>
      </c>
      <c r="E1101" s="101" t="s">
        <v>1071</v>
      </c>
      <c r="F1101" s="327" t="s">
        <v>1071</v>
      </c>
      <c r="G1101" s="327" t="s">
        <v>1071</v>
      </c>
      <c r="H1101" s="777" t="s">
        <v>1071</v>
      </c>
      <c r="I1101" s="778"/>
      <c r="J1101" s="102" t="s">
        <v>1071</v>
      </c>
      <c r="K1101" s="99" t="s">
        <v>1071</v>
      </c>
      <c r="L1101" s="486"/>
      <c r="M1101" s="487" t="s">
        <v>1071</v>
      </c>
      <c r="N1101" s="401"/>
      <c r="O1101" s="803"/>
      <c r="P1101" s="804"/>
      <c r="Q1101" s="794"/>
      <c r="R1101" s="799"/>
      <c r="S1101" s="800"/>
      <c r="T1101" s="261"/>
      <c r="U1101" s="261"/>
      <c r="V1101" s="262"/>
    </row>
    <row r="1102" spans="1:22" s="27" customFormat="1" ht="15.75" customHeight="1">
      <c r="A1102" s="106" t="s">
        <v>1599</v>
      </c>
      <c r="B1102" s="775"/>
      <c r="C1102" s="50">
        <v>4</v>
      </c>
      <c r="D1102" s="94" t="s">
        <v>1071</v>
      </c>
      <c r="E1102" s="101" t="s">
        <v>1071</v>
      </c>
      <c r="F1102" s="327" t="s">
        <v>1071</v>
      </c>
      <c r="G1102" s="327" t="s">
        <v>1071</v>
      </c>
      <c r="H1102" s="777" t="s">
        <v>1071</v>
      </c>
      <c r="I1102" s="778"/>
      <c r="J1102" s="102" t="s">
        <v>1071</v>
      </c>
      <c r="K1102" s="99" t="s">
        <v>1071</v>
      </c>
      <c r="L1102" s="486"/>
      <c r="M1102" s="487" t="s">
        <v>1071</v>
      </c>
      <c r="N1102" s="401"/>
      <c r="O1102" s="810" t="s">
        <v>315</v>
      </c>
      <c r="P1102" s="787" t="s">
        <v>314</v>
      </c>
      <c r="Q1102" s="788"/>
      <c r="R1102" s="788"/>
      <c r="S1102" s="789"/>
      <c r="T1102" s="242"/>
      <c r="U1102" s="242"/>
      <c r="V1102" s="263"/>
    </row>
    <row r="1103" spans="1:22" s="27" customFormat="1" ht="17.25" customHeight="1">
      <c r="A1103" s="106" t="s">
        <v>1600</v>
      </c>
      <c r="B1103" s="775"/>
      <c r="C1103" s="50">
        <v>5</v>
      </c>
      <c r="D1103" s="94" t="s">
        <v>1071</v>
      </c>
      <c r="E1103" s="101" t="s">
        <v>1071</v>
      </c>
      <c r="F1103" s="327" t="s">
        <v>1071</v>
      </c>
      <c r="G1103" s="327" t="s">
        <v>1071</v>
      </c>
      <c r="H1103" s="777" t="s">
        <v>1071</v>
      </c>
      <c r="I1103" s="778"/>
      <c r="J1103" s="102" t="s">
        <v>1071</v>
      </c>
      <c r="K1103" s="99" t="s">
        <v>1071</v>
      </c>
      <c r="L1103" s="486"/>
      <c r="M1103" s="487" t="s">
        <v>1071</v>
      </c>
      <c r="N1103" s="401"/>
      <c r="O1103" s="811"/>
      <c r="P1103" s="504" t="s">
        <v>92</v>
      </c>
      <c r="Q1103" s="504" t="s">
        <v>299</v>
      </c>
      <c r="R1103" s="750" t="s">
        <v>312</v>
      </c>
      <c r="S1103" s="750"/>
      <c r="T1103" s="242"/>
      <c r="U1103" s="242"/>
      <c r="V1103" s="263"/>
    </row>
    <row r="1104" spans="1:22" s="27" customFormat="1" ht="16.5" customHeight="1" thickBot="1">
      <c r="A1104" s="106" t="s">
        <v>1601</v>
      </c>
      <c r="B1104" s="775"/>
      <c r="C1104" s="103">
        <v>6</v>
      </c>
      <c r="D1104" s="104" t="s">
        <v>1071</v>
      </c>
      <c r="E1104" s="105" t="s">
        <v>1071</v>
      </c>
      <c r="F1104" s="327" t="s">
        <v>1071</v>
      </c>
      <c r="G1104" s="327" t="s">
        <v>1071</v>
      </c>
      <c r="H1104" s="777" t="s">
        <v>1071</v>
      </c>
      <c r="I1104" s="778"/>
      <c r="J1104" s="102" t="s">
        <v>1071</v>
      </c>
      <c r="K1104" s="99" t="s">
        <v>1071</v>
      </c>
      <c r="L1104" s="486"/>
      <c r="M1104" s="487" t="s">
        <v>1071</v>
      </c>
      <c r="N1104" s="484"/>
      <c r="O1104" s="346" t="s">
        <v>6</v>
      </c>
      <c r="P1104" s="265">
        <v>2</v>
      </c>
      <c r="Q1104" s="266">
        <v>3065.4126299999998</v>
      </c>
      <c r="R1104" s="817">
        <v>3587.7000000000003</v>
      </c>
      <c r="S1104" s="817">
        <v>0</v>
      </c>
      <c r="T1104" s="242"/>
      <c r="U1104" s="242"/>
      <c r="V1104" s="263"/>
    </row>
    <row r="1105" spans="1:22" s="27" customFormat="1" ht="16.5" customHeight="1" thickBot="1">
      <c r="A1105" s="106" t="s">
        <v>1602</v>
      </c>
      <c r="B1105" s="776"/>
      <c r="C1105" s="805" t="s">
        <v>88</v>
      </c>
      <c r="D1105" s="806"/>
      <c r="E1105" s="806"/>
      <c r="F1105" s="545"/>
      <c r="G1105" s="546"/>
      <c r="H1105" s="730" t="s">
        <v>6</v>
      </c>
      <c r="I1105" s="731"/>
      <c r="J1105" s="449" t="s">
        <v>6</v>
      </c>
      <c r="K1105" s="267" t="s">
        <v>6</v>
      </c>
      <c r="L1105" s="527"/>
      <c r="M1105" s="575"/>
      <c r="N1105" s="528"/>
      <c r="O1105" s="732" t="s">
        <v>1071</v>
      </c>
      <c r="P1105" s="732" t="s">
        <v>1071</v>
      </c>
      <c r="Q1105" s="732" t="s">
        <v>1071</v>
      </c>
      <c r="R1105" s="732" t="s">
        <v>1071</v>
      </c>
      <c r="S1105" s="732" t="s">
        <v>1071</v>
      </c>
      <c r="T1105" s="524"/>
      <c r="U1105" s="525"/>
      <c r="V1105" s="526"/>
    </row>
    <row r="1106" spans="1:22" ht="24.9" customHeight="1"/>
    <row r="1107" spans="1:22" ht="24.9" customHeight="1"/>
    <row r="1108" spans="1:22" s="38" customFormat="1" ht="24" thickBot="1">
      <c r="A1108" s="31">
        <v>33</v>
      </c>
      <c r="B1108" s="746" t="s">
        <v>49</v>
      </c>
      <c r="C1108" s="746"/>
      <c r="D1108" s="746"/>
      <c r="E1108" s="32">
        <v>33</v>
      </c>
      <c r="F1108" s="33" t="s">
        <v>486</v>
      </c>
      <c r="G1108" s="34"/>
      <c r="H1108" s="34"/>
      <c r="I1108" s="33"/>
      <c r="J1108" s="33"/>
      <c r="K1108" s="33"/>
      <c r="L1108" s="33"/>
      <c r="M1108" s="35"/>
      <c r="N1108" s="35"/>
      <c r="O1108" s="34"/>
      <c r="P1108" s="34"/>
      <c r="Q1108" s="36"/>
      <c r="R1108" s="36"/>
      <c r="S1108" s="36"/>
      <c r="T1108" s="36"/>
      <c r="U1108" s="37"/>
    </row>
    <row r="1109" spans="1:22" s="24" customFormat="1" ht="24.75" customHeight="1">
      <c r="A1109" s="22"/>
      <c r="B1109" s="768" t="s">
        <v>54</v>
      </c>
      <c r="C1109" s="501" t="s">
        <v>55</v>
      </c>
      <c r="D1109" s="502" t="s">
        <v>16</v>
      </c>
      <c r="E1109" s="502"/>
      <c r="F1109" s="502" t="s">
        <v>56</v>
      </c>
      <c r="G1109" s="503"/>
      <c r="H1109" s="749" t="s">
        <v>57</v>
      </c>
      <c r="I1109" s="747" t="s">
        <v>345</v>
      </c>
      <c r="J1109" s="749" t="s">
        <v>17</v>
      </c>
      <c r="K1109" s="749" t="s">
        <v>298</v>
      </c>
      <c r="L1109" s="749" t="s">
        <v>58</v>
      </c>
      <c r="M1109" s="749" t="s">
        <v>193</v>
      </c>
      <c r="N1109" s="766" t="s">
        <v>313</v>
      </c>
      <c r="O1109" s="767"/>
      <c r="P1109" s="733" t="s">
        <v>21</v>
      </c>
      <c r="Q1109" s="734"/>
      <c r="R1109" s="757" t="s">
        <v>205</v>
      </c>
      <c r="S1109" s="758"/>
      <c r="T1109" s="761" t="s">
        <v>180</v>
      </c>
      <c r="U1109" s="762"/>
      <c r="V1109" s="763"/>
    </row>
    <row r="1110" spans="1:22" s="24" customFormat="1" ht="92.25" customHeight="1">
      <c r="A1110" s="22"/>
      <c r="B1110" s="769"/>
      <c r="C1110" s="504" t="s">
        <v>59</v>
      </c>
      <c r="D1110" s="505" t="s">
        <v>3</v>
      </c>
      <c r="E1110" s="505" t="s">
        <v>18</v>
      </c>
      <c r="F1110" s="505" t="s">
        <v>60</v>
      </c>
      <c r="G1110" s="506" t="s">
        <v>61</v>
      </c>
      <c r="H1110" s="750"/>
      <c r="I1110" s="748"/>
      <c r="J1110" s="750"/>
      <c r="K1110" s="750"/>
      <c r="L1110" s="750"/>
      <c r="M1110" s="750"/>
      <c r="N1110" s="504" t="s">
        <v>191</v>
      </c>
      <c r="O1110" s="505" t="s">
        <v>73</v>
      </c>
      <c r="P1110" s="764"/>
      <c r="Q1110" s="765"/>
      <c r="R1110" s="759"/>
      <c r="S1110" s="760"/>
      <c r="T1110" s="507" t="s">
        <v>181</v>
      </c>
      <c r="U1110" s="508" t="s">
        <v>190</v>
      </c>
      <c r="V1110" s="509" t="s">
        <v>225</v>
      </c>
    </row>
    <row r="1111" spans="1:22" s="24" customFormat="1" ht="26.25" customHeight="1">
      <c r="A1111" s="22"/>
      <c r="B1111" s="433"/>
      <c r="C1111" s="434">
        <v>3</v>
      </c>
      <c r="D1111" s="434">
        <v>4</v>
      </c>
      <c r="E1111" s="434">
        <v>5</v>
      </c>
      <c r="F1111" s="434">
        <v>6</v>
      </c>
      <c r="G1111" s="434">
        <v>7</v>
      </c>
      <c r="H1111" s="434">
        <v>8</v>
      </c>
      <c r="I1111" s="434">
        <v>9</v>
      </c>
      <c r="J1111" s="434">
        <v>10</v>
      </c>
      <c r="K1111" s="434">
        <v>11</v>
      </c>
      <c r="L1111" s="434">
        <v>12</v>
      </c>
      <c r="M1111" s="434">
        <v>13</v>
      </c>
      <c r="N1111" s="434">
        <v>14</v>
      </c>
      <c r="O1111" s="434">
        <v>15</v>
      </c>
      <c r="P1111" s="435">
        <v>16</v>
      </c>
      <c r="Q1111" s="436">
        <v>17</v>
      </c>
      <c r="R1111" s="435">
        <v>18</v>
      </c>
      <c r="S1111" s="436">
        <v>19</v>
      </c>
      <c r="T1111" s="437">
        <v>20</v>
      </c>
      <c r="U1111" s="224">
        <v>21</v>
      </c>
      <c r="V1111" s="438">
        <v>22</v>
      </c>
    </row>
    <row r="1112" spans="1:22" s="40" customFormat="1" ht="13.8">
      <c r="A1112" s="39" t="s">
        <v>1603</v>
      </c>
      <c r="B1112" s="439" t="s">
        <v>1071</v>
      </c>
      <c r="C1112" s="427"/>
      <c r="D1112" s="427"/>
      <c r="E1112" s="427"/>
      <c r="F1112" s="427"/>
      <c r="G1112" s="419"/>
      <c r="H1112" s="419"/>
      <c r="I1112" s="425"/>
      <c r="J1112" s="426" t="s">
        <v>1071</v>
      </c>
      <c r="K1112" s="461"/>
      <c r="L1112" s="461"/>
      <c r="M1112" s="420"/>
      <c r="N1112" s="458" t="s">
        <v>1071</v>
      </c>
      <c r="O1112" s="228" t="s">
        <v>1071</v>
      </c>
      <c r="P1112" s="720"/>
      <c r="Q1112" s="826"/>
      <c r="R1112" s="827"/>
      <c r="S1112" s="828"/>
      <c r="T1112" s="422"/>
      <c r="U1112" s="423"/>
      <c r="V1112" s="424"/>
    </row>
    <row r="1113" spans="1:22" s="40" customFormat="1" ht="24.9" customHeight="1">
      <c r="A1113" s="39" t="s">
        <v>1088</v>
      </c>
      <c r="B1113" s="728">
        <v>2</v>
      </c>
      <c r="C1113" s="772" t="s">
        <v>783</v>
      </c>
      <c r="D1113" s="772" t="s">
        <v>640</v>
      </c>
      <c r="E1113" s="772" t="s">
        <v>641</v>
      </c>
      <c r="F1113" s="772" t="s">
        <v>595</v>
      </c>
      <c r="G1113" s="608">
        <v>0.4</v>
      </c>
      <c r="H1113" s="770" t="s">
        <v>24</v>
      </c>
      <c r="I1113" s="609">
        <v>2</v>
      </c>
      <c r="J1113" s="610" t="s">
        <v>488</v>
      </c>
      <c r="K1113" s="726">
        <v>44075</v>
      </c>
      <c r="L1113" s="726">
        <v>44331</v>
      </c>
      <c r="M1113" s="420">
        <v>1567.88</v>
      </c>
      <c r="N1113" s="458">
        <v>627.15200000000004</v>
      </c>
      <c r="O1113" s="228">
        <v>627.15200000000004</v>
      </c>
      <c r="P1113" s="829"/>
      <c r="Q1113" s="830"/>
      <c r="R1113" s="736" t="s">
        <v>610</v>
      </c>
      <c r="S1113" s="737"/>
      <c r="T1113" s="422" t="s">
        <v>24</v>
      </c>
      <c r="U1113" s="423">
        <v>76</v>
      </c>
      <c r="V1113" s="424" t="s">
        <v>24</v>
      </c>
    </row>
    <row r="1114" spans="1:22" s="40" customFormat="1" ht="24.9" customHeight="1">
      <c r="A1114" s="39" t="s">
        <v>595</v>
      </c>
      <c r="B1114" s="729"/>
      <c r="C1114" s="773"/>
      <c r="D1114" s="773"/>
      <c r="E1114" s="773"/>
      <c r="F1114" s="773"/>
      <c r="G1114" s="608">
        <v>0.3</v>
      </c>
      <c r="H1114" s="771"/>
      <c r="I1114" s="609">
        <v>4</v>
      </c>
      <c r="J1114" s="610" t="s">
        <v>490</v>
      </c>
      <c r="K1114" s="727"/>
      <c r="L1114" s="727"/>
      <c r="M1114" s="420">
        <v>1567.88</v>
      </c>
      <c r="N1114" s="458">
        <v>470.36400000000003</v>
      </c>
      <c r="O1114" s="228">
        <v>470.36399999999998</v>
      </c>
      <c r="P1114" s="831"/>
      <c r="Q1114" s="832"/>
      <c r="R1114" s="738"/>
      <c r="S1114" s="739"/>
      <c r="T1114" s="422" t="s">
        <v>24</v>
      </c>
      <c r="U1114" s="423">
        <v>31</v>
      </c>
      <c r="V1114" s="424" t="s">
        <v>24</v>
      </c>
    </row>
    <row r="1115" spans="1:22" s="40" customFormat="1" ht="24.9" customHeight="1">
      <c r="A1115" s="39" t="s">
        <v>1090</v>
      </c>
      <c r="B1115" s="728">
        <v>3</v>
      </c>
      <c r="C1115" s="724" t="s">
        <v>783</v>
      </c>
      <c r="D1115" s="724" t="s">
        <v>785</v>
      </c>
      <c r="E1115" s="724" t="s">
        <v>788</v>
      </c>
      <c r="F1115" s="724" t="s">
        <v>595</v>
      </c>
      <c r="G1115" s="419">
        <v>0.95</v>
      </c>
      <c r="H1115" s="718" t="s">
        <v>24</v>
      </c>
      <c r="I1115" s="425">
        <v>3</v>
      </c>
      <c r="J1115" s="426" t="s">
        <v>489</v>
      </c>
      <c r="K1115" s="726">
        <v>43644</v>
      </c>
      <c r="L1115" s="726">
        <v>43826</v>
      </c>
      <c r="M1115" s="420">
        <v>390.5</v>
      </c>
      <c r="N1115" s="458">
        <v>370.97499999999997</v>
      </c>
      <c r="O1115" s="228">
        <v>370.97500000000002</v>
      </c>
      <c r="P1115" s="720"/>
      <c r="Q1115" s="826"/>
      <c r="R1115" s="827">
        <v>1.3</v>
      </c>
      <c r="S1115" s="828"/>
      <c r="T1115" s="422" t="s">
        <v>24</v>
      </c>
      <c r="U1115" s="423">
        <v>78</v>
      </c>
      <c r="V1115" s="424" t="s">
        <v>24</v>
      </c>
    </row>
    <row r="1116" spans="1:22" s="40" customFormat="1" ht="24.9" customHeight="1">
      <c r="A1116" s="39" t="s">
        <v>1091</v>
      </c>
      <c r="B1116" s="729"/>
      <c r="C1116" s="725"/>
      <c r="D1116" s="725"/>
      <c r="E1116" s="725"/>
      <c r="F1116" s="725"/>
      <c r="G1116" s="419">
        <v>0.05</v>
      </c>
      <c r="H1116" s="719"/>
      <c r="I1116" s="425">
        <v>4</v>
      </c>
      <c r="J1116" s="426" t="s">
        <v>490</v>
      </c>
      <c r="K1116" s="727"/>
      <c r="L1116" s="727"/>
      <c r="M1116" s="420">
        <v>390.5</v>
      </c>
      <c r="N1116" s="458">
        <v>19.525000000000002</v>
      </c>
      <c r="O1116" s="228">
        <v>19.524999999999999</v>
      </c>
      <c r="P1116" s="720"/>
      <c r="Q1116" s="721"/>
      <c r="R1116" s="751">
        <v>2.4</v>
      </c>
      <c r="S1116" s="752"/>
      <c r="T1116" s="422" t="s">
        <v>24</v>
      </c>
      <c r="U1116" s="423">
        <v>30</v>
      </c>
      <c r="V1116" s="424" t="s">
        <v>24</v>
      </c>
    </row>
    <row r="1117" spans="1:22" s="40" customFormat="1" ht="24.9" customHeight="1">
      <c r="A1117" s="39"/>
      <c r="B1117" s="728">
        <v>4</v>
      </c>
      <c r="C1117" s="724" t="s">
        <v>783</v>
      </c>
      <c r="D1117" s="724" t="s">
        <v>786</v>
      </c>
      <c r="E1117" s="724" t="s">
        <v>789</v>
      </c>
      <c r="F1117" s="724" t="s">
        <v>595</v>
      </c>
      <c r="G1117" s="419">
        <v>0.95</v>
      </c>
      <c r="H1117" s="718" t="s">
        <v>24</v>
      </c>
      <c r="I1117" s="425">
        <v>3</v>
      </c>
      <c r="J1117" s="426" t="s">
        <v>489</v>
      </c>
      <c r="K1117" s="726">
        <v>43832</v>
      </c>
      <c r="L1117" s="726">
        <v>45009</v>
      </c>
      <c r="M1117" s="420">
        <v>2234.83</v>
      </c>
      <c r="N1117" s="458">
        <v>2123.0884999999998</v>
      </c>
      <c r="O1117" s="228">
        <v>2123.0884999999998</v>
      </c>
      <c r="P1117" s="720"/>
      <c r="Q1117" s="721"/>
      <c r="R1117" s="736" t="s">
        <v>610</v>
      </c>
      <c r="S1117" s="737"/>
      <c r="T1117" s="422" t="s">
        <v>24</v>
      </c>
      <c r="U1117" s="423">
        <v>84</v>
      </c>
      <c r="V1117" s="424" t="s">
        <v>24</v>
      </c>
    </row>
    <row r="1118" spans="1:22" s="40" customFormat="1" ht="24.9" customHeight="1">
      <c r="A1118" s="39"/>
      <c r="B1118" s="729"/>
      <c r="C1118" s="725"/>
      <c r="D1118" s="725"/>
      <c r="E1118" s="725"/>
      <c r="F1118" s="725"/>
      <c r="G1118" s="419">
        <v>0.05</v>
      </c>
      <c r="H1118" s="719"/>
      <c r="I1118" s="425">
        <v>4</v>
      </c>
      <c r="J1118" s="426" t="s">
        <v>490</v>
      </c>
      <c r="K1118" s="727"/>
      <c r="L1118" s="727"/>
      <c r="M1118" s="420">
        <v>2234.83</v>
      </c>
      <c r="N1118" s="458">
        <v>111.7415</v>
      </c>
      <c r="O1118" s="228">
        <v>111.7415</v>
      </c>
      <c r="P1118" s="720"/>
      <c r="Q1118" s="721"/>
      <c r="R1118" s="738"/>
      <c r="S1118" s="739"/>
      <c r="T1118" s="422" t="s">
        <v>24</v>
      </c>
      <c r="U1118" s="423">
        <v>32</v>
      </c>
      <c r="V1118" s="424" t="s">
        <v>24</v>
      </c>
    </row>
    <row r="1119" spans="1:22" s="40" customFormat="1" ht="24.9" customHeight="1">
      <c r="A1119" s="39"/>
      <c r="B1119" s="439">
        <v>5</v>
      </c>
      <c r="C1119" s="427" t="s">
        <v>787</v>
      </c>
      <c r="D1119" s="427" t="s">
        <v>202</v>
      </c>
      <c r="E1119" s="427" t="s">
        <v>790</v>
      </c>
      <c r="F1119" s="427" t="s">
        <v>591</v>
      </c>
      <c r="G1119" s="419">
        <v>1</v>
      </c>
      <c r="H1119" s="419" t="s">
        <v>24</v>
      </c>
      <c r="I1119" s="425">
        <v>1</v>
      </c>
      <c r="J1119" s="426" t="s">
        <v>487</v>
      </c>
      <c r="K1119" s="461">
        <v>37781</v>
      </c>
      <c r="L1119" s="461">
        <v>39986</v>
      </c>
      <c r="M1119" s="420">
        <v>8885.7900000000009</v>
      </c>
      <c r="N1119" s="458">
        <v>8885.7900000000009</v>
      </c>
      <c r="O1119" s="228">
        <v>8885.7900000000009</v>
      </c>
      <c r="P1119" s="720"/>
      <c r="Q1119" s="721"/>
      <c r="R1119" s="751" t="s">
        <v>610</v>
      </c>
      <c r="S1119" s="752"/>
      <c r="T1119" s="422" t="s">
        <v>24</v>
      </c>
      <c r="U1119" s="423">
        <v>31</v>
      </c>
      <c r="V1119" s="424" t="s">
        <v>24</v>
      </c>
    </row>
    <row r="1120" spans="1:22" s="40" customFormat="1" ht="13.8">
      <c r="A1120" s="39"/>
      <c r="B1120" s="439" t="s">
        <v>1071</v>
      </c>
      <c r="C1120" s="427"/>
      <c r="D1120" s="427"/>
      <c r="E1120" s="427"/>
      <c r="F1120" s="427"/>
      <c r="G1120" s="419"/>
      <c r="H1120" s="419"/>
      <c r="I1120" s="425"/>
      <c r="J1120" s="426" t="s">
        <v>1071</v>
      </c>
      <c r="K1120" s="461"/>
      <c r="L1120" s="461"/>
      <c r="M1120" s="420"/>
      <c r="N1120" s="458" t="s">
        <v>1071</v>
      </c>
      <c r="O1120" s="228" t="s">
        <v>1071</v>
      </c>
      <c r="P1120" s="720"/>
      <c r="Q1120" s="721"/>
      <c r="R1120" s="722"/>
      <c r="S1120" s="723"/>
      <c r="T1120" s="422"/>
      <c r="U1120" s="423"/>
      <c r="V1120" s="424"/>
    </row>
    <row r="1121" spans="1:22" s="40" customFormat="1" ht="13.8">
      <c r="A1121" s="39"/>
      <c r="B1121" s="439" t="s">
        <v>1071</v>
      </c>
      <c r="C1121" s="427"/>
      <c r="D1121" s="427"/>
      <c r="E1121" s="427"/>
      <c r="F1121" s="427"/>
      <c r="G1121" s="419"/>
      <c r="H1121" s="419"/>
      <c r="I1121" s="425"/>
      <c r="J1121" s="426" t="s">
        <v>1071</v>
      </c>
      <c r="K1121" s="461"/>
      <c r="L1121" s="461"/>
      <c r="M1121" s="420"/>
      <c r="N1121" s="458" t="s">
        <v>1071</v>
      </c>
      <c r="O1121" s="228" t="s">
        <v>1071</v>
      </c>
      <c r="P1121" s="720"/>
      <c r="Q1121" s="721"/>
      <c r="R1121" s="722"/>
      <c r="S1121" s="723"/>
      <c r="T1121" s="422"/>
      <c r="U1121" s="423"/>
      <c r="V1121" s="424"/>
    </row>
    <row r="1122" spans="1:22" s="40" customFormat="1" ht="13.8">
      <c r="A1122" s="39" t="s">
        <v>1604</v>
      </c>
      <c r="B1122" s="439" t="s">
        <v>1071</v>
      </c>
      <c r="C1122" s="427"/>
      <c r="D1122" s="427"/>
      <c r="E1122" s="427"/>
      <c r="F1122" s="427"/>
      <c r="G1122" s="419"/>
      <c r="H1122" s="419"/>
      <c r="I1122" s="425"/>
      <c r="J1122" s="426" t="s">
        <v>1071</v>
      </c>
      <c r="K1122" s="461"/>
      <c r="L1122" s="461"/>
      <c r="M1122" s="420"/>
      <c r="N1122" s="459" t="s">
        <v>1071</v>
      </c>
      <c r="O1122" s="228"/>
      <c r="P1122" s="720"/>
      <c r="Q1122" s="721"/>
      <c r="R1122" s="722"/>
      <c r="S1122" s="723"/>
      <c r="T1122" s="422"/>
      <c r="U1122" s="423"/>
      <c r="V1122" s="424"/>
    </row>
    <row r="1123" spans="1:22" s="40" customFormat="1" ht="13.8">
      <c r="A1123" s="39" t="s">
        <v>1605</v>
      </c>
      <c r="B1123" s="439" t="s">
        <v>1071</v>
      </c>
      <c r="C1123" s="427"/>
      <c r="D1123" s="427"/>
      <c r="E1123" s="427"/>
      <c r="F1123" s="427"/>
      <c r="G1123" s="419"/>
      <c r="H1123" s="419"/>
      <c r="I1123" s="425"/>
      <c r="J1123" s="426" t="s">
        <v>1071</v>
      </c>
      <c r="K1123" s="461"/>
      <c r="L1123" s="461"/>
      <c r="M1123" s="421"/>
      <c r="N1123" s="459" t="s">
        <v>1071</v>
      </c>
      <c r="O1123" s="228" t="s">
        <v>1071</v>
      </c>
      <c r="P1123" s="720"/>
      <c r="Q1123" s="721"/>
      <c r="R1123" s="722"/>
      <c r="S1123" s="723"/>
      <c r="T1123" s="422"/>
      <c r="U1123" s="423"/>
      <c r="V1123" s="424"/>
    </row>
    <row r="1124" spans="1:22" s="40" customFormat="1" ht="13.8">
      <c r="A1124" s="39" t="s">
        <v>1606</v>
      </c>
      <c r="B1124" s="439" t="s">
        <v>1071</v>
      </c>
      <c r="C1124" s="427"/>
      <c r="D1124" s="427"/>
      <c r="E1124" s="427"/>
      <c r="F1124" s="427"/>
      <c r="G1124" s="419"/>
      <c r="H1124" s="419"/>
      <c r="I1124" s="425"/>
      <c r="J1124" s="426" t="s">
        <v>1071</v>
      </c>
      <c r="K1124" s="461"/>
      <c r="L1124" s="461"/>
      <c r="M1124" s="421"/>
      <c r="N1124" s="459" t="s">
        <v>1071</v>
      </c>
      <c r="O1124" s="228" t="s">
        <v>1071</v>
      </c>
      <c r="P1124" s="720"/>
      <c r="Q1124" s="721"/>
      <c r="R1124" s="722"/>
      <c r="S1124" s="723"/>
      <c r="T1124" s="422"/>
      <c r="U1124" s="423"/>
      <c r="V1124" s="424"/>
    </row>
    <row r="1125" spans="1:22" s="40" customFormat="1" ht="14.4" thickBot="1">
      <c r="A1125" s="39" t="s">
        <v>1607</v>
      </c>
      <c r="B1125" s="443" t="s">
        <v>1071</v>
      </c>
      <c r="C1125" s="428"/>
      <c r="D1125" s="428"/>
      <c r="E1125" s="428"/>
      <c r="F1125" s="428"/>
      <c r="G1125" s="429"/>
      <c r="H1125" s="429"/>
      <c r="I1125" s="430"/>
      <c r="J1125" s="431" t="s">
        <v>1071</v>
      </c>
      <c r="K1125" s="462"/>
      <c r="L1125" s="462"/>
      <c r="M1125" s="432"/>
      <c r="N1125" s="459" t="s">
        <v>1071</v>
      </c>
      <c r="O1125" s="228" t="s">
        <v>1071</v>
      </c>
      <c r="P1125" s="720"/>
      <c r="Q1125" s="721"/>
      <c r="R1125" s="722"/>
      <c r="S1125" s="723"/>
      <c r="T1125" s="422"/>
      <c r="U1125" s="423"/>
      <c r="V1125" s="424"/>
    </row>
    <row r="1126" spans="1:22" s="24" customFormat="1" ht="12" customHeight="1">
      <c r="A1126" s="39"/>
      <c r="B1126" s="41"/>
      <c r="C1126" s="42"/>
      <c r="D1126" s="42"/>
      <c r="E1126" s="42"/>
      <c r="F1126" s="42"/>
      <c r="G1126" s="42"/>
      <c r="H1126" s="440"/>
      <c r="I1126" s="42"/>
      <c r="J1126" s="42"/>
      <c r="K1126" s="42"/>
      <c r="L1126" s="42"/>
      <c r="M1126" s="42"/>
      <c r="N1126" s="42"/>
      <c r="O1126" s="227"/>
      <c r="P1126" s="42"/>
      <c r="Q1126" s="42"/>
      <c r="R1126" s="227"/>
      <c r="S1126" s="42"/>
      <c r="T1126" s="42"/>
      <c r="U1126" s="43"/>
      <c r="V1126" s="44"/>
    </row>
    <row r="1127" spans="1:22" s="24" customFormat="1" ht="17.25" customHeight="1" thickBot="1">
      <c r="A1127" s="39" t="s">
        <v>1608</v>
      </c>
      <c r="B1127" s="510"/>
      <c r="C1127" s="511"/>
      <c r="D1127" s="511"/>
      <c r="E1127" s="511"/>
      <c r="F1127" s="511"/>
      <c r="G1127" s="511"/>
      <c r="H1127" s="511"/>
      <c r="I1127" s="511"/>
      <c r="J1127" s="511"/>
      <c r="K1127" s="511"/>
      <c r="L1127" s="511"/>
      <c r="M1127" s="511"/>
      <c r="N1127" s="447" t="s">
        <v>322</v>
      </c>
      <c r="O1127" s="448">
        <v>3152.1590000000001</v>
      </c>
      <c r="P1127" s="576"/>
      <c r="Q1127" s="576"/>
      <c r="R1127" s="577"/>
      <c r="S1127" s="577"/>
      <c r="T1127" s="578"/>
      <c r="U1127" s="579"/>
      <c r="V1127" s="580"/>
    </row>
    <row r="1128" spans="1:22" ht="17.25" customHeight="1">
      <c r="B1128" s="46"/>
      <c r="C1128" s="46"/>
      <c r="D1128" s="46"/>
      <c r="E1128" s="46"/>
      <c r="F1128" s="46"/>
      <c r="G1128" s="47"/>
      <c r="H1128" s="47"/>
      <c r="I1128" s="47"/>
      <c r="J1128" s="47"/>
      <c r="K1128" s="47"/>
      <c r="L1128" s="47"/>
      <c r="M1128" s="47"/>
      <c r="N1128" s="47"/>
      <c r="O1128" s="47"/>
      <c r="P1128" s="47"/>
      <c r="Q1128" s="47"/>
      <c r="R1128" s="47"/>
      <c r="S1128" s="47"/>
      <c r="T1128" s="47"/>
      <c r="U1128" s="47"/>
      <c r="V1128" s="47"/>
    </row>
    <row r="1129" spans="1:22" s="24" customFormat="1" ht="16.5" customHeight="1" thickBot="1">
      <c r="A1129" s="22"/>
      <c r="B1129" s="735" t="s">
        <v>65</v>
      </c>
      <c r="C1129" s="735"/>
      <c r="D1129" s="735"/>
      <c r="E1129" s="735"/>
      <c r="F1129" s="735"/>
      <c r="G1129" s="735"/>
      <c r="H1129" s="735"/>
      <c r="I1129" s="735"/>
      <c r="J1129" s="735"/>
      <c r="K1129" s="735"/>
      <c r="L1129" s="735"/>
      <c r="M1129" s="735"/>
      <c r="N1129" s="735"/>
      <c r="O1129" s="735"/>
      <c r="P1129" s="735"/>
      <c r="Q1129" s="735"/>
      <c r="R1129" s="735"/>
      <c r="S1129" s="735"/>
      <c r="T1129" s="735"/>
      <c r="U1129" s="735"/>
      <c r="V1129" s="735"/>
    </row>
    <row r="1130" spans="1:22" s="27" customFormat="1" ht="22.5" customHeight="1">
      <c r="A1130" s="106" t="s">
        <v>1609</v>
      </c>
      <c r="B1130" s="774" t="s">
        <v>62</v>
      </c>
      <c r="C1130" s="779" t="s">
        <v>83</v>
      </c>
      <c r="D1130" s="780"/>
      <c r="E1130" s="780"/>
      <c r="F1130" s="780"/>
      <c r="G1130" s="780"/>
      <c r="H1130" s="780"/>
      <c r="I1130" s="780"/>
      <c r="J1130" s="780"/>
      <c r="K1130" s="780"/>
      <c r="L1130" s="780"/>
      <c r="M1130" s="758"/>
      <c r="N1130" s="512"/>
      <c r="O1130" s="513"/>
      <c r="P1130" s="779" t="s">
        <v>90</v>
      </c>
      <c r="Q1130" s="780"/>
      <c r="R1130" s="780"/>
      <c r="S1130" s="758"/>
      <c r="T1130" s="757" t="s">
        <v>367</v>
      </c>
      <c r="U1130" s="758"/>
      <c r="V1130" s="781" t="s">
        <v>6</v>
      </c>
    </row>
    <row r="1131" spans="1:22" s="27" customFormat="1" ht="22.5" customHeight="1">
      <c r="A1131" s="106" t="s">
        <v>1610</v>
      </c>
      <c r="B1131" s="775"/>
      <c r="C1131" s="787" t="s">
        <v>84</v>
      </c>
      <c r="D1131" s="788"/>
      <c r="E1131" s="789"/>
      <c r="F1131" s="516">
        <v>4</v>
      </c>
      <c r="G1131" s="791" t="s">
        <v>292</v>
      </c>
      <c r="H1131" s="750" t="s">
        <v>291</v>
      </c>
      <c r="I1131" s="750"/>
      <c r="J1131" s="787" t="s">
        <v>290</v>
      </c>
      <c r="K1131" s="790"/>
      <c r="L1131" s="517"/>
      <c r="M1131" s="517"/>
      <c r="N1131" s="518"/>
      <c r="O1131" s="519"/>
      <c r="P1131" s="814"/>
      <c r="Q1131" s="815"/>
      <c r="R1131" s="815"/>
      <c r="S1131" s="816"/>
      <c r="T1131" s="759"/>
      <c r="U1131" s="760"/>
      <c r="V1131" s="782"/>
    </row>
    <row r="1132" spans="1:22" s="27" customFormat="1" ht="51.75" customHeight="1" thickBot="1">
      <c r="A1132" s="106" t="s">
        <v>1611</v>
      </c>
      <c r="B1132" s="775"/>
      <c r="C1132" s="788" t="s">
        <v>82</v>
      </c>
      <c r="D1132" s="789"/>
      <c r="E1132" s="520" t="s">
        <v>86</v>
      </c>
      <c r="F1132" s="514" t="s">
        <v>311</v>
      </c>
      <c r="G1132" s="791"/>
      <c r="H1132" s="750"/>
      <c r="I1132" s="750"/>
      <c r="J1132" s="504" t="s">
        <v>289</v>
      </c>
      <c r="K1132" s="515" t="s">
        <v>297</v>
      </c>
      <c r="L1132" s="521" t="s">
        <v>378</v>
      </c>
      <c r="M1132" s="521"/>
      <c r="N1132" s="522" t="s">
        <v>339</v>
      </c>
      <c r="O1132" s="523"/>
      <c r="P1132" s="454" t="s">
        <v>1100</v>
      </c>
      <c r="Q1132" s="333" t="s">
        <v>91</v>
      </c>
      <c r="R1132" s="334"/>
      <c r="S1132" s="107">
        <v>4</v>
      </c>
      <c r="T1132" s="784"/>
      <c r="U1132" s="785"/>
      <c r="V1132" s="783"/>
    </row>
    <row r="1133" spans="1:22" s="27" customFormat="1" ht="15.75" customHeight="1">
      <c r="A1133" s="106" t="s">
        <v>1612</v>
      </c>
      <c r="B1133" s="775"/>
      <c r="C1133" s="50">
        <v>1</v>
      </c>
      <c r="D1133" s="94" t="s">
        <v>487</v>
      </c>
      <c r="E1133" s="101">
        <v>0.35</v>
      </c>
      <c r="F1133" s="327">
        <v>8885.7900000000009</v>
      </c>
      <c r="G1133" s="327">
        <v>1532.71</v>
      </c>
      <c r="H1133" s="777" t="s">
        <v>6</v>
      </c>
      <c r="I1133" s="778"/>
      <c r="J1133" s="102" t="s">
        <v>6</v>
      </c>
      <c r="K1133" s="99" t="s">
        <v>1071</v>
      </c>
      <c r="L1133" s="486" t="s">
        <v>370</v>
      </c>
      <c r="M1133" s="487" t="s">
        <v>1102</v>
      </c>
      <c r="N1133" s="401" t="s">
        <v>24</v>
      </c>
      <c r="O1133" s="801" t="s">
        <v>15</v>
      </c>
      <c r="P1133" s="802"/>
      <c r="Q1133" s="792">
        <v>33</v>
      </c>
      <c r="R1133" s="795" t="s">
        <v>1049</v>
      </c>
      <c r="S1133" s="796"/>
      <c r="T1133" s="757" t="s">
        <v>68</v>
      </c>
      <c r="U1133" s="780"/>
      <c r="V1133" s="758"/>
    </row>
    <row r="1134" spans="1:22" s="27" customFormat="1" ht="15.75" customHeight="1" thickBot="1">
      <c r="A1134" s="106" t="s">
        <v>1613</v>
      </c>
      <c r="B1134" s="775"/>
      <c r="C1134" s="50">
        <v>2</v>
      </c>
      <c r="D1134" s="94" t="s">
        <v>488</v>
      </c>
      <c r="E1134" s="101">
        <v>0.45</v>
      </c>
      <c r="F1134" s="327">
        <v>627.15200000000004</v>
      </c>
      <c r="G1134" s="327">
        <v>1532.71</v>
      </c>
      <c r="H1134" s="777" t="s">
        <v>31</v>
      </c>
      <c r="I1134" s="778"/>
      <c r="J1134" s="102" t="s">
        <v>6</v>
      </c>
      <c r="K1134" s="99" t="s">
        <v>1071</v>
      </c>
      <c r="L1134" s="486" t="s">
        <v>1049</v>
      </c>
      <c r="M1134" s="487" t="s">
        <v>1135</v>
      </c>
      <c r="N1134" s="401" t="s">
        <v>24</v>
      </c>
      <c r="O1134" s="801"/>
      <c r="P1134" s="802"/>
      <c r="Q1134" s="793"/>
      <c r="R1134" s="797"/>
      <c r="S1134" s="798"/>
      <c r="T1134" s="784"/>
      <c r="U1134" s="786"/>
      <c r="V1134" s="785"/>
    </row>
    <row r="1135" spans="1:22" s="27" customFormat="1" ht="15.75" customHeight="1">
      <c r="A1135" s="106" t="s">
        <v>1614</v>
      </c>
      <c r="B1135" s="775"/>
      <c r="C1135" s="50">
        <v>3</v>
      </c>
      <c r="D1135" s="94" t="s">
        <v>489</v>
      </c>
      <c r="E1135" s="101">
        <v>0.1</v>
      </c>
      <c r="F1135" s="327">
        <v>2494.0634999999997</v>
      </c>
      <c r="G1135" s="327">
        <v>1532.71</v>
      </c>
      <c r="H1135" s="777" t="s">
        <v>6</v>
      </c>
      <c r="I1135" s="778"/>
      <c r="J1135" s="102" t="s">
        <v>6</v>
      </c>
      <c r="K1135" s="99" t="s">
        <v>1071</v>
      </c>
      <c r="L1135" s="486" t="s">
        <v>370</v>
      </c>
      <c r="M1135" s="487" t="s">
        <v>1102</v>
      </c>
      <c r="N1135" s="401" t="s">
        <v>24</v>
      </c>
      <c r="O1135" s="803"/>
      <c r="P1135" s="804"/>
      <c r="Q1135" s="794"/>
      <c r="R1135" s="799"/>
      <c r="S1135" s="800"/>
      <c r="T1135" s="261"/>
      <c r="U1135" s="261"/>
      <c r="V1135" s="262"/>
    </row>
    <row r="1136" spans="1:22" s="27" customFormat="1" ht="15.75" customHeight="1">
      <c r="A1136" s="106" t="s">
        <v>1615</v>
      </c>
      <c r="B1136" s="775"/>
      <c r="C1136" s="50">
        <v>4</v>
      </c>
      <c r="D1136" s="94" t="s">
        <v>490</v>
      </c>
      <c r="E1136" s="101">
        <v>0.1</v>
      </c>
      <c r="F1136" s="327">
        <v>601.63049999999998</v>
      </c>
      <c r="G1136" s="327">
        <v>1532.71</v>
      </c>
      <c r="H1136" s="777" t="s">
        <v>31</v>
      </c>
      <c r="I1136" s="778"/>
      <c r="J1136" s="102" t="s">
        <v>6</v>
      </c>
      <c r="K1136" s="99" t="s">
        <v>1071</v>
      </c>
      <c r="L1136" s="486" t="s">
        <v>370</v>
      </c>
      <c r="M1136" s="487" t="s">
        <v>1102</v>
      </c>
      <c r="N1136" s="401" t="s">
        <v>24</v>
      </c>
      <c r="O1136" s="810" t="s">
        <v>315</v>
      </c>
      <c r="P1136" s="787" t="s">
        <v>314</v>
      </c>
      <c r="Q1136" s="788"/>
      <c r="R1136" s="788"/>
      <c r="S1136" s="789"/>
      <c r="T1136" s="242"/>
      <c r="U1136" s="242"/>
      <c r="V1136" s="263"/>
    </row>
    <row r="1137" spans="1:22" s="27" customFormat="1" ht="17.25" customHeight="1">
      <c r="A1137" s="106" t="s">
        <v>1616</v>
      </c>
      <c r="B1137" s="775"/>
      <c r="C1137" s="50">
        <v>5</v>
      </c>
      <c r="D1137" s="94" t="s">
        <v>1071</v>
      </c>
      <c r="E1137" s="101" t="s">
        <v>1071</v>
      </c>
      <c r="F1137" s="327" t="s">
        <v>1071</v>
      </c>
      <c r="G1137" s="327" t="s">
        <v>1071</v>
      </c>
      <c r="H1137" s="777" t="s">
        <v>1071</v>
      </c>
      <c r="I1137" s="778"/>
      <c r="J1137" s="102" t="s">
        <v>1071</v>
      </c>
      <c r="K1137" s="99" t="s">
        <v>1071</v>
      </c>
      <c r="L1137" s="486"/>
      <c r="M1137" s="487" t="s">
        <v>1071</v>
      </c>
      <c r="N1137" s="401"/>
      <c r="O1137" s="811"/>
      <c r="P1137" s="504" t="s">
        <v>92</v>
      </c>
      <c r="Q1137" s="504" t="s">
        <v>299</v>
      </c>
      <c r="R1137" s="750" t="s">
        <v>312</v>
      </c>
      <c r="S1137" s="750"/>
      <c r="T1137" s="242"/>
      <c r="U1137" s="242"/>
      <c r="V1137" s="263"/>
    </row>
    <row r="1138" spans="1:22" s="27" customFormat="1" ht="16.5" customHeight="1" thickBot="1">
      <c r="A1138" s="106" t="s">
        <v>1617</v>
      </c>
      <c r="B1138" s="775"/>
      <c r="C1138" s="103">
        <v>6</v>
      </c>
      <c r="D1138" s="104" t="s">
        <v>1071</v>
      </c>
      <c r="E1138" s="105" t="s">
        <v>1071</v>
      </c>
      <c r="F1138" s="327" t="s">
        <v>1071</v>
      </c>
      <c r="G1138" s="327" t="s">
        <v>1071</v>
      </c>
      <c r="H1138" s="777" t="s">
        <v>1071</v>
      </c>
      <c r="I1138" s="778"/>
      <c r="J1138" s="102" t="s">
        <v>1071</v>
      </c>
      <c r="K1138" s="99" t="s">
        <v>1071</v>
      </c>
      <c r="L1138" s="486"/>
      <c r="M1138" s="487" t="s">
        <v>1071</v>
      </c>
      <c r="N1138" s="484"/>
      <c r="O1138" s="346" t="s">
        <v>6</v>
      </c>
      <c r="P1138" s="265">
        <v>2</v>
      </c>
      <c r="Q1138" s="266">
        <v>3065.4126299999998</v>
      </c>
      <c r="R1138" s="817">
        <v>12608.636</v>
      </c>
      <c r="S1138" s="817">
        <v>0</v>
      </c>
      <c r="T1138" s="242"/>
      <c r="U1138" s="242"/>
      <c r="V1138" s="263"/>
    </row>
    <row r="1139" spans="1:22" s="27" customFormat="1" ht="16.5" customHeight="1" thickBot="1">
      <c r="A1139" s="106" t="s">
        <v>1618</v>
      </c>
      <c r="B1139" s="776"/>
      <c r="C1139" s="805" t="s">
        <v>88</v>
      </c>
      <c r="D1139" s="806"/>
      <c r="E1139" s="806"/>
      <c r="F1139" s="545"/>
      <c r="G1139" s="546"/>
      <c r="H1139" s="730" t="s">
        <v>6</v>
      </c>
      <c r="I1139" s="731"/>
      <c r="J1139" s="449" t="s">
        <v>6</v>
      </c>
      <c r="K1139" s="267" t="s">
        <v>6</v>
      </c>
      <c r="L1139" s="527"/>
      <c r="M1139" s="575"/>
      <c r="N1139" s="528"/>
      <c r="O1139" s="732" t="s">
        <v>1071</v>
      </c>
      <c r="P1139" s="732" t="s">
        <v>1071</v>
      </c>
      <c r="Q1139" s="732" t="s">
        <v>1071</v>
      </c>
      <c r="R1139" s="732" t="s">
        <v>1071</v>
      </c>
      <c r="S1139" s="732" t="s">
        <v>1071</v>
      </c>
      <c r="T1139" s="524"/>
      <c r="U1139" s="525"/>
      <c r="V1139" s="526"/>
    </row>
    <row r="1140" spans="1:22" ht="24.9" customHeight="1"/>
    <row r="1141" spans="1:22" ht="24.9" customHeight="1"/>
    <row r="1142" spans="1:22" s="38" customFormat="1" ht="24" thickBot="1">
      <c r="A1142" s="31">
        <v>34</v>
      </c>
      <c r="B1142" s="746" t="s">
        <v>49</v>
      </c>
      <c r="C1142" s="746"/>
      <c r="D1142" s="746"/>
      <c r="E1142" s="32">
        <v>34</v>
      </c>
      <c r="F1142" s="33" t="s">
        <v>491</v>
      </c>
      <c r="G1142" s="34"/>
      <c r="H1142" s="34"/>
      <c r="I1142" s="33"/>
      <c r="J1142" s="33"/>
      <c r="K1142" s="33"/>
      <c r="L1142" s="33"/>
      <c r="M1142" s="35"/>
      <c r="N1142" s="35"/>
      <c r="O1142" s="34"/>
      <c r="P1142" s="34"/>
      <c r="Q1142" s="36"/>
      <c r="R1142" s="36"/>
      <c r="S1142" s="36"/>
      <c r="T1142" s="36"/>
      <c r="U1142" s="37"/>
    </row>
    <row r="1143" spans="1:22" s="24" customFormat="1" ht="24.75" customHeight="1">
      <c r="A1143" s="22"/>
      <c r="B1143" s="768" t="s">
        <v>54</v>
      </c>
      <c r="C1143" s="501" t="s">
        <v>55</v>
      </c>
      <c r="D1143" s="502" t="s">
        <v>16</v>
      </c>
      <c r="E1143" s="502"/>
      <c r="F1143" s="502" t="s">
        <v>56</v>
      </c>
      <c r="G1143" s="503"/>
      <c r="H1143" s="749" t="s">
        <v>57</v>
      </c>
      <c r="I1143" s="747" t="s">
        <v>345</v>
      </c>
      <c r="J1143" s="749" t="s">
        <v>17</v>
      </c>
      <c r="K1143" s="749" t="s">
        <v>298</v>
      </c>
      <c r="L1143" s="749" t="s">
        <v>58</v>
      </c>
      <c r="M1143" s="749" t="s">
        <v>193</v>
      </c>
      <c r="N1143" s="766" t="s">
        <v>313</v>
      </c>
      <c r="O1143" s="767"/>
      <c r="P1143" s="733" t="s">
        <v>21</v>
      </c>
      <c r="Q1143" s="734"/>
      <c r="R1143" s="757" t="s">
        <v>205</v>
      </c>
      <c r="S1143" s="758"/>
      <c r="T1143" s="761" t="s">
        <v>180</v>
      </c>
      <c r="U1143" s="762"/>
      <c r="V1143" s="763"/>
    </row>
    <row r="1144" spans="1:22" s="24" customFormat="1" ht="92.25" customHeight="1">
      <c r="A1144" s="22"/>
      <c r="B1144" s="769"/>
      <c r="C1144" s="504" t="s">
        <v>59</v>
      </c>
      <c r="D1144" s="505" t="s">
        <v>3</v>
      </c>
      <c r="E1144" s="505" t="s">
        <v>18</v>
      </c>
      <c r="F1144" s="505" t="s">
        <v>60</v>
      </c>
      <c r="G1144" s="506" t="s">
        <v>61</v>
      </c>
      <c r="H1144" s="750"/>
      <c r="I1144" s="748"/>
      <c r="J1144" s="750"/>
      <c r="K1144" s="750"/>
      <c r="L1144" s="750"/>
      <c r="M1144" s="750"/>
      <c r="N1144" s="504" t="s">
        <v>191</v>
      </c>
      <c r="O1144" s="505" t="s">
        <v>73</v>
      </c>
      <c r="P1144" s="764"/>
      <c r="Q1144" s="765"/>
      <c r="R1144" s="759"/>
      <c r="S1144" s="760"/>
      <c r="T1144" s="507" t="s">
        <v>181</v>
      </c>
      <c r="U1144" s="508" t="s">
        <v>190</v>
      </c>
      <c r="V1144" s="509" t="s">
        <v>225</v>
      </c>
    </row>
    <row r="1145" spans="1:22" s="24" customFormat="1" ht="26.25" customHeight="1">
      <c r="A1145" s="22"/>
      <c r="B1145" s="433"/>
      <c r="C1145" s="434">
        <v>3</v>
      </c>
      <c r="D1145" s="434">
        <v>4</v>
      </c>
      <c r="E1145" s="434">
        <v>5</v>
      </c>
      <c r="F1145" s="434">
        <v>6</v>
      </c>
      <c r="G1145" s="434">
        <v>7</v>
      </c>
      <c r="H1145" s="434">
        <v>8</v>
      </c>
      <c r="I1145" s="434">
        <v>9</v>
      </c>
      <c r="J1145" s="434">
        <v>10</v>
      </c>
      <c r="K1145" s="434">
        <v>11</v>
      </c>
      <c r="L1145" s="434">
        <v>12</v>
      </c>
      <c r="M1145" s="434">
        <v>13</v>
      </c>
      <c r="N1145" s="434">
        <v>14</v>
      </c>
      <c r="O1145" s="434">
        <v>15</v>
      </c>
      <c r="P1145" s="435">
        <v>16</v>
      </c>
      <c r="Q1145" s="436">
        <v>17</v>
      </c>
      <c r="R1145" s="435">
        <v>18</v>
      </c>
      <c r="S1145" s="436">
        <v>19</v>
      </c>
      <c r="T1145" s="437">
        <v>20</v>
      </c>
      <c r="U1145" s="224">
        <v>21</v>
      </c>
      <c r="V1145" s="438">
        <v>22</v>
      </c>
    </row>
    <row r="1146" spans="1:22" s="40" customFormat="1" ht="24.9" customHeight="1">
      <c r="A1146" s="39" t="s">
        <v>1619</v>
      </c>
      <c r="B1146" s="439">
        <v>1</v>
      </c>
      <c r="C1146" s="427" t="s">
        <v>592</v>
      </c>
      <c r="D1146" s="427" t="s">
        <v>791</v>
      </c>
      <c r="E1146" s="427" t="s">
        <v>792</v>
      </c>
      <c r="F1146" s="427" t="s">
        <v>591</v>
      </c>
      <c r="G1146" s="419">
        <v>1</v>
      </c>
      <c r="H1146" s="419" t="s">
        <v>24</v>
      </c>
      <c r="I1146" s="425">
        <v>1</v>
      </c>
      <c r="J1146" s="426" t="s">
        <v>492</v>
      </c>
      <c r="K1146" s="461">
        <v>43833</v>
      </c>
      <c r="L1146" s="461">
        <v>45148</v>
      </c>
      <c r="M1146" s="420">
        <v>2304.58</v>
      </c>
      <c r="N1146" s="458">
        <v>2304.58</v>
      </c>
      <c r="O1146" s="228">
        <v>2304.58</v>
      </c>
      <c r="P1146" s="720"/>
      <c r="Q1146" s="721"/>
      <c r="R1146" s="751" t="s">
        <v>610</v>
      </c>
      <c r="S1146" s="752"/>
      <c r="T1146" s="422" t="s">
        <v>24</v>
      </c>
      <c r="U1146" s="423">
        <v>149</v>
      </c>
      <c r="V1146" s="424" t="s">
        <v>24</v>
      </c>
    </row>
    <row r="1147" spans="1:22" s="40" customFormat="1" ht="24.9" customHeight="1">
      <c r="A1147" s="39" t="s">
        <v>1089</v>
      </c>
      <c r="B1147" s="439">
        <v>2</v>
      </c>
      <c r="C1147" s="427" t="s">
        <v>592</v>
      </c>
      <c r="D1147" s="427" t="s">
        <v>793</v>
      </c>
      <c r="E1147" s="427" t="s">
        <v>794</v>
      </c>
      <c r="F1147" s="427" t="s">
        <v>591</v>
      </c>
      <c r="G1147" s="419">
        <v>1</v>
      </c>
      <c r="H1147" s="419" t="s">
        <v>24</v>
      </c>
      <c r="I1147" s="425">
        <v>1</v>
      </c>
      <c r="J1147" s="426" t="s">
        <v>492</v>
      </c>
      <c r="K1147" s="594">
        <v>42009</v>
      </c>
      <c r="L1147" s="461">
        <v>42582</v>
      </c>
      <c r="M1147" s="420">
        <v>1160.5899999999999</v>
      </c>
      <c r="N1147" s="458">
        <v>1160.5899999999999</v>
      </c>
      <c r="O1147" s="228">
        <v>1160.5899999999999</v>
      </c>
      <c r="P1147" s="720"/>
      <c r="Q1147" s="721"/>
      <c r="R1147" s="751">
        <v>2.2999999999999998</v>
      </c>
      <c r="S1147" s="752"/>
      <c r="T1147" s="422" t="s">
        <v>24</v>
      </c>
      <c r="U1147" s="423">
        <v>121</v>
      </c>
      <c r="V1147" s="424" t="s">
        <v>24</v>
      </c>
    </row>
    <row r="1148" spans="1:22" s="40" customFormat="1" ht="13.8">
      <c r="A1148" s="39" t="s">
        <v>1090</v>
      </c>
      <c r="B1148" s="439" t="s">
        <v>1071</v>
      </c>
      <c r="C1148" s="427"/>
      <c r="D1148" s="427"/>
      <c r="E1148" s="427"/>
      <c r="F1148" s="427"/>
      <c r="G1148" s="419"/>
      <c r="H1148" s="419"/>
      <c r="I1148" s="425"/>
      <c r="J1148" s="426" t="s">
        <v>1071</v>
      </c>
      <c r="K1148" s="461"/>
      <c r="L1148" s="461"/>
      <c r="M1148" s="420"/>
      <c r="N1148" s="458" t="s">
        <v>1071</v>
      </c>
      <c r="O1148" s="228" t="s">
        <v>1071</v>
      </c>
      <c r="P1148" s="720"/>
      <c r="Q1148" s="721"/>
      <c r="R1148" s="751"/>
      <c r="S1148" s="752"/>
      <c r="T1148" s="422"/>
      <c r="U1148" s="423"/>
      <c r="V1148" s="424"/>
    </row>
    <row r="1149" spans="1:22" s="40" customFormat="1" ht="13.8">
      <c r="A1149" s="39" t="s">
        <v>1091</v>
      </c>
      <c r="B1149" s="439" t="s">
        <v>1071</v>
      </c>
      <c r="C1149" s="427"/>
      <c r="D1149" s="427"/>
      <c r="E1149" s="427"/>
      <c r="F1149" s="427"/>
      <c r="G1149" s="419"/>
      <c r="H1149" s="419"/>
      <c r="I1149" s="425"/>
      <c r="J1149" s="426" t="s">
        <v>1071</v>
      </c>
      <c r="K1149" s="461"/>
      <c r="L1149" s="461"/>
      <c r="M1149" s="420"/>
      <c r="N1149" s="458" t="s">
        <v>1071</v>
      </c>
      <c r="O1149" s="228" t="s">
        <v>1071</v>
      </c>
      <c r="P1149" s="720"/>
      <c r="Q1149" s="721"/>
      <c r="R1149" s="751"/>
      <c r="S1149" s="752"/>
      <c r="T1149" s="422"/>
      <c r="U1149" s="423"/>
      <c r="V1149" s="424"/>
    </row>
    <row r="1150" spans="1:22" s="40" customFormat="1" ht="13.8">
      <c r="A1150" s="39"/>
      <c r="B1150" s="439" t="s">
        <v>1071</v>
      </c>
      <c r="C1150" s="427"/>
      <c r="D1150" s="427"/>
      <c r="E1150" s="427"/>
      <c r="F1150" s="427"/>
      <c r="G1150" s="419"/>
      <c r="H1150" s="419"/>
      <c r="I1150" s="425"/>
      <c r="J1150" s="426" t="s">
        <v>1071</v>
      </c>
      <c r="K1150" s="461"/>
      <c r="L1150" s="461"/>
      <c r="M1150" s="420"/>
      <c r="N1150" s="458" t="s">
        <v>1071</v>
      </c>
      <c r="O1150" s="228" t="s">
        <v>1071</v>
      </c>
      <c r="P1150" s="720"/>
      <c r="Q1150" s="721"/>
      <c r="R1150" s="751"/>
      <c r="S1150" s="752"/>
      <c r="T1150" s="422"/>
      <c r="U1150" s="423"/>
      <c r="V1150" s="424"/>
    </row>
    <row r="1151" spans="1:22" s="40" customFormat="1" ht="13.8">
      <c r="A1151" s="39"/>
      <c r="B1151" s="439" t="s">
        <v>1071</v>
      </c>
      <c r="C1151" s="427"/>
      <c r="D1151" s="427"/>
      <c r="E1151" s="427"/>
      <c r="F1151" s="427"/>
      <c r="G1151" s="419"/>
      <c r="H1151" s="419"/>
      <c r="I1151" s="425"/>
      <c r="J1151" s="426" t="s">
        <v>1071</v>
      </c>
      <c r="K1151" s="461"/>
      <c r="L1151" s="461"/>
      <c r="M1151" s="420"/>
      <c r="N1151" s="458" t="s">
        <v>1071</v>
      </c>
      <c r="O1151" s="228" t="s">
        <v>1071</v>
      </c>
      <c r="P1151" s="720"/>
      <c r="Q1151" s="721"/>
      <c r="R1151" s="722"/>
      <c r="S1151" s="723"/>
      <c r="T1151" s="422"/>
      <c r="U1151" s="423"/>
      <c r="V1151" s="424"/>
    </row>
    <row r="1152" spans="1:22" s="40" customFormat="1" ht="13.8">
      <c r="A1152" s="39"/>
      <c r="B1152" s="439" t="s">
        <v>1071</v>
      </c>
      <c r="C1152" s="427"/>
      <c r="D1152" s="427"/>
      <c r="E1152" s="427"/>
      <c r="F1152" s="427"/>
      <c r="G1152" s="419"/>
      <c r="H1152" s="419"/>
      <c r="I1152" s="425"/>
      <c r="J1152" s="426" t="s">
        <v>1071</v>
      </c>
      <c r="K1152" s="461"/>
      <c r="L1152" s="461"/>
      <c r="M1152" s="420"/>
      <c r="N1152" s="458" t="s">
        <v>1071</v>
      </c>
      <c r="O1152" s="228" t="s">
        <v>1071</v>
      </c>
      <c r="P1152" s="720"/>
      <c r="Q1152" s="721"/>
      <c r="R1152" s="722"/>
      <c r="S1152" s="723"/>
      <c r="T1152" s="422"/>
      <c r="U1152" s="423"/>
      <c r="V1152" s="424"/>
    </row>
    <row r="1153" spans="1:22" s="40" customFormat="1" ht="13.8">
      <c r="A1153" s="39"/>
      <c r="B1153" s="439" t="s">
        <v>1071</v>
      </c>
      <c r="C1153" s="427"/>
      <c r="D1153" s="427"/>
      <c r="E1153" s="427"/>
      <c r="F1153" s="427"/>
      <c r="G1153" s="419"/>
      <c r="H1153" s="419"/>
      <c r="I1153" s="425"/>
      <c r="J1153" s="426" t="s">
        <v>1071</v>
      </c>
      <c r="K1153" s="461"/>
      <c r="L1153" s="461"/>
      <c r="M1153" s="420"/>
      <c r="N1153" s="458" t="s">
        <v>1071</v>
      </c>
      <c r="O1153" s="228" t="s">
        <v>1071</v>
      </c>
      <c r="P1153" s="720"/>
      <c r="Q1153" s="721"/>
      <c r="R1153" s="722"/>
      <c r="S1153" s="723"/>
      <c r="T1153" s="422"/>
      <c r="U1153" s="423"/>
      <c r="V1153" s="424"/>
    </row>
    <row r="1154" spans="1:22" s="40" customFormat="1" ht="13.8">
      <c r="A1154" s="39"/>
      <c r="B1154" s="439" t="s">
        <v>1071</v>
      </c>
      <c r="C1154" s="427"/>
      <c r="D1154" s="427"/>
      <c r="E1154" s="427"/>
      <c r="F1154" s="427"/>
      <c r="G1154" s="419"/>
      <c r="H1154" s="419"/>
      <c r="I1154" s="425"/>
      <c r="J1154" s="426" t="s">
        <v>1071</v>
      </c>
      <c r="K1154" s="461"/>
      <c r="L1154" s="461"/>
      <c r="M1154" s="420"/>
      <c r="N1154" s="458" t="s">
        <v>1071</v>
      </c>
      <c r="O1154" s="228" t="s">
        <v>1071</v>
      </c>
      <c r="P1154" s="720"/>
      <c r="Q1154" s="721"/>
      <c r="R1154" s="722"/>
      <c r="S1154" s="723"/>
      <c r="T1154" s="422"/>
      <c r="U1154" s="423"/>
      <c r="V1154" s="424"/>
    </row>
    <row r="1155" spans="1:22" s="40" customFormat="1" ht="13.8">
      <c r="A1155" s="39" t="s">
        <v>1620</v>
      </c>
      <c r="B1155" s="439" t="s">
        <v>1071</v>
      </c>
      <c r="C1155" s="427"/>
      <c r="D1155" s="427"/>
      <c r="E1155" s="427"/>
      <c r="F1155" s="427"/>
      <c r="G1155" s="419"/>
      <c r="H1155" s="419"/>
      <c r="I1155" s="425"/>
      <c r="J1155" s="426" t="s">
        <v>1071</v>
      </c>
      <c r="K1155" s="461"/>
      <c r="L1155" s="461"/>
      <c r="M1155" s="420"/>
      <c r="N1155" s="459" t="s">
        <v>1071</v>
      </c>
      <c r="O1155" s="228"/>
      <c r="P1155" s="720"/>
      <c r="Q1155" s="721"/>
      <c r="R1155" s="722"/>
      <c r="S1155" s="723"/>
      <c r="T1155" s="422"/>
      <c r="U1155" s="423"/>
      <c r="V1155" s="424"/>
    </row>
    <row r="1156" spans="1:22" s="40" customFormat="1" ht="13.8">
      <c r="A1156" s="39" t="s">
        <v>1621</v>
      </c>
      <c r="B1156" s="439" t="s">
        <v>1071</v>
      </c>
      <c r="C1156" s="427"/>
      <c r="D1156" s="427"/>
      <c r="E1156" s="427"/>
      <c r="F1156" s="427"/>
      <c r="G1156" s="419"/>
      <c r="H1156" s="419"/>
      <c r="I1156" s="425"/>
      <c r="J1156" s="426" t="s">
        <v>1071</v>
      </c>
      <c r="K1156" s="461"/>
      <c r="L1156" s="461"/>
      <c r="M1156" s="421"/>
      <c r="N1156" s="459" t="s">
        <v>1071</v>
      </c>
      <c r="O1156" s="228" t="s">
        <v>1071</v>
      </c>
      <c r="P1156" s="720"/>
      <c r="Q1156" s="721"/>
      <c r="R1156" s="722"/>
      <c r="S1156" s="723"/>
      <c r="T1156" s="422"/>
      <c r="U1156" s="423"/>
      <c r="V1156" s="424"/>
    </row>
    <row r="1157" spans="1:22" s="40" customFormat="1" ht="13.8">
      <c r="A1157" s="39" t="s">
        <v>1622</v>
      </c>
      <c r="B1157" s="439" t="s">
        <v>1071</v>
      </c>
      <c r="C1157" s="427"/>
      <c r="D1157" s="427"/>
      <c r="E1157" s="427"/>
      <c r="F1157" s="427"/>
      <c r="G1157" s="419"/>
      <c r="H1157" s="419"/>
      <c r="I1157" s="425"/>
      <c r="J1157" s="426" t="s">
        <v>1071</v>
      </c>
      <c r="K1157" s="461"/>
      <c r="L1157" s="461"/>
      <c r="M1157" s="421"/>
      <c r="N1157" s="459" t="s">
        <v>1071</v>
      </c>
      <c r="O1157" s="228" t="s">
        <v>1071</v>
      </c>
      <c r="P1157" s="720"/>
      <c r="Q1157" s="721"/>
      <c r="R1157" s="722"/>
      <c r="S1157" s="723"/>
      <c r="T1157" s="422"/>
      <c r="U1157" s="423"/>
      <c r="V1157" s="424"/>
    </row>
    <row r="1158" spans="1:22" s="40" customFormat="1" ht="14.4" thickBot="1">
      <c r="A1158" s="39" t="s">
        <v>1623</v>
      </c>
      <c r="B1158" s="443" t="s">
        <v>1071</v>
      </c>
      <c r="C1158" s="428"/>
      <c r="D1158" s="428"/>
      <c r="E1158" s="428"/>
      <c r="F1158" s="428"/>
      <c r="G1158" s="429"/>
      <c r="H1158" s="429"/>
      <c r="I1158" s="430"/>
      <c r="J1158" s="431" t="s">
        <v>1071</v>
      </c>
      <c r="K1158" s="462"/>
      <c r="L1158" s="462"/>
      <c r="M1158" s="432"/>
      <c r="N1158" s="459" t="s">
        <v>1071</v>
      </c>
      <c r="O1158" s="228" t="s">
        <v>1071</v>
      </c>
      <c r="P1158" s="720"/>
      <c r="Q1158" s="721"/>
      <c r="R1158" s="722"/>
      <c r="S1158" s="723"/>
      <c r="T1158" s="422"/>
      <c r="U1158" s="423"/>
      <c r="V1158" s="424"/>
    </row>
    <row r="1159" spans="1:22" s="24" customFormat="1" ht="12" customHeight="1">
      <c r="A1159" s="39"/>
      <c r="B1159" s="41"/>
      <c r="C1159" s="42"/>
      <c r="D1159" s="42"/>
      <c r="E1159" s="42"/>
      <c r="F1159" s="42"/>
      <c r="G1159" s="42"/>
      <c r="H1159" s="440"/>
      <c r="I1159" s="42"/>
      <c r="J1159" s="42"/>
      <c r="K1159" s="42"/>
      <c r="L1159" s="42"/>
      <c r="M1159" s="42"/>
      <c r="N1159" s="42"/>
      <c r="O1159" s="227"/>
      <c r="P1159" s="42"/>
      <c r="Q1159" s="42"/>
      <c r="R1159" s="227"/>
      <c r="S1159" s="42"/>
      <c r="T1159" s="42"/>
      <c r="U1159" s="43"/>
      <c r="V1159" s="44"/>
    </row>
    <row r="1160" spans="1:22" s="24" customFormat="1" ht="17.25" customHeight="1" thickBot="1">
      <c r="A1160" s="39" t="s">
        <v>1624</v>
      </c>
      <c r="B1160" s="510"/>
      <c r="C1160" s="511"/>
      <c r="D1160" s="511"/>
      <c r="E1160" s="511"/>
      <c r="F1160" s="511"/>
      <c r="G1160" s="511"/>
      <c r="H1160" s="511"/>
      <c r="I1160" s="511"/>
      <c r="J1160" s="511"/>
      <c r="K1160" s="511"/>
      <c r="L1160" s="511"/>
      <c r="M1160" s="511"/>
      <c r="N1160" s="447" t="s">
        <v>322</v>
      </c>
      <c r="O1160" s="448">
        <v>1732.585</v>
      </c>
      <c r="P1160" s="576"/>
      <c r="Q1160" s="576"/>
      <c r="R1160" s="577"/>
      <c r="S1160" s="577"/>
      <c r="T1160" s="578"/>
      <c r="U1160" s="579"/>
      <c r="V1160" s="580"/>
    </row>
    <row r="1161" spans="1:22" ht="17.25" customHeight="1">
      <c r="B1161" s="46"/>
      <c r="C1161" s="46"/>
      <c r="D1161" s="46"/>
      <c r="E1161" s="46"/>
      <c r="F1161" s="46"/>
      <c r="G1161" s="47"/>
      <c r="H1161" s="47"/>
      <c r="I1161" s="47"/>
      <c r="J1161" s="47"/>
      <c r="K1161" s="47"/>
      <c r="L1161" s="47"/>
      <c r="M1161" s="47"/>
      <c r="N1161" s="47"/>
      <c r="O1161" s="47"/>
      <c r="P1161" s="47"/>
      <c r="Q1161" s="47"/>
      <c r="R1161" s="47"/>
      <c r="S1161" s="47"/>
      <c r="T1161" s="47"/>
      <c r="U1161" s="47"/>
      <c r="V1161" s="47"/>
    </row>
    <row r="1162" spans="1:22" s="24" customFormat="1" ht="16.5" customHeight="1" thickBot="1">
      <c r="A1162" s="22"/>
      <c r="B1162" s="735" t="s">
        <v>65</v>
      </c>
      <c r="C1162" s="735"/>
      <c r="D1162" s="735"/>
      <c r="E1162" s="735"/>
      <c r="F1162" s="735"/>
      <c r="G1162" s="735"/>
      <c r="H1162" s="735"/>
      <c r="I1162" s="735"/>
      <c r="J1162" s="735"/>
      <c r="K1162" s="735"/>
      <c r="L1162" s="735"/>
      <c r="M1162" s="735"/>
      <c r="N1162" s="735"/>
      <c r="O1162" s="735"/>
      <c r="P1162" s="735"/>
      <c r="Q1162" s="735"/>
      <c r="R1162" s="735"/>
      <c r="S1162" s="735"/>
      <c r="T1162" s="735"/>
      <c r="U1162" s="735"/>
      <c r="V1162" s="735"/>
    </row>
    <row r="1163" spans="1:22" s="27" customFormat="1" ht="22.5" customHeight="1">
      <c r="A1163" s="106" t="s">
        <v>1625</v>
      </c>
      <c r="B1163" s="774" t="s">
        <v>62</v>
      </c>
      <c r="C1163" s="779" t="s">
        <v>83</v>
      </c>
      <c r="D1163" s="780"/>
      <c r="E1163" s="780"/>
      <c r="F1163" s="780"/>
      <c r="G1163" s="780"/>
      <c r="H1163" s="780"/>
      <c r="I1163" s="780"/>
      <c r="J1163" s="780"/>
      <c r="K1163" s="780"/>
      <c r="L1163" s="780"/>
      <c r="M1163" s="758"/>
      <c r="N1163" s="512"/>
      <c r="O1163" s="513"/>
      <c r="P1163" s="779" t="s">
        <v>90</v>
      </c>
      <c r="Q1163" s="780"/>
      <c r="R1163" s="780"/>
      <c r="S1163" s="758"/>
      <c r="T1163" s="757" t="s">
        <v>367</v>
      </c>
      <c r="U1163" s="758"/>
      <c r="V1163" s="781" t="s">
        <v>6</v>
      </c>
    </row>
    <row r="1164" spans="1:22" s="27" customFormat="1" ht="22.5" customHeight="1">
      <c r="A1164" s="106" t="s">
        <v>1626</v>
      </c>
      <c r="B1164" s="775"/>
      <c r="C1164" s="787" t="s">
        <v>84</v>
      </c>
      <c r="D1164" s="788"/>
      <c r="E1164" s="789"/>
      <c r="F1164" s="516">
        <v>2</v>
      </c>
      <c r="G1164" s="791" t="s">
        <v>292</v>
      </c>
      <c r="H1164" s="750" t="s">
        <v>291</v>
      </c>
      <c r="I1164" s="750"/>
      <c r="J1164" s="787" t="s">
        <v>290</v>
      </c>
      <c r="K1164" s="790"/>
      <c r="L1164" s="517"/>
      <c r="M1164" s="517"/>
      <c r="N1164" s="518"/>
      <c r="O1164" s="519"/>
      <c r="P1164" s="814"/>
      <c r="Q1164" s="815"/>
      <c r="R1164" s="815"/>
      <c r="S1164" s="816"/>
      <c r="T1164" s="759"/>
      <c r="U1164" s="760"/>
      <c r="V1164" s="782"/>
    </row>
    <row r="1165" spans="1:22" s="27" customFormat="1" ht="51.75" customHeight="1" thickBot="1">
      <c r="A1165" s="106" t="s">
        <v>1627</v>
      </c>
      <c r="B1165" s="775"/>
      <c r="C1165" s="788" t="s">
        <v>82</v>
      </c>
      <c r="D1165" s="789"/>
      <c r="E1165" s="520" t="s">
        <v>86</v>
      </c>
      <c r="F1165" s="514" t="s">
        <v>311</v>
      </c>
      <c r="G1165" s="791"/>
      <c r="H1165" s="750"/>
      <c r="I1165" s="750"/>
      <c r="J1165" s="504" t="s">
        <v>289</v>
      </c>
      <c r="K1165" s="515" t="s">
        <v>297</v>
      </c>
      <c r="L1165" s="521" t="s">
        <v>378</v>
      </c>
      <c r="M1165" s="521"/>
      <c r="N1165" s="522" t="s">
        <v>339</v>
      </c>
      <c r="O1165" s="523"/>
      <c r="P1165" s="454" t="s">
        <v>1100</v>
      </c>
      <c r="Q1165" s="333" t="s">
        <v>91</v>
      </c>
      <c r="R1165" s="334"/>
      <c r="S1165" s="107">
        <v>2</v>
      </c>
      <c r="T1165" s="784"/>
      <c r="U1165" s="785"/>
      <c r="V1165" s="783"/>
    </row>
    <row r="1166" spans="1:22" s="27" customFormat="1" ht="15.75" customHeight="1">
      <c r="A1166" s="106" t="s">
        <v>1628</v>
      </c>
      <c r="B1166" s="775"/>
      <c r="C1166" s="50">
        <v>1</v>
      </c>
      <c r="D1166" s="94" t="s">
        <v>492</v>
      </c>
      <c r="E1166" s="101">
        <v>0.9</v>
      </c>
      <c r="F1166" s="327">
        <v>3465.17</v>
      </c>
      <c r="G1166" s="327">
        <v>1532.71</v>
      </c>
      <c r="H1166" s="777" t="s">
        <v>6</v>
      </c>
      <c r="I1166" s="778"/>
      <c r="J1166" s="102" t="s">
        <v>6</v>
      </c>
      <c r="K1166" s="99" t="s">
        <v>1071</v>
      </c>
      <c r="L1166" s="486" t="s">
        <v>1049</v>
      </c>
      <c r="M1166" s="487" t="s">
        <v>1135</v>
      </c>
      <c r="N1166" s="401" t="s">
        <v>24</v>
      </c>
      <c r="O1166" s="801" t="s">
        <v>15</v>
      </c>
      <c r="P1166" s="802"/>
      <c r="Q1166" s="792">
        <v>34</v>
      </c>
      <c r="R1166" s="795" t="s">
        <v>1049</v>
      </c>
      <c r="S1166" s="796"/>
      <c r="T1166" s="757" t="s">
        <v>68</v>
      </c>
      <c r="U1166" s="780"/>
      <c r="V1166" s="758"/>
    </row>
    <row r="1167" spans="1:22" s="27" customFormat="1" ht="15.75" customHeight="1" thickBot="1">
      <c r="A1167" s="106" t="s">
        <v>1629</v>
      </c>
      <c r="B1167" s="775"/>
      <c r="C1167" s="50">
        <v>2</v>
      </c>
      <c r="D1167" s="94" t="s">
        <v>493</v>
      </c>
      <c r="E1167" s="101">
        <v>0.1</v>
      </c>
      <c r="F1167" s="327" t="s">
        <v>1137</v>
      </c>
      <c r="G1167" s="327">
        <v>1532.71</v>
      </c>
      <c r="H1167" s="777" t="s">
        <v>31</v>
      </c>
      <c r="I1167" s="778"/>
      <c r="J1167" s="102" t="s">
        <v>6</v>
      </c>
      <c r="K1167" s="99" t="s">
        <v>1071</v>
      </c>
      <c r="L1167" s="486" t="s">
        <v>370</v>
      </c>
      <c r="M1167" s="487" t="s">
        <v>1102</v>
      </c>
      <c r="N1167" s="401" t="s">
        <v>24</v>
      </c>
      <c r="O1167" s="801"/>
      <c r="P1167" s="802"/>
      <c r="Q1167" s="793"/>
      <c r="R1167" s="797"/>
      <c r="S1167" s="798"/>
      <c r="T1167" s="784"/>
      <c r="U1167" s="786"/>
      <c r="V1167" s="785"/>
    </row>
    <row r="1168" spans="1:22" s="27" customFormat="1" ht="15.75" customHeight="1">
      <c r="A1168" s="106" t="s">
        <v>1630</v>
      </c>
      <c r="B1168" s="775"/>
      <c r="C1168" s="50">
        <v>3</v>
      </c>
      <c r="D1168" s="94" t="s">
        <v>1071</v>
      </c>
      <c r="E1168" s="101" t="s">
        <v>1071</v>
      </c>
      <c r="F1168" s="327" t="s">
        <v>1071</v>
      </c>
      <c r="G1168" s="327" t="s">
        <v>1071</v>
      </c>
      <c r="H1168" s="777" t="s">
        <v>1071</v>
      </c>
      <c r="I1168" s="778"/>
      <c r="J1168" s="102" t="s">
        <v>1071</v>
      </c>
      <c r="K1168" s="99" t="s">
        <v>1071</v>
      </c>
      <c r="L1168" s="486"/>
      <c r="M1168" s="487" t="s">
        <v>1071</v>
      </c>
      <c r="N1168" s="401"/>
      <c r="O1168" s="803"/>
      <c r="P1168" s="804"/>
      <c r="Q1168" s="794"/>
      <c r="R1168" s="799"/>
      <c r="S1168" s="800"/>
      <c r="T1168" s="261"/>
      <c r="U1168" s="261"/>
      <c r="V1168" s="262"/>
    </row>
    <row r="1169" spans="1:22" s="27" customFormat="1" ht="15.75" customHeight="1">
      <c r="A1169" s="106" t="s">
        <v>1631</v>
      </c>
      <c r="B1169" s="775"/>
      <c r="C1169" s="50">
        <v>4</v>
      </c>
      <c r="D1169" s="94" t="s">
        <v>1071</v>
      </c>
      <c r="E1169" s="101" t="s">
        <v>1071</v>
      </c>
      <c r="F1169" s="327" t="s">
        <v>1071</v>
      </c>
      <c r="G1169" s="327" t="s">
        <v>1071</v>
      </c>
      <c r="H1169" s="777" t="s">
        <v>1071</v>
      </c>
      <c r="I1169" s="778"/>
      <c r="J1169" s="102" t="s">
        <v>1071</v>
      </c>
      <c r="K1169" s="99" t="s">
        <v>1071</v>
      </c>
      <c r="L1169" s="486"/>
      <c r="M1169" s="487" t="s">
        <v>1071</v>
      </c>
      <c r="N1169" s="401"/>
      <c r="O1169" s="810" t="s">
        <v>315</v>
      </c>
      <c r="P1169" s="787" t="s">
        <v>314</v>
      </c>
      <c r="Q1169" s="788"/>
      <c r="R1169" s="788"/>
      <c r="S1169" s="789"/>
      <c r="T1169" s="242"/>
      <c r="U1169" s="242"/>
      <c r="V1169" s="263"/>
    </row>
    <row r="1170" spans="1:22" s="27" customFormat="1" ht="17.25" customHeight="1">
      <c r="A1170" s="106" t="s">
        <v>1632</v>
      </c>
      <c r="B1170" s="775"/>
      <c r="C1170" s="50">
        <v>5</v>
      </c>
      <c r="D1170" s="94" t="s">
        <v>1071</v>
      </c>
      <c r="E1170" s="101" t="s">
        <v>1071</v>
      </c>
      <c r="F1170" s="327" t="s">
        <v>1071</v>
      </c>
      <c r="G1170" s="327" t="s">
        <v>1071</v>
      </c>
      <c r="H1170" s="777" t="s">
        <v>1071</v>
      </c>
      <c r="I1170" s="778"/>
      <c r="J1170" s="102" t="s">
        <v>1071</v>
      </c>
      <c r="K1170" s="99" t="s">
        <v>1071</v>
      </c>
      <c r="L1170" s="486"/>
      <c r="M1170" s="487" t="s">
        <v>1071</v>
      </c>
      <c r="N1170" s="401"/>
      <c r="O1170" s="811"/>
      <c r="P1170" s="504" t="s">
        <v>92</v>
      </c>
      <c r="Q1170" s="504" t="s">
        <v>299</v>
      </c>
      <c r="R1170" s="750" t="s">
        <v>312</v>
      </c>
      <c r="S1170" s="750"/>
      <c r="T1170" s="242"/>
      <c r="U1170" s="242"/>
      <c r="V1170" s="263"/>
    </row>
    <row r="1171" spans="1:22" s="27" customFormat="1" ht="16.5" customHeight="1" thickBot="1">
      <c r="A1171" s="106" t="s">
        <v>1633</v>
      </c>
      <c r="B1171" s="775"/>
      <c r="C1171" s="103">
        <v>6</v>
      </c>
      <c r="D1171" s="104" t="s">
        <v>1071</v>
      </c>
      <c r="E1171" s="105" t="s">
        <v>1071</v>
      </c>
      <c r="F1171" s="327" t="s">
        <v>1071</v>
      </c>
      <c r="G1171" s="327" t="s">
        <v>1071</v>
      </c>
      <c r="H1171" s="777" t="s">
        <v>1071</v>
      </c>
      <c r="I1171" s="778"/>
      <c r="J1171" s="102" t="s">
        <v>1071</v>
      </c>
      <c r="K1171" s="99" t="s">
        <v>1071</v>
      </c>
      <c r="L1171" s="486"/>
      <c r="M1171" s="487" t="s">
        <v>1071</v>
      </c>
      <c r="N1171" s="484"/>
      <c r="O1171" s="346" t="s">
        <v>6</v>
      </c>
      <c r="P1171" s="265">
        <v>2</v>
      </c>
      <c r="Q1171" s="266">
        <v>3065.4126299999998</v>
      </c>
      <c r="R1171" s="817">
        <v>3465.17</v>
      </c>
      <c r="S1171" s="817">
        <v>0</v>
      </c>
      <c r="T1171" s="242"/>
      <c r="U1171" s="242"/>
      <c r="V1171" s="263"/>
    </row>
    <row r="1172" spans="1:22" s="27" customFormat="1" ht="16.5" customHeight="1" thickBot="1">
      <c r="A1172" s="106" t="s">
        <v>1634</v>
      </c>
      <c r="B1172" s="776"/>
      <c r="C1172" s="805" t="s">
        <v>88</v>
      </c>
      <c r="D1172" s="806"/>
      <c r="E1172" s="806"/>
      <c r="F1172" s="545"/>
      <c r="G1172" s="546"/>
      <c r="H1172" s="730" t="s">
        <v>6</v>
      </c>
      <c r="I1172" s="731"/>
      <c r="J1172" s="449" t="s">
        <v>6</v>
      </c>
      <c r="K1172" s="267" t="s">
        <v>6</v>
      </c>
      <c r="L1172" s="527"/>
      <c r="M1172" s="575"/>
      <c r="N1172" s="528"/>
      <c r="O1172" s="732" t="s">
        <v>1071</v>
      </c>
      <c r="P1172" s="732" t="s">
        <v>1071</v>
      </c>
      <c r="Q1172" s="732" t="s">
        <v>1071</v>
      </c>
      <c r="R1172" s="732" t="s">
        <v>1071</v>
      </c>
      <c r="S1172" s="732" t="s">
        <v>1071</v>
      </c>
      <c r="T1172" s="524"/>
      <c r="U1172" s="525"/>
      <c r="V1172" s="526"/>
    </row>
    <row r="1173" spans="1:22" ht="24.9" customHeight="1"/>
    <row r="1174" spans="1:22" ht="24.9" customHeight="1"/>
    <row r="1175" spans="1:22" s="38" customFormat="1" ht="24" thickBot="1">
      <c r="A1175" s="31">
        <v>35</v>
      </c>
      <c r="B1175" s="746" t="s">
        <v>49</v>
      </c>
      <c r="C1175" s="746"/>
      <c r="D1175" s="746"/>
      <c r="E1175" s="32">
        <v>35</v>
      </c>
      <c r="F1175" s="33" t="s">
        <v>494</v>
      </c>
      <c r="G1175" s="34"/>
      <c r="H1175" s="34"/>
      <c r="I1175" s="33"/>
      <c r="J1175" s="33"/>
      <c r="K1175" s="33"/>
      <c r="L1175" s="33"/>
      <c r="M1175" s="35"/>
      <c r="N1175" s="35"/>
      <c r="O1175" s="34"/>
      <c r="P1175" s="34"/>
      <c r="Q1175" s="36"/>
      <c r="R1175" s="36"/>
      <c r="S1175" s="36"/>
      <c r="T1175" s="36"/>
      <c r="U1175" s="37"/>
    </row>
    <row r="1176" spans="1:22" s="24" customFormat="1" ht="24.75" customHeight="1">
      <c r="A1176" s="22"/>
      <c r="B1176" s="768" t="s">
        <v>54</v>
      </c>
      <c r="C1176" s="501" t="s">
        <v>55</v>
      </c>
      <c r="D1176" s="502" t="s">
        <v>16</v>
      </c>
      <c r="E1176" s="502"/>
      <c r="F1176" s="502" t="s">
        <v>56</v>
      </c>
      <c r="G1176" s="503"/>
      <c r="H1176" s="749" t="s">
        <v>57</v>
      </c>
      <c r="I1176" s="747" t="s">
        <v>345</v>
      </c>
      <c r="J1176" s="749" t="s">
        <v>17</v>
      </c>
      <c r="K1176" s="749" t="s">
        <v>298</v>
      </c>
      <c r="L1176" s="749" t="s">
        <v>58</v>
      </c>
      <c r="M1176" s="749" t="s">
        <v>193</v>
      </c>
      <c r="N1176" s="766" t="s">
        <v>313</v>
      </c>
      <c r="O1176" s="767"/>
      <c r="P1176" s="733" t="s">
        <v>21</v>
      </c>
      <c r="Q1176" s="734"/>
      <c r="R1176" s="757" t="s">
        <v>205</v>
      </c>
      <c r="S1176" s="758"/>
      <c r="T1176" s="761" t="s">
        <v>180</v>
      </c>
      <c r="U1176" s="762"/>
      <c r="V1176" s="763"/>
    </row>
    <row r="1177" spans="1:22" s="24" customFormat="1" ht="92.25" customHeight="1">
      <c r="A1177" s="22"/>
      <c r="B1177" s="769"/>
      <c r="C1177" s="504" t="s">
        <v>59</v>
      </c>
      <c r="D1177" s="505" t="s">
        <v>3</v>
      </c>
      <c r="E1177" s="505" t="s">
        <v>18</v>
      </c>
      <c r="F1177" s="505" t="s">
        <v>60</v>
      </c>
      <c r="G1177" s="506" t="s">
        <v>61</v>
      </c>
      <c r="H1177" s="750"/>
      <c r="I1177" s="748"/>
      <c r="J1177" s="750"/>
      <c r="K1177" s="750"/>
      <c r="L1177" s="750"/>
      <c r="M1177" s="750"/>
      <c r="N1177" s="504" t="s">
        <v>191</v>
      </c>
      <c r="O1177" s="505" t="s">
        <v>73</v>
      </c>
      <c r="P1177" s="764"/>
      <c r="Q1177" s="765"/>
      <c r="R1177" s="759"/>
      <c r="S1177" s="760"/>
      <c r="T1177" s="507" t="s">
        <v>181</v>
      </c>
      <c r="U1177" s="508" t="s">
        <v>190</v>
      </c>
      <c r="V1177" s="509" t="s">
        <v>225</v>
      </c>
    </row>
    <row r="1178" spans="1:22" s="24" customFormat="1" ht="26.25" customHeight="1">
      <c r="A1178" s="22"/>
      <c r="B1178" s="433"/>
      <c r="C1178" s="434">
        <v>3</v>
      </c>
      <c r="D1178" s="434">
        <v>4</v>
      </c>
      <c r="E1178" s="434">
        <v>5</v>
      </c>
      <c r="F1178" s="434">
        <v>6</v>
      </c>
      <c r="G1178" s="434">
        <v>7</v>
      </c>
      <c r="H1178" s="434">
        <v>8</v>
      </c>
      <c r="I1178" s="434">
        <v>9</v>
      </c>
      <c r="J1178" s="434">
        <v>10</v>
      </c>
      <c r="K1178" s="434">
        <v>11</v>
      </c>
      <c r="L1178" s="434">
        <v>12</v>
      </c>
      <c r="M1178" s="434">
        <v>13</v>
      </c>
      <c r="N1178" s="434">
        <v>14</v>
      </c>
      <c r="O1178" s="434">
        <v>15</v>
      </c>
      <c r="P1178" s="435">
        <v>16</v>
      </c>
      <c r="Q1178" s="436">
        <v>17</v>
      </c>
      <c r="R1178" s="435">
        <v>18</v>
      </c>
      <c r="S1178" s="436">
        <v>19</v>
      </c>
      <c r="T1178" s="437">
        <v>20</v>
      </c>
      <c r="U1178" s="224">
        <v>21</v>
      </c>
      <c r="V1178" s="438">
        <v>22</v>
      </c>
    </row>
    <row r="1179" spans="1:22" s="40" customFormat="1" ht="24.9" customHeight="1">
      <c r="A1179" s="39" t="s">
        <v>1635</v>
      </c>
      <c r="B1179" s="728">
        <v>1</v>
      </c>
      <c r="C1179" s="724" t="s">
        <v>592</v>
      </c>
      <c r="D1179" s="724" t="s">
        <v>795</v>
      </c>
      <c r="E1179" s="724" t="s">
        <v>797</v>
      </c>
      <c r="F1179" s="724" t="s">
        <v>595</v>
      </c>
      <c r="G1179" s="419">
        <v>0.4</v>
      </c>
      <c r="H1179" s="718" t="s">
        <v>24</v>
      </c>
      <c r="I1179" s="425">
        <v>2</v>
      </c>
      <c r="J1179" s="426" t="s">
        <v>496</v>
      </c>
      <c r="K1179" s="726">
        <v>43829</v>
      </c>
      <c r="L1179" s="726">
        <v>45138</v>
      </c>
      <c r="M1179" s="420">
        <v>2275.61</v>
      </c>
      <c r="N1179" s="458">
        <v>910.24400000000014</v>
      </c>
      <c r="O1179" s="228">
        <v>910.24400000000003</v>
      </c>
      <c r="P1179" s="720"/>
      <c r="Q1179" s="721"/>
      <c r="R1179" s="742" t="s">
        <v>610</v>
      </c>
      <c r="S1179" s="743"/>
      <c r="T1179" s="422" t="s">
        <v>24</v>
      </c>
      <c r="U1179" s="423">
        <v>18</v>
      </c>
      <c r="V1179" s="424" t="s">
        <v>24</v>
      </c>
    </row>
    <row r="1180" spans="1:22" s="40" customFormat="1" ht="24.9" customHeight="1">
      <c r="A1180" s="39" t="s">
        <v>1088</v>
      </c>
      <c r="B1180" s="729"/>
      <c r="C1180" s="725"/>
      <c r="D1180" s="725"/>
      <c r="E1180" s="725"/>
      <c r="F1180" s="725"/>
      <c r="G1180" s="419">
        <v>0.6</v>
      </c>
      <c r="H1180" s="719"/>
      <c r="I1180" s="425">
        <v>1</v>
      </c>
      <c r="J1180" s="426" t="s">
        <v>495</v>
      </c>
      <c r="K1180" s="727"/>
      <c r="L1180" s="727"/>
      <c r="M1180" s="420">
        <v>2275.61</v>
      </c>
      <c r="N1180" s="458">
        <v>1365.366</v>
      </c>
      <c r="O1180" s="228">
        <v>1365.366</v>
      </c>
      <c r="P1180" s="720"/>
      <c r="Q1180" s="721"/>
      <c r="R1180" s="744"/>
      <c r="S1180" s="745"/>
      <c r="T1180" s="422" t="s">
        <v>24</v>
      </c>
      <c r="U1180" s="423">
        <v>31</v>
      </c>
      <c r="V1180" s="424" t="s">
        <v>24</v>
      </c>
    </row>
    <row r="1181" spans="1:22" s="40" customFormat="1" ht="24.9" customHeight="1">
      <c r="A1181" s="39" t="s">
        <v>595</v>
      </c>
      <c r="B1181" s="439">
        <v>2</v>
      </c>
      <c r="C1181" s="427" t="s">
        <v>592</v>
      </c>
      <c r="D1181" s="427" t="s">
        <v>796</v>
      </c>
      <c r="E1181" s="427" t="s">
        <v>798</v>
      </c>
      <c r="F1181" s="427" t="s">
        <v>591</v>
      </c>
      <c r="G1181" s="419">
        <v>1</v>
      </c>
      <c r="H1181" s="419" t="s">
        <v>24</v>
      </c>
      <c r="I1181" s="425">
        <v>1</v>
      </c>
      <c r="J1181" s="426" t="s">
        <v>495</v>
      </c>
      <c r="K1181" s="461">
        <v>38855</v>
      </c>
      <c r="L1181" s="461">
        <v>39813</v>
      </c>
      <c r="M1181" s="420">
        <v>1420.14</v>
      </c>
      <c r="N1181" s="458">
        <v>1420.14</v>
      </c>
      <c r="O1181" s="228">
        <v>1420.14</v>
      </c>
      <c r="P1181" s="720"/>
      <c r="Q1181" s="721"/>
      <c r="R1181" s="722" t="s">
        <v>610</v>
      </c>
      <c r="S1181" s="723"/>
      <c r="T1181" s="422" t="s">
        <v>24</v>
      </c>
      <c r="U1181" s="423">
        <v>3</v>
      </c>
      <c r="V1181" s="424" t="s">
        <v>24</v>
      </c>
    </row>
    <row r="1182" spans="1:22" s="40" customFormat="1" ht="13.8">
      <c r="A1182" s="39" t="s">
        <v>1089</v>
      </c>
      <c r="B1182" s="439" t="s">
        <v>1071</v>
      </c>
      <c r="C1182" s="427"/>
      <c r="D1182" s="427"/>
      <c r="E1182" s="427"/>
      <c r="F1182" s="427"/>
      <c r="G1182" s="419"/>
      <c r="H1182" s="419"/>
      <c r="I1182" s="425"/>
      <c r="J1182" s="426" t="s">
        <v>1071</v>
      </c>
      <c r="K1182" s="594"/>
      <c r="L1182" s="461"/>
      <c r="M1182" s="420"/>
      <c r="N1182" s="458" t="s">
        <v>1071</v>
      </c>
      <c r="O1182" s="228" t="s">
        <v>1071</v>
      </c>
      <c r="P1182" s="720"/>
      <c r="Q1182" s="721"/>
      <c r="R1182" s="722"/>
      <c r="S1182" s="723"/>
      <c r="T1182" s="422"/>
      <c r="U1182" s="423"/>
      <c r="V1182" s="424"/>
    </row>
    <row r="1183" spans="1:22" s="40" customFormat="1" ht="13.8">
      <c r="A1183" s="39" t="s">
        <v>1090</v>
      </c>
      <c r="B1183" s="439" t="s">
        <v>1071</v>
      </c>
      <c r="C1183" s="427"/>
      <c r="D1183" s="427"/>
      <c r="E1183" s="427"/>
      <c r="F1183" s="427"/>
      <c r="G1183" s="419"/>
      <c r="H1183" s="419"/>
      <c r="I1183" s="425"/>
      <c r="J1183" s="426" t="s">
        <v>1071</v>
      </c>
      <c r="K1183" s="461"/>
      <c r="L1183" s="461"/>
      <c r="M1183" s="420"/>
      <c r="N1183" s="458" t="s">
        <v>1071</v>
      </c>
      <c r="O1183" s="228" t="s">
        <v>1071</v>
      </c>
      <c r="P1183" s="720"/>
      <c r="Q1183" s="721"/>
      <c r="R1183" s="722"/>
      <c r="S1183" s="723"/>
      <c r="T1183" s="422"/>
      <c r="U1183" s="423"/>
      <c r="V1183" s="424"/>
    </row>
    <row r="1184" spans="1:22" s="40" customFormat="1" ht="13.8">
      <c r="A1184" s="39" t="s">
        <v>1091</v>
      </c>
      <c r="B1184" s="439" t="s">
        <v>1071</v>
      </c>
      <c r="C1184" s="427"/>
      <c r="D1184" s="427"/>
      <c r="E1184" s="427"/>
      <c r="F1184" s="427"/>
      <c r="G1184" s="419"/>
      <c r="H1184" s="419"/>
      <c r="I1184" s="425"/>
      <c r="J1184" s="426" t="s">
        <v>1071</v>
      </c>
      <c r="K1184" s="461"/>
      <c r="L1184" s="461"/>
      <c r="M1184" s="420"/>
      <c r="N1184" s="458" t="s">
        <v>1071</v>
      </c>
      <c r="O1184" s="228" t="s">
        <v>1071</v>
      </c>
      <c r="P1184" s="720"/>
      <c r="Q1184" s="721"/>
      <c r="R1184" s="722"/>
      <c r="S1184" s="723"/>
      <c r="T1184" s="422"/>
      <c r="U1184" s="423"/>
      <c r="V1184" s="424"/>
    </row>
    <row r="1185" spans="1:22" s="40" customFormat="1" ht="13.8">
      <c r="A1185" s="39"/>
      <c r="B1185" s="439" t="s">
        <v>1071</v>
      </c>
      <c r="C1185" s="427"/>
      <c r="D1185" s="427"/>
      <c r="E1185" s="427"/>
      <c r="F1185" s="427"/>
      <c r="G1185" s="419"/>
      <c r="H1185" s="419"/>
      <c r="I1185" s="425"/>
      <c r="J1185" s="426" t="s">
        <v>1071</v>
      </c>
      <c r="K1185" s="461"/>
      <c r="L1185" s="461"/>
      <c r="M1185" s="420"/>
      <c r="N1185" s="458" t="s">
        <v>1071</v>
      </c>
      <c r="O1185" s="228" t="s">
        <v>1071</v>
      </c>
      <c r="P1185" s="720"/>
      <c r="Q1185" s="721"/>
      <c r="R1185" s="722"/>
      <c r="S1185" s="723"/>
      <c r="T1185" s="422"/>
      <c r="U1185" s="423"/>
      <c r="V1185" s="424"/>
    </row>
    <row r="1186" spans="1:22" s="40" customFormat="1" ht="13.8">
      <c r="A1186" s="39"/>
      <c r="B1186" s="439" t="s">
        <v>1071</v>
      </c>
      <c r="C1186" s="427"/>
      <c r="D1186" s="427"/>
      <c r="E1186" s="427"/>
      <c r="F1186" s="427"/>
      <c r="G1186" s="419"/>
      <c r="H1186" s="419"/>
      <c r="I1186" s="425"/>
      <c r="J1186" s="426" t="s">
        <v>1071</v>
      </c>
      <c r="K1186" s="461"/>
      <c r="L1186" s="461"/>
      <c r="M1186" s="420"/>
      <c r="N1186" s="458" t="s">
        <v>1071</v>
      </c>
      <c r="O1186" s="228" t="s">
        <v>1071</v>
      </c>
      <c r="P1186" s="720"/>
      <c r="Q1186" s="721"/>
      <c r="R1186" s="722"/>
      <c r="S1186" s="723"/>
      <c r="T1186" s="422"/>
      <c r="U1186" s="423"/>
      <c r="V1186" s="424"/>
    </row>
    <row r="1187" spans="1:22" s="40" customFormat="1" ht="13.8">
      <c r="A1187" s="39"/>
      <c r="B1187" s="439" t="s">
        <v>1071</v>
      </c>
      <c r="C1187" s="427"/>
      <c r="D1187" s="427"/>
      <c r="E1187" s="427"/>
      <c r="F1187" s="427"/>
      <c r="G1187" s="419"/>
      <c r="H1187" s="419"/>
      <c r="I1187" s="425"/>
      <c r="J1187" s="426" t="s">
        <v>1071</v>
      </c>
      <c r="K1187" s="461"/>
      <c r="L1187" s="461"/>
      <c r="M1187" s="420"/>
      <c r="N1187" s="458" t="s">
        <v>1071</v>
      </c>
      <c r="O1187" s="228" t="s">
        <v>1071</v>
      </c>
      <c r="P1187" s="720"/>
      <c r="Q1187" s="721"/>
      <c r="R1187" s="722"/>
      <c r="S1187" s="723"/>
      <c r="T1187" s="422"/>
      <c r="U1187" s="423"/>
      <c r="V1187" s="424"/>
    </row>
    <row r="1188" spans="1:22" s="40" customFormat="1" ht="13.8">
      <c r="A1188" s="39"/>
      <c r="B1188" s="439" t="s">
        <v>1071</v>
      </c>
      <c r="C1188" s="427"/>
      <c r="D1188" s="427"/>
      <c r="E1188" s="427"/>
      <c r="F1188" s="427"/>
      <c r="G1188" s="419"/>
      <c r="H1188" s="419"/>
      <c r="I1188" s="425"/>
      <c r="J1188" s="426" t="s">
        <v>1071</v>
      </c>
      <c r="K1188" s="461"/>
      <c r="L1188" s="461"/>
      <c r="M1188" s="420"/>
      <c r="N1188" s="458" t="s">
        <v>1071</v>
      </c>
      <c r="O1188" s="228" t="s">
        <v>1071</v>
      </c>
      <c r="P1188" s="720"/>
      <c r="Q1188" s="721"/>
      <c r="R1188" s="722"/>
      <c r="S1188" s="723"/>
      <c r="T1188" s="422"/>
      <c r="U1188" s="423"/>
      <c r="V1188" s="424"/>
    </row>
    <row r="1189" spans="1:22" s="40" customFormat="1" ht="13.8">
      <c r="A1189" s="39"/>
      <c r="B1189" s="439" t="s">
        <v>1071</v>
      </c>
      <c r="C1189" s="427"/>
      <c r="D1189" s="427"/>
      <c r="E1189" s="427"/>
      <c r="F1189" s="427"/>
      <c r="G1189" s="419"/>
      <c r="H1189" s="419"/>
      <c r="I1189" s="425"/>
      <c r="J1189" s="426" t="s">
        <v>1071</v>
      </c>
      <c r="K1189" s="461"/>
      <c r="L1189" s="461"/>
      <c r="M1189" s="420"/>
      <c r="N1189" s="458" t="s">
        <v>1071</v>
      </c>
      <c r="O1189" s="228" t="s">
        <v>1071</v>
      </c>
      <c r="P1189" s="720"/>
      <c r="Q1189" s="721"/>
      <c r="R1189" s="722"/>
      <c r="S1189" s="723"/>
      <c r="T1189" s="422"/>
      <c r="U1189" s="423"/>
      <c r="V1189" s="424"/>
    </row>
    <row r="1190" spans="1:22" s="40" customFormat="1" ht="13.8">
      <c r="A1190" s="39" t="s">
        <v>1636</v>
      </c>
      <c r="B1190" s="439" t="s">
        <v>1071</v>
      </c>
      <c r="C1190" s="427"/>
      <c r="D1190" s="427"/>
      <c r="E1190" s="427"/>
      <c r="F1190" s="427"/>
      <c r="G1190" s="419"/>
      <c r="H1190" s="419"/>
      <c r="I1190" s="425"/>
      <c r="J1190" s="426" t="s">
        <v>1071</v>
      </c>
      <c r="K1190" s="461"/>
      <c r="L1190" s="461"/>
      <c r="M1190" s="420"/>
      <c r="N1190" s="459" t="s">
        <v>1071</v>
      </c>
      <c r="O1190" s="228"/>
      <c r="P1190" s="720"/>
      <c r="Q1190" s="721"/>
      <c r="R1190" s="722"/>
      <c r="S1190" s="723"/>
      <c r="T1190" s="422"/>
      <c r="U1190" s="423"/>
      <c r="V1190" s="424"/>
    </row>
    <row r="1191" spans="1:22" s="40" customFormat="1" ht="13.8">
      <c r="A1191" s="39" t="s">
        <v>1637</v>
      </c>
      <c r="B1191" s="439" t="s">
        <v>1071</v>
      </c>
      <c r="C1191" s="427"/>
      <c r="D1191" s="427"/>
      <c r="E1191" s="427"/>
      <c r="F1191" s="427"/>
      <c r="G1191" s="419"/>
      <c r="H1191" s="419"/>
      <c r="I1191" s="425"/>
      <c r="J1191" s="426" t="s">
        <v>1071</v>
      </c>
      <c r="K1191" s="461"/>
      <c r="L1191" s="461"/>
      <c r="M1191" s="421"/>
      <c r="N1191" s="459" t="s">
        <v>1071</v>
      </c>
      <c r="O1191" s="228" t="s">
        <v>1071</v>
      </c>
      <c r="P1191" s="720"/>
      <c r="Q1191" s="721"/>
      <c r="R1191" s="722"/>
      <c r="S1191" s="723"/>
      <c r="T1191" s="422"/>
      <c r="U1191" s="423"/>
      <c r="V1191" s="424"/>
    </row>
    <row r="1192" spans="1:22" s="40" customFormat="1" ht="13.8">
      <c r="A1192" s="39" t="s">
        <v>1638</v>
      </c>
      <c r="B1192" s="439" t="s">
        <v>1071</v>
      </c>
      <c r="C1192" s="427"/>
      <c r="D1192" s="427"/>
      <c r="E1192" s="427"/>
      <c r="F1192" s="427"/>
      <c r="G1192" s="419"/>
      <c r="H1192" s="419"/>
      <c r="I1192" s="425"/>
      <c r="J1192" s="426" t="s">
        <v>1071</v>
      </c>
      <c r="K1192" s="461"/>
      <c r="L1192" s="461"/>
      <c r="M1192" s="421"/>
      <c r="N1192" s="459" t="s">
        <v>1071</v>
      </c>
      <c r="O1192" s="228" t="s">
        <v>1071</v>
      </c>
      <c r="P1192" s="720"/>
      <c r="Q1192" s="721"/>
      <c r="R1192" s="722"/>
      <c r="S1192" s="723"/>
      <c r="T1192" s="422"/>
      <c r="U1192" s="423"/>
      <c r="V1192" s="424"/>
    </row>
    <row r="1193" spans="1:22" s="40" customFormat="1" ht="14.4" thickBot="1">
      <c r="A1193" s="39" t="s">
        <v>1639</v>
      </c>
      <c r="B1193" s="443" t="s">
        <v>1071</v>
      </c>
      <c r="C1193" s="428"/>
      <c r="D1193" s="428"/>
      <c r="E1193" s="428"/>
      <c r="F1193" s="428"/>
      <c r="G1193" s="429"/>
      <c r="H1193" s="429"/>
      <c r="I1193" s="430"/>
      <c r="J1193" s="431" t="s">
        <v>1071</v>
      </c>
      <c r="K1193" s="462"/>
      <c r="L1193" s="462"/>
      <c r="M1193" s="432"/>
      <c r="N1193" s="459" t="s">
        <v>1071</v>
      </c>
      <c r="O1193" s="228" t="s">
        <v>1071</v>
      </c>
      <c r="P1193" s="720"/>
      <c r="Q1193" s="721"/>
      <c r="R1193" s="722"/>
      <c r="S1193" s="723"/>
      <c r="T1193" s="422"/>
      <c r="U1193" s="423"/>
      <c r="V1193" s="424"/>
    </row>
    <row r="1194" spans="1:22" s="24" customFormat="1" ht="12" customHeight="1">
      <c r="A1194" s="39"/>
      <c r="B1194" s="41"/>
      <c r="C1194" s="42"/>
      <c r="D1194" s="42"/>
      <c r="E1194" s="42"/>
      <c r="F1194" s="42"/>
      <c r="G1194" s="42"/>
      <c r="H1194" s="440"/>
      <c r="I1194" s="42"/>
      <c r="J1194" s="42"/>
      <c r="K1194" s="42"/>
      <c r="L1194" s="42"/>
      <c r="M1194" s="42"/>
      <c r="N1194" s="42"/>
      <c r="O1194" s="227"/>
      <c r="P1194" s="42"/>
      <c r="Q1194" s="42"/>
      <c r="R1194" s="227"/>
      <c r="S1194" s="42"/>
      <c r="T1194" s="42"/>
      <c r="U1194" s="43"/>
      <c r="V1194" s="44"/>
    </row>
    <row r="1195" spans="1:22" s="24" customFormat="1" ht="17.25" customHeight="1" thickBot="1">
      <c r="A1195" s="39" t="s">
        <v>1640</v>
      </c>
      <c r="B1195" s="510"/>
      <c r="C1195" s="511"/>
      <c r="D1195" s="511"/>
      <c r="E1195" s="511"/>
      <c r="F1195" s="511"/>
      <c r="G1195" s="511"/>
      <c r="H1195" s="511"/>
      <c r="I1195" s="511"/>
      <c r="J1195" s="511"/>
      <c r="K1195" s="511"/>
      <c r="L1195" s="511"/>
      <c r="M1195" s="511"/>
      <c r="N1195" s="447" t="s">
        <v>322</v>
      </c>
      <c r="O1195" s="448">
        <v>1847.875</v>
      </c>
      <c r="P1195" s="576"/>
      <c r="Q1195" s="576"/>
      <c r="R1195" s="577"/>
      <c r="S1195" s="577"/>
      <c r="T1195" s="578"/>
      <c r="U1195" s="579"/>
      <c r="V1195" s="580"/>
    </row>
    <row r="1196" spans="1:22" ht="17.25" customHeight="1">
      <c r="B1196" s="46"/>
      <c r="C1196" s="46"/>
      <c r="D1196" s="46"/>
      <c r="E1196" s="46"/>
      <c r="F1196" s="46"/>
      <c r="G1196" s="47"/>
      <c r="H1196" s="47"/>
      <c r="I1196" s="47"/>
      <c r="J1196" s="47"/>
      <c r="K1196" s="47"/>
      <c r="L1196" s="47"/>
      <c r="M1196" s="47"/>
      <c r="N1196" s="47"/>
      <c r="O1196" s="47"/>
      <c r="P1196" s="47"/>
      <c r="Q1196" s="47"/>
      <c r="R1196" s="47"/>
      <c r="S1196" s="47"/>
      <c r="T1196" s="47"/>
      <c r="U1196" s="47"/>
      <c r="V1196" s="47"/>
    </row>
    <row r="1197" spans="1:22" s="24" customFormat="1" ht="16.5" customHeight="1" thickBot="1">
      <c r="A1197" s="22"/>
      <c r="B1197" s="735" t="s">
        <v>65</v>
      </c>
      <c r="C1197" s="735"/>
      <c r="D1197" s="735"/>
      <c r="E1197" s="735"/>
      <c r="F1197" s="735"/>
      <c r="G1197" s="735"/>
      <c r="H1197" s="735"/>
      <c r="I1197" s="735"/>
      <c r="J1197" s="735"/>
      <c r="K1197" s="735"/>
      <c r="L1197" s="735"/>
      <c r="M1197" s="735"/>
      <c r="N1197" s="735"/>
      <c r="O1197" s="735"/>
      <c r="P1197" s="735"/>
      <c r="Q1197" s="735"/>
      <c r="R1197" s="735"/>
      <c r="S1197" s="735"/>
      <c r="T1197" s="735"/>
      <c r="U1197" s="735"/>
      <c r="V1197" s="735"/>
    </row>
    <row r="1198" spans="1:22" s="27" customFormat="1" ht="22.5" customHeight="1">
      <c r="A1198" s="106" t="s">
        <v>1641</v>
      </c>
      <c r="B1198" s="774" t="s">
        <v>62</v>
      </c>
      <c r="C1198" s="779" t="s">
        <v>83</v>
      </c>
      <c r="D1198" s="780"/>
      <c r="E1198" s="780"/>
      <c r="F1198" s="780"/>
      <c r="G1198" s="780"/>
      <c r="H1198" s="780"/>
      <c r="I1198" s="780"/>
      <c r="J1198" s="780"/>
      <c r="K1198" s="780"/>
      <c r="L1198" s="780"/>
      <c r="M1198" s="758"/>
      <c r="N1198" s="512"/>
      <c r="O1198" s="513"/>
      <c r="P1198" s="779" t="s">
        <v>90</v>
      </c>
      <c r="Q1198" s="780"/>
      <c r="R1198" s="780"/>
      <c r="S1198" s="758"/>
      <c r="T1198" s="757" t="s">
        <v>367</v>
      </c>
      <c r="U1198" s="758"/>
      <c r="V1198" s="781" t="s">
        <v>6</v>
      </c>
    </row>
    <row r="1199" spans="1:22" s="27" customFormat="1" ht="22.5" customHeight="1">
      <c r="A1199" s="106" t="s">
        <v>1642</v>
      </c>
      <c r="B1199" s="775"/>
      <c r="C1199" s="787" t="s">
        <v>84</v>
      </c>
      <c r="D1199" s="788"/>
      <c r="E1199" s="789"/>
      <c r="F1199" s="516">
        <v>2</v>
      </c>
      <c r="G1199" s="791" t="s">
        <v>292</v>
      </c>
      <c r="H1199" s="750" t="s">
        <v>291</v>
      </c>
      <c r="I1199" s="750"/>
      <c r="J1199" s="787" t="s">
        <v>290</v>
      </c>
      <c r="K1199" s="790"/>
      <c r="L1199" s="517"/>
      <c r="M1199" s="517"/>
      <c r="N1199" s="518"/>
      <c r="O1199" s="519"/>
      <c r="P1199" s="814"/>
      <c r="Q1199" s="815"/>
      <c r="R1199" s="815"/>
      <c r="S1199" s="816"/>
      <c r="T1199" s="759"/>
      <c r="U1199" s="760"/>
      <c r="V1199" s="782"/>
    </row>
    <row r="1200" spans="1:22" s="27" customFormat="1" ht="51.75" customHeight="1" thickBot="1">
      <c r="A1200" s="106" t="s">
        <v>1643</v>
      </c>
      <c r="B1200" s="775"/>
      <c r="C1200" s="788" t="s">
        <v>82</v>
      </c>
      <c r="D1200" s="789"/>
      <c r="E1200" s="520" t="s">
        <v>86</v>
      </c>
      <c r="F1200" s="514" t="s">
        <v>311</v>
      </c>
      <c r="G1200" s="791"/>
      <c r="H1200" s="750"/>
      <c r="I1200" s="750"/>
      <c r="J1200" s="504" t="s">
        <v>289</v>
      </c>
      <c r="K1200" s="515" t="s">
        <v>297</v>
      </c>
      <c r="L1200" s="521" t="s">
        <v>378</v>
      </c>
      <c r="M1200" s="521"/>
      <c r="N1200" s="522" t="s">
        <v>339</v>
      </c>
      <c r="O1200" s="523"/>
      <c r="P1200" s="454" t="s">
        <v>1100</v>
      </c>
      <c r="Q1200" s="333" t="s">
        <v>91</v>
      </c>
      <c r="R1200" s="334"/>
      <c r="S1200" s="107">
        <v>2</v>
      </c>
      <c r="T1200" s="784"/>
      <c r="U1200" s="785"/>
      <c r="V1200" s="783"/>
    </row>
    <row r="1201" spans="1:22" s="27" customFormat="1" ht="15.75" customHeight="1">
      <c r="A1201" s="106" t="s">
        <v>1644</v>
      </c>
      <c r="B1201" s="775"/>
      <c r="C1201" s="50">
        <v>1</v>
      </c>
      <c r="D1201" s="94" t="s">
        <v>495</v>
      </c>
      <c r="E1201" s="101">
        <v>0.5</v>
      </c>
      <c r="F1201" s="327">
        <v>2785.5060000000003</v>
      </c>
      <c r="G1201" s="327">
        <v>1532.71</v>
      </c>
      <c r="H1201" s="777" t="s">
        <v>6</v>
      </c>
      <c r="I1201" s="778"/>
      <c r="J1201" s="102" t="s">
        <v>6</v>
      </c>
      <c r="K1201" s="99" t="s">
        <v>1071</v>
      </c>
      <c r="L1201" s="486" t="s">
        <v>370</v>
      </c>
      <c r="M1201" s="487" t="s">
        <v>1102</v>
      </c>
      <c r="N1201" s="401" t="s">
        <v>24</v>
      </c>
      <c r="O1201" s="801" t="s">
        <v>15</v>
      </c>
      <c r="P1201" s="802"/>
      <c r="Q1201" s="792">
        <v>35</v>
      </c>
      <c r="R1201" s="795" t="s">
        <v>1049</v>
      </c>
      <c r="S1201" s="796"/>
      <c r="T1201" s="757" t="s">
        <v>68</v>
      </c>
      <c r="U1201" s="780"/>
      <c r="V1201" s="758"/>
    </row>
    <row r="1202" spans="1:22" s="27" customFormat="1" ht="15.75" customHeight="1" thickBot="1">
      <c r="A1202" s="106" t="s">
        <v>1645</v>
      </c>
      <c r="B1202" s="775"/>
      <c r="C1202" s="50">
        <v>2</v>
      </c>
      <c r="D1202" s="94" t="s">
        <v>496</v>
      </c>
      <c r="E1202" s="101">
        <v>0.5</v>
      </c>
      <c r="F1202" s="327">
        <v>910.24400000000003</v>
      </c>
      <c r="G1202" s="327">
        <v>1532.71</v>
      </c>
      <c r="H1202" s="777" t="s">
        <v>31</v>
      </c>
      <c r="I1202" s="778"/>
      <c r="J1202" s="102" t="s">
        <v>6</v>
      </c>
      <c r="K1202" s="99" t="s">
        <v>1071</v>
      </c>
      <c r="L1202" s="486" t="s">
        <v>1049</v>
      </c>
      <c r="M1202" s="487" t="s">
        <v>1135</v>
      </c>
      <c r="N1202" s="401" t="s">
        <v>24</v>
      </c>
      <c r="O1202" s="801"/>
      <c r="P1202" s="802"/>
      <c r="Q1202" s="793"/>
      <c r="R1202" s="797"/>
      <c r="S1202" s="798"/>
      <c r="T1202" s="784"/>
      <c r="U1202" s="786"/>
      <c r="V1202" s="785"/>
    </row>
    <row r="1203" spans="1:22" s="27" customFormat="1" ht="15.75" customHeight="1">
      <c r="A1203" s="106" t="s">
        <v>1646</v>
      </c>
      <c r="B1203" s="775"/>
      <c r="C1203" s="50">
        <v>3</v>
      </c>
      <c r="D1203" s="94" t="s">
        <v>1071</v>
      </c>
      <c r="E1203" s="101" t="s">
        <v>1071</v>
      </c>
      <c r="F1203" s="327" t="s">
        <v>1071</v>
      </c>
      <c r="G1203" s="327" t="s">
        <v>1071</v>
      </c>
      <c r="H1203" s="777" t="s">
        <v>1071</v>
      </c>
      <c r="I1203" s="778"/>
      <c r="J1203" s="102" t="s">
        <v>1071</v>
      </c>
      <c r="K1203" s="99" t="s">
        <v>1071</v>
      </c>
      <c r="L1203" s="486"/>
      <c r="M1203" s="487" t="s">
        <v>1071</v>
      </c>
      <c r="N1203" s="401"/>
      <c r="O1203" s="803"/>
      <c r="P1203" s="804"/>
      <c r="Q1203" s="794"/>
      <c r="R1203" s="799"/>
      <c r="S1203" s="800"/>
      <c r="T1203" s="261"/>
      <c r="U1203" s="261"/>
      <c r="V1203" s="262"/>
    </row>
    <row r="1204" spans="1:22" s="27" customFormat="1" ht="15.75" customHeight="1">
      <c r="A1204" s="106" t="s">
        <v>1647</v>
      </c>
      <c r="B1204" s="775"/>
      <c r="C1204" s="50">
        <v>4</v>
      </c>
      <c r="D1204" s="94" t="s">
        <v>1071</v>
      </c>
      <c r="E1204" s="101" t="s">
        <v>1071</v>
      </c>
      <c r="F1204" s="327" t="s">
        <v>1071</v>
      </c>
      <c r="G1204" s="327" t="s">
        <v>1071</v>
      </c>
      <c r="H1204" s="777" t="s">
        <v>1071</v>
      </c>
      <c r="I1204" s="778"/>
      <c r="J1204" s="102" t="s">
        <v>1071</v>
      </c>
      <c r="K1204" s="99" t="s">
        <v>1071</v>
      </c>
      <c r="L1204" s="486"/>
      <c r="M1204" s="487" t="s">
        <v>1071</v>
      </c>
      <c r="N1204" s="401"/>
      <c r="O1204" s="810" t="s">
        <v>315</v>
      </c>
      <c r="P1204" s="787" t="s">
        <v>314</v>
      </c>
      <c r="Q1204" s="788"/>
      <c r="R1204" s="788"/>
      <c r="S1204" s="789"/>
      <c r="T1204" s="242"/>
      <c r="U1204" s="242"/>
      <c r="V1204" s="263"/>
    </row>
    <row r="1205" spans="1:22" s="27" customFormat="1" ht="17.25" customHeight="1">
      <c r="A1205" s="106" t="s">
        <v>1648</v>
      </c>
      <c r="B1205" s="775"/>
      <c r="C1205" s="50">
        <v>5</v>
      </c>
      <c r="D1205" s="94" t="s">
        <v>1071</v>
      </c>
      <c r="E1205" s="101" t="s">
        <v>1071</v>
      </c>
      <c r="F1205" s="327" t="s">
        <v>1071</v>
      </c>
      <c r="G1205" s="327" t="s">
        <v>1071</v>
      </c>
      <c r="H1205" s="777" t="s">
        <v>1071</v>
      </c>
      <c r="I1205" s="778"/>
      <c r="J1205" s="102" t="s">
        <v>1071</v>
      </c>
      <c r="K1205" s="99" t="s">
        <v>1071</v>
      </c>
      <c r="L1205" s="486"/>
      <c r="M1205" s="487" t="s">
        <v>1071</v>
      </c>
      <c r="N1205" s="401"/>
      <c r="O1205" s="811"/>
      <c r="P1205" s="504" t="s">
        <v>92</v>
      </c>
      <c r="Q1205" s="504" t="s">
        <v>299</v>
      </c>
      <c r="R1205" s="750" t="s">
        <v>312</v>
      </c>
      <c r="S1205" s="750"/>
      <c r="T1205" s="242"/>
      <c r="U1205" s="242"/>
      <c r="V1205" s="263"/>
    </row>
    <row r="1206" spans="1:22" s="27" customFormat="1" ht="16.5" customHeight="1" thickBot="1">
      <c r="A1206" s="106" t="s">
        <v>1649</v>
      </c>
      <c r="B1206" s="775"/>
      <c r="C1206" s="103">
        <v>6</v>
      </c>
      <c r="D1206" s="104" t="s">
        <v>1071</v>
      </c>
      <c r="E1206" s="105" t="s">
        <v>1071</v>
      </c>
      <c r="F1206" s="327" t="s">
        <v>1071</v>
      </c>
      <c r="G1206" s="327" t="s">
        <v>1071</v>
      </c>
      <c r="H1206" s="777" t="s">
        <v>1071</v>
      </c>
      <c r="I1206" s="778"/>
      <c r="J1206" s="102" t="s">
        <v>1071</v>
      </c>
      <c r="K1206" s="99" t="s">
        <v>1071</v>
      </c>
      <c r="L1206" s="486"/>
      <c r="M1206" s="487" t="s">
        <v>1071</v>
      </c>
      <c r="N1206" s="484"/>
      <c r="O1206" s="346" t="s">
        <v>6</v>
      </c>
      <c r="P1206" s="265">
        <v>2</v>
      </c>
      <c r="Q1206" s="266">
        <v>3065.4126299999998</v>
      </c>
      <c r="R1206" s="817">
        <v>3695.75</v>
      </c>
      <c r="S1206" s="817">
        <v>0</v>
      </c>
      <c r="T1206" s="242"/>
      <c r="U1206" s="242"/>
      <c r="V1206" s="263"/>
    </row>
    <row r="1207" spans="1:22" s="27" customFormat="1" ht="16.5" customHeight="1" thickBot="1">
      <c r="A1207" s="106" t="s">
        <v>1650</v>
      </c>
      <c r="B1207" s="776"/>
      <c r="C1207" s="805" t="s">
        <v>88</v>
      </c>
      <c r="D1207" s="806"/>
      <c r="E1207" s="806"/>
      <c r="F1207" s="545"/>
      <c r="G1207" s="546"/>
      <c r="H1207" s="730" t="s">
        <v>6</v>
      </c>
      <c r="I1207" s="731"/>
      <c r="J1207" s="449" t="s">
        <v>6</v>
      </c>
      <c r="K1207" s="267" t="s">
        <v>6</v>
      </c>
      <c r="L1207" s="527"/>
      <c r="M1207" s="575"/>
      <c r="N1207" s="528"/>
      <c r="O1207" s="732" t="s">
        <v>1071</v>
      </c>
      <c r="P1207" s="732" t="s">
        <v>1071</v>
      </c>
      <c r="Q1207" s="732" t="s">
        <v>1071</v>
      </c>
      <c r="R1207" s="732" t="s">
        <v>1071</v>
      </c>
      <c r="S1207" s="732" t="s">
        <v>1071</v>
      </c>
      <c r="T1207" s="524"/>
      <c r="U1207" s="525"/>
      <c r="V1207" s="526"/>
    </row>
    <row r="1208" spans="1:22" ht="24.9" customHeight="1"/>
    <row r="1209" spans="1:22" ht="24.9" customHeight="1"/>
    <row r="1210" spans="1:22" s="38" customFormat="1" ht="24" thickBot="1">
      <c r="A1210" s="31">
        <v>36</v>
      </c>
      <c r="B1210" s="746" t="s">
        <v>49</v>
      </c>
      <c r="C1210" s="746"/>
      <c r="D1210" s="746"/>
      <c r="E1210" s="32">
        <v>36</v>
      </c>
      <c r="F1210" s="33" t="s">
        <v>497</v>
      </c>
      <c r="G1210" s="34"/>
      <c r="H1210" s="34"/>
      <c r="I1210" s="33"/>
      <c r="J1210" s="33"/>
      <c r="K1210" s="33"/>
      <c r="L1210" s="33"/>
      <c r="M1210" s="35"/>
      <c r="N1210" s="35"/>
      <c r="O1210" s="34"/>
      <c r="P1210" s="34"/>
      <c r="Q1210" s="36"/>
      <c r="R1210" s="36"/>
      <c r="S1210" s="36"/>
      <c r="T1210" s="36"/>
      <c r="U1210" s="37"/>
    </row>
    <row r="1211" spans="1:22" s="24" customFormat="1" ht="24.75" customHeight="1">
      <c r="A1211" s="22"/>
      <c r="B1211" s="768" t="s">
        <v>54</v>
      </c>
      <c r="C1211" s="501" t="s">
        <v>55</v>
      </c>
      <c r="D1211" s="502" t="s">
        <v>16</v>
      </c>
      <c r="E1211" s="502"/>
      <c r="F1211" s="502" t="s">
        <v>56</v>
      </c>
      <c r="G1211" s="503"/>
      <c r="H1211" s="749" t="s">
        <v>57</v>
      </c>
      <c r="I1211" s="747" t="s">
        <v>345</v>
      </c>
      <c r="J1211" s="749" t="s">
        <v>17</v>
      </c>
      <c r="K1211" s="749" t="s">
        <v>298</v>
      </c>
      <c r="L1211" s="749" t="s">
        <v>58</v>
      </c>
      <c r="M1211" s="749" t="s">
        <v>193</v>
      </c>
      <c r="N1211" s="766" t="s">
        <v>313</v>
      </c>
      <c r="O1211" s="767"/>
      <c r="P1211" s="733" t="s">
        <v>21</v>
      </c>
      <c r="Q1211" s="734"/>
      <c r="R1211" s="757" t="s">
        <v>205</v>
      </c>
      <c r="S1211" s="758"/>
      <c r="T1211" s="761" t="s">
        <v>180</v>
      </c>
      <c r="U1211" s="762"/>
      <c r="V1211" s="763"/>
    </row>
    <row r="1212" spans="1:22" s="24" customFormat="1" ht="92.25" customHeight="1">
      <c r="A1212" s="22"/>
      <c r="B1212" s="769"/>
      <c r="C1212" s="504" t="s">
        <v>59</v>
      </c>
      <c r="D1212" s="505" t="s">
        <v>3</v>
      </c>
      <c r="E1212" s="505" t="s">
        <v>18</v>
      </c>
      <c r="F1212" s="505" t="s">
        <v>60</v>
      </c>
      <c r="G1212" s="506" t="s">
        <v>61</v>
      </c>
      <c r="H1212" s="750"/>
      <c r="I1212" s="748"/>
      <c r="J1212" s="750"/>
      <c r="K1212" s="750"/>
      <c r="L1212" s="750"/>
      <c r="M1212" s="750"/>
      <c r="N1212" s="504" t="s">
        <v>191</v>
      </c>
      <c r="O1212" s="505" t="s">
        <v>73</v>
      </c>
      <c r="P1212" s="764"/>
      <c r="Q1212" s="765"/>
      <c r="R1212" s="759"/>
      <c r="S1212" s="760"/>
      <c r="T1212" s="507" t="s">
        <v>181</v>
      </c>
      <c r="U1212" s="508" t="s">
        <v>190</v>
      </c>
      <c r="V1212" s="509" t="s">
        <v>225</v>
      </c>
    </row>
    <row r="1213" spans="1:22" s="24" customFormat="1" ht="26.25" customHeight="1">
      <c r="A1213" s="22"/>
      <c r="B1213" s="433"/>
      <c r="C1213" s="434">
        <v>3</v>
      </c>
      <c r="D1213" s="434">
        <v>4</v>
      </c>
      <c r="E1213" s="434">
        <v>5</v>
      </c>
      <c r="F1213" s="434">
        <v>6</v>
      </c>
      <c r="G1213" s="434">
        <v>7</v>
      </c>
      <c r="H1213" s="434">
        <v>8</v>
      </c>
      <c r="I1213" s="434">
        <v>9</v>
      </c>
      <c r="J1213" s="434">
        <v>10</v>
      </c>
      <c r="K1213" s="434">
        <v>11</v>
      </c>
      <c r="L1213" s="434">
        <v>12</v>
      </c>
      <c r="M1213" s="434">
        <v>13</v>
      </c>
      <c r="N1213" s="434">
        <v>14</v>
      </c>
      <c r="O1213" s="434">
        <v>15</v>
      </c>
      <c r="P1213" s="435">
        <v>16</v>
      </c>
      <c r="Q1213" s="436">
        <v>17</v>
      </c>
      <c r="R1213" s="435">
        <v>18</v>
      </c>
      <c r="S1213" s="436">
        <v>19</v>
      </c>
      <c r="T1213" s="437">
        <v>20</v>
      </c>
      <c r="U1213" s="224">
        <v>21</v>
      </c>
      <c r="V1213" s="438">
        <v>22</v>
      </c>
    </row>
    <row r="1214" spans="1:22" s="40" customFormat="1" ht="24.9" customHeight="1">
      <c r="A1214" s="39" t="s">
        <v>1651</v>
      </c>
      <c r="B1214" s="439">
        <v>1</v>
      </c>
      <c r="C1214" s="427" t="s">
        <v>592</v>
      </c>
      <c r="D1214" s="427" t="s">
        <v>799</v>
      </c>
      <c r="E1214" s="427" t="s">
        <v>800</v>
      </c>
      <c r="F1214" s="427" t="s">
        <v>595</v>
      </c>
      <c r="G1214" s="419">
        <v>0.99</v>
      </c>
      <c r="H1214" s="419" t="s">
        <v>24</v>
      </c>
      <c r="I1214" s="425">
        <v>2</v>
      </c>
      <c r="J1214" s="426" t="s">
        <v>499</v>
      </c>
      <c r="K1214" s="461">
        <v>39832</v>
      </c>
      <c r="L1214" s="461">
        <v>40740</v>
      </c>
      <c r="M1214" s="420">
        <v>1939.19</v>
      </c>
      <c r="N1214" s="458">
        <v>1919.7981</v>
      </c>
      <c r="O1214" s="228">
        <v>1919.7981</v>
      </c>
      <c r="P1214" s="720"/>
      <c r="Q1214" s="721"/>
      <c r="R1214" s="722" t="s">
        <v>610</v>
      </c>
      <c r="S1214" s="723"/>
      <c r="T1214" s="422" t="s">
        <v>24</v>
      </c>
      <c r="U1214" s="423">
        <v>4</v>
      </c>
      <c r="V1214" s="424" t="s">
        <v>24</v>
      </c>
    </row>
    <row r="1215" spans="1:22" s="40" customFormat="1" ht="24.9" customHeight="1">
      <c r="A1215" s="39" t="s">
        <v>1088</v>
      </c>
      <c r="B1215" s="439">
        <v>2</v>
      </c>
      <c r="C1215" s="427" t="s">
        <v>592</v>
      </c>
      <c r="D1215" s="427" t="s">
        <v>801</v>
      </c>
      <c r="E1215" s="427" t="s">
        <v>802</v>
      </c>
      <c r="F1215" s="427" t="s">
        <v>591</v>
      </c>
      <c r="G1215" s="419">
        <v>1</v>
      </c>
      <c r="H1215" s="419" t="s">
        <v>24</v>
      </c>
      <c r="I1215" s="425">
        <v>3</v>
      </c>
      <c r="J1215" s="426" t="s">
        <v>500</v>
      </c>
      <c r="K1215" s="461">
        <v>35278</v>
      </c>
      <c r="L1215" s="461">
        <v>35826</v>
      </c>
      <c r="M1215" s="420">
        <v>864.33</v>
      </c>
      <c r="N1215" s="458">
        <v>864.33</v>
      </c>
      <c r="O1215" s="228">
        <v>864.33</v>
      </c>
      <c r="P1215" s="720"/>
      <c r="Q1215" s="721"/>
      <c r="R1215" s="722" t="s">
        <v>610</v>
      </c>
      <c r="S1215" s="723"/>
      <c r="T1215" s="422" t="s">
        <v>24</v>
      </c>
      <c r="U1215" s="423">
        <v>1</v>
      </c>
      <c r="V1215" s="424" t="s">
        <v>24</v>
      </c>
    </row>
    <row r="1216" spans="1:22" s="40" customFormat="1" ht="24.9" customHeight="1">
      <c r="A1216" s="39" t="s">
        <v>595</v>
      </c>
      <c r="B1216" s="439">
        <v>3</v>
      </c>
      <c r="C1216" s="427" t="s">
        <v>592</v>
      </c>
      <c r="D1216" s="427" t="s">
        <v>803</v>
      </c>
      <c r="E1216" s="427" t="s">
        <v>804</v>
      </c>
      <c r="F1216" s="427" t="s">
        <v>595</v>
      </c>
      <c r="G1216" s="419">
        <v>0.6</v>
      </c>
      <c r="H1216" s="419" t="s">
        <v>24</v>
      </c>
      <c r="I1216" s="425">
        <v>1</v>
      </c>
      <c r="J1216" s="426" t="s">
        <v>498</v>
      </c>
      <c r="K1216" s="461">
        <v>42030</v>
      </c>
      <c r="L1216" s="461">
        <v>42536</v>
      </c>
      <c r="M1216" s="420">
        <v>953.47</v>
      </c>
      <c r="N1216" s="458">
        <v>572.08199999999999</v>
      </c>
      <c r="O1216" s="228">
        <v>572.08199999999999</v>
      </c>
      <c r="P1216" s="720"/>
      <c r="Q1216" s="721"/>
      <c r="R1216" s="722" t="s">
        <v>610</v>
      </c>
      <c r="S1216" s="723"/>
      <c r="T1216" s="422" t="s">
        <v>24</v>
      </c>
      <c r="U1216" s="423">
        <v>2</v>
      </c>
      <c r="V1216" s="424" t="s">
        <v>24</v>
      </c>
    </row>
    <row r="1217" spans="1:22" s="40" customFormat="1" ht="13.8">
      <c r="A1217" s="39" t="s">
        <v>1089</v>
      </c>
      <c r="B1217" s="439" t="s">
        <v>1071</v>
      </c>
      <c r="C1217" s="427"/>
      <c r="D1217" s="427"/>
      <c r="E1217" s="427"/>
      <c r="F1217" s="427"/>
      <c r="G1217" s="419"/>
      <c r="H1217" s="419"/>
      <c r="I1217" s="425"/>
      <c r="J1217" s="426" t="s">
        <v>1071</v>
      </c>
      <c r="K1217" s="594"/>
      <c r="L1217" s="461"/>
      <c r="M1217" s="420"/>
      <c r="N1217" s="458" t="s">
        <v>1071</v>
      </c>
      <c r="O1217" s="228" t="s">
        <v>1071</v>
      </c>
      <c r="P1217" s="720"/>
      <c r="Q1217" s="721"/>
      <c r="R1217" s="722"/>
      <c r="S1217" s="723"/>
      <c r="T1217" s="422"/>
      <c r="U1217" s="423"/>
      <c r="V1217" s="424"/>
    </row>
    <row r="1218" spans="1:22" s="40" customFormat="1" ht="13.8">
      <c r="A1218" s="39" t="s">
        <v>1090</v>
      </c>
      <c r="B1218" s="439" t="s">
        <v>1071</v>
      </c>
      <c r="C1218" s="427"/>
      <c r="D1218" s="427"/>
      <c r="E1218" s="427"/>
      <c r="F1218" s="427"/>
      <c r="G1218" s="419"/>
      <c r="H1218" s="419"/>
      <c r="I1218" s="425"/>
      <c r="J1218" s="426" t="s">
        <v>1071</v>
      </c>
      <c r="K1218" s="461"/>
      <c r="L1218" s="461"/>
      <c r="M1218" s="420"/>
      <c r="N1218" s="458" t="s">
        <v>1071</v>
      </c>
      <c r="O1218" s="228" t="s">
        <v>1071</v>
      </c>
      <c r="P1218" s="720"/>
      <c r="Q1218" s="721"/>
      <c r="R1218" s="722"/>
      <c r="S1218" s="723"/>
      <c r="T1218" s="422"/>
      <c r="U1218" s="423"/>
      <c r="V1218" s="424"/>
    </row>
    <row r="1219" spans="1:22" s="40" customFormat="1" ht="13.8">
      <c r="A1219" s="39" t="s">
        <v>1091</v>
      </c>
      <c r="B1219" s="439" t="s">
        <v>1071</v>
      </c>
      <c r="C1219" s="427"/>
      <c r="D1219" s="427"/>
      <c r="E1219" s="427"/>
      <c r="F1219" s="427"/>
      <c r="G1219" s="419"/>
      <c r="H1219" s="419"/>
      <c r="I1219" s="425"/>
      <c r="J1219" s="426" t="s">
        <v>1071</v>
      </c>
      <c r="K1219" s="461"/>
      <c r="L1219" s="461"/>
      <c r="M1219" s="420"/>
      <c r="N1219" s="458" t="s">
        <v>1071</v>
      </c>
      <c r="O1219" s="228" t="s">
        <v>1071</v>
      </c>
      <c r="P1219" s="720"/>
      <c r="Q1219" s="721"/>
      <c r="R1219" s="722"/>
      <c r="S1219" s="723"/>
      <c r="T1219" s="422"/>
      <c r="U1219" s="423"/>
      <c r="V1219" s="424"/>
    </row>
    <row r="1220" spans="1:22" s="40" customFormat="1" ht="13.8">
      <c r="A1220" s="39"/>
      <c r="B1220" s="439" t="s">
        <v>1071</v>
      </c>
      <c r="C1220" s="427"/>
      <c r="D1220" s="427"/>
      <c r="E1220" s="427"/>
      <c r="F1220" s="427"/>
      <c r="G1220" s="419"/>
      <c r="H1220" s="419"/>
      <c r="I1220" s="425"/>
      <c r="J1220" s="426" t="s">
        <v>1071</v>
      </c>
      <c r="K1220" s="461"/>
      <c r="L1220" s="461"/>
      <c r="M1220" s="420"/>
      <c r="N1220" s="458" t="s">
        <v>1071</v>
      </c>
      <c r="O1220" s="228" t="s">
        <v>1071</v>
      </c>
      <c r="P1220" s="720"/>
      <c r="Q1220" s="721"/>
      <c r="R1220" s="722"/>
      <c r="S1220" s="723"/>
      <c r="T1220" s="422"/>
      <c r="U1220" s="423"/>
      <c r="V1220" s="424"/>
    </row>
    <row r="1221" spans="1:22" s="40" customFormat="1" ht="13.8">
      <c r="A1221" s="39"/>
      <c r="B1221" s="439" t="s">
        <v>1071</v>
      </c>
      <c r="C1221" s="427"/>
      <c r="D1221" s="427"/>
      <c r="E1221" s="427"/>
      <c r="F1221" s="427"/>
      <c r="G1221" s="419"/>
      <c r="H1221" s="419"/>
      <c r="I1221" s="425"/>
      <c r="J1221" s="426" t="s">
        <v>1071</v>
      </c>
      <c r="K1221" s="461"/>
      <c r="L1221" s="461"/>
      <c r="M1221" s="420"/>
      <c r="N1221" s="458" t="s">
        <v>1071</v>
      </c>
      <c r="O1221" s="228" t="s">
        <v>1071</v>
      </c>
      <c r="P1221" s="720"/>
      <c r="Q1221" s="721"/>
      <c r="R1221" s="722"/>
      <c r="S1221" s="723"/>
      <c r="T1221" s="422"/>
      <c r="U1221" s="423"/>
      <c r="V1221" s="424"/>
    </row>
    <row r="1222" spans="1:22" s="40" customFormat="1" ht="13.8">
      <c r="A1222" s="39"/>
      <c r="B1222" s="439" t="s">
        <v>1071</v>
      </c>
      <c r="C1222" s="427"/>
      <c r="D1222" s="427"/>
      <c r="E1222" s="427"/>
      <c r="F1222" s="427"/>
      <c r="G1222" s="419"/>
      <c r="H1222" s="419"/>
      <c r="I1222" s="425"/>
      <c r="J1222" s="426" t="s">
        <v>1071</v>
      </c>
      <c r="K1222" s="461"/>
      <c r="L1222" s="461"/>
      <c r="M1222" s="420"/>
      <c r="N1222" s="458" t="s">
        <v>1071</v>
      </c>
      <c r="O1222" s="228" t="s">
        <v>1071</v>
      </c>
      <c r="P1222" s="720"/>
      <c r="Q1222" s="721"/>
      <c r="R1222" s="722"/>
      <c r="S1222" s="723"/>
      <c r="T1222" s="422"/>
      <c r="U1222" s="423"/>
      <c r="V1222" s="424"/>
    </row>
    <row r="1223" spans="1:22" s="40" customFormat="1" ht="13.8">
      <c r="A1223" s="39"/>
      <c r="B1223" s="439" t="s">
        <v>1071</v>
      </c>
      <c r="C1223" s="427"/>
      <c r="D1223" s="427"/>
      <c r="E1223" s="427"/>
      <c r="F1223" s="427"/>
      <c r="G1223" s="419"/>
      <c r="H1223" s="419"/>
      <c r="I1223" s="425"/>
      <c r="J1223" s="426" t="s">
        <v>1071</v>
      </c>
      <c r="K1223" s="461"/>
      <c r="L1223" s="461"/>
      <c r="M1223" s="420"/>
      <c r="N1223" s="458" t="s">
        <v>1071</v>
      </c>
      <c r="O1223" s="228" t="s">
        <v>1071</v>
      </c>
      <c r="P1223" s="720"/>
      <c r="Q1223" s="721"/>
      <c r="R1223" s="722"/>
      <c r="S1223" s="723"/>
      <c r="T1223" s="422"/>
      <c r="U1223" s="423"/>
      <c r="V1223" s="424"/>
    </row>
    <row r="1224" spans="1:22" s="40" customFormat="1" ht="13.8">
      <c r="A1224" s="39"/>
      <c r="B1224" s="439" t="s">
        <v>1071</v>
      </c>
      <c r="C1224" s="427"/>
      <c r="D1224" s="427"/>
      <c r="E1224" s="427"/>
      <c r="F1224" s="427"/>
      <c r="G1224" s="419"/>
      <c r="H1224" s="419"/>
      <c r="I1224" s="425"/>
      <c r="J1224" s="426" t="s">
        <v>1071</v>
      </c>
      <c r="K1224" s="461"/>
      <c r="L1224" s="461"/>
      <c r="M1224" s="420"/>
      <c r="N1224" s="458" t="s">
        <v>1071</v>
      </c>
      <c r="O1224" s="228" t="s">
        <v>1071</v>
      </c>
      <c r="P1224" s="720"/>
      <c r="Q1224" s="721"/>
      <c r="R1224" s="722"/>
      <c r="S1224" s="723"/>
      <c r="T1224" s="422"/>
      <c r="U1224" s="423"/>
      <c r="V1224" s="424"/>
    </row>
    <row r="1225" spans="1:22" s="40" customFormat="1" ht="13.8">
      <c r="A1225" s="39" t="s">
        <v>1652</v>
      </c>
      <c r="B1225" s="439" t="s">
        <v>1071</v>
      </c>
      <c r="C1225" s="427"/>
      <c r="D1225" s="427"/>
      <c r="E1225" s="427"/>
      <c r="F1225" s="427"/>
      <c r="G1225" s="419"/>
      <c r="H1225" s="419"/>
      <c r="I1225" s="425"/>
      <c r="J1225" s="426" t="s">
        <v>1071</v>
      </c>
      <c r="K1225" s="461"/>
      <c r="L1225" s="461"/>
      <c r="M1225" s="420"/>
      <c r="N1225" s="459" t="s">
        <v>1071</v>
      </c>
      <c r="O1225" s="228"/>
      <c r="P1225" s="720"/>
      <c r="Q1225" s="721"/>
      <c r="R1225" s="722"/>
      <c r="S1225" s="723"/>
      <c r="T1225" s="422"/>
      <c r="U1225" s="423"/>
      <c r="V1225" s="424"/>
    </row>
    <row r="1226" spans="1:22" s="40" customFormat="1" ht="13.8">
      <c r="A1226" s="39" t="s">
        <v>1653</v>
      </c>
      <c r="B1226" s="439" t="s">
        <v>1071</v>
      </c>
      <c r="C1226" s="427"/>
      <c r="D1226" s="427"/>
      <c r="E1226" s="427"/>
      <c r="F1226" s="427"/>
      <c r="G1226" s="419"/>
      <c r="H1226" s="419"/>
      <c r="I1226" s="425"/>
      <c r="J1226" s="426" t="s">
        <v>1071</v>
      </c>
      <c r="K1226" s="461"/>
      <c r="L1226" s="461"/>
      <c r="M1226" s="421"/>
      <c r="N1226" s="459" t="s">
        <v>1071</v>
      </c>
      <c r="O1226" s="228" t="s">
        <v>1071</v>
      </c>
      <c r="P1226" s="720"/>
      <c r="Q1226" s="721"/>
      <c r="R1226" s="722"/>
      <c r="S1226" s="723"/>
      <c r="T1226" s="422"/>
      <c r="U1226" s="423"/>
      <c r="V1226" s="424"/>
    </row>
    <row r="1227" spans="1:22" s="40" customFormat="1" ht="13.8">
      <c r="A1227" s="39" t="s">
        <v>1654</v>
      </c>
      <c r="B1227" s="439" t="s">
        <v>1071</v>
      </c>
      <c r="C1227" s="427"/>
      <c r="D1227" s="427"/>
      <c r="E1227" s="427"/>
      <c r="F1227" s="427"/>
      <c r="G1227" s="419"/>
      <c r="H1227" s="419"/>
      <c r="I1227" s="425"/>
      <c r="J1227" s="426" t="s">
        <v>1071</v>
      </c>
      <c r="K1227" s="461"/>
      <c r="L1227" s="461"/>
      <c r="M1227" s="421"/>
      <c r="N1227" s="459" t="s">
        <v>1071</v>
      </c>
      <c r="O1227" s="228" t="s">
        <v>1071</v>
      </c>
      <c r="P1227" s="720"/>
      <c r="Q1227" s="721"/>
      <c r="R1227" s="722"/>
      <c r="S1227" s="723"/>
      <c r="T1227" s="422"/>
      <c r="U1227" s="423"/>
      <c r="V1227" s="424"/>
    </row>
    <row r="1228" spans="1:22" s="40" customFormat="1" ht="14.4" thickBot="1">
      <c r="A1228" s="39" t="s">
        <v>1655</v>
      </c>
      <c r="B1228" s="443" t="s">
        <v>1071</v>
      </c>
      <c r="C1228" s="428"/>
      <c r="D1228" s="428"/>
      <c r="E1228" s="428"/>
      <c r="F1228" s="428"/>
      <c r="G1228" s="429"/>
      <c r="H1228" s="429"/>
      <c r="I1228" s="430"/>
      <c r="J1228" s="431" t="s">
        <v>1071</v>
      </c>
      <c r="K1228" s="462"/>
      <c r="L1228" s="462"/>
      <c r="M1228" s="432"/>
      <c r="N1228" s="459" t="s">
        <v>1071</v>
      </c>
      <c r="O1228" s="228" t="s">
        <v>1071</v>
      </c>
      <c r="P1228" s="720"/>
      <c r="Q1228" s="721"/>
      <c r="R1228" s="722"/>
      <c r="S1228" s="723"/>
      <c r="T1228" s="422"/>
      <c r="U1228" s="423"/>
      <c r="V1228" s="424"/>
    </row>
    <row r="1229" spans="1:22" s="24" customFormat="1" ht="12" customHeight="1">
      <c r="A1229" s="39"/>
      <c r="B1229" s="41"/>
      <c r="C1229" s="42"/>
      <c r="D1229" s="42"/>
      <c r="E1229" s="42"/>
      <c r="F1229" s="42"/>
      <c r="G1229" s="42"/>
      <c r="H1229" s="440"/>
      <c r="I1229" s="42"/>
      <c r="J1229" s="42"/>
      <c r="K1229" s="42"/>
      <c r="L1229" s="42"/>
      <c r="M1229" s="42"/>
      <c r="N1229" s="42"/>
      <c r="O1229" s="227"/>
      <c r="P1229" s="42"/>
      <c r="Q1229" s="42"/>
      <c r="R1229" s="227"/>
      <c r="S1229" s="42"/>
      <c r="T1229" s="42"/>
      <c r="U1229" s="43"/>
      <c r="V1229" s="44"/>
    </row>
    <row r="1230" spans="1:22" s="24" customFormat="1" ht="17.25" customHeight="1" thickBot="1">
      <c r="A1230" s="39" t="s">
        <v>1656</v>
      </c>
      <c r="B1230" s="510"/>
      <c r="C1230" s="511"/>
      <c r="D1230" s="511"/>
      <c r="E1230" s="511"/>
      <c r="F1230" s="511"/>
      <c r="G1230" s="511"/>
      <c r="H1230" s="511"/>
      <c r="I1230" s="511"/>
      <c r="J1230" s="511"/>
      <c r="K1230" s="511"/>
      <c r="L1230" s="511"/>
      <c r="M1230" s="511"/>
      <c r="N1230" s="447" t="s">
        <v>322</v>
      </c>
      <c r="O1230" s="448">
        <v>1118.7366999999999</v>
      </c>
      <c r="P1230" s="576"/>
      <c r="Q1230" s="576"/>
      <c r="R1230" s="577"/>
      <c r="S1230" s="577"/>
      <c r="T1230" s="578"/>
      <c r="U1230" s="579"/>
      <c r="V1230" s="580"/>
    </row>
    <row r="1231" spans="1:22" ht="17.25" customHeight="1">
      <c r="B1231" s="46"/>
      <c r="C1231" s="46"/>
      <c r="D1231" s="46"/>
      <c r="E1231" s="46"/>
      <c r="F1231" s="46"/>
      <c r="G1231" s="47"/>
      <c r="H1231" s="47"/>
      <c r="I1231" s="47"/>
      <c r="J1231" s="47"/>
      <c r="K1231" s="47"/>
      <c r="L1231" s="47"/>
      <c r="M1231" s="47"/>
      <c r="N1231" s="47"/>
      <c r="O1231" s="47"/>
      <c r="P1231" s="47"/>
      <c r="Q1231" s="47"/>
      <c r="R1231" s="47"/>
      <c r="S1231" s="47"/>
      <c r="T1231" s="47"/>
      <c r="U1231" s="47"/>
      <c r="V1231" s="47"/>
    </row>
    <row r="1232" spans="1:22" s="24" customFormat="1" ht="16.5" customHeight="1" thickBot="1">
      <c r="A1232" s="22"/>
      <c r="B1232" s="735" t="s">
        <v>65</v>
      </c>
      <c r="C1232" s="735"/>
      <c r="D1232" s="735"/>
      <c r="E1232" s="735"/>
      <c r="F1232" s="735"/>
      <c r="G1232" s="735"/>
      <c r="H1232" s="735"/>
      <c r="I1232" s="735"/>
      <c r="J1232" s="735"/>
      <c r="K1232" s="735"/>
      <c r="L1232" s="735"/>
      <c r="M1232" s="735"/>
      <c r="N1232" s="735"/>
      <c r="O1232" s="735"/>
      <c r="P1232" s="735"/>
      <c r="Q1232" s="735"/>
      <c r="R1232" s="735"/>
      <c r="S1232" s="735"/>
      <c r="T1232" s="735"/>
      <c r="U1232" s="735"/>
      <c r="V1232" s="735"/>
    </row>
    <row r="1233" spans="1:22" s="27" customFormat="1" ht="22.5" customHeight="1">
      <c r="A1233" s="106" t="s">
        <v>1657</v>
      </c>
      <c r="B1233" s="774" t="s">
        <v>62</v>
      </c>
      <c r="C1233" s="779" t="s">
        <v>83</v>
      </c>
      <c r="D1233" s="780"/>
      <c r="E1233" s="780"/>
      <c r="F1233" s="780"/>
      <c r="G1233" s="780"/>
      <c r="H1233" s="780"/>
      <c r="I1233" s="780"/>
      <c r="J1233" s="780"/>
      <c r="K1233" s="780"/>
      <c r="L1233" s="780"/>
      <c r="M1233" s="758"/>
      <c r="N1233" s="512"/>
      <c r="O1233" s="513"/>
      <c r="P1233" s="779" t="s">
        <v>90</v>
      </c>
      <c r="Q1233" s="780"/>
      <c r="R1233" s="780"/>
      <c r="S1233" s="758"/>
      <c r="T1233" s="757" t="s">
        <v>367</v>
      </c>
      <c r="U1233" s="758"/>
      <c r="V1233" s="781" t="s">
        <v>6</v>
      </c>
    </row>
    <row r="1234" spans="1:22" s="27" customFormat="1" ht="22.5" customHeight="1">
      <c r="A1234" s="106" t="s">
        <v>1658</v>
      </c>
      <c r="B1234" s="775"/>
      <c r="C1234" s="787" t="s">
        <v>84</v>
      </c>
      <c r="D1234" s="788"/>
      <c r="E1234" s="789"/>
      <c r="F1234" s="516">
        <v>3</v>
      </c>
      <c r="G1234" s="791" t="s">
        <v>292</v>
      </c>
      <c r="H1234" s="750" t="s">
        <v>291</v>
      </c>
      <c r="I1234" s="750"/>
      <c r="J1234" s="787" t="s">
        <v>290</v>
      </c>
      <c r="K1234" s="790"/>
      <c r="L1234" s="517"/>
      <c r="M1234" s="517"/>
      <c r="N1234" s="518"/>
      <c r="O1234" s="519"/>
      <c r="P1234" s="814"/>
      <c r="Q1234" s="815"/>
      <c r="R1234" s="815"/>
      <c r="S1234" s="816"/>
      <c r="T1234" s="759"/>
      <c r="U1234" s="760"/>
      <c r="V1234" s="782"/>
    </row>
    <row r="1235" spans="1:22" s="27" customFormat="1" ht="51.75" customHeight="1" thickBot="1">
      <c r="A1235" s="106" t="s">
        <v>1659</v>
      </c>
      <c r="B1235" s="775"/>
      <c r="C1235" s="788" t="s">
        <v>82</v>
      </c>
      <c r="D1235" s="789"/>
      <c r="E1235" s="520" t="s">
        <v>86</v>
      </c>
      <c r="F1235" s="514" t="s">
        <v>311</v>
      </c>
      <c r="G1235" s="791"/>
      <c r="H1235" s="750"/>
      <c r="I1235" s="750"/>
      <c r="J1235" s="504" t="s">
        <v>289</v>
      </c>
      <c r="K1235" s="515" t="s">
        <v>297</v>
      </c>
      <c r="L1235" s="521" t="s">
        <v>378</v>
      </c>
      <c r="M1235" s="521"/>
      <c r="N1235" s="522" t="s">
        <v>339</v>
      </c>
      <c r="O1235" s="523"/>
      <c r="P1235" s="454" t="s">
        <v>1100</v>
      </c>
      <c r="Q1235" s="333" t="s">
        <v>91</v>
      </c>
      <c r="R1235" s="334"/>
      <c r="S1235" s="107">
        <v>3</v>
      </c>
      <c r="T1235" s="784"/>
      <c r="U1235" s="785"/>
      <c r="V1235" s="783"/>
    </row>
    <row r="1236" spans="1:22" s="27" customFormat="1" ht="15.75" customHeight="1">
      <c r="A1236" s="106" t="s">
        <v>1660</v>
      </c>
      <c r="B1236" s="775"/>
      <c r="C1236" s="50">
        <v>1</v>
      </c>
      <c r="D1236" s="94" t="s">
        <v>498</v>
      </c>
      <c r="E1236" s="101">
        <v>0.6</v>
      </c>
      <c r="F1236" s="327">
        <v>572.08199999999999</v>
      </c>
      <c r="G1236" s="327">
        <v>1532.71</v>
      </c>
      <c r="H1236" s="777" t="s">
        <v>31</v>
      </c>
      <c r="I1236" s="778"/>
      <c r="J1236" s="102" t="s">
        <v>6</v>
      </c>
      <c r="K1236" s="99" t="s">
        <v>1071</v>
      </c>
      <c r="L1236" s="486" t="s">
        <v>1049</v>
      </c>
      <c r="M1236" s="487" t="s">
        <v>1135</v>
      </c>
      <c r="N1236" s="401" t="s">
        <v>24</v>
      </c>
      <c r="O1236" s="801" t="s">
        <v>15</v>
      </c>
      <c r="P1236" s="802"/>
      <c r="Q1236" s="792">
        <v>36</v>
      </c>
      <c r="R1236" s="795" t="s">
        <v>1049</v>
      </c>
      <c r="S1236" s="796"/>
      <c r="T1236" s="757" t="s">
        <v>68</v>
      </c>
      <c r="U1236" s="780"/>
      <c r="V1236" s="758"/>
    </row>
    <row r="1237" spans="1:22" s="27" customFormat="1" ht="15.75" customHeight="1" thickBot="1">
      <c r="A1237" s="106" t="s">
        <v>1661</v>
      </c>
      <c r="B1237" s="775"/>
      <c r="C1237" s="50">
        <v>2</v>
      </c>
      <c r="D1237" s="94" t="s">
        <v>499</v>
      </c>
      <c r="E1237" s="101">
        <v>0.2</v>
      </c>
      <c r="F1237" s="327">
        <v>1919.7981</v>
      </c>
      <c r="G1237" s="327">
        <v>1532.71</v>
      </c>
      <c r="H1237" s="777" t="s">
        <v>6</v>
      </c>
      <c r="I1237" s="778"/>
      <c r="J1237" s="102" t="s">
        <v>6</v>
      </c>
      <c r="K1237" s="99" t="s">
        <v>1071</v>
      </c>
      <c r="L1237" s="486" t="s">
        <v>370</v>
      </c>
      <c r="M1237" s="487" t="s">
        <v>1102</v>
      </c>
      <c r="N1237" s="401" t="s">
        <v>24</v>
      </c>
      <c r="O1237" s="801"/>
      <c r="P1237" s="802"/>
      <c r="Q1237" s="793"/>
      <c r="R1237" s="797"/>
      <c r="S1237" s="798"/>
      <c r="T1237" s="784"/>
      <c r="U1237" s="786"/>
      <c r="V1237" s="785"/>
    </row>
    <row r="1238" spans="1:22" s="27" customFormat="1" ht="15.75" customHeight="1">
      <c r="A1238" s="106" t="s">
        <v>1662</v>
      </c>
      <c r="B1238" s="775"/>
      <c r="C1238" s="50">
        <v>3</v>
      </c>
      <c r="D1238" s="94" t="s">
        <v>500</v>
      </c>
      <c r="E1238" s="101">
        <v>0.2</v>
      </c>
      <c r="F1238" s="327">
        <v>864.33</v>
      </c>
      <c r="G1238" s="327">
        <v>1532.71</v>
      </c>
      <c r="H1238" s="777" t="s">
        <v>31</v>
      </c>
      <c r="I1238" s="778"/>
      <c r="J1238" s="102" t="s">
        <v>6</v>
      </c>
      <c r="K1238" s="99" t="s">
        <v>1071</v>
      </c>
      <c r="L1238" s="486" t="s">
        <v>370</v>
      </c>
      <c r="M1238" s="487" t="s">
        <v>1102</v>
      </c>
      <c r="N1238" s="401" t="s">
        <v>24</v>
      </c>
      <c r="O1238" s="803"/>
      <c r="P1238" s="804"/>
      <c r="Q1238" s="794"/>
      <c r="R1238" s="799"/>
      <c r="S1238" s="800"/>
      <c r="T1238" s="261"/>
      <c r="U1238" s="261"/>
      <c r="V1238" s="262"/>
    </row>
    <row r="1239" spans="1:22" s="27" customFormat="1" ht="15.75" customHeight="1">
      <c r="A1239" s="106" t="s">
        <v>1663</v>
      </c>
      <c r="B1239" s="775"/>
      <c r="C1239" s="50">
        <v>4</v>
      </c>
      <c r="D1239" s="94" t="s">
        <v>1071</v>
      </c>
      <c r="E1239" s="101" t="s">
        <v>1071</v>
      </c>
      <c r="F1239" s="327" t="s">
        <v>1071</v>
      </c>
      <c r="G1239" s="327" t="s">
        <v>1071</v>
      </c>
      <c r="H1239" s="777" t="s">
        <v>1071</v>
      </c>
      <c r="I1239" s="778"/>
      <c r="J1239" s="102" t="s">
        <v>1071</v>
      </c>
      <c r="K1239" s="99" t="s">
        <v>1071</v>
      </c>
      <c r="L1239" s="486"/>
      <c r="M1239" s="487" t="s">
        <v>1071</v>
      </c>
      <c r="N1239" s="401"/>
      <c r="O1239" s="810" t="s">
        <v>315</v>
      </c>
      <c r="P1239" s="787" t="s">
        <v>314</v>
      </c>
      <c r="Q1239" s="788"/>
      <c r="R1239" s="788"/>
      <c r="S1239" s="789"/>
      <c r="T1239" s="242"/>
      <c r="U1239" s="242"/>
      <c r="V1239" s="263"/>
    </row>
    <row r="1240" spans="1:22" s="27" customFormat="1" ht="17.25" customHeight="1">
      <c r="A1240" s="106" t="s">
        <v>1664</v>
      </c>
      <c r="B1240" s="775"/>
      <c r="C1240" s="50">
        <v>5</v>
      </c>
      <c r="D1240" s="94" t="s">
        <v>1071</v>
      </c>
      <c r="E1240" s="101" t="s">
        <v>1071</v>
      </c>
      <c r="F1240" s="327" t="s">
        <v>1071</v>
      </c>
      <c r="G1240" s="327" t="s">
        <v>1071</v>
      </c>
      <c r="H1240" s="777" t="s">
        <v>1071</v>
      </c>
      <c r="I1240" s="778"/>
      <c r="J1240" s="102" t="s">
        <v>1071</v>
      </c>
      <c r="K1240" s="99" t="s">
        <v>1071</v>
      </c>
      <c r="L1240" s="486"/>
      <c r="M1240" s="487" t="s">
        <v>1071</v>
      </c>
      <c r="N1240" s="401"/>
      <c r="O1240" s="811"/>
      <c r="P1240" s="504" t="s">
        <v>92</v>
      </c>
      <c r="Q1240" s="504" t="s">
        <v>299</v>
      </c>
      <c r="R1240" s="750" t="s">
        <v>312</v>
      </c>
      <c r="S1240" s="750"/>
      <c r="T1240" s="242"/>
      <c r="U1240" s="242"/>
      <c r="V1240" s="263"/>
    </row>
    <row r="1241" spans="1:22" s="27" customFormat="1" ht="16.5" customHeight="1" thickBot="1">
      <c r="A1241" s="106" t="s">
        <v>1665</v>
      </c>
      <c r="B1241" s="775"/>
      <c r="C1241" s="103">
        <v>6</v>
      </c>
      <c r="D1241" s="104" t="s">
        <v>1071</v>
      </c>
      <c r="E1241" s="105" t="s">
        <v>1071</v>
      </c>
      <c r="F1241" s="327" t="s">
        <v>1071</v>
      </c>
      <c r="G1241" s="327" t="s">
        <v>1071</v>
      </c>
      <c r="H1241" s="777" t="s">
        <v>1071</v>
      </c>
      <c r="I1241" s="778"/>
      <c r="J1241" s="102" t="s">
        <v>1071</v>
      </c>
      <c r="K1241" s="99" t="s">
        <v>1071</v>
      </c>
      <c r="L1241" s="486"/>
      <c r="M1241" s="487" t="s">
        <v>1071</v>
      </c>
      <c r="N1241" s="484"/>
      <c r="O1241" s="346" t="s">
        <v>6</v>
      </c>
      <c r="P1241" s="265">
        <v>2</v>
      </c>
      <c r="Q1241" s="266">
        <v>3065.4126299999998</v>
      </c>
      <c r="R1241" s="817">
        <v>3356.2100999999998</v>
      </c>
      <c r="S1241" s="817">
        <v>0</v>
      </c>
      <c r="T1241" s="242"/>
      <c r="U1241" s="242"/>
      <c r="V1241" s="263"/>
    </row>
    <row r="1242" spans="1:22" s="27" customFormat="1" ht="16.5" customHeight="1" thickBot="1">
      <c r="A1242" s="106" t="s">
        <v>1666</v>
      </c>
      <c r="B1242" s="776"/>
      <c r="C1242" s="805" t="s">
        <v>88</v>
      </c>
      <c r="D1242" s="806"/>
      <c r="E1242" s="806"/>
      <c r="F1242" s="545"/>
      <c r="G1242" s="546"/>
      <c r="H1242" s="730" t="s">
        <v>6</v>
      </c>
      <c r="I1242" s="731"/>
      <c r="J1242" s="449" t="s">
        <v>6</v>
      </c>
      <c r="K1242" s="267" t="s">
        <v>6</v>
      </c>
      <c r="L1242" s="527"/>
      <c r="M1242" s="575"/>
      <c r="N1242" s="528"/>
      <c r="O1242" s="732" t="s">
        <v>1071</v>
      </c>
      <c r="P1242" s="732" t="s">
        <v>1071</v>
      </c>
      <c r="Q1242" s="732" t="s">
        <v>1071</v>
      </c>
      <c r="R1242" s="732" t="s">
        <v>1071</v>
      </c>
      <c r="S1242" s="732" t="s">
        <v>1071</v>
      </c>
      <c r="T1242" s="524"/>
      <c r="U1242" s="525"/>
      <c r="V1242" s="526"/>
    </row>
    <row r="1243" spans="1:22" ht="24.9" customHeight="1"/>
    <row r="1244" spans="1:22" ht="24.9" customHeight="1"/>
    <row r="1245" spans="1:22" s="38" customFormat="1" ht="24" thickBot="1">
      <c r="A1245" s="31">
        <v>37</v>
      </c>
      <c r="B1245" s="746" t="s">
        <v>49</v>
      </c>
      <c r="C1245" s="746"/>
      <c r="D1245" s="746"/>
      <c r="E1245" s="32">
        <v>37</v>
      </c>
      <c r="F1245" s="33" t="s">
        <v>501</v>
      </c>
      <c r="G1245" s="34"/>
      <c r="H1245" s="34"/>
      <c r="I1245" s="33"/>
      <c r="J1245" s="33"/>
      <c r="K1245" s="33"/>
      <c r="L1245" s="33"/>
      <c r="M1245" s="35"/>
      <c r="N1245" s="35"/>
      <c r="O1245" s="34"/>
      <c r="P1245" s="34"/>
      <c r="Q1245" s="36"/>
      <c r="R1245" s="36"/>
      <c r="S1245" s="36"/>
      <c r="T1245" s="36"/>
      <c r="U1245" s="37"/>
    </row>
    <row r="1246" spans="1:22" s="24" customFormat="1" ht="24.75" customHeight="1">
      <c r="A1246" s="22"/>
      <c r="B1246" s="768" t="s">
        <v>54</v>
      </c>
      <c r="C1246" s="501" t="s">
        <v>55</v>
      </c>
      <c r="D1246" s="502" t="s">
        <v>16</v>
      </c>
      <c r="E1246" s="502"/>
      <c r="F1246" s="502" t="s">
        <v>56</v>
      </c>
      <c r="G1246" s="503"/>
      <c r="H1246" s="749" t="s">
        <v>57</v>
      </c>
      <c r="I1246" s="747" t="s">
        <v>345</v>
      </c>
      <c r="J1246" s="749" t="s">
        <v>17</v>
      </c>
      <c r="K1246" s="749" t="s">
        <v>298</v>
      </c>
      <c r="L1246" s="749" t="s">
        <v>58</v>
      </c>
      <c r="M1246" s="749" t="s">
        <v>193</v>
      </c>
      <c r="N1246" s="766" t="s">
        <v>313</v>
      </c>
      <c r="O1246" s="767"/>
      <c r="P1246" s="733" t="s">
        <v>21</v>
      </c>
      <c r="Q1246" s="734"/>
      <c r="R1246" s="757" t="s">
        <v>205</v>
      </c>
      <c r="S1246" s="758"/>
      <c r="T1246" s="761" t="s">
        <v>180</v>
      </c>
      <c r="U1246" s="762"/>
      <c r="V1246" s="763"/>
    </row>
    <row r="1247" spans="1:22" s="24" customFormat="1" ht="92.25" customHeight="1">
      <c r="A1247" s="22"/>
      <c r="B1247" s="769"/>
      <c r="C1247" s="504" t="s">
        <v>59</v>
      </c>
      <c r="D1247" s="505" t="s">
        <v>3</v>
      </c>
      <c r="E1247" s="505" t="s">
        <v>18</v>
      </c>
      <c r="F1247" s="505" t="s">
        <v>60</v>
      </c>
      <c r="G1247" s="506" t="s">
        <v>61</v>
      </c>
      <c r="H1247" s="750"/>
      <c r="I1247" s="748"/>
      <c r="J1247" s="750"/>
      <c r="K1247" s="750"/>
      <c r="L1247" s="750"/>
      <c r="M1247" s="750"/>
      <c r="N1247" s="504" t="s">
        <v>191</v>
      </c>
      <c r="O1247" s="505" t="s">
        <v>73</v>
      </c>
      <c r="P1247" s="764"/>
      <c r="Q1247" s="765"/>
      <c r="R1247" s="759"/>
      <c r="S1247" s="760"/>
      <c r="T1247" s="507" t="s">
        <v>181</v>
      </c>
      <c r="U1247" s="508" t="s">
        <v>190</v>
      </c>
      <c r="V1247" s="509" t="s">
        <v>225</v>
      </c>
    </row>
    <row r="1248" spans="1:22" s="24" customFormat="1" ht="26.25" customHeight="1">
      <c r="A1248" s="22"/>
      <c r="B1248" s="433"/>
      <c r="C1248" s="434">
        <v>3</v>
      </c>
      <c r="D1248" s="434">
        <v>4</v>
      </c>
      <c r="E1248" s="434">
        <v>5</v>
      </c>
      <c r="F1248" s="434">
        <v>6</v>
      </c>
      <c r="G1248" s="434">
        <v>7</v>
      </c>
      <c r="H1248" s="434">
        <v>8</v>
      </c>
      <c r="I1248" s="434">
        <v>9</v>
      </c>
      <c r="J1248" s="434">
        <v>10</v>
      </c>
      <c r="K1248" s="434">
        <v>11</v>
      </c>
      <c r="L1248" s="434">
        <v>12</v>
      </c>
      <c r="M1248" s="434">
        <v>13</v>
      </c>
      <c r="N1248" s="434">
        <v>14</v>
      </c>
      <c r="O1248" s="434">
        <v>15</v>
      </c>
      <c r="P1248" s="435">
        <v>16</v>
      </c>
      <c r="Q1248" s="436">
        <v>17</v>
      </c>
      <c r="R1248" s="435">
        <v>18</v>
      </c>
      <c r="S1248" s="436">
        <v>19</v>
      </c>
      <c r="T1248" s="437">
        <v>20</v>
      </c>
      <c r="U1248" s="224">
        <v>21</v>
      </c>
      <c r="V1248" s="438">
        <v>22</v>
      </c>
    </row>
    <row r="1249" spans="1:22" s="40" customFormat="1" ht="24.9" customHeight="1">
      <c r="A1249" s="39" t="s">
        <v>1667</v>
      </c>
      <c r="B1249" s="439">
        <v>1</v>
      </c>
      <c r="C1249" s="427" t="s">
        <v>592</v>
      </c>
      <c r="D1249" s="427" t="s">
        <v>805</v>
      </c>
      <c r="E1249" s="427" t="s">
        <v>806</v>
      </c>
      <c r="F1249" s="427" t="s">
        <v>595</v>
      </c>
      <c r="G1249" s="419">
        <v>0.95</v>
      </c>
      <c r="H1249" s="419" t="s">
        <v>24</v>
      </c>
      <c r="I1249" s="425">
        <v>1</v>
      </c>
      <c r="J1249" s="426" t="s">
        <v>502</v>
      </c>
      <c r="K1249" s="461">
        <v>39841</v>
      </c>
      <c r="L1249" s="461">
        <v>40750</v>
      </c>
      <c r="M1249" s="420">
        <v>1549.43</v>
      </c>
      <c r="N1249" s="458">
        <v>1471.9585</v>
      </c>
      <c r="O1249" s="228">
        <v>1471.9585</v>
      </c>
      <c r="P1249" s="720"/>
      <c r="Q1249" s="721"/>
      <c r="R1249" s="722" t="s">
        <v>608</v>
      </c>
      <c r="S1249" s="723"/>
      <c r="T1249" s="422" t="s">
        <v>24</v>
      </c>
      <c r="U1249" s="423">
        <v>4</v>
      </c>
      <c r="V1249" s="424" t="s">
        <v>24</v>
      </c>
    </row>
    <row r="1250" spans="1:22" s="40" customFormat="1" ht="24.9" customHeight="1">
      <c r="A1250" s="39" t="s">
        <v>595</v>
      </c>
      <c r="B1250" s="439">
        <v>2</v>
      </c>
      <c r="C1250" s="427" t="s">
        <v>592</v>
      </c>
      <c r="D1250" s="427" t="s">
        <v>807</v>
      </c>
      <c r="E1250" s="427" t="s">
        <v>808</v>
      </c>
      <c r="F1250" s="427" t="s">
        <v>595</v>
      </c>
      <c r="G1250" s="419">
        <v>0.84</v>
      </c>
      <c r="H1250" s="419" t="s">
        <v>24</v>
      </c>
      <c r="I1250" s="425">
        <v>1</v>
      </c>
      <c r="J1250" s="426" t="s">
        <v>502</v>
      </c>
      <c r="K1250" s="461">
        <v>40842</v>
      </c>
      <c r="L1250" s="461">
        <v>41608</v>
      </c>
      <c r="M1250" s="420">
        <v>1322.86</v>
      </c>
      <c r="N1250" s="458">
        <v>1111.2023999999999</v>
      </c>
      <c r="O1250" s="228">
        <v>1111.2023999999999</v>
      </c>
      <c r="P1250" s="720"/>
      <c r="Q1250" s="721"/>
      <c r="R1250" s="722" t="s">
        <v>608</v>
      </c>
      <c r="S1250" s="723"/>
      <c r="T1250" s="422" t="s">
        <v>24</v>
      </c>
      <c r="U1250" s="423">
        <v>13</v>
      </c>
      <c r="V1250" s="424" t="s">
        <v>24</v>
      </c>
    </row>
    <row r="1251" spans="1:22" s="40" customFormat="1" ht="24.9" customHeight="1">
      <c r="A1251" s="39" t="s">
        <v>1089</v>
      </c>
      <c r="B1251" s="728">
        <v>3</v>
      </c>
      <c r="C1251" s="724" t="s">
        <v>592</v>
      </c>
      <c r="D1251" s="724" t="s">
        <v>809</v>
      </c>
      <c r="E1251" s="724" t="s">
        <v>810</v>
      </c>
      <c r="F1251" s="724" t="s">
        <v>595</v>
      </c>
      <c r="G1251" s="419">
        <v>0.74</v>
      </c>
      <c r="H1251" s="718" t="s">
        <v>24</v>
      </c>
      <c r="I1251" s="425">
        <v>1</v>
      </c>
      <c r="J1251" s="426" t="s">
        <v>502</v>
      </c>
      <c r="K1251" s="740">
        <v>43829</v>
      </c>
      <c r="L1251" s="726">
        <v>45138</v>
      </c>
      <c r="M1251" s="420">
        <v>2338.8200000000002</v>
      </c>
      <c r="N1251" s="458">
        <v>1730.7268000000001</v>
      </c>
      <c r="O1251" s="228">
        <v>1730.7267999999999</v>
      </c>
      <c r="P1251" s="720"/>
      <c r="Q1251" s="721"/>
      <c r="R1251" s="742" t="s">
        <v>610</v>
      </c>
      <c r="S1251" s="743"/>
      <c r="T1251" s="422" t="s">
        <v>24</v>
      </c>
      <c r="U1251" s="423">
        <v>47</v>
      </c>
      <c r="V1251" s="424" t="s">
        <v>24</v>
      </c>
    </row>
    <row r="1252" spans="1:22" s="40" customFormat="1" ht="24.9" customHeight="1">
      <c r="A1252" s="39" t="s">
        <v>1090</v>
      </c>
      <c r="B1252" s="729"/>
      <c r="C1252" s="725"/>
      <c r="D1252" s="725"/>
      <c r="E1252" s="725"/>
      <c r="F1252" s="725"/>
      <c r="G1252" s="419">
        <v>0.26</v>
      </c>
      <c r="H1252" s="719"/>
      <c r="I1252" s="425">
        <v>2</v>
      </c>
      <c r="J1252" s="426" t="s">
        <v>503</v>
      </c>
      <c r="K1252" s="741"/>
      <c r="L1252" s="727"/>
      <c r="M1252" s="420">
        <v>2338.8200000000002</v>
      </c>
      <c r="N1252" s="458">
        <v>608.09320000000002</v>
      </c>
      <c r="O1252" s="228">
        <v>608.09320000000002</v>
      </c>
      <c r="P1252" s="720"/>
      <c r="Q1252" s="721"/>
      <c r="R1252" s="744"/>
      <c r="S1252" s="745"/>
      <c r="T1252" s="422" t="s">
        <v>24</v>
      </c>
      <c r="U1252" s="423">
        <v>60</v>
      </c>
      <c r="V1252" s="424" t="s">
        <v>24</v>
      </c>
    </row>
    <row r="1253" spans="1:22" s="40" customFormat="1" ht="13.8">
      <c r="A1253" s="39" t="s">
        <v>1091</v>
      </c>
      <c r="B1253" s="439" t="s">
        <v>1071</v>
      </c>
      <c r="C1253" s="427"/>
      <c r="D1253" s="427"/>
      <c r="E1253" s="427"/>
      <c r="F1253" s="427"/>
      <c r="G1253" s="419"/>
      <c r="H1253" s="419"/>
      <c r="I1253" s="425"/>
      <c r="J1253" s="426" t="s">
        <v>1071</v>
      </c>
      <c r="K1253" s="461"/>
      <c r="L1253" s="461"/>
      <c r="M1253" s="420"/>
      <c r="N1253" s="458" t="s">
        <v>1071</v>
      </c>
      <c r="O1253" s="228" t="s">
        <v>1071</v>
      </c>
      <c r="P1253" s="720"/>
      <c r="Q1253" s="721"/>
      <c r="R1253" s="722"/>
      <c r="S1253" s="723"/>
      <c r="T1253" s="422"/>
      <c r="U1253" s="423"/>
      <c r="V1253" s="424"/>
    </row>
    <row r="1254" spans="1:22" s="40" customFormat="1" ht="13.8">
      <c r="A1254" s="39"/>
      <c r="B1254" s="439" t="s">
        <v>1071</v>
      </c>
      <c r="C1254" s="427"/>
      <c r="D1254" s="427"/>
      <c r="E1254" s="427"/>
      <c r="F1254" s="427"/>
      <c r="G1254" s="419"/>
      <c r="H1254" s="419"/>
      <c r="I1254" s="425"/>
      <c r="J1254" s="426" t="s">
        <v>1071</v>
      </c>
      <c r="K1254" s="461"/>
      <c r="L1254" s="461"/>
      <c r="M1254" s="420"/>
      <c r="N1254" s="458" t="s">
        <v>1071</v>
      </c>
      <c r="O1254" s="228" t="s">
        <v>1071</v>
      </c>
      <c r="P1254" s="720"/>
      <c r="Q1254" s="721"/>
      <c r="R1254" s="722"/>
      <c r="S1254" s="723"/>
      <c r="T1254" s="422"/>
      <c r="U1254" s="423"/>
      <c r="V1254" s="424"/>
    </row>
    <row r="1255" spans="1:22" s="40" customFormat="1" ht="13.8">
      <c r="A1255" s="39"/>
      <c r="B1255" s="439" t="s">
        <v>1071</v>
      </c>
      <c r="C1255" s="427"/>
      <c r="D1255" s="427"/>
      <c r="E1255" s="427"/>
      <c r="F1255" s="427"/>
      <c r="G1255" s="419"/>
      <c r="H1255" s="419"/>
      <c r="I1255" s="425"/>
      <c r="J1255" s="426" t="s">
        <v>1071</v>
      </c>
      <c r="K1255" s="461"/>
      <c r="L1255" s="461"/>
      <c r="M1255" s="420"/>
      <c r="N1255" s="458" t="s">
        <v>1071</v>
      </c>
      <c r="O1255" s="228" t="s">
        <v>1071</v>
      </c>
      <c r="P1255" s="720"/>
      <c r="Q1255" s="721"/>
      <c r="R1255" s="722"/>
      <c r="S1255" s="723"/>
      <c r="T1255" s="422"/>
      <c r="U1255" s="423"/>
      <c r="V1255" s="424"/>
    </row>
    <row r="1256" spans="1:22" s="40" customFormat="1" ht="13.8">
      <c r="A1256" s="39"/>
      <c r="B1256" s="439" t="s">
        <v>1071</v>
      </c>
      <c r="C1256" s="427"/>
      <c r="D1256" s="427"/>
      <c r="E1256" s="427"/>
      <c r="F1256" s="427"/>
      <c r="G1256" s="419"/>
      <c r="H1256" s="419"/>
      <c r="I1256" s="425"/>
      <c r="J1256" s="426" t="s">
        <v>1071</v>
      </c>
      <c r="K1256" s="461"/>
      <c r="L1256" s="461"/>
      <c r="M1256" s="420"/>
      <c r="N1256" s="458" t="s">
        <v>1071</v>
      </c>
      <c r="O1256" s="228" t="s">
        <v>1071</v>
      </c>
      <c r="P1256" s="720"/>
      <c r="Q1256" s="721"/>
      <c r="R1256" s="722"/>
      <c r="S1256" s="723"/>
      <c r="T1256" s="422"/>
      <c r="U1256" s="423"/>
      <c r="V1256" s="424"/>
    </row>
    <row r="1257" spans="1:22" s="40" customFormat="1" ht="13.8">
      <c r="A1257" s="39"/>
      <c r="B1257" s="439" t="s">
        <v>1071</v>
      </c>
      <c r="C1257" s="427"/>
      <c r="D1257" s="427"/>
      <c r="E1257" s="427"/>
      <c r="F1257" s="427"/>
      <c r="G1257" s="419"/>
      <c r="H1257" s="419"/>
      <c r="I1257" s="425"/>
      <c r="J1257" s="426" t="s">
        <v>1071</v>
      </c>
      <c r="K1257" s="461"/>
      <c r="L1257" s="461"/>
      <c r="M1257" s="420"/>
      <c r="N1257" s="458" t="s">
        <v>1071</v>
      </c>
      <c r="O1257" s="228" t="s">
        <v>1071</v>
      </c>
      <c r="P1257" s="720"/>
      <c r="Q1257" s="721"/>
      <c r="R1257" s="722"/>
      <c r="S1257" s="723"/>
      <c r="T1257" s="422"/>
      <c r="U1257" s="423"/>
      <c r="V1257" s="424"/>
    </row>
    <row r="1258" spans="1:22" s="40" customFormat="1" ht="13.8">
      <c r="A1258" s="39"/>
      <c r="B1258" s="439" t="s">
        <v>1071</v>
      </c>
      <c r="C1258" s="427"/>
      <c r="D1258" s="427"/>
      <c r="E1258" s="427"/>
      <c r="F1258" s="427"/>
      <c r="G1258" s="419"/>
      <c r="H1258" s="419"/>
      <c r="I1258" s="425"/>
      <c r="J1258" s="426" t="s">
        <v>1071</v>
      </c>
      <c r="K1258" s="461"/>
      <c r="L1258" s="461"/>
      <c r="M1258" s="420"/>
      <c r="N1258" s="458" t="s">
        <v>1071</v>
      </c>
      <c r="O1258" s="228" t="s">
        <v>1071</v>
      </c>
      <c r="P1258" s="720"/>
      <c r="Q1258" s="721"/>
      <c r="R1258" s="722"/>
      <c r="S1258" s="723"/>
      <c r="T1258" s="422"/>
      <c r="U1258" s="423"/>
      <c r="V1258" s="424"/>
    </row>
    <row r="1259" spans="1:22" s="40" customFormat="1" ht="13.8">
      <c r="A1259" s="39" t="s">
        <v>1668</v>
      </c>
      <c r="B1259" s="439" t="s">
        <v>1071</v>
      </c>
      <c r="C1259" s="427"/>
      <c r="D1259" s="427"/>
      <c r="E1259" s="427"/>
      <c r="F1259" s="427"/>
      <c r="G1259" s="419"/>
      <c r="H1259" s="419"/>
      <c r="I1259" s="425"/>
      <c r="J1259" s="426" t="s">
        <v>1071</v>
      </c>
      <c r="K1259" s="461"/>
      <c r="L1259" s="461"/>
      <c r="M1259" s="420"/>
      <c r="N1259" s="459" t="s">
        <v>1071</v>
      </c>
      <c r="O1259" s="228"/>
      <c r="P1259" s="720"/>
      <c r="Q1259" s="721"/>
      <c r="R1259" s="722"/>
      <c r="S1259" s="723"/>
      <c r="T1259" s="422"/>
      <c r="U1259" s="423"/>
      <c r="V1259" s="424"/>
    </row>
    <row r="1260" spans="1:22" s="40" customFormat="1" ht="13.8">
      <c r="A1260" s="39" t="s">
        <v>1669</v>
      </c>
      <c r="B1260" s="439" t="s">
        <v>1071</v>
      </c>
      <c r="C1260" s="427"/>
      <c r="D1260" s="427"/>
      <c r="E1260" s="427"/>
      <c r="F1260" s="427"/>
      <c r="G1260" s="419"/>
      <c r="H1260" s="419"/>
      <c r="I1260" s="425"/>
      <c r="J1260" s="426" t="s">
        <v>1071</v>
      </c>
      <c r="K1260" s="461"/>
      <c r="L1260" s="461"/>
      <c r="M1260" s="421"/>
      <c r="N1260" s="459" t="s">
        <v>1071</v>
      </c>
      <c r="O1260" s="228" t="s">
        <v>1071</v>
      </c>
      <c r="P1260" s="720"/>
      <c r="Q1260" s="721"/>
      <c r="R1260" s="722"/>
      <c r="S1260" s="723"/>
      <c r="T1260" s="422"/>
      <c r="U1260" s="423"/>
      <c r="V1260" s="424"/>
    </row>
    <row r="1261" spans="1:22" s="40" customFormat="1" ht="13.8">
      <c r="A1261" s="39" t="s">
        <v>1670</v>
      </c>
      <c r="B1261" s="439" t="s">
        <v>1071</v>
      </c>
      <c r="C1261" s="427"/>
      <c r="D1261" s="427"/>
      <c r="E1261" s="427"/>
      <c r="F1261" s="427"/>
      <c r="G1261" s="419"/>
      <c r="H1261" s="419"/>
      <c r="I1261" s="425"/>
      <c r="J1261" s="426" t="s">
        <v>1071</v>
      </c>
      <c r="K1261" s="461"/>
      <c r="L1261" s="461"/>
      <c r="M1261" s="421"/>
      <c r="N1261" s="459" t="s">
        <v>1071</v>
      </c>
      <c r="O1261" s="228" t="s">
        <v>1071</v>
      </c>
      <c r="P1261" s="720"/>
      <c r="Q1261" s="721"/>
      <c r="R1261" s="722"/>
      <c r="S1261" s="723"/>
      <c r="T1261" s="422"/>
      <c r="U1261" s="423"/>
      <c r="V1261" s="424"/>
    </row>
    <row r="1262" spans="1:22" s="40" customFormat="1" ht="14.4" thickBot="1">
      <c r="A1262" s="39" t="s">
        <v>1671</v>
      </c>
      <c r="B1262" s="443" t="s">
        <v>1071</v>
      </c>
      <c r="C1262" s="428"/>
      <c r="D1262" s="428"/>
      <c r="E1262" s="428"/>
      <c r="F1262" s="428"/>
      <c r="G1262" s="429"/>
      <c r="H1262" s="429"/>
      <c r="I1262" s="430"/>
      <c r="J1262" s="431" t="s">
        <v>1071</v>
      </c>
      <c r="K1262" s="462"/>
      <c r="L1262" s="462"/>
      <c r="M1262" s="432"/>
      <c r="N1262" s="459" t="s">
        <v>1071</v>
      </c>
      <c r="O1262" s="228" t="s">
        <v>1071</v>
      </c>
      <c r="P1262" s="720"/>
      <c r="Q1262" s="721"/>
      <c r="R1262" s="722"/>
      <c r="S1262" s="723"/>
      <c r="T1262" s="422"/>
      <c r="U1262" s="423"/>
      <c r="V1262" s="424"/>
    </row>
    <row r="1263" spans="1:22" s="24" customFormat="1" ht="12" customHeight="1">
      <c r="A1263" s="39"/>
      <c r="B1263" s="41"/>
      <c r="C1263" s="42"/>
      <c r="D1263" s="42"/>
      <c r="E1263" s="42"/>
      <c r="F1263" s="42"/>
      <c r="G1263" s="42"/>
      <c r="H1263" s="440"/>
      <c r="I1263" s="42"/>
      <c r="J1263" s="42"/>
      <c r="K1263" s="42"/>
      <c r="L1263" s="42"/>
      <c r="M1263" s="42"/>
      <c r="N1263" s="42"/>
      <c r="O1263" s="227"/>
      <c r="P1263" s="42"/>
      <c r="Q1263" s="42"/>
      <c r="R1263" s="227"/>
      <c r="S1263" s="42"/>
      <c r="T1263" s="42"/>
      <c r="U1263" s="43"/>
      <c r="V1263" s="44"/>
    </row>
    <row r="1264" spans="1:22" s="24" customFormat="1" ht="17.25" customHeight="1" thickBot="1">
      <c r="A1264" s="39" t="s">
        <v>1672</v>
      </c>
      <c r="B1264" s="510"/>
      <c r="C1264" s="511"/>
      <c r="D1264" s="511"/>
      <c r="E1264" s="511"/>
      <c r="F1264" s="511"/>
      <c r="G1264" s="511"/>
      <c r="H1264" s="511"/>
      <c r="I1264" s="511"/>
      <c r="J1264" s="511"/>
      <c r="K1264" s="511"/>
      <c r="L1264" s="511"/>
      <c r="M1264" s="511"/>
      <c r="N1264" s="447" t="s">
        <v>322</v>
      </c>
      <c r="O1264" s="448">
        <v>1640.6602999999998</v>
      </c>
      <c r="P1264" s="576"/>
      <c r="Q1264" s="576"/>
      <c r="R1264" s="577"/>
      <c r="S1264" s="577"/>
      <c r="T1264" s="578"/>
      <c r="U1264" s="579"/>
      <c r="V1264" s="580"/>
    </row>
    <row r="1265" spans="1:22" ht="17.25" customHeight="1">
      <c r="B1265" s="46"/>
      <c r="C1265" s="46"/>
      <c r="D1265" s="46"/>
      <c r="E1265" s="46"/>
      <c r="F1265" s="46"/>
      <c r="G1265" s="47"/>
      <c r="H1265" s="47"/>
      <c r="I1265" s="47"/>
      <c r="J1265" s="47"/>
      <c r="K1265" s="47"/>
      <c r="L1265" s="47"/>
      <c r="M1265" s="47"/>
      <c r="N1265" s="47"/>
      <c r="O1265" s="47"/>
      <c r="P1265" s="47"/>
      <c r="Q1265" s="47"/>
      <c r="R1265" s="47"/>
      <c r="S1265" s="47"/>
      <c r="T1265" s="47"/>
      <c r="U1265" s="47"/>
      <c r="V1265" s="47"/>
    </row>
    <row r="1266" spans="1:22" s="24" customFormat="1" ht="16.5" customHeight="1" thickBot="1">
      <c r="A1266" s="22"/>
      <c r="B1266" s="735" t="s">
        <v>65</v>
      </c>
      <c r="C1266" s="735"/>
      <c r="D1266" s="735"/>
      <c r="E1266" s="735"/>
      <c r="F1266" s="735"/>
      <c r="G1266" s="735"/>
      <c r="H1266" s="735"/>
      <c r="I1266" s="735"/>
      <c r="J1266" s="735"/>
      <c r="K1266" s="735"/>
      <c r="L1266" s="735"/>
      <c r="M1266" s="735"/>
      <c r="N1266" s="735"/>
      <c r="O1266" s="735"/>
      <c r="P1266" s="735"/>
      <c r="Q1266" s="735"/>
      <c r="R1266" s="735"/>
      <c r="S1266" s="735"/>
      <c r="T1266" s="735"/>
      <c r="U1266" s="735"/>
      <c r="V1266" s="735"/>
    </row>
    <row r="1267" spans="1:22" s="27" customFormat="1" ht="22.5" customHeight="1">
      <c r="A1267" s="106" t="s">
        <v>1673</v>
      </c>
      <c r="B1267" s="774" t="s">
        <v>62</v>
      </c>
      <c r="C1267" s="779" t="s">
        <v>83</v>
      </c>
      <c r="D1267" s="780"/>
      <c r="E1267" s="780"/>
      <c r="F1267" s="780"/>
      <c r="G1267" s="780"/>
      <c r="H1267" s="780"/>
      <c r="I1267" s="780"/>
      <c r="J1267" s="780"/>
      <c r="K1267" s="780"/>
      <c r="L1267" s="780"/>
      <c r="M1267" s="758"/>
      <c r="N1267" s="512"/>
      <c r="O1267" s="513"/>
      <c r="P1267" s="779" t="s">
        <v>90</v>
      </c>
      <c r="Q1267" s="780"/>
      <c r="R1267" s="780"/>
      <c r="S1267" s="758"/>
      <c r="T1267" s="757" t="s">
        <v>367</v>
      </c>
      <c r="U1267" s="758"/>
      <c r="V1267" s="781" t="s">
        <v>6</v>
      </c>
    </row>
    <row r="1268" spans="1:22" s="27" customFormat="1" ht="22.5" customHeight="1">
      <c r="A1268" s="106" t="s">
        <v>1674</v>
      </c>
      <c r="B1268" s="775"/>
      <c r="C1268" s="787" t="s">
        <v>84</v>
      </c>
      <c r="D1268" s="788"/>
      <c r="E1268" s="789"/>
      <c r="F1268" s="516">
        <v>2</v>
      </c>
      <c r="G1268" s="791" t="s">
        <v>292</v>
      </c>
      <c r="H1268" s="750" t="s">
        <v>291</v>
      </c>
      <c r="I1268" s="750"/>
      <c r="J1268" s="787" t="s">
        <v>290</v>
      </c>
      <c r="K1268" s="790"/>
      <c r="L1268" s="517"/>
      <c r="M1268" s="517"/>
      <c r="N1268" s="518"/>
      <c r="O1268" s="519"/>
      <c r="P1268" s="814"/>
      <c r="Q1268" s="815"/>
      <c r="R1268" s="815"/>
      <c r="S1268" s="816"/>
      <c r="T1268" s="759"/>
      <c r="U1268" s="760"/>
      <c r="V1268" s="782"/>
    </row>
    <row r="1269" spans="1:22" s="27" customFormat="1" ht="51.75" customHeight="1" thickBot="1">
      <c r="A1269" s="106" t="s">
        <v>1675</v>
      </c>
      <c r="B1269" s="775"/>
      <c r="C1269" s="788" t="s">
        <v>82</v>
      </c>
      <c r="D1269" s="789"/>
      <c r="E1269" s="520" t="s">
        <v>86</v>
      </c>
      <c r="F1269" s="514" t="s">
        <v>311</v>
      </c>
      <c r="G1269" s="791"/>
      <c r="H1269" s="750"/>
      <c r="I1269" s="750"/>
      <c r="J1269" s="504" t="s">
        <v>289</v>
      </c>
      <c r="K1269" s="515" t="s">
        <v>297</v>
      </c>
      <c r="L1269" s="521" t="s">
        <v>378</v>
      </c>
      <c r="M1269" s="521"/>
      <c r="N1269" s="522" t="s">
        <v>339</v>
      </c>
      <c r="O1269" s="523"/>
      <c r="P1269" s="454" t="s">
        <v>1100</v>
      </c>
      <c r="Q1269" s="333" t="s">
        <v>91</v>
      </c>
      <c r="R1269" s="334"/>
      <c r="S1269" s="107">
        <v>3</v>
      </c>
      <c r="T1269" s="784"/>
      <c r="U1269" s="785"/>
      <c r="V1269" s="783"/>
    </row>
    <row r="1270" spans="1:22" s="27" customFormat="1" ht="15.75" customHeight="1">
      <c r="A1270" s="106" t="s">
        <v>1676</v>
      </c>
      <c r="B1270" s="775"/>
      <c r="C1270" s="50">
        <v>1</v>
      </c>
      <c r="D1270" s="94" t="s">
        <v>502</v>
      </c>
      <c r="E1270" s="101">
        <v>0.9</v>
      </c>
      <c r="F1270" s="327">
        <v>4313.8876999999993</v>
      </c>
      <c r="G1270" s="327">
        <v>1532.71</v>
      </c>
      <c r="H1270" s="777" t="s">
        <v>6</v>
      </c>
      <c r="I1270" s="778"/>
      <c r="J1270" s="102" t="s">
        <v>6</v>
      </c>
      <c r="K1270" s="99" t="s">
        <v>1071</v>
      </c>
      <c r="L1270" s="486" t="s">
        <v>370</v>
      </c>
      <c r="M1270" s="487" t="s">
        <v>1102</v>
      </c>
      <c r="N1270" s="401" t="s">
        <v>24</v>
      </c>
      <c r="O1270" s="801" t="s">
        <v>15</v>
      </c>
      <c r="P1270" s="802"/>
      <c r="Q1270" s="792">
        <v>37</v>
      </c>
      <c r="R1270" s="795" t="s">
        <v>370</v>
      </c>
      <c r="S1270" s="796"/>
      <c r="T1270" s="757" t="s">
        <v>68</v>
      </c>
      <c r="U1270" s="780"/>
      <c r="V1270" s="758"/>
    </row>
    <row r="1271" spans="1:22" s="27" customFormat="1" ht="15.75" customHeight="1" thickBot="1">
      <c r="A1271" s="106" t="s">
        <v>1677</v>
      </c>
      <c r="B1271" s="775"/>
      <c r="C1271" s="50">
        <v>2</v>
      </c>
      <c r="D1271" s="94" t="s">
        <v>503</v>
      </c>
      <c r="E1271" s="101">
        <v>0.1</v>
      </c>
      <c r="F1271" s="327">
        <v>608.09320000000002</v>
      </c>
      <c r="G1271" s="327">
        <v>1532.71</v>
      </c>
      <c r="H1271" s="777" t="s">
        <v>31</v>
      </c>
      <c r="I1271" s="778"/>
      <c r="J1271" s="102" t="s">
        <v>6</v>
      </c>
      <c r="K1271" s="99" t="s">
        <v>1071</v>
      </c>
      <c r="L1271" s="486" t="s">
        <v>370</v>
      </c>
      <c r="M1271" s="487" t="s">
        <v>1102</v>
      </c>
      <c r="N1271" s="401" t="s">
        <v>24</v>
      </c>
      <c r="O1271" s="801"/>
      <c r="P1271" s="802"/>
      <c r="Q1271" s="793"/>
      <c r="R1271" s="797"/>
      <c r="S1271" s="798"/>
      <c r="T1271" s="784"/>
      <c r="U1271" s="786"/>
      <c r="V1271" s="785"/>
    </row>
    <row r="1272" spans="1:22" s="27" customFormat="1" ht="15.75" customHeight="1">
      <c r="A1272" s="106" t="s">
        <v>1678</v>
      </c>
      <c r="B1272" s="775"/>
      <c r="C1272" s="50">
        <v>3</v>
      </c>
      <c r="D1272" s="94" t="s">
        <v>1071</v>
      </c>
      <c r="E1272" s="101" t="s">
        <v>1071</v>
      </c>
      <c r="F1272" s="327" t="s">
        <v>1071</v>
      </c>
      <c r="G1272" s="327" t="s">
        <v>1071</v>
      </c>
      <c r="H1272" s="777" t="s">
        <v>1071</v>
      </c>
      <c r="I1272" s="778"/>
      <c r="J1272" s="102" t="s">
        <v>1071</v>
      </c>
      <c r="K1272" s="99" t="s">
        <v>1071</v>
      </c>
      <c r="L1272" s="486"/>
      <c r="M1272" s="487" t="s">
        <v>1071</v>
      </c>
      <c r="N1272" s="401"/>
      <c r="O1272" s="803"/>
      <c r="P1272" s="804"/>
      <c r="Q1272" s="794"/>
      <c r="R1272" s="799"/>
      <c r="S1272" s="800"/>
      <c r="T1272" s="261"/>
      <c r="U1272" s="261"/>
      <c r="V1272" s="262"/>
    </row>
    <row r="1273" spans="1:22" s="27" customFormat="1" ht="15.75" customHeight="1">
      <c r="A1273" s="106" t="s">
        <v>1679</v>
      </c>
      <c r="B1273" s="775"/>
      <c r="C1273" s="50">
        <v>4</v>
      </c>
      <c r="D1273" s="94" t="s">
        <v>1071</v>
      </c>
      <c r="E1273" s="101" t="s">
        <v>1071</v>
      </c>
      <c r="F1273" s="327" t="s">
        <v>1071</v>
      </c>
      <c r="G1273" s="327" t="s">
        <v>1071</v>
      </c>
      <c r="H1273" s="777" t="s">
        <v>1071</v>
      </c>
      <c r="I1273" s="778"/>
      <c r="J1273" s="102" t="s">
        <v>1071</v>
      </c>
      <c r="K1273" s="99" t="s">
        <v>1071</v>
      </c>
      <c r="L1273" s="486"/>
      <c r="M1273" s="487" t="s">
        <v>1071</v>
      </c>
      <c r="N1273" s="401"/>
      <c r="O1273" s="810" t="s">
        <v>315</v>
      </c>
      <c r="P1273" s="787" t="s">
        <v>314</v>
      </c>
      <c r="Q1273" s="788"/>
      <c r="R1273" s="788"/>
      <c r="S1273" s="789"/>
      <c r="T1273" s="242"/>
      <c r="U1273" s="242"/>
      <c r="V1273" s="263"/>
    </row>
    <row r="1274" spans="1:22" s="27" customFormat="1" ht="17.25" customHeight="1">
      <c r="A1274" s="106" t="s">
        <v>1680</v>
      </c>
      <c r="B1274" s="775"/>
      <c r="C1274" s="50">
        <v>5</v>
      </c>
      <c r="D1274" s="94" t="s">
        <v>1071</v>
      </c>
      <c r="E1274" s="101" t="s">
        <v>1071</v>
      </c>
      <c r="F1274" s="327" t="s">
        <v>1071</v>
      </c>
      <c r="G1274" s="327" t="s">
        <v>1071</v>
      </c>
      <c r="H1274" s="777" t="s">
        <v>1071</v>
      </c>
      <c r="I1274" s="778"/>
      <c r="J1274" s="102" t="s">
        <v>1071</v>
      </c>
      <c r="K1274" s="99" t="s">
        <v>1071</v>
      </c>
      <c r="L1274" s="486"/>
      <c r="M1274" s="487" t="s">
        <v>1071</v>
      </c>
      <c r="N1274" s="401"/>
      <c r="O1274" s="811"/>
      <c r="P1274" s="504" t="s">
        <v>92</v>
      </c>
      <c r="Q1274" s="504" t="s">
        <v>299</v>
      </c>
      <c r="R1274" s="750" t="s">
        <v>312</v>
      </c>
      <c r="S1274" s="750"/>
      <c r="T1274" s="242"/>
      <c r="U1274" s="242"/>
      <c r="V1274" s="263"/>
    </row>
    <row r="1275" spans="1:22" s="27" customFormat="1" ht="16.5" customHeight="1" thickBot="1">
      <c r="A1275" s="106" t="s">
        <v>1681</v>
      </c>
      <c r="B1275" s="775"/>
      <c r="C1275" s="103">
        <v>6</v>
      </c>
      <c r="D1275" s="104" t="s">
        <v>1071</v>
      </c>
      <c r="E1275" s="105" t="s">
        <v>1071</v>
      </c>
      <c r="F1275" s="327" t="s">
        <v>1071</v>
      </c>
      <c r="G1275" s="327" t="s">
        <v>1071</v>
      </c>
      <c r="H1275" s="777" t="s">
        <v>1071</v>
      </c>
      <c r="I1275" s="778"/>
      <c r="J1275" s="102" t="s">
        <v>1071</v>
      </c>
      <c r="K1275" s="99" t="s">
        <v>1071</v>
      </c>
      <c r="L1275" s="486"/>
      <c r="M1275" s="487" t="s">
        <v>1071</v>
      </c>
      <c r="N1275" s="484"/>
      <c r="O1275" s="346" t="s">
        <v>6</v>
      </c>
      <c r="P1275" s="265">
        <v>2</v>
      </c>
      <c r="Q1275" s="266">
        <v>3065.4126299999998</v>
      </c>
      <c r="R1275" s="817">
        <v>4921.9808999999996</v>
      </c>
      <c r="S1275" s="817">
        <v>0</v>
      </c>
      <c r="T1275" s="242"/>
      <c r="U1275" s="242"/>
      <c r="V1275" s="263"/>
    </row>
    <row r="1276" spans="1:22" s="27" customFormat="1" ht="16.5" customHeight="1" thickBot="1">
      <c r="A1276" s="106" t="s">
        <v>1682</v>
      </c>
      <c r="B1276" s="776"/>
      <c r="C1276" s="805" t="s">
        <v>88</v>
      </c>
      <c r="D1276" s="806"/>
      <c r="E1276" s="806"/>
      <c r="F1276" s="545"/>
      <c r="G1276" s="546"/>
      <c r="H1276" s="730" t="s">
        <v>6</v>
      </c>
      <c r="I1276" s="731"/>
      <c r="J1276" s="449" t="s">
        <v>6</v>
      </c>
      <c r="K1276" s="267" t="s">
        <v>6</v>
      </c>
      <c r="L1276" s="527"/>
      <c r="M1276" s="575"/>
      <c r="N1276" s="528"/>
      <c r="O1276" s="732" t="s">
        <v>1071</v>
      </c>
      <c r="P1276" s="732" t="s">
        <v>1071</v>
      </c>
      <c r="Q1276" s="732" t="s">
        <v>1071</v>
      </c>
      <c r="R1276" s="732" t="s">
        <v>1071</v>
      </c>
      <c r="S1276" s="732" t="s">
        <v>1071</v>
      </c>
      <c r="T1276" s="524"/>
      <c r="U1276" s="525"/>
      <c r="V1276" s="526"/>
    </row>
    <row r="1277" spans="1:22" ht="24.9" customHeight="1"/>
    <row r="1278" spans="1:22" ht="24.9" customHeight="1"/>
    <row r="1279" spans="1:22" s="38" customFormat="1" ht="24" thickBot="1">
      <c r="A1279" s="31">
        <v>38</v>
      </c>
      <c r="B1279" s="746" t="s">
        <v>49</v>
      </c>
      <c r="C1279" s="746"/>
      <c r="D1279" s="746"/>
      <c r="E1279" s="32">
        <v>38</v>
      </c>
      <c r="F1279" s="33" t="s">
        <v>1038</v>
      </c>
      <c r="G1279" s="34"/>
      <c r="H1279" s="34"/>
      <c r="I1279" s="33"/>
      <c r="J1279" s="33"/>
      <c r="K1279" s="33"/>
      <c r="L1279" s="33"/>
      <c r="M1279" s="35"/>
      <c r="N1279" s="35"/>
      <c r="O1279" s="34"/>
      <c r="P1279" s="34"/>
      <c r="Q1279" s="36"/>
      <c r="R1279" s="36"/>
      <c r="S1279" s="36"/>
      <c r="T1279" s="36"/>
      <c r="U1279" s="37"/>
    </row>
    <row r="1280" spans="1:22" s="24" customFormat="1" ht="24.75" customHeight="1">
      <c r="A1280" s="22"/>
      <c r="B1280" s="768" t="s">
        <v>54</v>
      </c>
      <c r="C1280" s="501" t="s">
        <v>55</v>
      </c>
      <c r="D1280" s="502" t="s">
        <v>16</v>
      </c>
      <c r="E1280" s="502"/>
      <c r="F1280" s="502" t="s">
        <v>56</v>
      </c>
      <c r="G1280" s="503"/>
      <c r="H1280" s="749" t="s">
        <v>57</v>
      </c>
      <c r="I1280" s="747" t="s">
        <v>345</v>
      </c>
      <c r="J1280" s="749" t="s">
        <v>17</v>
      </c>
      <c r="K1280" s="749" t="s">
        <v>298</v>
      </c>
      <c r="L1280" s="749" t="s">
        <v>58</v>
      </c>
      <c r="M1280" s="749" t="s">
        <v>193</v>
      </c>
      <c r="N1280" s="766" t="s">
        <v>313</v>
      </c>
      <c r="O1280" s="767"/>
      <c r="P1280" s="733" t="s">
        <v>21</v>
      </c>
      <c r="Q1280" s="734"/>
      <c r="R1280" s="757" t="s">
        <v>205</v>
      </c>
      <c r="S1280" s="758"/>
      <c r="T1280" s="761" t="s">
        <v>180</v>
      </c>
      <c r="U1280" s="762"/>
      <c r="V1280" s="763"/>
    </row>
    <row r="1281" spans="1:22" s="24" customFormat="1" ht="92.25" customHeight="1">
      <c r="A1281" s="22"/>
      <c r="B1281" s="769"/>
      <c r="C1281" s="504" t="s">
        <v>59</v>
      </c>
      <c r="D1281" s="505" t="s">
        <v>3</v>
      </c>
      <c r="E1281" s="505" t="s">
        <v>18</v>
      </c>
      <c r="F1281" s="505" t="s">
        <v>60</v>
      </c>
      <c r="G1281" s="506" t="s">
        <v>61</v>
      </c>
      <c r="H1281" s="750"/>
      <c r="I1281" s="748"/>
      <c r="J1281" s="750"/>
      <c r="K1281" s="750"/>
      <c r="L1281" s="750"/>
      <c r="M1281" s="750"/>
      <c r="N1281" s="504" t="s">
        <v>191</v>
      </c>
      <c r="O1281" s="505" t="s">
        <v>73</v>
      </c>
      <c r="P1281" s="764"/>
      <c r="Q1281" s="765"/>
      <c r="R1281" s="759"/>
      <c r="S1281" s="760"/>
      <c r="T1281" s="507" t="s">
        <v>181</v>
      </c>
      <c r="U1281" s="508" t="s">
        <v>190</v>
      </c>
      <c r="V1281" s="509" t="s">
        <v>225</v>
      </c>
    </row>
    <row r="1282" spans="1:22" s="24" customFormat="1" ht="26.25" customHeight="1">
      <c r="A1282" s="22"/>
      <c r="B1282" s="433"/>
      <c r="C1282" s="434">
        <v>3</v>
      </c>
      <c r="D1282" s="434">
        <v>4</v>
      </c>
      <c r="E1282" s="434">
        <v>5</v>
      </c>
      <c r="F1282" s="434">
        <v>6</v>
      </c>
      <c r="G1282" s="434">
        <v>7</v>
      </c>
      <c r="H1282" s="434">
        <v>8</v>
      </c>
      <c r="I1282" s="434">
        <v>9</v>
      </c>
      <c r="J1282" s="434">
        <v>10</v>
      </c>
      <c r="K1282" s="434">
        <v>11</v>
      </c>
      <c r="L1282" s="434">
        <v>12</v>
      </c>
      <c r="M1282" s="434">
        <v>13</v>
      </c>
      <c r="N1282" s="434">
        <v>14</v>
      </c>
      <c r="O1282" s="434">
        <v>15</v>
      </c>
      <c r="P1282" s="435">
        <v>16</v>
      </c>
      <c r="Q1282" s="436">
        <v>17</v>
      </c>
      <c r="R1282" s="435">
        <v>18</v>
      </c>
      <c r="S1282" s="436">
        <v>19</v>
      </c>
      <c r="T1282" s="437">
        <v>20</v>
      </c>
      <c r="U1282" s="224">
        <v>21</v>
      </c>
      <c r="V1282" s="438">
        <v>22</v>
      </c>
    </row>
    <row r="1283" spans="1:22" s="40" customFormat="1" ht="24.9" customHeight="1">
      <c r="A1283" s="39" t="s">
        <v>1683</v>
      </c>
      <c r="B1283" s="728">
        <v>1</v>
      </c>
      <c r="C1283" s="724" t="s">
        <v>811</v>
      </c>
      <c r="D1283" s="724" t="s">
        <v>812</v>
      </c>
      <c r="E1283" s="724" t="s">
        <v>813</v>
      </c>
      <c r="F1283" s="724" t="s">
        <v>595</v>
      </c>
      <c r="G1283" s="419">
        <v>0.2</v>
      </c>
      <c r="H1283" s="718" t="s">
        <v>24</v>
      </c>
      <c r="I1283" s="425">
        <v>2</v>
      </c>
      <c r="J1283" s="426" t="s">
        <v>505</v>
      </c>
      <c r="K1283" s="726">
        <v>42019</v>
      </c>
      <c r="L1283" s="726">
        <v>42575</v>
      </c>
      <c r="M1283" s="420">
        <v>1058.3699999999999</v>
      </c>
      <c r="N1283" s="458">
        <v>211.67399999999998</v>
      </c>
      <c r="O1283" s="228">
        <v>211.67400000000001</v>
      </c>
      <c r="P1283" s="720"/>
      <c r="Q1283" s="721"/>
      <c r="R1283" s="742" t="s">
        <v>610</v>
      </c>
      <c r="S1283" s="743"/>
      <c r="T1283" s="422" t="s">
        <v>24</v>
      </c>
      <c r="U1283" s="423">
        <v>9</v>
      </c>
      <c r="V1283" s="424" t="s">
        <v>24</v>
      </c>
    </row>
    <row r="1284" spans="1:22" s="40" customFormat="1" ht="24.9" customHeight="1">
      <c r="A1284" s="39" t="s">
        <v>1088</v>
      </c>
      <c r="B1284" s="729"/>
      <c r="C1284" s="725"/>
      <c r="D1284" s="725"/>
      <c r="E1284" s="725"/>
      <c r="F1284" s="725"/>
      <c r="G1284" s="419">
        <v>0.4</v>
      </c>
      <c r="H1284" s="719"/>
      <c r="I1284" s="425">
        <v>1</v>
      </c>
      <c r="J1284" s="426" t="s">
        <v>504</v>
      </c>
      <c r="K1284" s="727"/>
      <c r="L1284" s="727"/>
      <c r="M1284" s="420">
        <v>1058.3699999999999</v>
      </c>
      <c r="N1284" s="458">
        <v>423.34799999999996</v>
      </c>
      <c r="O1284" s="228">
        <v>423.34800000000001</v>
      </c>
      <c r="P1284" s="720"/>
      <c r="Q1284" s="721"/>
      <c r="R1284" s="744"/>
      <c r="S1284" s="745"/>
      <c r="T1284" s="422" t="s">
        <v>24</v>
      </c>
      <c r="U1284" s="423">
        <v>37</v>
      </c>
      <c r="V1284" s="424" t="s">
        <v>24</v>
      </c>
    </row>
    <row r="1285" spans="1:22" s="40" customFormat="1" ht="24.9" customHeight="1">
      <c r="A1285" s="39" t="s">
        <v>595</v>
      </c>
      <c r="B1285" s="728">
        <v>2</v>
      </c>
      <c r="C1285" s="724" t="s">
        <v>811</v>
      </c>
      <c r="D1285" s="724" t="s">
        <v>814</v>
      </c>
      <c r="E1285" s="724" t="s">
        <v>815</v>
      </c>
      <c r="F1285" s="724" t="s">
        <v>595</v>
      </c>
      <c r="G1285" s="419">
        <v>0.4</v>
      </c>
      <c r="H1285" s="718" t="s">
        <v>24</v>
      </c>
      <c r="I1285" s="425">
        <v>2</v>
      </c>
      <c r="J1285" s="426" t="s">
        <v>505</v>
      </c>
      <c r="K1285" s="726">
        <v>43252</v>
      </c>
      <c r="L1285" s="726">
        <v>43585</v>
      </c>
      <c r="M1285" s="420">
        <v>739.6</v>
      </c>
      <c r="N1285" s="458">
        <v>295.84000000000003</v>
      </c>
      <c r="O1285" s="228">
        <v>295.83999999999997</v>
      </c>
      <c r="P1285" s="720"/>
      <c r="Q1285" s="721"/>
      <c r="R1285" s="742" t="s">
        <v>610</v>
      </c>
      <c r="S1285" s="743"/>
      <c r="T1285" s="422" t="s">
        <v>24</v>
      </c>
      <c r="U1285" s="423">
        <v>14</v>
      </c>
      <c r="V1285" s="424" t="s">
        <v>24</v>
      </c>
    </row>
    <row r="1286" spans="1:22" s="40" customFormat="1" ht="24.9" customHeight="1">
      <c r="A1286" s="39" t="s">
        <v>1089</v>
      </c>
      <c r="B1286" s="729"/>
      <c r="C1286" s="725"/>
      <c r="D1286" s="725"/>
      <c r="E1286" s="725"/>
      <c r="F1286" s="725"/>
      <c r="G1286" s="419">
        <v>0.6</v>
      </c>
      <c r="H1286" s="719"/>
      <c r="I1286" s="425">
        <v>1</v>
      </c>
      <c r="J1286" s="426" t="s">
        <v>504</v>
      </c>
      <c r="K1286" s="727"/>
      <c r="L1286" s="727"/>
      <c r="M1286" s="420">
        <v>739.59</v>
      </c>
      <c r="N1286" s="458">
        <v>443.75400000000002</v>
      </c>
      <c r="O1286" s="228">
        <v>443.75400000000002</v>
      </c>
      <c r="P1286" s="720"/>
      <c r="Q1286" s="721"/>
      <c r="R1286" s="744"/>
      <c r="S1286" s="745"/>
      <c r="T1286" s="422" t="s">
        <v>24</v>
      </c>
      <c r="U1286" s="423">
        <v>41</v>
      </c>
      <c r="V1286" s="424" t="s">
        <v>24</v>
      </c>
    </row>
    <row r="1287" spans="1:22" s="40" customFormat="1" ht="24.9" customHeight="1">
      <c r="A1287" s="39" t="s">
        <v>1090</v>
      </c>
      <c r="B1287" s="728">
        <v>3</v>
      </c>
      <c r="C1287" s="724" t="s">
        <v>811</v>
      </c>
      <c r="D1287" s="724" t="s">
        <v>816</v>
      </c>
      <c r="E1287" s="724" t="s">
        <v>817</v>
      </c>
      <c r="F1287" s="724" t="s">
        <v>595</v>
      </c>
      <c r="G1287" s="419">
        <v>0.4</v>
      </c>
      <c r="H1287" s="718" t="s">
        <v>24</v>
      </c>
      <c r="I1287" s="425">
        <v>2</v>
      </c>
      <c r="J1287" s="426" t="s">
        <v>505</v>
      </c>
      <c r="K1287" s="726">
        <v>43832</v>
      </c>
      <c r="L1287" s="726">
        <v>45138</v>
      </c>
      <c r="M1287" s="420">
        <v>2278.9899999999998</v>
      </c>
      <c r="N1287" s="458">
        <v>911.596</v>
      </c>
      <c r="O1287" s="228">
        <v>911.596</v>
      </c>
      <c r="P1287" s="720"/>
      <c r="Q1287" s="721"/>
      <c r="R1287" s="742" t="s">
        <v>610</v>
      </c>
      <c r="S1287" s="743"/>
      <c r="T1287" s="422" t="s">
        <v>24</v>
      </c>
      <c r="U1287" s="423">
        <v>15</v>
      </c>
      <c r="V1287" s="424" t="s">
        <v>24</v>
      </c>
    </row>
    <row r="1288" spans="1:22" s="40" customFormat="1" ht="24.9" customHeight="1">
      <c r="A1288" s="39" t="s">
        <v>1091</v>
      </c>
      <c r="B1288" s="729"/>
      <c r="C1288" s="725"/>
      <c r="D1288" s="725"/>
      <c r="E1288" s="725"/>
      <c r="F1288" s="725"/>
      <c r="G1288" s="419">
        <v>0.6</v>
      </c>
      <c r="H1288" s="719"/>
      <c r="I1288" s="425">
        <v>1</v>
      </c>
      <c r="J1288" s="426" t="s">
        <v>504</v>
      </c>
      <c r="K1288" s="727"/>
      <c r="L1288" s="727"/>
      <c r="M1288" s="420">
        <v>2278.9899999999998</v>
      </c>
      <c r="N1288" s="458">
        <v>1367.3939999999998</v>
      </c>
      <c r="O1288" s="228">
        <v>1367.394</v>
      </c>
      <c r="P1288" s="720"/>
      <c r="Q1288" s="721"/>
      <c r="R1288" s="744"/>
      <c r="S1288" s="745"/>
      <c r="T1288" s="422" t="s">
        <v>24</v>
      </c>
      <c r="U1288" s="423">
        <v>46</v>
      </c>
      <c r="V1288" s="424" t="s">
        <v>24</v>
      </c>
    </row>
    <row r="1289" spans="1:22" s="40" customFormat="1" ht="13.8">
      <c r="A1289" s="39"/>
      <c r="B1289" s="439" t="s">
        <v>1071</v>
      </c>
      <c r="C1289" s="427"/>
      <c r="D1289" s="427"/>
      <c r="E1289" s="427"/>
      <c r="F1289" s="427"/>
      <c r="G1289" s="419"/>
      <c r="H1289" s="419"/>
      <c r="I1289" s="425"/>
      <c r="J1289" s="426" t="s">
        <v>1071</v>
      </c>
      <c r="K1289" s="461"/>
      <c r="L1289" s="461"/>
      <c r="M1289" s="420"/>
      <c r="N1289" s="458" t="s">
        <v>1071</v>
      </c>
      <c r="O1289" s="228" t="s">
        <v>1071</v>
      </c>
      <c r="P1289" s="720"/>
      <c r="Q1289" s="721"/>
      <c r="R1289" s="722"/>
      <c r="S1289" s="723"/>
      <c r="T1289" s="422"/>
      <c r="U1289" s="423"/>
      <c r="V1289" s="424"/>
    </row>
    <row r="1290" spans="1:22" s="40" customFormat="1" ht="13.8">
      <c r="A1290" s="39"/>
      <c r="B1290" s="439" t="s">
        <v>1071</v>
      </c>
      <c r="C1290" s="427"/>
      <c r="D1290" s="427"/>
      <c r="E1290" s="427"/>
      <c r="F1290" s="427"/>
      <c r="G1290" s="419"/>
      <c r="H1290" s="419"/>
      <c r="I1290" s="425"/>
      <c r="J1290" s="426" t="s">
        <v>1071</v>
      </c>
      <c r="K1290" s="461"/>
      <c r="L1290" s="461"/>
      <c r="M1290" s="420"/>
      <c r="N1290" s="458" t="s">
        <v>1071</v>
      </c>
      <c r="O1290" s="228" t="s">
        <v>1071</v>
      </c>
      <c r="P1290" s="720"/>
      <c r="Q1290" s="721"/>
      <c r="R1290" s="722"/>
      <c r="S1290" s="723"/>
      <c r="T1290" s="422"/>
      <c r="U1290" s="423"/>
      <c r="V1290" s="424"/>
    </row>
    <row r="1291" spans="1:22" s="40" customFormat="1" ht="13.8">
      <c r="A1291" s="39"/>
      <c r="B1291" s="439" t="s">
        <v>1071</v>
      </c>
      <c r="C1291" s="427"/>
      <c r="D1291" s="427"/>
      <c r="E1291" s="427"/>
      <c r="F1291" s="427"/>
      <c r="G1291" s="419"/>
      <c r="H1291" s="419"/>
      <c r="I1291" s="425"/>
      <c r="J1291" s="426" t="s">
        <v>1071</v>
      </c>
      <c r="K1291" s="461"/>
      <c r="L1291" s="461"/>
      <c r="M1291" s="420"/>
      <c r="N1291" s="458" t="s">
        <v>1071</v>
      </c>
      <c r="O1291" s="228" t="s">
        <v>1071</v>
      </c>
      <c r="P1291" s="720"/>
      <c r="Q1291" s="721"/>
      <c r="R1291" s="722"/>
      <c r="S1291" s="723"/>
      <c r="T1291" s="422"/>
      <c r="U1291" s="423"/>
      <c r="V1291" s="424"/>
    </row>
    <row r="1292" spans="1:22" s="40" customFormat="1" ht="13.8">
      <c r="A1292" s="39"/>
      <c r="B1292" s="439" t="s">
        <v>1071</v>
      </c>
      <c r="C1292" s="427"/>
      <c r="D1292" s="427"/>
      <c r="E1292" s="427"/>
      <c r="F1292" s="427"/>
      <c r="G1292" s="419"/>
      <c r="H1292" s="419"/>
      <c r="I1292" s="425"/>
      <c r="J1292" s="426" t="s">
        <v>1071</v>
      </c>
      <c r="K1292" s="461"/>
      <c r="L1292" s="461"/>
      <c r="M1292" s="420"/>
      <c r="N1292" s="458" t="s">
        <v>1071</v>
      </c>
      <c r="O1292" s="228" t="s">
        <v>1071</v>
      </c>
      <c r="P1292" s="720"/>
      <c r="Q1292" s="721"/>
      <c r="R1292" s="722"/>
      <c r="S1292" s="723"/>
      <c r="T1292" s="422"/>
      <c r="U1292" s="423"/>
      <c r="V1292" s="424"/>
    </row>
    <row r="1293" spans="1:22" s="40" customFormat="1" ht="13.8">
      <c r="A1293" s="39"/>
      <c r="B1293" s="439" t="s">
        <v>1071</v>
      </c>
      <c r="C1293" s="427"/>
      <c r="D1293" s="427"/>
      <c r="E1293" s="427"/>
      <c r="F1293" s="427"/>
      <c r="G1293" s="419"/>
      <c r="H1293" s="419"/>
      <c r="I1293" s="425"/>
      <c r="J1293" s="426" t="s">
        <v>1071</v>
      </c>
      <c r="K1293" s="461"/>
      <c r="L1293" s="461"/>
      <c r="M1293" s="420"/>
      <c r="N1293" s="458" t="s">
        <v>1071</v>
      </c>
      <c r="O1293" s="228" t="s">
        <v>1071</v>
      </c>
      <c r="P1293" s="720"/>
      <c r="Q1293" s="721"/>
      <c r="R1293" s="722"/>
      <c r="S1293" s="723"/>
      <c r="T1293" s="422"/>
      <c r="U1293" s="423"/>
      <c r="V1293" s="424"/>
    </row>
    <row r="1294" spans="1:22" s="40" customFormat="1" ht="13.8">
      <c r="A1294" s="39" t="s">
        <v>1684</v>
      </c>
      <c r="B1294" s="439" t="s">
        <v>1071</v>
      </c>
      <c r="C1294" s="427"/>
      <c r="D1294" s="427"/>
      <c r="E1294" s="427"/>
      <c r="F1294" s="427"/>
      <c r="G1294" s="419"/>
      <c r="H1294" s="419"/>
      <c r="I1294" s="425"/>
      <c r="J1294" s="426" t="s">
        <v>1071</v>
      </c>
      <c r="K1294" s="461"/>
      <c r="L1294" s="461"/>
      <c r="M1294" s="420"/>
      <c r="N1294" s="459" t="s">
        <v>1071</v>
      </c>
      <c r="O1294" s="228"/>
      <c r="P1294" s="720"/>
      <c r="Q1294" s="721"/>
      <c r="R1294" s="722"/>
      <c r="S1294" s="723"/>
      <c r="T1294" s="422"/>
      <c r="U1294" s="423"/>
      <c r="V1294" s="424"/>
    </row>
    <row r="1295" spans="1:22" s="40" customFormat="1" ht="13.8">
      <c r="A1295" s="39" t="s">
        <v>1685</v>
      </c>
      <c r="B1295" s="439" t="s">
        <v>1071</v>
      </c>
      <c r="C1295" s="427"/>
      <c r="D1295" s="427"/>
      <c r="E1295" s="427"/>
      <c r="F1295" s="427"/>
      <c r="G1295" s="419"/>
      <c r="H1295" s="419"/>
      <c r="I1295" s="425"/>
      <c r="J1295" s="426" t="s">
        <v>1071</v>
      </c>
      <c r="K1295" s="461"/>
      <c r="L1295" s="461"/>
      <c r="M1295" s="421"/>
      <c r="N1295" s="459" t="s">
        <v>1071</v>
      </c>
      <c r="O1295" s="228" t="s">
        <v>1071</v>
      </c>
      <c r="P1295" s="720"/>
      <c r="Q1295" s="721"/>
      <c r="R1295" s="722"/>
      <c r="S1295" s="723"/>
      <c r="T1295" s="422"/>
      <c r="U1295" s="423"/>
      <c r="V1295" s="424"/>
    </row>
    <row r="1296" spans="1:22" s="40" customFormat="1" ht="13.8">
      <c r="A1296" s="39" t="s">
        <v>1686</v>
      </c>
      <c r="B1296" s="439" t="s">
        <v>1071</v>
      </c>
      <c r="C1296" s="427"/>
      <c r="D1296" s="427"/>
      <c r="E1296" s="427"/>
      <c r="F1296" s="427"/>
      <c r="G1296" s="419"/>
      <c r="H1296" s="419"/>
      <c r="I1296" s="425"/>
      <c r="J1296" s="426" t="s">
        <v>1071</v>
      </c>
      <c r="K1296" s="461"/>
      <c r="L1296" s="461"/>
      <c r="M1296" s="421"/>
      <c r="N1296" s="459" t="s">
        <v>1071</v>
      </c>
      <c r="O1296" s="228" t="s">
        <v>1071</v>
      </c>
      <c r="P1296" s="720"/>
      <c r="Q1296" s="721"/>
      <c r="R1296" s="722"/>
      <c r="S1296" s="723"/>
      <c r="T1296" s="422"/>
      <c r="U1296" s="423"/>
      <c r="V1296" s="424"/>
    </row>
    <row r="1297" spans="1:22" s="40" customFormat="1" ht="14.4" thickBot="1">
      <c r="A1297" s="39" t="s">
        <v>1687</v>
      </c>
      <c r="B1297" s="443" t="s">
        <v>1071</v>
      </c>
      <c r="C1297" s="428"/>
      <c r="D1297" s="428"/>
      <c r="E1297" s="428"/>
      <c r="F1297" s="428"/>
      <c r="G1297" s="429"/>
      <c r="H1297" s="429"/>
      <c r="I1297" s="430"/>
      <c r="J1297" s="431" t="s">
        <v>1071</v>
      </c>
      <c r="K1297" s="462"/>
      <c r="L1297" s="462"/>
      <c r="M1297" s="432"/>
      <c r="N1297" s="459" t="s">
        <v>1071</v>
      </c>
      <c r="O1297" s="228" t="s">
        <v>1071</v>
      </c>
      <c r="P1297" s="720"/>
      <c r="Q1297" s="721"/>
      <c r="R1297" s="722"/>
      <c r="S1297" s="723"/>
      <c r="T1297" s="422"/>
      <c r="U1297" s="423"/>
      <c r="V1297" s="424"/>
    </row>
    <row r="1298" spans="1:22" s="24" customFormat="1" ht="12" customHeight="1">
      <c r="A1298" s="39"/>
      <c r="B1298" s="41"/>
      <c r="C1298" s="42"/>
      <c r="D1298" s="42"/>
      <c r="E1298" s="42"/>
      <c r="F1298" s="42"/>
      <c r="G1298" s="42"/>
      <c r="H1298" s="440"/>
      <c r="I1298" s="42"/>
      <c r="J1298" s="42"/>
      <c r="K1298" s="42"/>
      <c r="L1298" s="42"/>
      <c r="M1298" s="42"/>
      <c r="N1298" s="42"/>
      <c r="O1298" s="227"/>
      <c r="P1298" s="42"/>
      <c r="Q1298" s="42"/>
      <c r="R1298" s="227"/>
      <c r="S1298" s="42"/>
      <c r="T1298" s="42"/>
      <c r="U1298" s="43"/>
      <c r="V1298" s="44"/>
    </row>
    <row r="1299" spans="1:22" s="24" customFormat="1" ht="17.25" customHeight="1" thickBot="1">
      <c r="A1299" s="39" t="s">
        <v>1688</v>
      </c>
      <c r="B1299" s="510"/>
      <c r="C1299" s="511"/>
      <c r="D1299" s="511"/>
      <c r="E1299" s="511"/>
      <c r="F1299" s="511"/>
      <c r="G1299" s="511"/>
      <c r="H1299" s="511"/>
      <c r="I1299" s="511"/>
      <c r="J1299" s="511"/>
      <c r="K1299" s="511"/>
      <c r="L1299" s="511"/>
      <c r="M1299" s="511"/>
      <c r="N1299" s="447" t="s">
        <v>322</v>
      </c>
      <c r="O1299" s="448">
        <v>1217.8686666666665</v>
      </c>
      <c r="P1299" s="576"/>
      <c r="Q1299" s="576"/>
      <c r="R1299" s="577"/>
      <c r="S1299" s="577"/>
      <c r="T1299" s="578"/>
      <c r="U1299" s="579"/>
      <c r="V1299" s="580"/>
    </row>
    <row r="1300" spans="1:22" ht="17.25" customHeight="1">
      <c r="B1300" s="46"/>
      <c r="C1300" s="46"/>
      <c r="D1300" s="46"/>
      <c r="E1300" s="46"/>
      <c r="F1300" s="46"/>
      <c r="G1300" s="47"/>
      <c r="H1300" s="47"/>
      <c r="I1300" s="47"/>
      <c r="J1300" s="47"/>
      <c r="K1300" s="47"/>
      <c r="L1300" s="47"/>
      <c r="M1300" s="47"/>
      <c r="N1300" s="47"/>
      <c r="O1300" s="47"/>
      <c r="P1300" s="47"/>
      <c r="Q1300" s="47"/>
      <c r="R1300" s="47"/>
      <c r="S1300" s="47"/>
      <c r="T1300" s="47"/>
      <c r="U1300" s="47"/>
      <c r="V1300" s="47"/>
    </row>
    <row r="1301" spans="1:22" s="24" customFormat="1" ht="16.5" customHeight="1" thickBot="1">
      <c r="A1301" s="22"/>
      <c r="B1301" s="735" t="s">
        <v>65</v>
      </c>
      <c r="C1301" s="735"/>
      <c r="D1301" s="735"/>
      <c r="E1301" s="735"/>
      <c r="F1301" s="735"/>
      <c r="G1301" s="735"/>
      <c r="H1301" s="735"/>
      <c r="I1301" s="735"/>
      <c r="J1301" s="735"/>
      <c r="K1301" s="735"/>
      <c r="L1301" s="735"/>
      <c r="M1301" s="735"/>
      <c r="N1301" s="735"/>
      <c r="O1301" s="735"/>
      <c r="P1301" s="735"/>
      <c r="Q1301" s="735"/>
      <c r="R1301" s="735"/>
      <c r="S1301" s="735"/>
      <c r="T1301" s="735"/>
      <c r="U1301" s="735"/>
      <c r="V1301" s="735"/>
    </row>
    <row r="1302" spans="1:22" s="27" customFormat="1" ht="22.5" customHeight="1">
      <c r="A1302" s="106" t="s">
        <v>1689</v>
      </c>
      <c r="B1302" s="774" t="s">
        <v>62</v>
      </c>
      <c r="C1302" s="779" t="s">
        <v>83</v>
      </c>
      <c r="D1302" s="780"/>
      <c r="E1302" s="780"/>
      <c r="F1302" s="780"/>
      <c r="G1302" s="780"/>
      <c r="H1302" s="780"/>
      <c r="I1302" s="780"/>
      <c r="J1302" s="780"/>
      <c r="K1302" s="780"/>
      <c r="L1302" s="780"/>
      <c r="M1302" s="758"/>
      <c r="N1302" s="512"/>
      <c r="O1302" s="513"/>
      <c r="P1302" s="779" t="s">
        <v>90</v>
      </c>
      <c r="Q1302" s="780"/>
      <c r="R1302" s="780"/>
      <c r="S1302" s="758"/>
      <c r="T1302" s="757" t="s">
        <v>367</v>
      </c>
      <c r="U1302" s="758"/>
      <c r="V1302" s="781" t="s">
        <v>6</v>
      </c>
    </row>
    <row r="1303" spans="1:22" s="27" customFormat="1" ht="22.5" customHeight="1">
      <c r="A1303" s="106" t="s">
        <v>1690</v>
      </c>
      <c r="B1303" s="775"/>
      <c r="C1303" s="787" t="s">
        <v>84</v>
      </c>
      <c r="D1303" s="788"/>
      <c r="E1303" s="789"/>
      <c r="F1303" s="516">
        <v>2</v>
      </c>
      <c r="G1303" s="791" t="s">
        <v>292</v>
      </c>
      <c r="H1303" s="750" t="s">
        <v>291</v>
      </c>
      <c r="I1303" s="750"/>
      <c r="J1303" s="787" t="s">
        <v>290</v>
      </c>
      <c r="K1303" s="790"/>
      <c r="L1303" s="517"/>
      <c r="M1303" s="517"/>
      <c r="N1303" s="518"/>
      <c r="O1303" s="519"/>
      <c r="P1303" s="814"/>
      <c r="Q1303" s="815"/>
      <c r="R1303" s="815"/>
      <c r="S1303" s="816"/>
      <c r="T1303" s="759"/>
      <c r="U1303" s="760"/>
      <c r="V1303" s="782"/>
    </row>
    <row r="1304" spans="1:22" s="27" customFormat="1" ht="51.75" customHeight="1" thickBot="1">
      <c r="A1304" s="106" t="s">
        <v>1691</v>
      </c>
      <c r="B1304" s="775"/>
      <c r="C1304" s="788" t="s">
        <v>82</v>
      </c>
      <c r="D1304" s="789"/>
      <c r="E1304" s="520" t="s">
        <v>86</v>
      </c>
      <c r="F1304" s="514" t="s">
        <v>311</v>
      </c>
      <c r="G1304" s="791"/>
      <c r="H1304" s="750"/>
      <c r="I1304" s="750"/>
      <c r="J1304" s="504" t="s">
        <v>289</v>
      </c>
      <c r="K1304" s="515" t="s">
        <v>297</v>
      </c>
      <c r="L1304" s="521" t="s">
        <v>378</v>
      </c>
      <c r="M1304" s="521"/>
      <c r="N1304" s="522" t="s">
        <v>339</v>
      </c>
      <c r="O1304" s="523"/>
      <c r="P1304" s="454" t="s">
        <v>1100</v>
      </c>
      <c r="Q1304" s="333" t="s">
        <v>91</v>
      </c>
      <c r="R1304" s="334"/>
      <c r="S1304" s="107">
        <v>3</v>
      </c>
      <c r="T1304" s="784"/>
      <c r="U1304" s="785"/>
      <c r="V1304" s="783"/>
    </row>
    <row r="1305" spans="1:22" s="27" customFormat="1" ht="15.75" customHeight="1">
      <c r="A1305" s="106" t="s">
        <v>1692</v>
      </c>
      <c r="B1305" s="775"/>
      <c r="C1305" s="50">
        <v>1</v>
      </c>
      <c r="D1305" s="94" t="s">
        <v>504</v>
      </c>
      <c r="E1305" s="101">
        <v>0.5</v>
      </c>
      <c r="F1305" s="327">
        <v>2234.4960000000001</v>
      </c>
      <c r="G1305" s="327">
        <v>1532.71</v>
      </c>
      <c r="H1305" s="777" t="s">
        <v>6</v>
      </c>
      <c r="I1305" s="778"/>
      <c r="J1305" s="102" t="s">
        <v>6</v>
      </c>
      <c r="K1305" s="99" t="s">
        <v>1071</v>
      </c>
      <c r="L1305" s="486" t="s">
        <v>370</v>
      </c>
      <c r="M1305" s="487" t="s">
        <v>1102</v>
      </c>
      <c r="N1305" s="401" t="s">
        <v>24</v>
      </c>
      <c r="O1305" s="801" t="s">
        <v>15</v>
      </c>
      <c r="P1305" s="802"/>
      <c r="Q1305" s="792">
        <v>38</v>
      </c>
      <c r="R1305" s="795" t="s">
        <v>370</v>
      </c>
      <c r="S1305" s="796"/>
      <c r="T1305" s="757" t="s">
        <v>68</v>
      </c>
      <c r="U1305" s="780"/>
      <c r="V1305" s="758"/>
    </row>
    <row r="1306" spans="1:22" s="27" customFormat="1" ht="15.75" customHeight="1" thickBot="1">
      <c r="A1306" s="106" t="s">
        <v>1693</v>
      </c>
      <c r="B1306" s="775"/>
      <c r="C1306" s="50">
        <v>2</v>
      </c>
      <c r="D1306" s="94" t="s">
        <v>505</v>
      </c>
      <c r="E1306" s="101">
        <v>0.5</v>
      </c>
      <c r="F1306" s="327">
        <v>1419.1100000000001</v>
      </c>
      <c r="G1306" s="327">
        <v>1532.71</v>
      </c>
      <c r="H1306" s="777" t="s">
        <v>31</v>
      </c>
      <c r="I1306" s="778"/>
      <c r="J1306" s="102" t="s">
        <v>6</v>
      </c>
      <c r="K1306" s="99" t="s">
        <v>1071</v>
      </c>
      <c r="L1306" s="486" t="s">
        <v>370</v>
      </c>
      <c r="M1306" s="487" t="s">
        <v>1102</v>
      </c>
      <c r="N1306" s="401" t="s">
        <v>24</v>
      </c>
      <c r="O1306" s="801"/>
      <c r="P1306" s="802"/>
      <c r="Q1306" s="793"/>
      <c r="R1306" s="797"/>
      <c r="S1306" s="798"/>
      <c r="T1306" s="784"/>
      <c r="U1306" s="786"/>
      <c r="V1306" s="785"/>
    </row>
    <row r="1307" spans="1:22" s="27" customFormat="1" ht="15.75" customHeight="1">
      <c r="A1307" s="106" t="s">
        <v>1694</v>
      </c>
      <c r="B1307" s="775"/>
      <c r="C1307" s="50">
        <v>3</v>
      </c>
      <c r="D1307" s="94" t="s">
        <v>1071</v>
      </c>
      <c r="E1307" s="101" t="s">
        <v>1071</v>
      </c>
      <c r="F1307" s="327" t="s">
        <v>1071</v>
      </c>
      <c r="G1307" s="327" t="s">
        <v>1071</v>
      </c>
      <c r="H1307" s="777" t="s">
        <v>1071</v>
      </c>
      <c r="I1307" s="778"/>
      <c r="J1307" s="102" t="s">
        <v>1071</v>
      </c>
      <c r="K1307" s="99" t="s">
        <v>1071</v>
      </c>
      <c r="L1307" s="486"/>
      <c r="M1307" s="487" t="s">
        <v>1071</v>
      </c>
      <c r="N1307" s="401"/>
      <c r="O1307" s="803"/>
      <c r="P1307" s="804"/>
      <c r="Q1307" s="794"/>
      <c r="R1307" s="799"/>
      <c r="S1307" s="800"/>
      <c r="T1307" s="261"/>
      <c r="U1307" s="261"/>
      <c r="V1307" s="262"/>
    </row>
    <row r="1308" spans="1:22" s="27" customFormat="1" ht="15.75" customHeight="1">
      <c r="A1308" s="106" t="s">
        <v>1695</v>
      </c>
      <c r="B1308" s="775"/>
      <c r="C1308" s="50">
        <v>4</v>
      </c>
      <c r="D1308" s="94" t="s">
        <v>1071</v>
      </c>
      <c r="E1308" s="101" t="s">
        <v>1071</v>
      </c>
      <c r="F1308" s="327" t="s">
        <v>1071</v>
      </c>
      <c r="G1308" s="327" t="s">
        <v>1071</v>
      </c>
      <c r="H1308" s="777" t="s">
        <v>1071</v>
      </c>
      <c r="I1308" s="778"/>
      <c r="J1308" s="102" t="s">
        <v>1071</v>
      </c>
      <c r="K1308" s="99" t="s">
        <v>1071</v>
      </c>
      <c r="L1308" s="486"/>
      <c r="M1308" s="487" t="s">
        <v>1071</v>
      </c>
      <c r="N1308" s="401"/>
      <c r="O1308" s="810" t="s">
        <v>315</v>
      </c>
      <c r="P1308" s="787" t="s">
        <v>314</v>
      </c>
      <c r="Q1308" s="788"/>
      <c r="R1308" s="788"/>
      <c r="S1308" s="789"/>
      <c r="T1308" s="242"/>
      <c r="U1308" s="242"/>
      <c r="V1308" s="263"/>
    </row>
    <row r="1309" spans="1:22" s="27" customFormat="1" ht="17.25" customHeight="1">
      <c r="A1309" s="106" t="s">
        <v>1696</v>
      </c>
      <c r="B1309" s="775"/>
      <c r="C1309" s="50">
        <v>5</v>
      </c>
      <c r="D1309" s="94" t="s">
        <v>1071</v>
      </c>
      <c r="E1309" s="101" t="s">
        <v>1071</v>
      </c>
      <c r="F1309" s="327" t="s">
        <v>1071</v>
      </c>
      <c r="G1309" s="327" t="s">
        <v>1071</v>
      </c>
      <c r="H1309" s="777" t="s">
        <v>1071</v>
      </c>
      <c r="I1309" s="778"/>
      <c r="J1309" s="102" t="s">
        <v>1071</v>
      </c>
      <c r="K1309" s="99" t="s">
        <v>1071</v>
      </c>
      <c r="L1309" s="486"/>
      <c r="M1309" s="487" t="s">
        <v>1071</v>
      </c>
      <c r="N1309" s="401"/>
      <c r="O1309" s="811"/>
      <c r="P1309" s="504" t="s">
        <v>92</v>
      </c>
      <c r="Q1309" s="504" t="s">
        <v>299</v>
      </c>
      <c r="R1309" s="750" t="s">
        <v>312</v>
      </c>
      <c r="S1309" s="750"/>
      <c r="T1309" s="242"/>
      <c r="U1309" s="242"/>
      <c r="V1309" s="263"/>
    </row>
    <row r="1310" spans="1:22" s="27" customFormat="1" ht="16.5" customHeight="1" thickBot="1">
      <c r="A1310" s="106" t="s">
        <v>1697</v>
      </c>
      <c r="B1310" s="775"/>
      <c r="C1310" s="103">
        <v>6</v>
      </c>
      <c r="D1310" s="104" t="s">
        <v>1071</v>
      </c>
      <c r="E1310" s="105" t="s">
        <v>1071</v>
      </c>
      <c r="F1310" s="327" t="s">
        <v>1071</v>
      </c>
      <c r="G1310" s="327" t="s">
        <v>1071</v>
      </c>
      <c r="H1310" s="777" t="s">
        <v>1071</v>
      </c>
      <c r="I1310" s="778"/>
      <c r="J1310" s="102" t="s">
        <v>1071</v>
      </c>
      <c r="K1310" s="99" t="s">
        <v>1071</v>
      </c>
      <c r="L1310" s="486"/>
      <c r="M1310" s="487" t="s">
        <v>1071</v>
      </c>
      <c r="N1310" s="484"/>
      <c r="O1310" s="346" t="s">
        <v>6</v>
      </c>
      <c r="P1310" s="265">
        <v>2</v>
      </c>
      <c r="Q1310" s="266">
        <v>3065.4126299999998</v>
      </c>
      <c r="R1310" s="817">
        <v>3653.6059999999998</v>
      </c>
      <c r="S1310" s="817">
        <v>0</v>
      </c>
      <c r="T1310" s="242"/>
      <c r="U1310" s="242"/>
      <c r="V1310" s="263"/>
    </row>
    <row r="1311" spans="1:22" s="27" customFormat="1" ht="16.5" customHeight="1" thickBot="1">
      <c r="A1311" s="106" t="s">
        <v>1698</v>
      </c>
      <c r="B1311" s="776"/>
      <c r="C1311" s="805" t="s">
        <v>88</v>
      </c>
      <c r="D1311" s="806"/>
      <c r="E1311" s="806"/>
      <c r="F1311" s="545"/>
      <c r="G1311" s="546"/>
      <c r="H1311" s="730" t="s">
        <v>6</v>
      </c>
      <c r="I1311" s="731"/>
      <c r="J1311" s="449" t="s">
        <v>6</v>
      </c>
      <c r="K1311" s="267" t="s">
        <v>6</v>
      </c>
      <c r="L1311" s="527"/>
      <c r="M1311" s="575"/>
      <c r="N1311" s="528"/>
      <c r="O1311" s="732" t="s">
        <v>1071</v>
      </c>
      <c r="P1311" s="732" t="s">
        <v>1071</v>
      </c>
      <c r="Q1311" s="732" t="s">
        <v>1071</v>
      </c>
      <c r="R1311" s="732" t="s">
        <v>1071</v>
      </c>
      <c r="S1311" s="732" t="s">
        <v>1071</v>
      </c>
      <c r="T1311" s="524"/>
      <c r="U1311" s="525"/>
      <c r="V1311" s="526"/>
    </row>
    <row r="1312" spans="1:22" ht="24.9" customHeight="1"/>
    <row r="1313" spans="1:22" ht="24.9" customHeight="1"/>
    <row r="1314" spans="1:22" s="38" customFormat="1" ht="24" thickBot="1">
      <c r="A1314" s="31">
        <v>39</v>
      </c>
      <c r="B1314" s="746" t="s">
        <v>49</v>
      </c>
      <c r="C1314" s="746"/>
      <c r="D1314" s="746"/>
      <c r="E1314" s="32">
        <v>39</v>
      </c>
      <c r="F1314" s="33" t="s">
        <v>506</v>
      </c>
      <c r="G1314" s="34"/>
      <c r="H1314" s="34"/>
      <c r="I1314" s="33"/>
      <c r="J1314" s="33"/>
      <c r="K1314" s="33"/>
      <c r="L1314" s="33"/>
      <c r="M1314" s="35"/>
      <c r="N1314" s="35"/>
      <c r="O1314" s="34"/>
      <c r="P1314" s="34"/>
      <c r="Q1314" s="36"/>
      <c r="R1314" s="36"/>
      <c r="S1314" s="36"/>
      <c r="T1314" s="36"/>
      <c r="U1314" s="37"/>
    </row>
    <row r="1315" spans="1:22" s="24" customFormat="1" ht="24.75" customHeight="1">
      <c r="A1315" s="22"/>
      <c r="B1315" s="768" t="s">
        <v>54</v>
      </c>
      <c r="C1315" s="501" t="s">
        <v>55</v>
      </c>
      <c r="D1315" s="502" t="s">
        <v>16</v>
      </c>
      <c r="E1315" s="502"/>
      <c r="F1315" s="502" t="s">
        <v>56</v>
      </c>
      <c r="G1315" s="503"/>
      <c r="H1315" s="749" t="s">
        <v>57</v>
      </c>
      <c r="I1315" s="747" t="s">
        <v>345</v>
      </c>
      <c r="J1315" s="749" t="s">
        <v>17</v>
      </c>
      <c r="K1315" s="749" t="s">
        <v>298</v>
      </c>
      <c r="L1315" s="749" t="s">
        <v>58</v>
      </c>
      <c r="M1315" s="749" t="s">
        <v>193</v>
      </c>
      <c r="N1315" s="766" t="s">
        <v>313</v>
      </c>
      <c r="O1315" s="767"/>
      <c r="P1315" s="733" t="s">
        <v>21</v>
      </c>
      <c r="Q1315" s="734"/>
      <c r="R1315" s="757" t="s">
        <v>205</v>
      </c>
      <c r="S1315" s="758"/>
      <c r="T1315" s="761" t="s">
        <v>180</v>
      </c>
      <c r="U1315" s="762"/>
      <c r="V1315" s="763"/>
    </row>
    <row r="1316" spans="1:22" s="24" customFormat="1" ht="92.25" customHeight="1">
      <c r="A1316" s="22"/>
      <c r="B1316" s="769"/>
      <c r="C1316" s="504" t="s">
        <v>59</v>
      </c>
      <c r="D1316" s="505" t="s">
        <v>3</v>
      </c>
      <c r="E1316" s="505" t="s">
        <v>18</v>
      </c>
      <c r="F1316" s="505" t="s">
        <v>60</v>
      </c>
      <c r="G1316" s="506" t="s">
        <v>61</v>
      </c>
      <c r="H1316" s="750"/>
      <c r="I1316" s="748"/>
      <c r="J1316" s="750"/>
      <c r="K1316" s="750"/>
      <c r="L1316" s="750"/>
      <c r="M1316" s="750"/>
      <c r="N1316" s="504" t="s">
        <v>191</v>
      </c>
      <c r="O1316" s="505" t="s">
        <v>73</v>
      </c>
      <c r="P1316" s="764"/>
      <c r="Q1316" s="765"/>
      <c r="R1316" s="759"/>
      <c r="S1316" s="760"/>
      <c r="T1316" s="507" t="s">
        <v>181</v>
      </c>
      <c r="U1316" s="508" t="s">
        <v>190</v>
      </c>
      <c r="V1316" s="509" t="s">
        <v>225</v>
      </c>
    </row>
    <row r="1317" spans="1:22" s="24" customFormat="1" ht="26.25" customHeight="1">
      <c r="A1317" s="22"/>
      <c r="B1317" s="433"/>
      <c r="C1317" s="434">
        <v>3</v>
      </c>
      <c r="D1317" s="434">
        <v>4</v>
      </c>
      <c r="E1317" s="434">
        <v>5</v>
      </c>
      <c r="F1317" s="434">
        <v>6</v>
      </c>
      <c r="G1317" s="434">
        <v>7</v>
      </c>
      <c r="H1317" s="434">
        <v>8</v>
      </c>
      <c r="I1317" s="434">
        <v>9</v>
      </c>
      <c r="J1317" s="434">
        <v>10</v>
      </c>
      <c r="K1317" s="434">
        <v>11</v>
      </c>
      <c r="L1317" s="434">
        <v>12</v>
      </c>
      <c r="M1317" s="434">
        <v>13</v>
      </c>
      <c r="N1317" s="434">
        <v>14</v>
      </c>
      <c r="O1317" s="434">
        <v>15</v>
      </c>
      <c r="P1317" s="435">
        <v>16</v>
      </c>
      <c r="Q1317" s="436">
        <v>17</v>
      </c>
      <c r="R1317" s="435">
        <v>18</v>
      </c>
      <c r="S1317" s="436">
        <v>19</v>
      </c>
      <c r="T1317" s="437">
        <v>20</v>
      </c>
      <c r="U1317" s="224">
        <v>21</v>
      </c>
      <c r="V1317" s="438">
        <v>22</v>
      </c>
    </row>
    <row r="1318" spans="1:22" s="40" customFormat="1" ht="24.9" customHeight="1">
      <c r="A1318" s="39" t="s">
        <v>1699</v>
      </c>
      <c r="B1318" s="439">
        <v>1</v>
      </c>
      <c r="C1318" s="427" t="s">
        <v>592</v>
      </c>
      <c r="D1318" s="427" t="s">
        <v>818</v>
      </c>
      <c r="E1318" s="427" t="s">
        <v>819</v>
      </c>
      <c r="F1318" s="427" t="s">
        <v>591</v>
      </c>
      <c r="G1318" s="419">
        <v>1</v>
      </c>
      <c r="H1318" s="419" t="s">
        <v>24</v>
      </c>
      <c r="I1318" s="425" t="s">
        <v>591</v>
      </c>
      <c r="J1318" s="426" t="s">
        <v>506</v>
      </c>
      <c r="K1318" s="461">
        <v>43831</v>
      </c>
      <c r="L1318" s="461">
        <v>45138</v>
      </c>
      <c r="M1318" s="420">
        <v>2269.71</v>
      </c>
      <c r="N1318" s="458">
        <v>2269.71</v>
      </c>
      <c r="O1318" s="228">
        <v>2269.71</v>
      </c>
      <c r="P1318" s="720"/>
      <c r="Q1318" s="721"/>
      <c r="R1318" s="722" t="s">
        <v>610</v>
      </c>
      <c r="S1318" s="723"/>
      <c r="T1318" s="422" t="s">
        <v>24</v>
      </c>
      <c r="U1318" s="423">
        <v>34</v>
      </c>
      <c r="V1318" s="424" t="s">
        <v>24</v>
      </c>
    </row>
    <row r="1319" spans="1:22" s="40" customFormat="1" ht="24.9" customHeight="1">
      <c r="A1319" s="39" t="s">
        <v>1088</v>
      </c>
      <c r="B1319" s="439">
        <v>2</v>
      </c>
      <c r="C1319" s="427" t="s">
        <v>592</v>
      </c>
      <c r="D1319" s="427" t="s">
        <v>820</v>
      </c>
      <c r="E1319" s="427" t="s">
        <v>821</v>
      </c>
      <c r="F1319" s="427" t="s">
        <v>591</v>
      </c>
      <c r="G1319" s="419">
        <v>1</v>
      </c>
      <c r="H1319" s="419" t="s">
        <v>24</v>
      </c>
      <c r="I1319" s="425" t="s">
        <v>591</v>
      </c>
      <c r="J1319" s="426" t="s">
        <v>506</v>
      </c>
      <c r="K1319" s="461">
        <v>42018</v>
      </c>
      <c r="L1319" s="461">
        <v>42551</v>
      </c>
      <c r="M1319" s="420">
        <v>1161.28</v>
      </c>
      <c r="N1319" s="458">
        <v>1161.28</v>
      </c>
      <c r="O1319" s="228">
        <v>1161.28</v>
      </c>
      <c r="P1319" s="720"/>
      <c r="Q1319" s="721"/>
      <c r="R1319" s="722" t="s">
        <v>610</v>
      </c>
      <c r="S1319" s="723"/>
      <c r="T1319" s="422" t="s">
        <v>24</v>
      </c>
      <c r="U1319" s="423">
        <v>21</v>
      </c>
      <c r="V1319" s="424" t="s">
        <v>24</v>
      </c>
    </row>
    <row r="1320" spans="1:22" s="40" customFormat="1" ht="13.8">
      <c r="A1320" s="39" t="s">
        <v>595</v>
      </c>
      <c r="B1320" s="439" t="s">
        <v>1071</v>
      </c>
      <c r="C1320" s="427"/>
      <c r="D1320" s="427"/>
      <c r="E1320" s="427"/>
      <c r="F1320" s="427"/>
      <c r="G1320" s="419"/>
      <c r="H1320" s="419"/>
      <c r="I1320" s="425"/>
      <c r="J1320" s="426" t="s">
        <v>1071</v>
      </c>
      <c r="K1320" s="461"/>
      <c r="L1320" s="461"/>
      <c r="M1320" s="420"/>
      <c r="N1320" s="458" t="s">
        <v>1071</v>
      </c>
      <c r="O1320" s="228" t="s">
        <v>1071</v>
      </c>
      <c r="P1320" s="720"/>
      <c r="Q1320" s="721"/>
      <c r="R1320" s="722"/>
      <c r="S1320" s="723"/>
      <c r="T1320" s="422"/>
      <c r="U1320" s="423"/>
      <c r="V1320" s="424"/>
    </row>
    <row r="1321" spans="1:22" s="40" customFormat="1" ht="13.8">
      <c r="A1321" s="39" t="s">
        <v>1089</v>
      </c>
      <c r="B1321" s="439" t="s">
        <v>1071</v>
      </c>
      <c r="C1321" s="427"/>
      <c r="D1321" s="427"/>
      <c r="E1321" s="427"/>
      <c r="F1321" s="427"/>
      <c r="G1321" s="419"/>
      <c r="H1321" s="419"/>
      <c r="I1321" s="425"/>
      <c r="J1321" s="426" t="s">
        <v>1071</v>
      </c>
      <c r="K1321" s="594"/>
      <c r="L1321" s="461"/>
      <c r="M1321" s="420"/>
      <c r="N1321" s="458" t="s">
        <v>1071</v>
      </c>
      <c r="O1321" s="228" t="s">
        <v>1071</v>
      </c>
      <c r="P1321" s="720"/>
      <c r="Q1321" s="721"/>
      <c r="R1321" s="722"/>
      <c r="S1321" s="723"/>
      <c r="T1321" s="422"/>
      <c r="U1321" s="423"/>
      <c r="V1321" s="424"/>
    </row>
    <row r="1322" spans="1:22" s="40" customFormat="1" ht="13.8">
      <c r="A1322" s="39" t="s">
        <v>1090</v>
      </c>
      <c r="B1322" s="439" t="s">
        <v>1071</v>
      </c>
      <c r="C1322" s="427"/>
      <c r="D1322" s="427"/>
      <c r="E1322" s="427"/>
      <c r="F1322" s="427"/>
      <c r="G1322" s="419"/>
      <c r="H1322" s="419"/>
      <c r="I1322" s="425"/>
      <c r="J1322" s="426" t="s">
        <v>1071</v>
      </c>
      <c r="K1322" s="461"/>
      <c r="L1322" s="461"/>
      <c r="M1322" s="420"/>
      <c r="N1322" s="458" t="s">
        <v>1071</v>
      </c>
      <c r="O1322" s="228" t="s">
        <v>1071</v>
      </c>
      <c r="P1322" s="720"/>
      <c r="Q1322" s="721"/>
      <c r="R1322" s="722"/>
      <c r="S1322" s="723"/>
      <c r="T1322" s="422"/>
      <c r="U1322" s="423"/>
      <c r="V1322" s="424"/>
    </row>
    <row r="1323" spans="1:22" s="40" customFormat="1" ht="13.8">
      <c r="A1323" s="39" t="s">
        <v>1091</v>
      </c>
      <c r="B1323" s="439" t="s">
        <v>1071</v>
      </c>
      <c r="C1323" s="427"/>
      <c r="D1323" s="427"/>
      <c r="E1323" s="427"/>
      <c r="F1323" s="427"/>
      <c r="G1323" s="419"/>
      <c r="H1323" s="419"/>
      <c r="I1323" s="425"/>
      <c r="J1323" s="426" t="s">
        <v>1071</v>
      </c>
      <c r="K1323" s="461"/>
      <c r="L1323" s="461"/>
      <c r="M1323" s="420"/>
      <c r="N1323" s="458" t="s">
        <v>1071</v>
      </c>
      <c r="O1323" s="228" t="s">
        <v>1071</v>
      </c>
      <c r="P1323" s="720"/>
      <c r="Q1323" s="721"/>
      <c r="R1323" s="722"/>
      <c r="S1323" s="723"/>
      <c r="T1323" s="422"/>
      <c r="U1323" s="423"/>
      <c r="V1323" s="424"/>
    </row>
    <row r="1324" spans="1:22" s="40" customFormat="1" ht="13.8">
      <c r="A1324" s="39"/>
      <c r="B1324" s="439" t="s">
        <v>1071</v>
      </c>
      <c r="C1324" s="427"/>
      <c r="D1324" s="427"/>
      <c r="E1324" s="427"/>
      <c r="F1324" s="427"/>
      <c r="G1324" s="419"/>
      <c r="H1324" s="419"/>
      <c r="I1324" s="425"/>
      <c r="J1324" s="426" t="s">
        <v>1071</v>
      </c>
      <c r="K1324" s="461"/>
      <c r="L1324" s="461"/>
      <c r="M1324" s="420"/>
      <c r="N1324" s="458" t="s">
        <v>1071</v>
      </c>
      <c r="O1324" s="228" t="s">
        <v>1071</v>
      </c>
      <c r="P1324" s="720"/>
      <c r="Q1324" s="721"/>
      <c r="R1324" s="722"/>
      <c r="S1324" s="723"/>
      <c r="T1324" s="422"/>
      <c r="U1324" s="423"/>
      <c r="V1324" s="424"/>
    </row>
    <row r="1325" spans="1:22" s="40" customFormat="1" ht="13.8">
      <c r="A1325" s="39"/>
      <c r="B1325" s="439" t="s">
        <v>1071</v>
      </c>
      <c r="C1325" s="427"/>
      <c r="D1325" s="427"/>
      <c r="E1325" s="427"/>
      <c r="F1325" s="427"/>
      <c r="G1325" s="419"/>
      <c r="H1325" s="419"/>
      <c r="I1325" s="425"/>
      <c r="J1325" s="426" t="s">
        <v>1071</v>
      </c>
      <c r="K1325" s="461"/>
      <c r="L1325" s="461"/>
      <c r="M1325" s="420"/>
      <c r="N1325" s="458" t="s">
        <v>1071</v>
      </c>
      <c r="O1325" s="228" t="s">
        <v>1071</v>
      </c>
      <c r="P1325" s="720"/>
      <c r="Q1325" s="721"/>
      <c r="R1325" s="722"/>
      <c r="S1325" s="723"/>
      <c r="T1325" s="422"/>
      <c r="U1325" s="423"/>
      <c r="V1325" s="424"/>
    </row>
    <row r="1326" spans="1:22" s="40" customFormat="1" ht="13.8">
      <c r="A1326" s="39"/>
      <c r="B1326" s="439" t="s">
        <v>1071</v>
      </c>
      <c r="C1326" s="427"/>
      <c r="D1326" s="427"/>
      <c r="E1326" s="427"/>
      <c r="F1326" s="427"/>
      <c r="G1326" s="419"/>
      <c r="H1326" s="419"/>
      <c r="I1326" s="425"/>
      <c r="J1326" s="426" t="s">
        <v>1071</v>
      </c>
      <c r="K1326" s="461"/>
      <c r="L1326" s="461"/>
      <c r="M1326" s="420"/>
      <c r="N1326" s="458" t="s">
        <v>1071</v>
      </c>
      <c r="O1326" s="228" t="s">
        <v>1071</v>
      </c>
      <c r="P1326" s="720"/>
      <c r="Q1326" s="721"/>
      <c r="R1326" s="722"/>
      <c r="S1326" s="723"/>
      <c r="T1326" s="422"/>
      <c r="U1326" s="423"/>
      <c r="V1326" s="424"/>
    </row>
    <row r="1327" spans="1:22" s="40" customFormat="1" ht="13.8">
      <c r="A1327" s="39"/>
      <c r="B1327" s="439" t="s">
        <v>1071</v>
      </c>
      <c r="C1327" s="427"/>
      <c r="D1327" s="427"/>
      <c r="E1327" s="427"/>
      <c r="F1327" s="427"/>
      <c r="G1327" s="419"/>
      <c r="H1327" s="419"/>
      <c r="I1327" s="425"/>
      <c r="J1327" s="426" t="s">
        <v>1071</v>
      </c>
      <c r="K1327" s="461"/>
      <c r="L1327" s="461"/>
      <c r="M1327" s="420"/>
      <c r="N1327" s="458" t="s">
        <v>1071</v>
      </c>
      <c r="O1327" s="228" t="s">
        <v>1071</v>
      </c>
      <c r="P1327" s="720"/>
      <c r="Q1327" s="721"/>
      <c r="R1327" s="722"/>
      <c r="S1327" s="723"/>
      <c r="T1327" s="422"/>
      <c r="U1327" s="423"/>
      <c r="V1327" s="424"/>
    </row>
    <row r="1328" spans="1:22" s="40" customFormat="1" ht="13.8">
      <c r="A1328" s="39"/>
      <c r="B1328" s="439" t="s">
        <v>1071</v>
      </c>
      <c r="C1328" s="427"/>
      <c r="D1328" s="427"/>
      <c r="E1328" s="427"/>
      <c r="F1328" s="427"/>
      <c r="G1328" s="419"/>
      <c r="H1328" s="419"/>
      <c r="I1328" s="425"/>
      <c r="J1328" s="426" t="s">
        <v>1071</v>
      </c>
      <c r="K1328" s="461"/>
      <c r="L1328" s="461"/>
      <c r="M1328" s="420"/>
      <c r="N1328" s="458" t="s">
        <v>1071</v>
      </c>
      <c r="O1328" s="228" t="s">
        <v>1071</v>
      </c>
      <c r="P1328" s="720"/>
      <c r="Q1328" s="721"/>
      <c r="R1328" s="722"/>
      <c r="S1328" s="723"/>
      <c r="T1328" s="422"/>
      <c r="U1328" s="423"/>
      <c r="V1328" s="424"/>
    </row>
    <row r="1329" spans="1:22" s="40" customFormat="1" ht="13.8">
      <c r="A1329" s="39" t="s">
        <v>1700</v>
      </c>
      <c r="B1329" s="439" t="s">
        <v>1071</v>
      </c>
      <c r="C1329" s="427"/>
      <c r="D1329" s="427"/>
      <c r="E1329" s="427"/>
      <c r="F1329" s="427"/>
      <c r="G1329" s="419"/>
      <c r="H1329" s="419"/>
      <c r="I1329" s="425"/>
      <c r="J1329" s="426" t="s">
        <v>1071</v>
      </c>
      <c r="K1329" s="461"/>
      <c r="L1329" s="461"/>
      <c r="M1329" s="420"/>
      <c r="N1329" s="459" t="s">
        <v>1071</v>
      </c>
      <c r="O1329" s="228"/>
      <c r="P1329" s="720"/>
      <c r="Q1329" s="721"/>
      <c r="R1329" s="722"/>
      <c r="S1329" s="723"/>
      <c r="T1329" s="422"/>
      <c r="U1329" s="423"/>
      <c r="V1329" s="424"/>
    </row>
    <row r="1330" spans="1:22" s="40" customFormat="1" ht="13.8">
      <c r="A1330" s="39" t="s">
        <v>1701</v>
      </c>
      <c r="B1330" s="439" t="s">
        <v>1071</v>
      </c>
      <c r="C1330" s="427"/>
      <c r="D1330" s="427"/>
      <c r="E1330" s="427"/>
      <c r="F1330" s="427"/>
      <c r="G1330" s="419"/>
      <c r="H1330" s="419"/>
      <c r="I1330" s="425"/>
      <c r="J1330" s="426" t="s">
        <v>1071</v>
      </c>
      <c r="K1330" s="461"/>
      <c r="L1330" s="461"/>
      <c r="M1330" s="421"/>
      <c r="N1330" s="459" t="s">
        <v>1071</v>
      </c>
      <c r="O1330" s="228" t="s">
        <v>1071</v>
      </c>
      <c r="P1330" s="720"/>
      <c r="Q1330" s="721"/>
      <c r="R1330" s="722"/>
      <c r="S1330" s="723"/>
      <c r="T1330" s="422"/>
      <c r="U1330" s="423"/>
      <c r="V1330" s="424"/>
    </row>
    <row r="1331" spans="1:22" s="40" customFormat="1" ht="13.8">
      <c r="A1331" s="39" t="s">
        <v>1702</v>
      </c>
      <c r="B1331" s="439" t="s">
        <v>1071</v>
      </c>
      <c r="C1331" s="427"/>
      <c r="D1331" s="427"/>
      <c r="E1331" s="427"/>
      <c r="F1331" s="427"/>
      <c r="G1331" s="419"/>
      <c r="H1331" s="419"/>
      <c r="I1331" s="425"/>
      <c r="J1331" s="426" t="s">
        <v>1071</v>
      </c>
      <c r="K1331" s="461"/>
      <c r="L1331" s="461"/>
      <c r="M1331" s="421"/>
      <c r="N1331" s="459" t="s">
        <v>1071</v>
      </c>
      <c r="O1331" s="228" t="s">
        <v>1071</v>
      </c>
      <c r="P1331" s="720"/>
      <c r="Q1331" s="721"/>
      <c r="R1331" s="722"/>
      <c r="S1331" s="723"/>
      <c r="T1331" s="422"/>
      <c r="U1331" s="423"/>
      <c r="V1331" s="424"/>
    </row>
    <row r="1332" spans="1:22" s="40" customFormat="1" ht="14.4" thickBot="1">
      <c r="A1332" s="39" t="s">
        <v>1703</v>
      </c>
      <c r="B1332" s="443" t="s">
        <v>1071</v>
      </c>
      <c r="C1332" s="428"/>
      <c r="D1332" s="428"/>
      <c r="E1332" s="428"/>
      <c r="F1332" s="428"/>
      <c r="G1332" s="429"/>
      <c r="H1332" s="429"/>
      <c r="I1332" s="430"/>
      <c r="J1332" s="431" t="s">
        <v>1071</v>
      </c>
      <c r="K1332" s="462"/>
      <c r="L1332" s="462"/>
      <c r="M1332" s="432"/>
      <c r="N1332" s="459" t="s">
        <v>1071</v>
      </c>
      <c r="O1332" s="228" t="s">
        <v>1071</v>
      </c>
      <c r="P1332" s="720"/>
      <c r="Q1332" s="721"/>
      <c r="R1332" s="722"/>
      <c r="S1332" s="723"/>
      <c r="T1332" s="422"/>
      <c r="U1332" s="423"/>
      <c r="V1332" s="424"/>
    </row>
    <row r="1333" spans="1:22" s="24" customFormat="1" ht="12" customHeight="1">
      <c r="A1333" s="39"/>
      <c r="B1333" s="41"/>
      <c r="C1333" s="42"/>
      <c r="D1333" s="42"/>
      <c r="E1333" s="42"/>
      <c r="F1333" s="42"/>
      <c r="G1333" s="42"/>
      <c r="H1333" s="440"/>
      <c r="I1333" s="42"/>
      <c r="J1333" s="42"/>
      <c r="K1333" s="42"/>
      <c r="L1333" s="42"/>
      <c r="M1333" s="42"/>
      <c r="N1333" s="42"/>
      <c r="O1333" s="227"/>
      <c r="P1333" s="42"/>
      <c r="Q1333" s="42"/>
      <c r="R1333" s="227"/>
      <c r="S1333" s="42"/>
      <c r="T1333" s="42"/>
      <c r="U1333" s="43"/>
      <c r="V1333" s="44"/>
    </row>
    <row r="1334" spans="1:22" s="24" customFormat="1" ht="17.25" customHeight="1" thickBot="1">
      <c r="A1334" s="39" t="s">
        <v>1704</v>
      </c>
      <c r="B1334" s="510"/>
      <c r="C1334" s="511"/>
      <c r="D1334" s="511"/>
      <c r="E1334" s="511"/>
      <c r="F1334" s="511"/>
      <c r="G1334" s="511"/>
      <c r="H1334" s="511"/>
      <c r="I1334" s="511"/>
      <c r="J1334" s="511"/>
      <c r="K1334" s="511"/>
      <c r="L1334" s="511"/>
      <c r="M1334" s="511"/>
      <c r="N1334" s="447" t="s">
        <v>322</v>
      </c>
      <c r="O1334" s="448">
        <v>1715.4949999999999</v>
      </c>
      <c r="P1334" s="576"/>
      <c r="Q1334" s="576"/>
      <c r="R1334" s="577"/>
      <c r="S1334" s="577"/>
      <c r="T1334" s="578"/>
      <c r="U1334" s="579"/>
      <c r="V1334" s="580"/>
    </row>
    <row r="1335" spans="1:22" ht="17.25" customHeight="1">
      <c r="B1335" s="46"/>
      <c r="C1335" s="46"/>
      <c r="D1335" s="46"/>
      <c r="E1335" s="46"/>
      <c r="F1335" s="46"/>
      <c r="G1335" s="47"/>
      <c r="H1335" s="47"/>
      <c r="I1335" s="47"/>
      <c r="J1335" s="47"/>
      <c r="K1335" s="47"/>
      <c r="L1335" s="47"/>
      <c r="M1335" s="47"/>
      <c r="N1335" s="47"/>
      <c r="O1335" s="47"/>
      <c r="P1335" s="47"/>
      <c r="Q1335" s="47"/>
      <c r="R1335" s="47"/>
      <c r="S1335" s="47"/>
      <c r="T1335" s="47"/>
      <c r="U1335" s="47"/>
      <c r="V1335" s="47"/>
    </row>
    <row r="1336" spans="1:22" s="24" customFormat="1" ht="16.5" customHeight="1" thickBot="1">
      <c r="A1336" s="22"/>
      <c r="B1336" s="735" t="s">
        <v>65</v>
      </c>
      <c r="C1336" s="735"/>
      <c r="D1336" s="735"/>
      <c r="E1336" s="735"/>
      <c r="F1336" s="735"/>
      <c r="G1336" s="735"/>
      <c r="H1336" s="735"/>
      <c r="I1336" s="735"/>
      <c r="J1336" s="735"/>
      <c r="K1336" s="735"/>
      <c r="L1336" s="735"/>
      <c r="M1336" s="735"/>
      <c r="N1336" s="735"/>
      <c r="O1336" s="735"/>
      <c r="P1336" s="735"/>
      <c r="Q1336" s="735"/>
      <c r="R1336" s="735"/>
      <c r="S1336" s="735"/>
      <c r="T1336" s="735"/>
      <c r="U1336" s="735"/>
      <c r="V1336" s="735"/>
    </row>
    <row r="1337" spans="1:22" s="27" customFormat="1" ht="22.5" customHeight="1">
      <c r="A1337" s="106" t="s">
        <v>1705</v>
      </c>
      <c r="B1337" s="774" t="s">
        <v>62</v>
      </c>
      <c r="C1337" s="779" t="s">
        <v>83</v>
      </c>
      <c r="D1337" s="780"/>
      <c r="E1337" s="780"/>
      <c r="F1337" s="780"/>
      <c r="G1337" s="780"/>
      <c r="H1337" s="780"/>
      <c r="I1337" s="780"/>
      <c r="J1337" s="780"/>
      <c r="K1337" s="780"/>
      <c r="L1337" s="780"/>
      <c r="M1337" s="758"/>
      <c r="N1337" s="512"/>
      <c r="O1337" s="513"/>
      <c r="P1337" s="779" t="s">
        <v>90</v>
      </c>
      <c r="Q1337" s="780"/>
      <c r="R1337" s="780"/>
      <c r="S1337" s="758"/>
      <c r="T1337" s="757" t="s">
        <v>367</v>
      </c>
      <c r="U1337" s="758"/>
      <c r="V1337" s="781" t="s">
        <v>6</v>
      </c>
    </row>
    <row r="1338" spans="1:22" s="27" customFormat="1" ht="22.5" customHeight="1">
      <c r="A1338" s="106" t="s">
        <v>1706</v>
      </c>
      <c r="B1338" s="775"/>
      <c r="C1338" s="787" t="s">
        <v>84</v>
      </c>
      <c r="D1338" s="788"/>
      <c r="E1338" s="789"/>
      <c r="F1338" s="516">
        <v>1</v>
      </c>
      <c r="G1338" s="791" t="s">
        <v>292</v>
      </c>
      <c r="H1338" s="750" t="s">
        <v>291</v>
      </c>
      <c r="I1338" s="750"/>
      <c r="J1338" s="787" t="s">
        <v>290</v>
      </c>
      <c r="K1338" s="790"/>
      <c r="L1338" s="517"/>
      <c r="M1338" s="517"/>
      <c r="N1338" s="518"/>
      <c r="O1338" s="519"/>
      <c r="P1338" s="814"/>
      <c r="Q1338" s="815"/>
      <c r="R1338" s="815"/>
      <c r="S1338" s="816"/>
      <c r="T1338" s="759"/>
      <c r="U1338" s="760"/>
      <c r="V1338" s="782"/>
    </row>
    <row r="1339" spans="1:22" s="27" customFormat="1" ht="51.75" customHeight="1" thickBot="1">
      <c r="A1339" s="106" t="s">
        <v>1707</v>
      </c>
      <c r="B1339" s="775"/>
      <c r="C1339" s="788" t="s">
        <v>82</v>
      </c>
      <c r="D1339" s="789"/>
      <c r="E1339" s="520" t="s">
        <v>86</v>
      </c>
      <c r="F1339" s="514" t="s">
        <v>311</v>
      </c>
      <c r="G1339" s="791"/>
      <c r="H1339" s="750"/>
      <c r="I1339" s="750"/>
      <c r="J1339" s="504" t="s">
        <v>289</v>
      </c>
      <c r="K1339" s="515" t="s">
        <v>297</v>
      </c>
      <c r="L1339" s="521" t="s">
        <v>378</v>
      </c>
      <c r="M1339" s="521"/>
      <c r="N1339" s="522" t="s">
        <v>339</v>
      </c>
      <c r="O1339" s="523"/>
      <c r="P1339" s="454" t="s">
        <v>1100</v>
      </c>
      <c r="Q1339" s="333" t="s">
        <v>91</v>
      </c>
      <c r="R1339" s="334"/>
      <c r="S1339" s="107">
        <v>2</v>
      </c>
      <c r="T1339" s="784"/>
      <c r="U1339" s="785"/>
      <c r="V1339" s="783"/>
    </row>
    <row r="1340" spans="1:22" s="27" customFormat="1" ht="15.75" customHeight="1">
      <c r="A1340" s="106" t="s">
        <v>1708</v>
      </c>
      <c r="B1340" s="775"/>
      <c r="C1340" s="50">
        <v>1</v>
      </c>
      <c r="D1340" s="94" t="s">
        <v>1071</v>
      </c>
      <c r="E1340" s="101" t="s">
        <v>1071</v>
      </c>
      <c r="F1340" s="327" t="s">
        <v>1071</v>
      </c>
      <c r="G1340" s="327" t="s">
        <v>1071</v>
      </c>
      <c r="H1340" s="777" t="s">
        <v>1071</v>
      </c>
      <c r="I1340" s="778"/>
      <c r="J1340" s="102" t="s">
        <v>1071</v>
      </c>
      <c r="K1340" s="99" t="s">
        <v>1071</v>
      </c>
      <c r="L1340" s="486" t="s">
        <v>370</v>
      </c>
      <c r="M1340" s="487" t="s">
        <v>1102</v>
      </c>
      <c r="N1340" s="401" t="s">
        <v>24</v>
      </c>
      <c r="O1340" s="801" t="s">
        <v>15</v>
      </c>
      <c r="P1340" s="802"/>
      <c r="Q1340" s="792">
        <v>39</v>
      </c>
      <c r="R1340" s="795" t="s">
        <v>370</v>
      </c>
      <c r="S1340" s="796"/>
      <c r="T1340" s="757" t="s">
        <v>68</v>
      </c>
      <c r="U1340" s="780"/>
      <c r="V1340" s="758"/>
    </row>
    <row r="1341" spans="1:22" s="27" customFormat="1" ht="15.75" customHeight="1" thickBot="1">
      <c r="A1341" s="106" t="s">
        <v>1709</v>
      </c>
      <c r="B1341" s="775"/>
      <c r="C1341" s="50">
        <v>2</v>
      </c>
      <c r="D1341" s="94" t="s">
        <v>1071</v>
      </c>
      <c r="E1341" s="101" t="s">
        <v>1071</v>
      </c>
      <c r="F1341" s="327" t="s">
        <v>1071</v>
      </c>
      <c r="G1341" s="327" t="s">
        <v>1071</v>
      </c>
      <c r="H1341" s="777" t="s">
        <v>1071</v>
      </c>
      <c r="I1341" s="778"/>
      <c r="J1341" s="102" t="s">
        <v>1071</v>
      </c>
      <c r="K1341" s="99" t="s">
        <v>1071</v>
      </c>
      <c r="L1341" s="486"/>
      <c r="M1341" s="487" t="s">
        <v>1071</v>
      </c>
      <c r="N1341" s="401" t="s">
        <v>24</v>
      </c>
      <c r="O1341" s="801"/>
      <c r="P1341" s="802"/>
      <c r="Q1341" s="793"/>
      <c r="R1341" s="797"/>
      <c r="S1341" s="798"/>
      <c r="T1341" s="784"/>
      <c r="U1341" s="786"/>
      <c r="V1341" s="785"/>
    </row>
    <row r="1342" spans="1:22" s="27" customFormat="1" ht="15.75" customHeight="1">
      <c r="A1342" s="106" t="s">
        <v>1710</v>
      </c>
      <c r="B1342" s="775"/>
      <c r="C1342" s="50">
        <v>3</v>
      </c>
      <c r="D1342" s="94" t="s">
        <v>1071</v>
      </c>
      <c r="E1342" s="101" t="s">
        <v>1071</v>
      </c>
      <c r="F1342" s="327" t="s">
        <v>1071</v>
      </c>
      <c r="G1342" s="327" t="s">
        <v>1071</v>
      </c>
      <c r="H1342" s="777" t="s">
        <v>1071</v>
      </c>
      <c r="I1342" s="778"/>
      <c r="J1342" s="102" t="s">
        <v>1071</v>
      </c>
      <c r="K1342" s="99" t="s">
        <v>1071</v>
      </c>
      <c r="L1342" s="486"/>
      <c r="M1342" s="487" t="s">
        <v>1071</v>
      </c>
      <c r="N1342" s="401"/>
      <c r="O1342" s="803"/>
      <c r="P1342" s="804"/>
      <c r="Q1342" s="794"/>
      <c r="R1342" s="799"/>
      <c r="S1342" s="800"/>
      <c r="T1342" s="261"/>
      <c r="U1342" s="261"/>
      <c r="V1342" s="262"/>
    </row>
    <row r="1343" spans="1:22" s="27" customFormat="1" ht="15.75" customHeight="1">
      <c r="A1343" s="106" t="s">
        <v>1711</v>
      </c>
      <c r="B1343" s="775"/>
      <c r="C1343" s="50">
        <v>4</v>
      </c>
      <c r="D1343" s="94" t="s">
        <v>1071</v>
      </c>
      <c r="E1343" s="101" t="s">
        <v>1071</v>
      </c>
      <c r="F1343" s="327" t="s">
        <v>1071</v>
      </c>
      <c r="G1343" s="327" t="s">
        <v>1071</v>
      </c>
      <c r="H1343" s="777" t="s">
        <v>1071</v>
      </c>
      <c r="I1343" s="778"/>
      <c r="J1343" s="102" t="s">
        <v>1071</v>
      </c>
      <c r="K1343" s="99" t="s">
        <v>1071</v>
      </c>
      <c r="L1343" s="486"/>
      <c r="M1343" s="487" t="s">
        <v>1071</v>
      </c>
      <c r="N1343" s="401"/>
      <c r="O1343" s="810" t="s">
        <v>315</v>
      </c>
      <c r="P1343" s="787" t="s">
        <v>314</v>
      </c>
      <c r="Q1343" s="788"/>
      <c r="R1343" s="788"/>
      <c r="S1343" s="789"/>
      <c r="T1343" s="242"/>
      <c r="U1343" s="242"/>
      <c r="V1343" s="263"/>
    </row>
    <row r="1344" spans="1:22" s="27" customFormat="1" ht="17.25" customHeight="1">
      <c r="A1344" s="106" t="s">
        <v>1712</v>
      </c>
      <c r="B1344" s="775"/>
      <c r="C1344" s="50">
        <v>5</v>
      </c>
      <c r="D1344" s="94" t="s">
        <v>1071</v>
      </c>
      <c r="E1344" s="101" t="s">
        <v>1071</v>
      </c>
      <c r="F1344" s="327" t="s">
        <v>1071</v>
      </c>
      <c r="G1344" s="327" t="s">
        <v>1071</v>
      </c>
      <c r="H1344" s="777" t="s">
        <v>1071</v>
      </c>
      <c r="I1344" s="778"/>
      <c r="J1344" s="102" t="s">
        <v>1071</v>
      </c>
      <c r="K1344" s="99" t="s">
        <v>1071</v>
      </c>
      <c r="L1344" s="486"/>
      <c r="M1344" s="487" t="s">
        <v>1071</v>
      </c>
      <c r="N1344" s="401"/>
      <c r="O1344" s="811"/>
      <c r="P1344" s="504" t="s">
        <v>92</v>
      </c>
      <c r="Q1344" s="504" t="s">
        <v>299</v>
      </c>
      <c r="R1344" s="750" t="s">
        <v>312</v>
      </c>
      <c r="S1344" s="750"/>
      <c r="T1344" s="242"/>
      <c r="U1344" s="242"/>
      <c r="V1344" s="263"/>
    </row>
    <row r="1345" spans="1:22" s="27" customFormat="1" ht="16.5" customHeight="1" thickBot="1">
      <c r="A1345" s="106" t="s">
        <v>1713</v>
      </c>
      <c r="B1345" s="775"/>
      <c r="C1345" s="103">
        <v>6</v>
      </c>
      <c r="D1345" s="104" t="s">
        <v>1071</v>
      </c>
      <c r="E1345" s="105" t="s">
        <v>1071</v>
      </c>
      <c r="F1345" s="327" t="s">
        <v>1071</v>
      </c>
      <c r="G1345" s="327" t="s">
        <v>1071</v>
      </c>
      <c r="H1345" s="777" t="s">
        <v>1071</v>
      </c>
      <c r="I1345" s="778"/>
      <c r="J1345" s="102" t="s">
        <v>1071</v>
      </c>
      <c r="K1345" s="99" t="s">
        <v>1071</v>
      </c>
      <c r="L1345" s="486"/>
      <c r="M1345" s="487" t="s">
        <v>1071</v>
      </c>
      <c r="N1345" s="484"/>
      <c r="O1345" s="346" t="s">
        <v>6</v>
      </c>
      <c r="P1345" s="265">
        <v>2</v>
      </c>
      <c r="Q1345" s="266">
        <v>3065.4126299999998</v>
      </c>
      <c r="R1345" s="817">
        <v>3430.99</v>
      </c>
      <c r="S1345" s="817">
        <v>0</v>
      </c>
      <c r="T1345" s="242"/>
      <c r="U1345" s="242"/>
      <c r="V1345" s="263"/>
    </row>
    <row r="1346" spans="1:22" s="27" customFormat="1" ht="16.5" customHeight="1" thickBot="1">
      <c r="A1346" s="106" t="s">
        <v>1714</v>
      </c>
      <c r="B1346" s="776"/>
      <c r="C1346" s="805" t="s">
        <v>88</v>
      </c>
      <c r="D1346" s="806"/>
      <c r="E1346" s="806"/>
      <c r="F1346" s="545"/>
      <c r="G1346" s="546"/>
      <c r="H1346" s="730" t="s">
        <v>1071</v>
      </c>
      <c r="I1346" s="731"/>
      <c r="J1346" s="449" t="s">
        <v>1071</v>
      </c>
      <c r="K1346" s="267" t="s">
        <v>6</v>
      </c>
      <c r="L1346" s="527"/>
      <c r="M1346" s="575"/>
      <c r="N1346" s="528"/>
      <c r="O1346" s="732" t="s">
        <v>1071</v>
      </c>
      <c r="P1346" s="732" t="s">
        <v>1071</v>
      </c>
      <c r="Q1346" s="732" t="s">
        <v>1071</v>
      </c>
      <c r="R1346" s="732" t="s">
        <v>1071</v>
      </c>
      <c r="S1346" s="732" t="s">
        <v>1071</v>
      </c>
      <c r="T1346" s="524"/>
      <c r="U1346" s="525"/>
      <c r="V1346" s="526"/>
    </row>
    <row r="1347" spans="1:22" ht="24.9" customHeight="1"/>
    <row r="1348" spans="1:22" ht="24.9" customHeight="1"/>
    <row r="1349" spans="1:22" s="38" customFormat="1" ht="24" thickBot="1">
      <c r="A1349" s="31">
        <v>40</v>
      </c>
      <c r="B1349" s="746" t="s">
        <v>49</v>
      </c>
      <c r="C1349" s="746"/>
      <c r="D1349" s="746"/>
      <c r="E1349" s="32">
        <v>40</v>
      </c>
      <c r="F1349" s="33" t="s">
        <v>507</v>
      </c>
      <c r="G1349" s="34"/>
      <c r="H1349" s="34"/>
      <c r="I1349" s="33"/>
      <c r="J1349" s="33"/>
      <c r="K1349" s="33"/>
      <c r="L1349" s="33"/>
      <c r="M1349" s="35"/>
      <c r="N1349" s="35"/>
      <c r="O1349" s="34"/>
      <c r="P1349" s="34"/>
      <c r="Q1349" s="36"/>
      <c r="R1349" s="36"/>
      <c r="S1349" s="36"/>
      <c r="T1349" s="36"/>
      <c r="U1349" s="37"/>
    </row>
    <row r="1350" spans="1:22" s="24" customFormat="1" ht="24.75" customHeight="1">
      <c r="A1350" s="22"/>
      <c r="B1350" s="768" t="s">
        <v>54</v>
      </c>
      <c r="C1350" s="501" t="s">
        <v>55</v>
      </c>
      <c r="D1350" s="502" t="s">
        <v>16</v>
      </c>
      <c r="E1350" s="502"/>
      <c r="F1350" s="502" t="s">
        <v>56</v>
      </c>
      <c r="G1350" s="503"/>
      <c r="H1350" s="749" t="s">
        <v>57</v>
      </c>
      <c r="I1350" s="747" t="s">
        <v>345</v>
      </c>
      <c r="J1350" s="749" t="s">
        <v>17</v>
      </c>
      <c r="K1350" s="749" t="s">
        <v>298</v>
      </c>
      <c r="L1350" s="749" t="s">
        <v>58</v>
      </c>
      <c r="M1350" s="749" t="s">
        <v>193</v>
      </c>
      <c r="N1350" s="766" t="s">
        <v>313</v>
      </c>
      <c r="O1350" s="767"/>
      <c r="P1350" s="733" t="s">
        <v>21</v>
      </c>
      <c r="Q1350" s="734"/>
      <c r="R1350" s="757" t="s">
        <v>205</v>
      </c>
      <c r="S1350" s="758"/>
      <c r="T1350" s="761" t="s">
        <v>180</v>
      </c>
      <c r="U1350" s="762"/>
      <c r="V1350" s="763"/>
    </row>
    <row r="1351" spans="1:22" s="24" customFormat="1" ht="92.25" customHeight="1">
      <c r="A1351" s="22"/>
      <c r="B1351" s="769"/>
      <c r="C1351" s="504" t="s">
        <v>59</v>
      </c>
      <c r="D1351" s="505" t="s">
        <v>3</v>
      </c>
      <c r="E1351" s="505" t="s">
        <v>18</v>
      </c>
      <c r="F1351" s="505" t="s">
        <v>60</v>
      </c>
      <c r="G1351" s="506" t="s">
        <v>61</v>
      </c>
      <c r="H1351" s="750"/>
      <c r="I1351" s="748"/>
      <c r="J1351" s="750"/>
      <c r="K1351" s="750"/>
      <c r="L1351" s="750"/>
      <c r="M1351" s="750"/>
      <c r="N1351" s="504" t="s">
        <v>191</v>
      </c>
      <c r="O1351" s="505" t="s">
        <v>73</v>
      </c>
      <c r="P1351" s="764"/>
      <c r="Q1351" s="765"/>
      <c r="R1351" s="759"/>
      <c r="S1351" s="760"/>
      <c r="T1351" s="507" t="s">
        <v>181</v>
      </c>
      <c r="U1351" s="508" t="s">
        <v>190</v>
      </c>
      <c r="V1351" s="509" t="s">
        <v>225</v>
      </c>
    </row>
    <row r="1352" spans="1:22" s="24" customFormat="1" ht="26.25" customHeight="1">
      <c r="A1352" s="22"/>
      <c r="B1352" s="433"/>
      <c r="C1352" s="434">
        <v>3</v>
      </c>
      <c r="D1352" s="434">
        <v>4</v>
      </c>
      <c r="E1352" s="434">
        <v>5</v>
      </c>
      <c r="F1352" s="434">
        <v>6</v>
      </c>
      <c r="G1352" s="434">
        <v>7</v>
      </c>
      <c r="H1352" s="434">
        <v>8</v>
      </c>
      <c r="I1352" s="434">
        <v>9</v>
      </c>
      <c r="J1352" s="434">
        <v>10</v>
      </c>
      <c r="K1352" s="434">
        <v>11</v>
      </c>
      <c r="L1352" s="434">
        <v>12</v>
      </c>
      <c r="M1352" s="434">
        <v>13</v>
      </c>
      <c r="N1352" s="434">
        <v>14</v>
      </c>
      <c r="O1352" s="434">
        <v>15</v>
      </c>
      <c r="P1352" s="435">
        <v>16</v>
      </c>
      <c r="Q1352" s="436">
        <v>17</v>
      </c>
      <c r="R1352" s="435">
        <v>18</v>
      </c>
      <c r="S1352" s="436">
        <v>19</v>
      </c>
      <c r="T1352" s="437">
        <v>20</v>
      </c>
      <c r="U1352" s="224">
        <v>21</v>
      </c>
      <c r="V1352" s="438">
        <v>22</v>
      </c>
    </row>
    <row r="1353" spans="1:22" s="40" customFormat="1" ht="24.9" customHeight="1">
      <c r="A1353" s="39" t="s">
        <v>1715</v>
      </c>
      <c r="B1353" s="728">
        <v>1</v>
      </c>
      <c r="C1353" s="724" t="s">
        <v>592</v>
      </c>
      <c r="D1353" s="724" t="s">
        <v>822</v>
      </c>
      <c r="E1353" s="724" t="s">
        <v>823</v>
      </c>
      <c r="F1353" s="724" t="s">
        <v>595</v>
      </c>
      <c r="G1353" s="419">
        <v>0.6</v>
      </c>
      <c r="H1353" s="718" t="s">
        <v>24</v>
      </c>
      <c r="I1353" s="425">
        <v>2</v>
      </c>
      <c r="J1353" s="426" t="s">
        <v>509</v>
      </c>
      <c r="K1353" s="726">
        <v>43831</v>
      </c>
      <c r="L1353" s="726">
        <v>45153</v>
      </c>
      <c r="M1353" s="420">
        <v>2472.83</v>
      </c>
      <c r="N1353" s="458">
        <v>1483.6979999999999</v>
      </c>
      <c r="O1353" s="228">
        <v>1483.6980000000001</v>
      </c>
      <c r="P1353" s="720"/>
      <c r="Q1353" s="721"/>
      <c r="R1353" s="753" t="s">
        <v>610</v>
      </c>
      <c r="S1353" s="754"/>
      <c r="T1353" s="422" t="s">
        <v>24</v>
      </c>
      <c r="U1353" s="423">
        <v>120</v>
      </c>
      <c r="V1353" s="424" t="s">
        <v>24</v>
      </c>
    </row>
    <row r="1354" spans="1:22" s="40" customFormat="1" ht="24.9" customHeight="1">
      <c r="A1354" s="39" t="s">
        <v>1088</v>
      </c>
      <c r="B1354" s="729"/>
      <c r="C1354" s="725"/>
      <c r="D1354" s="725"/>
      <c r="E1354" s="725"/>
      <c r="F1354" s="725"/>
      <c r="G1354" s="419">
        <v>0.2</v>
      </c>
      <c r="H1354" s="719"/>
      <c r="I1354" s="425">
        <v>4</v>
      </c>
      <c r="J1354" s="426" t="s">
        <v>511</v>
      </c>
      <c r="K1354" s="727"/>
      <c r="L1354" s="727"/>
      <c r="M1354" s="420">
        <v>2472.83</v>
      </c>
      <c r="N1354" s="458">
        <v>494.56600000000003</v>
      </c>
      <c r="O1354" s="228">
        <v>494.56599999999997</v>
      </c>
      <c r="P1354" s="720"/>
      <c r="Q1354" s="721"/>
      <c r="R1354" s="755"/>
      <c r="S1354" s="756"/>
      <c r="T1354" s="422" t="s">
        <v>24</v>
      </c>
      <c r="U1354" s="423">
        <v>48</v>
      </c>
      <c r="V1354" s="424" t="s">
        <v>24</v>
      </c>
    </row>
    <row r="1355" spans="1:22" s="40" customFormat="1" ht="24.9" customHeight="1">
      <c r="A1355" s="39" t="s">
        <v>595</v>
      </c>
      <c r="B1355" s="439">
        <v>2</v>
      </c>
      <c r="C1355" s="616" t="s">
        <v>824</v>
      </c>
      <c r="D1355" s="616" t="s">
        <v>825</v>
      </c>
      <c r="E1355" s="616" t="s">
        <v>826</v>
      </c>
      <c r="F1355" s="616" t="s">
        <v>591</v>
      </c>
      <c r="G1355" s="617">
        <v>1</v>
      </c>
      <c r="H1355" s="617" t="s">
        <v>24</v>
      </c>
      <c r="I1355" s="425">
        <v>1</v>
      </c>
      <c r="J1355" s="426" t="s">
        <v>508</v>
      </c>
      <c r="K1355" s="461">
        <v>39353</v>
      </c>
      <c r="L1355" s="461">
        <v>41271</v>
      </c>
      <c r="M1355" s="420">
        <v>4435.43</v>
      </c>
      <c r="N1355" s="458">
        <v>4435.43</v>
      </c>
      <c r="O1355" s="228">
        <v>4435.43</v>
      </c>
      <c r="P1355" s="720"/>
      <c r="Q1355" s="721"/>
      <c r="R1355" s="751" t="s">
        <v>610</v>
      </c>
      <c r="S1355" s="752"/>
      <c r="T1355" s="422" t="s">
        <v>24</v>
      </c>
      <c r="U1355" s="423">
        <v>77</v>
      </c>
      <c r="V1355" s="424" t="s">
        <v>24</v>
      </c>
    </row>
    <row r="1356" spans="1:22" s="40" customFormat="1" ht="24.9" customHeight="1">
      <c r="A1356" s="39" t="s">
        <v>1091</v>
      </c>
      <c r="B1356" s="439">
        <v>3</v>
      </c>
      <c r="C1356" s="427" t="s">
        <v>827</v>
      </c>
      <c r="D1356" s="427" t="s">
        <v>828</v>
      </c>
      <c r="E1356" s="427" t="s">
        <v>829</v>
      </c>
      <c r="F1356" s="427" t="s">
        <v>591</v>
      </c>
      <c r="G1356" s="419">
        <v>1</v>
      </c>
      <c r="H1356" s="419" t="s">
        <v>24</v>
      </c>
      <c r="I1356" s="425">
        <v>1</v>
      </c>
      <c r="J1356" s="426" t="s">
        <v>508</v>
      </c>
      <c r="K1356" s="461">
        <v>38173</v>
      </c>
      <c r="L1356" s="461">
        <v>38772</v>
      </c>
      <c r="M1356" s="420">
        <v>817.51</v>
      </c>
      <c r="N1356" s="458">
        <v>817.51</v>
      </c>
      <c r="O1356" s="228">
        <v>817.51</v>
      </c>
      <c r="P1356" s="720"/>
      <c r="Q1356" s="721"/>
      <c r="R1356" s="751">
        <v>2</v>
      </c>
      <c r="S1356" s="752"/>
      <c r="T1356" s="422" t="s">
        <v>24</v>
      </c>
      <c r="U1356" s="423">
        <v>50</v>
      </c>
      <c r="V1356" s="424" t="s">
        <v>24</v>
      </c>
    </row>
    <row r="1357" spans="1:22" s="40" customFormat="1" ht="13.8">
      <c r="A1357" s="39"/>
      <c r="B1357" s="439" t="s">
        <v>1071</v>
      </c>
      <c r="C1357" s="427"/>
      <c r="D1357" s="427"/>
      <c r="E1357" s="427"/>
      <c r="F1357" s="427"/>
      <c r="G1357" s="419"/>
      <c r="H1357" s="419"/>
      <c r="I1357" s="425"/>
      <c r="J1357" s="426" t="s">
        <v>1071</v>
      </c>
      <c r="K1357" s="461"/>
      <c r="L1357" s="461"/>
      <c r="M1357" s="420"/>
      <c r="N1357" s="458" t="s">
        <v>1071</v>
      </c>
      <c r="O1357" s="228" t="s">
        <v>1071</v>
      </c>
      <c r="P1357" s="720"/>
      <c r="Q1357" s="721"/>
      <c r="R1357" s="722"/>
      <c r="S1357" s="723"/>
      <c r="T1357" s="422"/>
      <c r="U1357" s="423"/>
      <c r="V1357" s="424"/>
    </row>
    <row r="1358" spans="1:22" s="40" customFormat="1" ht="13.8">
      <c r="A1358" s="39"/>
      <c r="B1358" s="439" t="s">
        <v>1071</v>
      </c>
      <c r="C1358" s="427"/>
      <c r="D1358" s="427"/>
      <c r="E1358" s="427"/>
      <c r="F1358" s="427"/>
      <c r="G1358" s="419"/>
      <c r="H1358" s="419"/>
      <c r="I1358" s="425"/>
      <c r="J1358" s="426" t="s">
        <v>1071</v>
      </c>
      <c r="K1358" s="461"/>
      <c r="L1358" s="461"/>
      <c r="M1358" s="420"/>
      <c r="N1358" s="458" t="s">
        <v>1071</v>
      </c>
      <c r="O1358" s="228" t="s">
        <v>1071</v>
      </c>
      <c r="P1358" s="720"/>
      <c r="Q1358" s="721"/>
      <c r="R1358" s="722"/>
      <c r="S1358" s="723"/>
      <c r="T1358" s="422"/>
      <c r="U1358" s="423"/>
      <c r="V1358" s="424"/>
    </row>
    <row r="1359" spans="1:22" s="40" customFormat="1" ht="13.8">
      <c r="A1359" s="39"/>
      <c r="B1359" s="439" t="s">
        <v>1071</v>
      </c>
      <c r="C1359" s="427"/>
      <c r="D1359" s="427"/>
      <c r="E1359" s="427"/>
      <c r="F1359" s="427"/>
      <c r="G1359" s="419"/>
      <c r="H1359" s="419"/>
      <c r="I1359" s="425"/>
      <c r="J1359" s="426" t="s">
        <v>1071</v>
      </c>
      <c r="K1359" s="461"/>
      <c r="L1359" s="461"/>
      <c r="M1359" s="420"/>
      <c r="N1359" s="458" t="s">
        <v>1071</v>
      </c>
      <c r="O1359" s="228" t="s">
        <v>1071</v>
      </c>
      <c r="P1359" s="720"/>
      <c r="Q1359" s="721"/>
      <c r="R1359" s="722"/>
      <c r="S1359" s="723"/>
      <c r="T1359" s="422"/>
      <c r="U1359" s="423"/>
      <c r="V1359" s="424"/>
    </row>
    <row r="1360" spans="1:22" s="40" customFormat="1" ht="13.8">
      <c r="A1360" s="39"/>
      <c r="B1360" s="439" t="s">
        <v>1071</v>
      </c>
      <c r="C1360" s="427"/>
      <c r="D1360" s="427"/>
      <c r="E1360" s="427"/>
      <c r="F1360" s="427"/>
      <c r="G1360" s="419"/>
      <c r="H1360" s="419"/>
      <c r="I1360" s="425"/>
      <c r="J1360" s="426" t="s">
        <v>1071</v>
      </c>
      <c r="K1360" s="461"/>
      <c r="L1360" s="461"/>
      <c r="M1360" s="420"/>
      <c r="N1360" s="458" t="s">
        <v>1071</v>
      </c>
      <c r="O1360" s="228" t="s">
        <v>1071</v>
      </c>
      <c r="P1360" s="720"/>
      <c r="Q1360" s="721"/>
      <c r="R1360" s="722"/>
      <c r="S1360" s="723"/>
      <c r="T1360" s="422"/>
      <c r="U1360" s="423"/>
      <c r="V1360" s="424"/>
    </row>
    <row r="1361" spans="1:22" s="40" customFormat="1" ht="13.8">
      <c r="A1361" s="39" t="s">
        <v>1716</v>
      </c>
      <c r="B1361" s="439" t="s">
        <v>1071</v>
      </c>
      <c r="C1361" s="427"/>
      <c r="D1361" s="427"/>
      <c r="E1361" s="427"/>
      <c r="F1361" s="427"/>
      <c r="G1361" s="419"/>
      <c r="H1361" s="419"/>
      <c r="I1361" s="425"/>
      <c r="J1361" s="426" t="s">
        <v>1071</v>
      </c>
      <c r="K1361" s="461"/>
      <c r="L1361" s="461"/>
      <c r="M1361" s="420"/>
      <c r="N1361" s="459" t="s">
        <v>1071</v>
      </c>
      <c r="O1361" s="228"/>
      <c r="P1361" s="720"/>
      <c r="Q1361" s="721"/>
      <c r="R1361" s="722"/>
      <c r="S1361" s="723"/>
      <c r="T1361" s="422"/>
      <c r="U1361" s="423"/>
      <c r="V1361" s="424"/>
    </row>
    <row r="1362" spans="1:22" s="40" customFormat="1" ht="13.8">
      <c r="A1362" s="39" t="s">
        <v>1717</v>
      </c>
      <c r="B1362" s="439" t="s">
        <v>1071</v>
      </c>
      <c r="C1362" s="427"/>
      <c r="D1362" s="427"/>
      <c r="E1362" s="427"/>
      <c r="F1362" s="427"/>
      <c r="G1362" s="419"/>
      <c r="H1362" s="419"/>
      <c r="I1362" s="425"/>
      <c r="J1362" s="426" t="s">
        <v>1071</v>
      </c>
      <c r="K1362" s="461"/>
      <c r="L1362" s="461"/>
      <c r="M1362" s="421"/>
      <c r="N1362" s="459" t="s">
        <v>1071</v>
      </c>
      <c r="O1362" s="228" t="s">
        <v>1071</v>
      </c>
      <c r="P1362" s="720"/>
      <c r="Q1362" s="721"/>
      <c r="R1362" s="722"/>
      <c r="S1362" s="723"/>
      <c r="T1362" s="422"/>
      <c r="U1362" s="423"/>
      <c r="V1362" s="424"/>
    </row>
    <row r="1363" spans="1:22" s="40" customFormat="1" ht="13.8">
      <c r="A1363" s="39" t="s">
        <v>1718</v>
      </c>
      <c r="B1363" s="439" t="s">
        <v>1071</v>
      </c>
      <c r="C1363" s="427"/>
      <c r="D1363" s="427"/>
      <c r="E1363" s="427"/>
      <c r="F1363" s="427"/>
      <c r="G1363" s="419"/>
      <c r="H1363" s="419"/>
      <c r="I1363" s="425"/>
      <c r="J1363" s="426" t="s">
        <v>1071</v>
      </c>
      <c r="K1363" s="461"/>
      <c r="L1363" s="461"/>
      <c r="M1363" s="421"/>
      <c r="N1363" s="459" t="s">
        <v>1071</v>
      </c>
      <c r="O1363" s="228" t="s">
        <v>1071</v>
      </c>
      <c r="P1363" s="720"/>
      <c r="Q1363" s="721"/>
      <c r="R1363" s="722"/>
      <c r="S1363" s="723"/>
      <c r="T1363" s="422"/>
      <c r="U1363" s="423"/>
      <c r="V1363" s="424"/>
    </row>
    <row r="1364" spans="1:22" s="40" customFormat="1" ht="14.4" thickBot="1">
      <c r="A1364" s="39" t="s">
        <v>1719</v>
      </c>
      <c r="B1364" s="443" t="s">
        <v>1071</v>
      </c>
      <c r="C1364" s="428"/>
      <c r="D1364" s="428"/>
      <c r="E1364" s="428"/>
      <c r="F1364" s="428"/>
      <c r="G1364" s="429"/>
      <c r="H1364" s="429"/>
      <c r="I1364" s="430"/>
      <c r="J1364" s="431" t="s">
        <v>1071</v>
      </c>
      <c r="K1364" s="462"/>
      <c r="L1364" s="462"/>
      <c r="M1364" s="432"/>
      <c r="N1364" s="459" t="s">
        <v>1071</v>
      </c>
      <c r="O1364" s="228" t="s">
        <v>1071</v>
      </c>
      <c r="P1364" s="720"/>
      <c r="Q1364" s="721"/>
      <c r="R1364" s="722"/>
      <c r="S1364" s="723"/>
      <c r="T1364" s="422"/>
      <c r="U1364" s="423"/>
      <c r="V1364" s="424"/>
    </row>
    <row r="1365" spans="1:22" s="24" customFormat="1" ht="12" customHeight="1">
      <c r="A1365" s="39"/>
      <c r="B1365" s="41"/>
      <c r="C1365" s="42"/>
      <c r="D1365" s="42"/>
      <c r="E1365" s="42"/>
      <c r="F1365" s="42"/>
      <c r="G1365" s="42"/>
      <c r="H1365" s="440"/>
      <c r="I1365" s="42"/>
      <c r="J1365" s="42"/>
      <c r="K1365" s="42"/>
      <c r="L1365" s="42"/>
      <c r="M1365" s="42"/>
      <c r="N1365" s="42"/>
      <c r="O1365" s="227"/>
      <c r="P1365" s="42"/>
      <c r="Q1365" s="42"/>
      <c r="R1365" s="227"/>
      <c r="S1365" s="42"/>
      <c r="T1365" s="42"/>
      <c r="U1365" s="43"/>
      <c r="V1365" s="44"/>
    </row>
    <row r="1366" spans="1:22" s="24" customFormat="1" ht="17.25" customHeight="1" thickBot="1">
      <c r="A1366" s="39" t="s">
        <v>1720</v>
      </c>
      <c r="B1366" s="510"/>
      <c r="C1366" s="511"/>
      <c r="D1366" s="511"/>
      <c r="E1366" s="511"/>
      <c r="F1366" s="511"/>
      <c r="G1366" s="511"/>
      <c r="H1366" s="511"/>
      <c r="I1366" s="511"/>
      <c r="J1366" s="511"/>
      <c r="K1366" s="511"/>
      <c r="L1366" s="511"/>
      <c r="M1366" s="511"/>
      <c r="N1366" s="447" t="s">
        <v>322</v>
      </c>
      <c r="O1366" s="448">
        <v>2410.4013333333337</v>
      </c>
      <c r="P1366" s="576"/>
      <c r="Q1366" s="576"/>
      <c r="R1366" s="577"/>
      <c r="S1366" s="577"/>
      <c r="T1366" s="578"/>
      <c r="U1366" s="579"/>
      <c r="V1366" s="580"/>
    </row>
    <row r="1367" spans="1:22" ht="17.25" customHeight="1">
      <c r="B1367" s="46"/>
      <c r="C1367" s="46"/>
      <c r="D1367" s="46"/>
      <c r="E1367" s="46"/>
      <c r="F1367" s="46"/>
      <c r="G1367" s="47"/>
      <c r="H1367" s="47"/>
      <c r="I1367" s="47"/>
      <c r="J1367" s="47"/>
      <c r="K1367" s="47"/>
      <c r="L1367" s="47"/>
      <c r="M1367" s="47"/>
      <c r="N1367" s="47"/>
      <c r="O1367" s="47"/>
      <c r="P1367" s="47"/>
      <c r="Q1367" s="47"/>
      <c r="R1367" s="47"/>
      <c r="S1367" s="47"/>
      <c r="T1367" s="47"/>
      <c r="U1367" s="47"/>
      <c r="V1367" s="47"/>
    </row>
    <row r="1368" spans="1:22" s="24" customFormat="1" ht="16.5" customHeight="1" thickBot="1">
      <c r="A1368" s="22"/>
      <c r="B1368" s="735" t="s">
        <v>65</v>
      </c>
      <c r="C1368" s="735"/>
      <c r="D1368" s="735"/>
      <c r="E1368" s="735"/>
      <c r="F1368" s="735"/>
      <c r="G1368" s="735"/>
      <c r="H1368" s="735"/>
      <c r="I1368" s="735"/>
      <c r="J1368" s="735"/>
      <c r="K1368" s="735"/>
      <c r="L1368" s="735"/>
      <c r="M1368" s="735"/>
      <c r="N1368" s="735"/>
      <c r="O1368" s="735"/>
      <c r="P1368" s="735"/>
      <c r="Q1368" s="735"/>
      <c r="R1368" s="735"/>
      <c r="S1368" s="735"/>
      <c r="T1368" s="735"/>
      <c r="U1368" s="735"/>
      <c r="V1368" s="735"/>
    </row>
    <row r="1369" spans="1:22" s="27" customFormat="1" ht="22.5" customHeight="1">
      <c r="A1369" s="106" t="s">
        <v>1721</v>
      </c>
      <c r="B1369" s="774" t="s">
        <v>62</v>
      </c>
      <c r="C1369" s="779" t="s">
        <v>83</v>
      </c>
      <c r="D1369" s="780"/>
      <c r="E1369" s="780"/>
      <c r="F1369" s="780"/>
      <c r="G1369" s="780"/>
      <c r="H1369" s="780"/>
      <c r="I1369" s="780"/>
      <c r="J1369" s="780"/>
      <c r="K1369" s="780"/>
      <c r="L1369" s="780"/>
      <c r="M1369" s="758"/>
      <c r="N1369" s="512"/>
      <c r="O1369" s="513"/>
      <c r="P1369" s="779" t="s">
        <v>90</v>
      </c>
      <c r="Q1369" s="780"/>
      <c r="R1369" s="780"/>
      <c r="S1369" s="758"/>
      <c r="T1369" s="757" t="s">
        <v>367</v>
      </c>
      <c r="U1369" s="758"/>
      <c r="V1369" s="781" t="s">
        <v>6</v>
      </c>
    </row>
    <row r="1370" spans="1:22" s="27" customFormat="1" ht="22.5" customHeight="1">
      <c r="A1370" s="106" t="s">
        <v>1722</v>
      </c>
      <c r="B1370" s="775"/>
      <c r="C1370" s="787" t="s">
        <v>84</v>
      </c>
      <c r="D1370" s="788"/>
      <c r="E1370" s="789"/>
      <c r="F1370" s="516">
        <v>4</v>
      </c>
      <c r="G1370" s="791" t="s">
        <v>292</v>
      </c>
      <c r="H1370" s="750" t="s">
        <v>291</v>
      </c>
      <c r="I1370" s="750"/>
      <c r="J1370" s="787" t="s">
        <v>290</v>
      </c>
      <c r="K1370" s="790"/>
      <c r="L1370" s="517"/>
      <c r="M1370" s="517"/>
      <c r="N1370" s="518"/>
      <c r="O1370" s="519"/>
      <c r="P1370" s="814"/>
      <c r="Q1370" s="815"/>
      <c r="R1370" s="815"/>
      <c r="S1370" s="816"/>
      <c r="T1370" s="759"/>
      <c r="U1370" s="760"/>
      <c r="V1370" s="782"/>
    </row>
    <row r="1371" spans="1:22" s="27" customFormat="1" ht="51.75" customHeight="1" thickBot="1">
      <c r="A1371" s="106" t="s">
        <v>1723</v>
      </c>
      <c r="B1371" s="775"/>
      <c r="C1371" s="788" t="s">
        <v>82</v>
      </c>
      <c r="D1371" s="789"/>
      <c r="E1371" s="520" t="s">
        <v>86</v>
      </c>
      <c r="F1371" s="514" t="s">
        <v>311</v>
      </c>
      <c r="G1371" s="791"/>
      <c r="H1371" s="750"/>
      <c r="I1371" s="750"/>
      <c r="J1371" s="504" t="s">
        <v>289</v>
      </c>
      <c r="K1371" s="515" t="s">
        <v>297</v>
      </c>
      <c r="L1371" s="521" t="s">
        <v>378</v>
      </c>
      <c r="M1371" s="521"/>
      <c r="N1371" s="522" t="s">
        <v>339</v>
      </c>
      <c r="O1371" s="523"/>
      <c r="P1371" s="454" t="s">
        <v>1100</v>
      </c>
      <c r="Q1371" s="333" t="s">
        <v>91</v>
      </c>
      <c r="R1371" s="334"/>
      <c r="S1371" s="107">
        <v>3</v>
      </c>
      <c r="T1371" s="784"/>
      <c r="U1371" s="785"/>
      <c r="V1371" s="783"/>
    </row>
    <row r="1372" spans="1:22" s="27" customFormat="1" ht="43.95" customHeight="1">
      <c r="A1372" s="106" t="s">
        <v>1724</v>
      </c>
      <c r="B1372" s="775"/>
      <c r="C1372" s="50">
        <v>1</v>
      </c>
      <c r="D1372" s="94" t="s">
        <v>508</v>
      </c>
      <c r="E1372" s="101">
        <v>0.25</v>
      </c>
      <c r="F1372" s="327">
        <v>5252.9400000000005</v>
      </c>
      <c r="G1372" s="327">
        <v>1532.71</v>
      </c>
      <c r="H1372" s="777" t="s">
        <v>6</v>
      </c>
      <c r="I1372" s="778"/>
      <c r="J1372" s="102" t="s">
        <v>6</v>
      </c>
      <c r="K1372" s="99" t="s">
        <v>1071</v>
      </c>
      <c r="L1372" s="486" t="s">
        <v>370</v>
      </c>
      <c r="M1372" s="487" t="s">
        <v>1102</v>
      </c>
      <c r="N1372" s="401" t="s">
        <v>24</v>
      </c>
      <c r="O1372" s="801" t="s">
        <v>15</v>
      </c>
      <c r="P1372" s="802"/>
      <c r="Q1372" s="792">
        <v>40</v>
      </c>
      <c r="R1372" s="795" t="s">
        <v>1049</v>
      </c>
      <c r="S1372" s="796"/>
      <c r="T1372" s="757" t="s">
        <v>68</v>
      </c>
      <c r="U1372" s="780"/>
      <c r="V1372" s="758"/>
    </row>
    <row r="1373" spans="1:22" s="27" customFormat="1" ht="15.75" customHeight="1" thickBot="1">
      <c r="A1373" s="106" t="s">
        <v>1725</v>
      </c>
      <c r="B1373" s="775"/>
      <c r="C1373" s="50">
        <v>2</v>
      </c>
      <c r="D1373" s="94" t="s">
        <v>509</v>
      </c>
      <c r="E1373" s="101">
        <v>0.25</v>
      </c>
      <c r="F1373" s="327">
        <v>1483.6980000000001</v>
      </c>
      <c r="G1373" s="327">
        <v>1532.71</v>
      </c>
      <c r="H1373" s="777" t="s">
        <v>31</v>
      </c>
      <c r="I1373" s="778"/>
      <c r="J1373" s="102" t="s">
        <v>6</v>
      </c>
      <c r="K1373" s="99" t="s">
        <v>1071</v>
      </c>
      <c r="L1373" s="486" t="s">
        <v>1049</v>
      </c>
      <c r="M1373" s="487" t="s">
        <v>1135</v>
      </c>
      <c r="N1373" s="401" t="s">
        <v>24</v>
      </c>
      <c r="O1373" s="801"/>
      <c r="P1373" s="802"/>
      <c r="Q1373" s="793"/>
      <c r="R1373" s="797"/>
      <c r="S1373" s="798"/>
      <c r="T1373" s="784"/>
      <c r="U1373" s="786"/>
      <c r="V1373" s="785"/>
    </row>
    <row r="1374" spans="1:22" s="27" customFormat="1" ht="15.75" customHeight="1">
      <c r="A1374" s="106" t="s">
        <v>1726</v>
      </c>
      <c r="B1374" s="775"/>
      <c r="C1374" s="50">
        <v>3</v>
      </c>
      <c r="D1374" s="94" t="s">
        <v>510</v>
      </c>
      <c r="E1374" s="101">
        <v>0.1</v>
      </c>
      <c r="F1374" s="327" t="s">
        <v>1137</v>
      </c>
      <c r="G1374" s="327">
        <v>1532.71</v>
      </c>
      <c r="H1374" s="777" t="s">
        <v>31</v>
      </c>
      <c r="I1374" s="778"/>
      <c r="J1374" s="102" t="s">
        <v>6</v>
      </c>
      <c r="K1374" s="99" t="s">
        <v>1071</v>
      </c>
      <c r="L1374" s="486" t="s">
        <v>370</v>
      </c>
      <c r="M1374" s="487" t="s">
        <v>1102</v>
      </c>
      <c r="N1374" s="401" t="s">
        <v>24</v>
      </c>
      <c r="O1374" s="803"/>
      <c r="P1374" s="804"/>
      <c r="Q1374" s="794"/>
      <c r="R1374" s="799"/>
      <c r="S1374" s="800"/>
      <c r="T1374" s="261"/>
      <c r="U1374" s="261"/>
      <c r="V1374" s="262"/>
    </row>
    <row r="1375" spans="1:22" s="27" customFormat="1" ht="15.75" customHeight="1">
      <c r="A1375" s="106" t="s">
        <v>1727</v>
      </c>
      <c r="B1375" s="775"/>
      <c r="C1375" s="50">
        <v>4</v>
      </c>
      <c r="D1375" s="94" t="s">
        <v>511</v>
      </c>
      <c r="E1375" s="101">
        <v>0.4</v>
      </c>
      <c r="F1375" s="327">
        <v>494.56599999999997</v>
      </c>
      <c r="G1375" s="327">
        <v>1532.71</v>
      </c>
      <c r="H1375" s="777" t="s">
        <v>31</v>
      </c>
      <c r="I1375" s="778"/>
      <c r="J1375" s="102" t="s">
        <v>6</v>
      </c>
      <c r="K1375" s="99" t="s">
        <v>1071</v>
      </c>
      <c r="L1375" s="486" t="s">
        <v>1049</v>
      </c>
      <c r="M1375" s="487" t="s">
        <v>1135</v>
      </c>
      <c r="N1375" s="401" t="s">
        <v>24</v>
      </c>
      <c r="O1375" s="810" t="s">
        <v>315</v>
      </c>
      <c r="P1375" s="787" t="s">
        <v>314</v>
      </c>
      <c r="Q1375" s="788"/>
      <c r="R1375" s="788"/>
      <c r="S1375" s="789"/>
      <c r="T1375" s="242"/>
      <c r="U1375" s="242"/>
      <c r="V1375" s="263"/>
    </row>
    <row r="1376" spans="1:22" s="27" customFormat="1" ht="17.25" customHeight="1">
      <c r="A1376" s="106" t="s">
        <v>1728</v>
      </c>
      <c r="B1376" s="775"/>
      <c r="C1376" s="50">
        <v>5</v>
      </c>
      <c r="D1376" s="94" t="s">
        <v>1071</v>
      </c>
      <c r="E1376" s="101" t="s">
        <v>1071</v>
      </c>
      <c r="F1376" s="327" t="s">
        <v>1071</v>
      </c>
      <c r="G1376" s="327" t="s">
        <v>1071</v>
      </c>
      <c r="H1376" s="777" t="s">
        <v>1071</v>
      </c>
      <c r="I1376" s="778"/>
      <c r="J1376" s="102" t="s">
        <v>1071</v>
      </c>
      <c r="K1376" s="99" t="s">
        <v>1071</v>
      </c>
      <c r="L1376" s="486"/>
      <c r="M1376" s="487" t="s">
        <v>1071</v>
      </c>
      <c r="N1376" s="401"/>
      <c r="O1376" s="811"/>
      <c r="P1376" s="504" t="s">
        <v>92</v>
      </c>
      <c r="Q1376" s="504" t="s">
        <v>299</v>
      </c>
      <c r="R1376" s="750" t="s">
        <v>312</v>
      </c>
      <c r="S1376" s="750"/>
      <c r="T1376" s="242"/>
      <c r="U1376" s="242"/>
      <c r="V1376" s="263"/>
    </row>
    <row r="1377" spans="1:22" s="27" customFormat="1" ht="16.5" customHeight="1" thickBot="1">
      <c r="A1377" s="106" t="s">
        <v>1729</v>
      </c>
      <c r="B1377" s="775"/>
      <c r="C1377" s="103">
        <v>6</v>
      </c>
      <c r="D1377" s="104" t="s">
        <v>1071</v>
      </c>
      <c r="E1377" s="105" t="s">
        <v>1071</v>
      </c>
      <c r="F1377" s="327" t="s">
        <v>1071</v>
      </c>
      <c r="G1377" s="327" t="s">
        <v>1071</v>
      </c>
      <c r="H1377" s="777" t="s">
        <v>1071</v>
      </c>
      <c r="I1377" s="778"/>
      <c r="J1377" s="102" t="s">
        <v>1071</v>
      </c>
      <c r="K1377" s="99" t="s">
        <v>1071</v>
      </c>
      <c r="L1377" s="486"/>
      <c r="M1377" s="487" t="s">
        <v>1071</v>
      </c>
      <c r="N1377" s="484"/>
      <c r="O1377" s="346" t="s">
        <v>6</v>
      </c>
      <c r="P1377" s="265">
        <v>2</v>
      </c>
      <c r="Q1377" s="266">
        <v>3065.4126299999998</v>
      </c>
      <c r="R1377" s="817">
        <v>7231.2040000000006</v>
      </c>
      <c r="S1377" s="817">
        <v>0</v>
      </c>
      <c r="T1377" s="242"/>
      <c r="U1377" s="242"/>
      <c r="V1377" s="263"/>
    </row>
    <row r="1378" spans="1:22" s="27" customFormat="1" ht="16.5" customHeight="1" thickBot="1">
      <c r="A1378" s="106" t="s">
        <v>1730</v>
      </c>
      <c r="B1378" s="776"/>
      <c r="C1378" s="805" t="s">
        <v>88</v>
      </c>
      <c r="D1378" s="806"/>
      <c r="E1378" s="806"/>
      <c r="F1378" s="545"/>
      <c r="G1378" s="546"/>
      <c r="H1378" s="730" t="s">
        <v>6</v>
      </c>
      <c r="I1378" s="731"/>
      <c r="J1378" s="449" t="s">
        <v>6</v>
      </c>
      <c r="K1378" s="267" t="s">
        <v>6</v>
      </c>
      <c r="L1378" s="527"/>
      <c r="M1378" s="575"/>
      <c r="N1378" s="528"/>
      <c r="O1378" s="732" t="s">
        <v>1071</v>
      </c>
      <c r="P1378" s="732" t="s">
        <v>1071</v>
      </c>
      <c r="Q1378" s="732" t="s">
        <v>1071</v>
      </c>
      <c r="R1378" s="732" t="s">
        <v>1071</v>
      </c>
      <c r="S1378" s="732" t="s">
        <v>1071</v>
      </c>
      <c r="T1378" s="524"/>
      <c r="U1378" s="525"/>
      <c r="V1378" s="526"/>
    </row>
    <row r="1379" spans="1:22" ht="24.9" customHeight="1"/>
    <row r="1380" spans="1:22" ht="24.9" customHeight="1"/>
    <row r="1381" spans="1:22" s="38" customFormat="1" ht="24" thickBot="1">
      <c r="A1381" s="31">
        <v>41</v>
      </c>
      <c r="B1381" s="746" t="s">
        <v>49</v>
      </c>
      <c r="C1381" s="746"/>
      <c r="D1381" s="746"/>
      <c r="E1381" s="32">
        <v>43</v>
      </c>
      <c r="F1381" s="33" t="s">
        <v>512</v>
      </c>
      <c r="G1381" s="34"/>
      <c r="H1381" s="34"/>
      <c r="I1381" s="33"/>
      <c r="J1381" s="33"/>
      <c r="K1381" s="33"/>
      <c r="L1381" s="33"/>
      <c r="M1381" s="35"/>
      <c r="N1381" s="35"/>
      <c r="O1381" s="34"/>
      <c r="P1381" s="34"/>
      <c r="Q1381" s="36"/>
      <c r="R1381" s="36"/>
      <c r="S1381" s="36"/>
      <c r="T1381" s="36"/>
      <c r="U1381" s="37"/>
    </row>
    <row r="1382" spans="1:22" s="24" customFormat="1" ht="24.75" customHeight="1">
      <c r="A1382" s="22"/>
      <c r="B1382" s="768" t="s">
        <v>54</v>
      </c>
      <c r="C1382" s="501" t="s">
        <v>55</v>
      </c>
      <c r="D1382" s="502" t="s">
        <v>16</v>
      </c>
      <c r="E1382" s="502"/>
      <c r="F1382" s="502" t="s">
        <v>56</v>
      </c>
      <c r="G1382" s="503"/>
      <c r="H1382" s="749" t="s">
        <v>57</v>
      </c>
      <c r="I1382" s="747" t="s">
        <v>345</v>
      </c>
      <c r="J1382" s="749" t="s">
        <v>17</v>
      </c>
      <c r="K1382" s="749" t="s">
        <v>298</v>
      </c>
      <c r="L1382" s="749" t="s">
        <v>58</v>
      </c>
      <c r="M1382" s="749" t="s">
        <v>193</v>
      </c>
      <c r="N1382" s="766" t="s">
        <v>313</v>
      </c>
      <c r="O1382" s="767"/>
      <c r="P1382" s="733" t="s">
        <v>21</v>
      </c>
      <c r="Q1382" s="734"/>
      <c r="R1382" s="757" t="s">
        <v>205</v>
      </c>
      <c r="S1382" s="758"/>
      <c r="T1382" s="761" t="s">
        <v>180</v>
      </c>
      <c r="U1382" s="762"/>
      <c r="V1382" s="763"/>
    </row>
    <row r="1383" spans="1:22" s="24" customFormat="1" ht="92.25" customHeight="1">
      <c r="A1383" s="22"/>
      <c r="B1383" s="769"/>
      <c r="C1383" s="504" t="s">
        <v>59</v>
      </c>
      <c r="D1383" s="505" t="s">
        <v>3</v>
      </c>
      <c r="E1383" s="505" t="s">
        <v>18</v>
      </c>
      <c r="F1383" s="505" t="s">
        <v>60</v>
      </c>
      <c r="G1383" s="506" t="s">
        <v>61</v>
      </c>
      <c r="H1383" s="750"/>
      <c r="I1383" s="748"/>
      <c r="J1383" s="750"/>
      <c r="K1383" s="750"/>
      <c r="L1383" s="750"/>
      <c r="M1383" s="750"/>
      <c r="N1383" s="504" t="s">
        <v>191</v>
      </c>
      <c r="O1383" s="505" t="s">
        <v>73</v>
      </c>
      <c r="P1383" s="764"/>
      <c r="Q1383" s="765"/>
      <c r="R1383" s="759"/>
      <c r="S1383" s="760"/>
      <c r="T1383" s="507" t="s">
        <v>181</v>
      </c>
      <c r="U1383" s="508" t="s">
        <v>190</v>
      </c>
      <c r="V1383" s="509" t="s">
        <v>225</v>
      </c>
    </row>
    <row r="1384" spans="1:22" s="24" customFormat="1" ht="26.25" customHeight="1">
      <c r="A1384" s="22"/>
      <c r="B1384" s="433"/>
      <c r="C1384" s="434">
        <v>3</v>
      </c>
      <c r="D1384" s="434">
        <v>4</v>
      </c>
      <c r="E1384" s="434">
        <v>5</v>
      </c>
      <c r="F1384" s="434">
        <v>6</v>
      </c>
      <c r="G1384" s="434">
        <v>7</v>
      </c>
      <c r="H1384" s="434">
        <v>8</v>
      </c>
      <c r="I1384" s="434">
        <v>9</v>
      </c>
      <c r="J1384" s="434">
        <v>10</v>
      </c>
      <c r="K1384" s="434">
        <v>11</v>
      </c>
      <c r="L1384" s="434">
        <v>12</v>
      </c>
      <c r="M1384" s="434">
        <v>13</v>
      </c>
      <c r="N1384" s="434">
        <v>14</v>
      </c>
      <c r="O1384" s="434">
        <v>15</v>
      </c>
      <c r="P1384" s="435">
        <v>16</v>
      </c>
      <c r="Q1384" s="436">
        <v>17</v>
      </c>
      <c r="R1384" s="435">
        <v>18</v>
      </c>
      <c r="S1384" s="436">
        <v>19</v>
      </c>
      <c r="T1384" s="437">
        <v>20</v>
      </c>
      <c r="U1384" s="224">
        <v>21</v>
      </c>
      <c r="V1384" s="438">
        <v>22</v>
      </c>
    </row>
    <row r="1385" spans="1:22" s="40" customFormat="1" ht="24.9" customHeight="1">
      <c r="A1385" s="39" t="s">
        <v>1731</v>
      </c>
      <c r="B1385" s="439">
        <v>1</v>
      </c>
      <c r="C1385" s="427" t="s">
        <v>830</v>
      </c>
      <c r="D1385" s="427" t="s">
        <v>831</v>
      </c>
      <c r="E1385" s="427" t="s">
        <v>832</v>
      </c>
      <c r="F1385" s="427" t="s">
        <v>591</v>
      </c>
      <c r="G1385" s="419">
        <v>1</v>
      </c>
      <c r="H1385" s="419" t="s">
        <v>24</v>
      </c>
      <c r="I1385" s="425">
        <v>2</v>
      </c>
      <c r="J1385" s="426" t="s">
        <v>513</v>
      </c>
      <c r="K1385" s="461">
        <v>35193</v>
      </c>
      <c r="L1385" s="461">
        <v>35830</v>
      </c>
      <c r="M1385" s="420">
        <v>956.61</v>
      </c>
      <c r="N1385" s="458">
        <v>956.61</v>
      </c>
      <c r="O1385" s="228">
        <v>956.61</v>
      </c>
      <c r="P1385" s="720"/>
      <c r="Q1385" s="721"/>
      <c r="R1385" s="751" t="s">
        <v>608</v>
      </c>
      <c r="S1385" s="752"/>
      <c r="T1385" s="422" t="s">
        <v>24</v>
      </c>
      <c r="U1385" s="423">
        <v>11</v>
      </c>
      <c r="V1385" s="424" t="s">
        <v>24</v>
      </c>
    </row>
    <row r="1386" spans="1:22" s="40" customFormat="1" ht="24.9" customHeight="1">
      <c r="A1386" s="39" t="e">
        <v>#REF!</v>
      </c>
      <c r="B1386" s="728">
        <v>2</v>
      </c>
      <c r="C1386" s="724" t="s">
        <v>833</v>
      </c>
      <c r="D1386" s="724" t="s">
        <v>834</v>
      </c>
      <c r="E1386" s="724" t="s">
        <v>835</v>
      </c>
      <c r="F1386" s="724" t="s">
        <v>595</v>
      </c>
      <c r="G1386" s="419">
        <v>0.6</v>
      </c>
      <c r="H1386" s="718" t="s">
        <v>24</v>
      </c>
      <c r="I1386" s="425">
        <v>2</v>
      </c>
      <c r="J1386" s="426" t="s">
        <v>513</v>
      </c>
      <c r="K1386" s="726">
        <v>43830</v>
      </c>
      <c r="L1386" s="726">
        <v>45160</v>
      </c>
      <c r="M1386" s="420">
        <v>2524.98</v>
      </c>
      <c r="N1386" s="458">
        <v>1514.9880000000001</v>
      </c>
      <c r="O1386" s="228">
        <v>1514.9880000000001</v>
      </c>
      <c r="P1386" s="720"/>
      <c r="Q1386" s="721"/>
      <c r="R1386" s="736" t="s">
        <v>610</v>
      </c>
      <c r="S1386" s="737"/>
      <c r="T1386" s="422" t="s">
        <v>24</v>
      </c>
      <c r="U1386" s="423">
        <v>27</v>
      </c>
      <c r="V1386" s="424" t="s">
        <v>24</v>
      </c>
    </row>
    <row r="1387" spans="1:22" s="40" customFormat="1" ht="24.9" customHeight="1">
      <c r="A1387" s="39" t="e">
        <v>#REF!</v>
      </c>
      <c r="B1387" s="729"/>
      <c r="C1387" s="725"/>
      <c r="D1387" s="725"/>
      <c r="E1387" s="725"/>
      <c r="F1387" s="725"/>
      <c r="G1387" s="419">
        <v>0.3</v>
      </c>
      <c r="H1387" s="719"/>
      <c r="I1387" s="425">
        <v>1</v>
      </c>
      <c r="J1387" s="426" t="s">
        <v>514</v>
      </c>
      <c r="K1387" s="727"/>
      <c r="L1387" s="727"/>
      <c r="M1387" s="420">
        <v>2524.98</v>
      </c>
      <c r="N1387" s="458">
        <v>757.49400000000003</v>
      </c>
      <c r="O1387" s="228">
        <v>757.49400000000003</v>
      </c>
      <c r="P1387" s="720"/>
      <c r="Q1387" s="721"/>
      <c r="R1387" s="738"/>
      <c r="S1387" s="739"/>
      <c r="T1387" s="422" t="s">
        <v>24</v>
      </c>
      <c r="U1387" s="423">
        <v>4</v>
      </c>
      <c r="V1387" s="424" t="s">
        <v>24</v>
      </c>
    </row>
    <row r="1388" spans="1:22" s="40" customFormat="1" ht="13.8">
      <c r="A1388" s="39"/>
      <c r="B1388" s="439" t="s">
        <v>1071</v>
      </c>
      <c r="C1388" s="427"/>
      <c r="D1388" s="427"/>
      <c r="E1388" s="427"/>
      <c r="F1388" s="427"/>
      <c r="G1388" s="419"/>
      <c r="H1388" s="419"/>
      <c r="I1388" s="425"/>
      <c r="J1388" s="426" t="s">
        <v>1071</v>
      </c>
      <c r="K1388" s="461"/>
      <c r="L1388" s="461"/>
      <c r="M1388" s="420"/>
      <c r="N1388" s="458" t="s">
        <v>1071</v>
      </c>
      <c r="O1388" s="228" t="s">
        <v>1071</v>
      </c>
      <c r="P1388" s="720"/>
      <c r="Q1388" s="721"/>
      <c r="R1388" s="722"/>
      <c r="S1388" s="723"/>
      <c r="T1388" s="422"/>
      <c r="U1388" s="423"/>
      <c r="V1388" s="424"/>
    </row>
    <row r="1389" spans="1:22" s="40" customFormat="1" ht="13.8">
      <c r="A1389" s="39"/>
      <c r="B1389" s="439" t="s">
        <v>1071</v>
      </c>
      <c r="C1389" s="427"/>
      <c r="D1389" s="427"/>
      <c r="E1389" s="427"/>
      <c r="F1389" s="427"/>
      <c r="G1389" s="419"/>
      <c r="H1389" s="419"/>
      <c r="I1389" s="425"/>
      <c r="J1389" s="426" t="s">
        <v>1071</v>
      </c>
      <c r="K1389" s="461"/>
      <c r="L1389" s="461"/>
      <c r="M1389" s="420"/>
      <c r="N1389" s="458" t="s">
        <v>1071</v>
      </c>
      <c r="O1389" s="228" t="s">
        <v>1071</v>
      </c>
      <c r="P1389" s="720"/>
      <c r="Q1389" s="721"/>
      <c r="R1389" s="722"/>
      <c r="S1389" s="723"/>
      <c r="T1389" s="422"/>
      <c r="U1389" s="423"/>
      <c r="V1389" s="424"/>
    </row>
    <row r="1390" spans="1:22" s="40" customFormat="1" ht="13.8">
      <c r="A1390" s="39"/>
      <c r="B1390" s="439" t="s">
        <v>1071</v>
      </c>
      <c r="C1390" s="427"/>
      <c r="D1390" s="427"/>
      <c r="E1390" s="427"/>
      <c r="F1390" s="427"/>
      <c r="G1390" s="419"/>
      <c r="H1390" s="419"/>
      <c r="I1390" s="425"/>
      <c r="J1390" s="426" t="s">
        <v>1071</v>
      </c>
      <c r="K1390" s="461"/>
      <c r="L1390" s="461"/>
      <c r="M1390" s="420"/>
      <c r="N1390" s="458" t="s">
        <v>1071</v>
      </c>
      <c r="O1390" s="228" t="s">
        <v>1071</v>
      </c>
      <c r="P1390" s="720"/>
      <c r="Q1390" s="721"/>
      <c r="R1390" s="722"/>
      <c r="S1390" s="723"/>
      <c r="T1390" s="422"/>
      <c r="U1390" s="423"/>
      <c r="V1390" s="424"/>
    </row>
    <row r="1391" spans="1:22" s="40" customFormat="1" ht="13.8">
      <c r="A1391" s="39"/>
      <c r="B1391" s="439" t="s">
        <v>1071</v>
      </c>
      <c r="C1391" s="427"/>
      <c r="D1391" s="427"/>
      <c r="E1391" s="427"/>
      <c r="F1391" s="427"/>
      <c r="G1391" s="419"/>
      <c r="H1391" s="419"/>
      <c r="I1391" s="425"/>
      <c r="J1391" s="426" t="s">
        <v>1071</v>
      </c>
      <c r="K1391" s="461"/>
      <c r="L1391" s="461"/>
      <c r="M1391" s="420"/>
      <c r="N1391" s="458" t="s">
        <v>1071</v>
      </c>
      <c r="O1391" s="228" t="s">
        <v>1071</v>
      </c>
      <c r="P1391" s="720"/>
      <c r="Q1391" s="721"/>
      <c r="R1391" s="722"/>
      <c r="S1391" s="723"/>
      <c r="T1391" s="422"/>
      <c r="U1391" s="423"/>
      <c r="V1391" s="424"/>
    </row>
    <row r="1392" spans="1:22" s="40" customFormat="1" ht="13.8">
      <c r="A1392" s="39"/>
      <c r="B1392" s="439" t="s">
        <v>1071</v>
      </c>
      <c r="C1392" s="427"/>
      <c r="D1392" s="427"/>
      <c r="E1392" s="427"/>
      <c r="F1392" s="427"/>
      <c r="G1392" s="419"/>
      <c r="H1392" s="419"/>
      <c r="I1392" s="425"/>
      <c r="J1392" s="426" t="s">
        <v>1071</v>
      </c>
      <c r="K1392" s="461"/>
      <c r="L1392" s="461"/>
      <c r="M1392" s="420"/>
      <c r="N1392" s="458" t="s">
        <v>1071</v>
      </c>
      <c r="O1392" s="228" t="s">
        <v>1071</v>
      </c>
      <c r="P1392" s="720"/>
      <c r="Q1392" s="721"/>
      <c r="R1392" s="722"/>
      <c r="S1392" s="723"/>
      <c r="T1392" s="422"/>
      <c r="U1392" s="423"/>
      <c r="V1392" s="424"/>
    </row>
    <row r="1393" spans="1:22" s="40" customFormat="1" ht="13.8">
      <c r="A1393" s="39" t="s">
        <v>1732</v>
      </c>
      <c r="B1393" s="439" t="s">
        <v>1071</v>
      </c>
      <c r="C1393" s="427"/>
      <c r="D1393" s="427"/>
      <c r="E1393" s="427"/>
      <c r="F1393" s="427"/>
      <c r="G1393" s="419"/>
      <c r="H1393" s="419"/>
      <c r="I1393" s="425"/>
      <c r="J1393" s="426" t="s">
        <v>1071</v>
      </c>
      <c r="K1393" s="461"/>
      <c r="L1393" s="461"/>
      <c r="M1393" s="420"/>
      <c r="N1393" s="459" t="s">
        <v>1071</v>
      </c>
      <c r="O1393" s="228"/>
      <c r="P1393" s="720"/>
      <c r="Q1393" s="721"/>
      <c r="R1393" s="722"/>
      <c r="S1393" s="723"/>
      <c r="T1393" s="422"/>
      <c r="U1393" s="423"/>
      <c r="V1393" s="424"/>
    </row>
    <row r="1394" spans="1:22" s="40" customFormat="1" ht="13.8">
      <c r="A1394" s="39" t="s">
        <v>1733</v>
      </c>
      <c r="B1394" s="439" t="s">
        <v>1071</v>
      </c>
      <c r="C1394" s="427"/>
      <c r="D1394" s="427"/>
      <c r="E1394" s="427"/>
      <c r="F1394" s="427"/>
      <c r="G1394" s="419"/>
      <c r="H1394" s="419"/>
      <c r="I1394" s="425"/>
      <c r="J1394" s="426" t="s">
        <v>1071</v>
      </c>
      <c r="K1394" s="461"/>
      <c r="L1394" s="461"/>
      <c r="M1394" s="421"/>
      <c r="N1394" s="459" t="s">
        <v>1071</v>
      </c>
      <c r="O1394" s="228" t="s">
        <v>1071</v>
      </c>
      <c r="P1394" s="720"/>
      <c r="Q1394" s="721"/>
      <c r="R1394" s="722"/>
      <c r="S1394" s="723"/>
      <c r="T1394" s="422"/>
      <c r="U1394" s="423"/>
      <c r="V1394" s="424"/>
    </row>
    <row r="1395" spans="1:22" s="40" customFormat="1" ht="13.8">
      <c r="A1395" s="39" t="s">
        <v>1734</v>
      </c>
      <c r="B1395" s="439" t="s">
        <v>1071</v>
      </c>
      <c r="C1395" s="427"/>
      <c r="D1395" s="427"/>
      <c r="E1395" s="427"/>
      <c r="F1395" s="427"/>
      <c r="G1395" s="419"/>
      <c r="H1395" s="419"/>
      <c r="I1395" s="425"/>
      <c r="J1395" s="426" t="s">
        <v>1071</v>
      </c>
      <c r="K1395" s="461"/>
      <c r="L1395" s="461"/>
      <c r="M1395" s="421"/>
      <c r="N1395" s="459" t="s">
        <v>1071</v>
      </c>
      <c r="O1395" s="228" t="s">
        <v>1071</v>
      </c>
      <c r="P1395" s="720"/>
      <c r="Q1395" s="721"/>
      <c r="R1395" s="722"/>
      <c r="S1395" s="723"/>
      <c r="T1395" s="422"/>
      <c r="U1395" s="423"/>
      <c r="V1395" s="424"/>
    </row>
    <row r="1396" spans="1:22" s="40" customFormat="1" ht="14.4" thickBot="1">
      <c r="A1396" s="39" t="s">
        <v>1735</v>
      </c>
      <c r="B1396" s="443" t="s">
        <v>1071</v>
      </c>
      <c r="C1396" s="428"/>
      <c r="D1396" s="428"/>
      <c r="E1396" s="428"/>
      <c r="F1396" s="428"/>
      <c r="G1396" s="429"/>
      <c r="H1396" s="429"/>
      <c r="I1396" s="430"/>
      <c r="J1396" s="431" t="s">
        <v>1071</v>
      </c>
      <c r="K1396" s="462"/>
      <c r="L1396" s="462"/>
      <c r="M1396" s="432"/>
      <c r="N1396" s="459" t="s">
        <v>1071</v>
      </c>
      <c r="O1396" s="228" t="s">
        <v>1071</v>
      </c>
      <c r="P1396" s="720"/>
      <c r="Q1396" s="721"/>
      <c r="R1396" s="722"/>
      <c r="S1396" s="723"/>
      <c r="T1396" s="422"/>
      <c r="U1396" s="423"/>
      <c r="V1396" s="424"/>
    </row>
    <row r="1397" spans="1:22" s="24" customFormat="1" ht="12" customHeight="1">
      <c r="A1397" s="39"/>
      <c r="B1397" s="41"/>
      <c r="C1397" s="42"/>
      <c r="D1397" s="42"/>
      <c r="E1397" s="42"/>
      <c r="F1397" s="42"/>
      <c r="G1397" s="42"/>
      <c r="H1397" s="440"/>
      <c r="I1397" s="42"/>
      <c r="J1397" s="42"/>
      <c r="K1397" s="42"/>
      <c r="L1397" s="42"/>
      <c r="M1397" s="42"/>
      <c r="N1397" s="42"/>
      <c r="O1397" s="227"/>
      <c r="P1397" s="42"/>
      <c r="Q1397" s="42"/>
      <c r="R1397" s="227"/>
      <c r="S1397" s="42"/>
      <c r="T1397" s="42"/>
      <c r="U1397" s="43"/>
      <c r="V1397" s="44"/>
    </row>
    <row r="1398" spans="1:22" s="24" customFormat="1" ht="17.25" customHeight="1" thickBot="1">
      <c r="A1398" s="39" t="s">
        <v>1736</v>
      </c>
      <c r="B1398" s="510"/>
      <c r="C1398" s="511"/>
      <c r="D1398" s="511"/>
      <c r="E1398" s="511"/>
      <c r="F1398" s="511"/>
      <c r="G1398" s="511"/>
      <c r="H1398" s="511"/>
      <c r="I1398" s="511"/>
      <c r="J1398" s="511"/>
      <c r="K1398" s="511"/>
      <c r="L1398" s="511"/>
      <c r="M1398" s="511"/>
      <c r="N1398" s="447" t="s">
        <v>322</v>
      </c>
      <c r="O1398" s="448">
        <v>1614.546</v>
      </c>
      <c r="P1398" s="576"/>
      <c r="Q1398" s="576"/>
      <c r="R1398" s="577"/>
      <c r="S1398" s="577"/>
      <c r="T1398" s="578"/>
      <c r="U1398" s="579"/>
      <c r="V1398" s="580"/>
    </row>
    <row r="1399" spans="1:22" ht="17.25" customHeight="1">
      <c r="B1399" s="46"/>
      <c r="C1399" s="46"/>
      <c r="D1399" s="46"/>
      <c r="E1399" s="46"/>
      <c r="F1399" s="46"/>
      <c r="G1399" s="47"/>
      <c r="H1399" s="47"/>
      <c r="I1399" s="47"/>
      <c r="J1399" s="47"/>
      <c r="K1399" s="47"/>
      <c r="L1399" s="47"/>
      <c r="M1399" s="47"/>
      <c r="N1399" s="47"/>
      <c r="O1399" s="47"/>
      <c r="P1399" s="47"/>
      <c r="Q1399" s="47"/>
      <c r="R1399" s="47"/>
      <c r="S1399" s="47"/>
      <c r="T1399" s="47"/>
      <c r="U1399" s="47"/>
      <c r="V1399" s="47"/>
    </row>
    <row r="1400" spans="1:22" s="24" customFormat="1" ht="16.5" customHeight="1" thickBot="1">
      <c r="A1400" s="22"/>
      <c r="B1400" s="735" t="s">
        <v>65</v>
      </c>
      <c r="C1400" s="735"/>
      <c r="D1400" s="735"/>
      <c r="E1400" s="735"/>
      <c r="F1400" s="735"/>
      <c r="G1400" s="735"/>
      <c r="H1400" s="735"/>
      <c r="I1400" s="735"/>
      <c r="J1400" s="735"/>
      <c r="K1400" s="735"/>
      <c r="L1400" s="735"/>
      <c r="M1400" s="735"/>
      <c r="N1400" s="735"/>
      <c r="O1400" s="735"/>
      <c r="P1400" s="735"/>
      <c r="Q1400" s="735"/>
      <c r="R1400" s="735"/>
      <c r="S1400" s="735"/>
      <c r="T1400" s="735"/>
      <c r="U1400" s="735"/>
      <c r="V1400" s="735"/>
    </row>
    <row r="1401" spans="1:22" s="27" customFormat="1" ht="22.5" customHeight="1">
      <c r="A1401" s="106" t="s">
        <v>1737</v>
      </c>
      <c r="B1401" s="774" t="s">
        <v>62</v>
      </c>
      <c r="C1401" s="779" t="s">
        <v>83</v>
      </c>
      <c r="D1401" s="780"/>
      <c r="E1401" s="780"/>
      <c r="F1401" s="780"/>
      <c r="G1401" s="780"/>
      <c r="H1401" s="780"/>
      <c r="I1401" s="780"/>
      <c r="J1401" s="780"/>
      <c r="K1401" s="780"/>
      <c r="L1401" s="780"/>
      <c r="M1401" s="758"/>
      <c r="N1401" s="512"/>
      <c r="O1401" s="513"/>
      <c r="P1401" s="779" t="s">
        <v>90</v>
      </c>
      <c r="Q1401" s="780"/>
      <c r="R1401" s="780"/>
      <c r="S1401" s="758"/>
      <c r="T1401" s="757" t="s">
        <v>367</v>
      </c>
      <c r="U1401" s="758"/>
      <c r="V1401" s="781" t="s">
        <v>6</v>
      </c>
    </row>
    <row r="1402" spans="1:22" s="27" customFormat="1" ht="22.5" customHeight="1">
      <c r="A1402" s="106" t="s">
        <v>1738</v>
      </c>
      <c r="B1402" s="775"/>
      <c r="C1402" s="787" t="s">
        <v>84</v>
      </c>
      <c r="D1402" s="788"/>
      <c r="E1402" s="789"/>
      <c r="F1402" s="516">
        <v>2</v>
      </c>
      <c r="G1402" s="791" t="s">
        <v>292</v>
      </c>
      <c r="H1402" s="750" t="s">
        <v>291</v>
      </c>
      <c r="I1402" s="750"/>
      <c r="J1402" s="787" t="s">
        <v>290</v>
      </c>
      <c r="K1402" s="790"/>
      <c r="L1402" s="517"/>
      <c r="M1402" s="517"/>
      <c r="N1402" s="518"/>
      <c r="O1402" s="519"/>
      <c r="P1402" s="814"/>
      <c r="Q1402" s="815"/>
      <c r="R1402" s="815"/>
      <c r="S1402" s="816"/>
      <c r="T1402" s="759"/>
      <c r="U1402" s="760"/>
      <c r="V1402" s="782"/>
    </row>
    <row r="1403" spans="1:22" s="27" customFormat="1" ht="51.75" customHeight="1" thickBot="1">
      <c r="A1403" s="106" t="s">
        <v>1739</v>
      </c>
      <c r="B1403" s="775"/>
      <c r="C1403" s="788" t="s">
        <v>82</v>
      </c>
      <c r="D1403" s="789"/>
      <c r="E1403" s="520" t="s">
        <v>86</v>
      </c>
      <c r="F1403" s="514" t="s">
        <v>311</v>
      </c>
      <c r="G1403" s="791"/>
      <c r="H1403" s="750"/>
      <c r="I1403" s="750"/>
      <c r="J1403" s="504" t="s">
        <v>289</v>
      </c>
      <c r="K1403" s="515" t="s">
        <v>297</v>
      </c>
      <c r="L1403" s="521" t="s">
        <v>378</v>
      </c>
      <c r="M1403" s="521"/>
      <c r="N1403" s="522" t="s">
        <v>339</v>
      </c>
      <c r="O1403" s="523"/>
      <c r="P1403" s="454" t="s">
        <v>1100</v>
      </c>
      <c r="Q1403" s="333" t="s">
        <v>91</v>
      </c>
      <c r="R1403" s="334"/>
      <c r="S1403" s="107">
        <v>2</v>
      </c>
      <c r="T1403" s="784"/>
      <c r="U1403" s="785"/>
      <c r="V1403" s="783"/>
    </row>
    <row r="1404" spans="1:22" s="27" customFormat="1" ht="15.75" customHeight="1">
      <c r="A1404" s="106" t="s">
        <v>1740</v>
      </c>
      <c r="B1404" s="775"/>
      <c r="C1404" s="50">
        <v>1</v>
      </c>
      <c r="D1404" s="94" t="s">
        <v>514</v>
      </c>
      <c r="E1404" s="101">
        <v>0.5</v>
      </c>
      <c r="F1404" s="327">
        <v>757.49400000000003</v>
      </c>
      <c r="G1404" s="327">
        <v>1532.71</v>
      </c>
      <c r="H1404" s="777" t="s">
        <v>31</v>
      </c>
      <c r="I1404" s="778"/>
      <c r="J1404" s="102" t="s">
        <v>6</v>
      </c>
      <c r="K1404" s="99" t="s">
        <v>1071</v>
      </c>
      <c r="L1404" s="486" t="s">
        <v>370</v>
      </c>
      <c r="M1404" s="487" t="s">
        <v>1102</v>
      </c>
      <c r="N1404" s="401" t="s">
        <v>24</v>
      </c>
      <c r="O1404" s="801" t="s">
        <v>15</v>
      </c>
      <c r="P1404" s="802"/>
      <c r="Q1404" s="792">
        <v>43</v>
      </c>
      <c r="R1404" s="795" t="s">
        <v>370</v>
      </c>
      <c r="S1404" s="796"/>
      <c r="T1404" s="757" t="s">
        <v>68</v>
      </c>
      <c r="U1404" s="780"/>
      <c r="V1404" s="758"/>
    </row>
    <row r="1405" spans="1:22" s="27" customFormat="1" ht="15.75" customHeight="1" thickBot="1">
      <c r="A1405" s="106" t="s">
        <v>1741</v>
      </c>
      <c r="B1405" s="775"/>
      <c r="C1405" s="50">
        <v>2</v>
      </c>
      <c r="D1405" s="94" t="s">
        <v>513</v>
      </c>
      <c r="E1405" s="101">
        <v>0.5</v>
      </c>
      <c r="F1405" s="327">
        <v>2471.598</v>
      </c>
      <c r="G1405" s="327">
        <v>1532.71</v>
      </c>
      <c r="H1405" s="777" t="s">
        <v>6</v>
      </c>
      <c r="I1405" s="778"/>
      <c r="J1405" s="102" t="s">
        <v>6</v>
      </c>
      <c r="K1405" s="99" t="s">
        <v>1071</v>
      </c>
      <c r="L1405" s="486" t="s">
        <v>370</v>
      </c>
      <c r="M1405" s="487" t="s">
        <v>1102</v>
      </c>
      <c r="N1405" s="401" t="s">
        <v>24</v>
      </c>
      <c r="O1405" s="801"/>
      <c r="P1405" s="802"/>
      <c r="Q1405" s="793"/>
      <c r="R1405" s="797"/>
      <c r="S1405" s="798"/>
      <c r="T1405" s="784"/>
      <c r="U1405" s="786"/>
      <c r="V1405" s="785"/>
    </row>
    <row r="1406" spans="1:22" s="27" customFormat="1" ht="15.75" customHeight="1">
      <c r="A1406" s="106" t="s">
        <v>1742</v>
      </c>
      <c r="B1406" s="775"/>
      <c r="C1406" s="50">
        <v>3</v>
      </c>
      <c r="D1406" s="94" t="s">
        <v>1071</v>
      </c>
      <c r="E1406" s="101" t="s">
        <v>1071</v>
      </c>
      <c r="F1406" s="327" t="s">
        <v>1071</v>
      </c>
      <c r="G1406" s="327" t="s">
        <v>1071</v>
      </c>
      <c r="H1406" s="777" t="s">
        <v>1071</v>
      </c>
      <c r="I1406" s="778"/>
      <c r="J1406" s="102" t="s">
        <v>1071</v>
      </c>
      <c r="K1406" s="99" t="s">
        <v>1071</v>
      </c>
      <c r="L1406" s="486"/>
      <c r="M1406" s="487" t="s">
        <v>1071</v>
      </c>
      <c r="N1406" s="401"/>
      <c r="O1406" s="803"/>
      <c r="P1406" s="804"/>
      <c r="Q1406" s="794"/>
      <c r="R1406" s="799"/>
      <c r="S1406" s="800"/>
      <c r="T1406" s="261"/>
      <c r="U1406" s="261"/>
      <c r="V1406" s="262"/>
    </row>
    <row r="1407" spans="1:22" s="27" customFormat="1" ht="15.75" customHeight="1">
      <c r="A1407" s="106" t="s">
        <v>1743</v>
      </c>
      <c r="B1407" s="775"/>
      <c r="C1407" s="50">
        <v>4</v>
      </c>
      <c r="D1407" s="94" t="s">
        <v>1071</v>
      </c>
      <c r="E1407" s="101" t="s">
        <v>1071</v>
      </c>
      <c r="F1407" s="327" t="s">
        <v>1071</v>
      </c>
      <c r="G1407" s="327" t="s">
        <v>1071</v>
      </c>
      <c r="H1407" s="777" t="s">
        <v>1071</v>
      </c>
      <c r="I1407" s="778"/>
      <c r="J1407" s="102" t="s">
        <v>1071</v>
      </c>
      <c r="K1407" s="99" t="s">
        <v>1071</v>
      </c>
      <c r="L1407" s="486"/>
      <c r="M1407" s="487" t="s">
        <v>1071</v>
      </c>
      <c r="N1407" s="401"/>
      <c r="O1407" s="810" t="s">
        <v>315</v>
      </c>
      <c r="P1407" s="787" t="s">
        <v>314</v>
      </c>
      <c r="Q1407" s="788"/>
      <c r="R1407" s="788"/>
      <c r="S1407" s="789"/>
      <c r="T1407" s="242"/>
      <c r="U1407" s="242"/>
      <c r="V1407" s="263"/>
    </row>
    <row r="1408" spans="1:22" s="27" customFormat="1" ht="17.25" customHeight="1">
      <c r="A1408" s="106" t="s">
        <v>1744</v>
      </c>
      <c r="B1408" s="775"/>
      <c r="C1408" s="50">
        <v>5</v>
      </c>
      <c r="D1408" s="94" t="s">
        <v>1071</v>
      </c>
      <c r="E1408" s="101" t="s">
        <v>1071</v>
      </c>
      <c r="F1408" s="327" t="s">
        <v>1071</v>
      </c>
      <c r="G1408" s="327" t="s">
        <v>1071</v>
      </c>
      <c r="H1408" s="777" t="s">
        <v>1071</v>
      </c>
      <c r="I1408" s="778"/>
      <c r="J1408" s="102" t="s">
        <v>1071</v>
      </c>
      <c r="K1408" s="99" t="s">
        <v>1071</v>
      </c>
      <c r="L1408" s="486"/>
      <c r="M1408" s="487" t="s">
        <v>1071</v>
      </c>
      <c r="N1408" s="401"/>
      <c r="O1408" s="811"/>
      <c r="P1408" s="504" t="s">
        <v>92</v>
      </c>
      <c r="Q1408" s="504" t="s">
        <v>299</v>
      </c>
      <c r="R1408" s="750" t="s">
        <v>312</v>
      </c>
      <c r="S1408" s="750"/>
      <c r="T1408" s="242"/>
      <c r="U1408" s="242"/>
      <c r="V1408" s="263"/>
    </row>
    <row r="1409" spans="1:22" s="27" customFormat="1" ht="16.5" customHeight="1" thickBot="1">
      <c r="A1409" s="106" t="s">
        <v>1745</v>
      </c>
      <c r="B1409" s="775"/>
      <c r="C1409" s="103">
        <v>6</v>
      </c>
      <c r="D1409" s="104" t="s">
        <v>1071</v>
      </c>
      <c r="E1409" s="105" t="s">
        <v>1071</v>
      </c>
      <c r="F1409" s="327" t="s">
        <v>1071</v>
      </c>
      <c r="G1409" s="327" t="s">
        <v>1071</v>
      </c>
      <c r="H1409" s="777" t="s">
        <v>1071</v>
      </c>
      <c r="I1409" s="778"/>
      <c r="J1409" s="102" t="s">
        <v>1071</v>
      </c>
      <c r="K1409" s="99" t="s">
        <v>1071</v>
      </c>
      <c r="L1409" s="486"/>
      <c r="M1409" s="487" t="s">
        <v>1071</v>
      </c>
      <c r="N1409" s="484"/>
      <c r="O1409" s="346" t="s">
        <v>6</v>
      </c>
      <c r="P1409" s="265">
        <v>2</v>
      </c>
      <c r="Q1409" s="266">
        <v>3065.4126299999998</v>
      </c>
      <c r="R1409" s="817">
        <v>3229.0920000000001</v>
      </c>
      <c r="S1409" s="817">
        <v>0</v>
      </c>
      <c r="T1409" s="242"/>
      <c r="U1409" s="242"/>
      <c r="V1409" s="263"/>
    </row>
    <row r="1410" spans="1:22" s="27" customFormat="1" ht="16.5" customHeight="1" thickBot="1">
      <c r="A1410" s="106" t="s">
        <v>1746</v>
      </c>
      <c r="B1410" s="776"/>
      <c r="C1410" s="805" t="s">
        <v>88</v>
      </c>
      <c r="D1410" s="806"/>
      <c r="E1410" s="806"/>
      <c r="F1410" s="545"/>
      <c r="G1410" s="546"/>
      <c r="H1410" s="730" t="s">
        <v>6</v>
      </c>
      <c r="I1410" s="731"/>
      <c r="J1410" s="449" t="s">
        <v>6</v>
      </c>
      <c r="K1410" s="267" t="s">
        <v>6</v>
      </c>
      <c r="L1410" s="527"/>
      <c r="M1410" s="575"/>
      <c r="N1410" s="528"/>
      <c r="O1410" s="732" t="s">
        <v>1071</v>
      </c>
      <c r="P1410" s="732" t="s">
        <v>1071</v>
      </c>
      <c r="Q1410" s="732" t="s">
        <v>1071</v>
      </c>
      <c r="R1410" s="732" t="s">
        <v>1071</v>
      </c>
      <c r="S1410" s="732" t="s">
        <v>1071</v>
      </c>
      <c r="T1410" s="524"/>
      <c r="U1410" s="525"/>
      <c r="V1410" s="526"/>
    </row>
    <row r="1411" spans="1:22" ht="24.9" customHeight="1"/>
    <row r="1412" spans="1:22" ht="24.9" customHeight="1"/>
    <row r="1413" spans="1:22" s="38" customFormat="1" ht="24" thickBot="1">
      <c r="A1413" s="31">
        <v>42</v>
      </c>
      <c r="B1413" s="746" t="s">
        <v>49</v>
      </c>
      <c r="C1413" s="746"/>
      <c r="D1413" s="746"/>
      <c r="E1413" s="32">
        <v>44</v>
      </c>
      <c r="F1413" s="33" t="s">
        <v>1039</v>
      </c>
      <c r="G1413" s="34"/>
      <c r="H1413" s="34"/>
      <c r="I1413" s="33"/>
      <c r="J1413" s="33"/>
      <c r="K1413" s="33"/>
      <c r="L1413" s="33"/>
      <c r="M1413" s="35"/>
      <c r="N1413" s="35"/>
      <c r="O1413" s="34"/>
      <c r="P1413" s="34"/>
      <c r="Q1413" s="36"/>
      <c r="R1413" s="36"/>
      <c r="S1413" s="36"/>
      <c r="T1413" s="36"/>
      <c r="U1413" s="37"/>
    </row>
    <row r="1414" spans="1:22" s="24" customFormat="1" ht="24.75" customHeight="1">
      <c r="A1414" s="22"/>
      <c r="B1414" s="768" t="s">
        <v>54</v>
      </c>
      <c r="C1414" s="501" t="s">
        <v>55</v>
      </c>
      <c r="D1414" s="502" t="s">
        <v>16</v>
      </c>
      <c r="E1414" s="502"/>
      <c r="F1414" s="502" t="s">
        <v>56</v>
      </c>
      <c r="G1414" s="503"/>
      <c r="H1414" s="749" t="s">
        <v>57</v>
      </c>
      <c r="I1414" s="747" t="s">
        <v>345</v>
      </c>
      <c r="J1414" s="749" t="s">
        <v>17</v>
      </c>
      <c r="K1414" s="749" t="s">
        <v>298</v>
      </c>
      <c r="L1414" s="749" t="s">
        <v>58</v>
      </c>
      <c r="M1414" s="749" t="s">
        <v>193</v>
      </c>
      <c r="N1414" s="766" t="s">
        <v>313</v>
      </c>
      <c r="O1414" s="767"/>
      <c r="P1414" s="733" t="s">
        <v>21</v>
      </c>
      <c r="Q1414" s="734"/>
      <c r="R1414" s="757" t="s">
        <v>205</v>
      </c>
      <c r="S1414" s="758"/>
      <c r="T1414" s="761" t="s">
        <v>180</v>
      </c>
      <c r="U1414" s="762"/>
      <c r="V1414" s="763"/>
    </row>
    <row r="1415" spans="1:22" s="24" customFormat="1" ht="92.25" customHeight="1">
      <c r="A1415" s="22"/>
      <c r="B1415" s="769"/>
      <c r="C1415" s="504" t="s">
        <v>59</v>
      </c>
      <c r="D1415" s="505" t="s">
        <v>3</v>
      </c>
      <c r="E1415" s="505" t="s">
        <v>18</v>
      </c>
      <c r="F1415" s="505" t="s">
        <v>60</v>
      </c>
      <c r="G1415" s="506" t="s">
        <v>61</v>
      </c>
      <c r="H1415" s="750"/>
      <c r="I1415" s="748"/>
      <c r="J1415" s="750"/>
      <c r="K1415" s="750"/>
      <c r="L1415" s="750"/>
      <c r="M1415" s="750"/>
      <c r="N1415" s="504" t="s">
        <v>191</v>
      </c>
      <c r="O1415" s="505" t="s">
        <v>73</v>
      </c>
      <c r="P1415" s="764"/>
      <c r="Q1415" s="765"/>
      <c r="R1415" s="759"/>
      <c r="S1415" s="760"/>
      <c r="T1415" s="507" t="s">
        <v>181</v>
      </c>
      <c r="U1415" s="508" t="s">
        <v>190</v>
      </c>
      <c r="V1415" s="509" t="s">
        <v>225</v>
      </c>
    </row>
    <row r="1416" spans="1:22" s="24" customFormat="1" ht="26.25" customHeight="1">
      <c r="A1416" s="22"/>
      <c r="B1416" s="433"/>
      <c r="C1416" s="434">
        <v>3</v>
      </c>
      <c r="D1416" s="434">
        <v>4</v>
      </c>
      <c r="E1416" s="434">
        <v>5</v>
      </c>
      <c r="F1416" s="434">
        <v>6</v>
      </c>
      <c r="G1416" s="434">
        <v>7</v>
      </c>
      <c r="H1416" s="434">
        <v>8</v>
      </c>
      <c r="I1416" s="434">
        <v>9</v>
      </c>
      <c r="J1416" s="434">
        <v>10</v>
      </c>
      <c r="K1416" s="434">
        <v>11</v>
      </c>
      <c r="L1416" s="434">
        <v>12</v>
      </c>
      <c r="M1416" s="434">
        <v>13</v>
      </c>
      <c r="N1416" s="434">
        <v>14</v>
      </c>
      <c r="O1416" s="434">
        <v>15</v>
      </c>
      <c r="P1416" s="435">
        <v>16</v>
      </c>
      <c r="Q1416" s="436">
        <v>17</v>
      </c>
      <c r="R1416" s="435">
        <v>18</v>
      </c>
      <c r="S1416" s="436">
        <v>19</v>
      </c>
      <c r="T1416" s="437">
        <v>20</v>
      </c>
      <c r="U1416" s="224">
        <v>21</v>
      </c>
      <c r="V1416" s="438">
        <v>22</v>
      </c>
    </row>
    <row r="1417" spans="1:22" s="40" customFormat="1" ht="24.9" customHeight="1">
      <c r="A1417" s="39" t="s">
        <v>1747</v>
      </c>
      <c r="B1417" s="728">
        <v>1</v>
      </c>
      <c r="C1417" s="724" t="s">
        <v>592</v>
      </c>
      <c r="D1417" s="724" t="s">
        <v>839</v>
      </c>
      <c r="E1417" s="724" t="s">
        <v>810</v>
      </c>
      <c r="F1417" s="724" t="s">
        <v>595</v>
      </c>
      <c r="G1417" s="419">
        <v>0.85</v>
      </c>
      <c r="H1417" s="718" t="s">
        <v>24</v>
      </c>
      <c r="I1417" s="425">
        <v>2</v>
      </c>
      <c r="J1417" s="426" t="s">
        <v>516</v>
      </c>
      <c r="K1417" s="726">
        <v>43830</v>
      </c>
      <c r="L1417" s="726">
        <v>45138</v>
      </c>
      <c r="M1417" s="420">
        <v>3072.58</v>
      </c>
      <c r="N1417" s="458">
        <v>2611.6929999999998</v>
      </c>
      <c r="O1417" s="228">
        <v>2611.6930000000002</v>
      </c>
      <c r="P1417" s="720"/>
      <c r="Q1417" s="721"/>
      <c r="R1417" s="742" t="s">
        <v>610</v>
      </c>
      <c r="S1417" s="743"/>
      <c r="T1417" s="422" t="s">
        <v>24</v>
      </c>
      <c r="U1417" s="423">
        <v>17</v>
      </c>
      <c r="V1417" s="424" t="s">
        <v>24</v>
      </c>
    </row>
    <row r="1418" spans="1:22" s="40" customFormat="1" ht="24.9" customHeight="1">
      <c r="A1418" s="39" t="s">
        <v>1088</v>
      </c>
      <c r="B1418" s="729"/>
      <c r="C1418" s="725"/>
      <c r="D1418" s="725"/>
      <c r="E1418" s="725"/>
      <c r="F1418" s="725"/>
      <c r="G1418" s="419">
        <v>0.05</v>
      </c>
      <c r="H1418" s="719"/>
      <c r="I1418" s="425">
        <v>1</v>
      </c>
      <c r="J1418" s="426" t="s">
        <v>515</v>
      </c>
      <c r="K1418" s="727"/>
      <c r="L1418" s="727"/>
      <c r="M1418" s="420">
        <v>3072.58</v>
      </c>
      <c r="N1418" s="458">
        <v>153.62900000000002</v>
      </c>
      <c r="O1418" s="228">
        <v>153.62899999999999</v>
      </c>
      <c r="P1418" s="720"/>
      <c r="Q1418" s="721"/>
      <c r="R1418" s="744"/>
      <c r="S1418" s="745"/>
      <c r="T1418" s="422" t="s">
        <v>24</v>
      </c>
      <c r="U1418" s="423">
        <v>21</v>
      </c>
      <c r="V1418" s="424" t="s">
        <v>24</v>
      </c>
    </row>
    <row r="1419" spans="1:22" s="40" customFormat="1" ht="24.9" customHeight="1">
      <c r="A1419" s="39" t="s">
        <v>595</v>
      </c>
      <c r="B1419" s="439">
        <v>2</v>
      </c>
      <c r="C1419" s="427" t="s">
        <v>592</v>
      </c>
      <c r="D1419" s="427" t="s">
        <v>840</v>
      </c>
      <c r="E1419" s="427" t="s">
        <v>841</v>
      </c>
      <c r="F1419" s="427" t="s">
        <v>591</v>
      </c>
      <c r="G1419" s="419">
        <v>1</v>
      </c>
      <c r="H1419" s="419" t="s">
        <v>24</v>
      </c>
      <c r="I1419" s="425">
        <v>2</v>
      </c>
      <c r="J1419" s="426" t="s">
        <v>516</v>
      </c>
      <c r="K1419" s="461">
        <v>39846</v>
      </c>
      <c r="L1419" s="461">
        <v>40748</v>
      </c>
      <c r="M1419" s="420">
        <v>1164.45</v>
      </c>
      <c r="N1419" s="458">
        <v>1164.45</v>
      </c>
      <c r="O1419" s="228">
        <v>1164.45</v>
      </c>
      <c r="P1419" s="720"/>
      <c r="Q1419" s="721"/>
      <c r="R1419" s="722" t="s">
        <v>610</v>
      </c>
      <c r="S1419" s="723"/>
      <c r="T1419" s="422" t="s">
        <v>24</v>
      </c>
      <c r="U1419" s="423">
        <v>8</v>
      </c>
      <c r="V1419" s="424" t="s">
        <v>24</v>
      </c>
    </row>
    <row r="1420" spans="1:22" s="40" customFormat="1" ht="24.9" customHeight="1">
      <c r="A1420" s="39" t="s">
        <v>1089</v>
      </c>
      <c r="B1420" s="439">
        <v>3</v>
      </c>
      <c r="C1420" s="427" t="s">
        <v>592</v>
      </c>
      <c r="D1420" s="427" t="s">
        <v>842</v>
      </c>
      <c r="E1420" s="427" t="s">
        <v>843</v>
      </c>
      <c r="F1420" s="427" t="s">
        <v>591</v>
      </c>
      <c r="G1420" s="419">
        <v>1</v>
      </c>
      <c r="H1420" s="419" t="s">
        <v>24</v>
      </c>
      <c r="I1420" s="425">
        <v>2</v>
      </c>
      <c r="J1420" s="426" t="s">
        <v>516</v>
      </c>
      <c r="K1420" s="594">
        <v>39055</v>
      </c>
      <c r="L1420" s="461">
        <v>39770</v>
      </c>
      <c r="M1420" s="420">
        <v>1004.29</v>
      </c>
      <c r="N1420" s="458">
        <v>1004.29</v>
      </c>
      <c r="O1420" s="228">
        <v>1004.29</v>
      </c>
      <c r="P1420" s="720"/>
      <c r="Q1420" s="721"/>
      <c r="R1420" s="722" t="s">
        <v>610</v>
      </c>
      <c r="S1420" s="723"/>
      <c r="T1420" s="422" t="s">
        <v>24</v>
      </c>
      <c r="U1420" s="423">
        <v>3</v>
      </c>
      <c r="V1420" s="424" t="s">
        <v>24</v>
      </c>
    </row>
    <row r="1421" spans="1:22" s="40" customFormat="1" ht="24.9" customHeight="1">
      <c r="A1421" s="39" t="s">
        <v>1090</v>
      </c>
      <c r="B1421" s="439">
        <v>4</v>
      </c>
      <c r="C1421" s="427" t="s">
        <v>592</v>
      </c>
      <c r="D1421" s="427" t="s">
        <v>844</v>
      </c>
      <c r="E1421" s="427" t="s">
        <v>845</v>
      </c>
      <c r="F1421" s="427" t="s">
        <v>591</v>
      </c>
      <c r="G1421" s="419">
        <v>1</v>
      </c>
      <c r="H1421" s="419" t="s">
        <v>24</v>
      </c>
      <c r="I1421" s="425">
        <v>2</v>
      </c>
      <c r="J1421" s="426" t="s">
        <v>516</v>
      </c>
      <c r="K1421" s="461">
        <v>35842</v>
      </c>
      <c r="L1421" s="461">
        <v>36206</v>
      </c>
      <c r="M1421" s="420">
        <v>760.38</v>
      </c>
      <c r="N1421" s="458">
        <v>760.38</v>
      </c>
      <c r="O1421" s="228">
        <v>760.38</v>
      </c>
      <c r="P1421" s="720"/>
      <c r="Q1421" s="721"/>
      <c r="R1421" s="722" t="s">
        <v>608</v>
      </c>
      <c r="S1421" s="723"/>
      <c r="T1421" s="422" t="s">
        <v>24</v>
      </c>
      <c r="U1421" s="423">
        <v>2</v>
      </c>
      <c r="V1421" s="424" t="s">
        <v>24</v>
      </c>
    </row>
    <row r="1422" spans="1:22" s="40" customFormat="1" ht="13.8">
      <c r="A1422" s="39" t="s">
        <v>1091</v>
      </c>
      <c r="B1422" s="439" t="s">
        <v>1071</v>
      </c>
      <c r="C1422" s="427"/>
      <c r="D1422" s="427"/>
      <c r="E1422" s="427"/>
      <c r="F1422" s="427"/>
      <c r="G1422" s="419"/>
      <c r="H1422" s="419"/>
      <c r="I1422" s="425"/>
      <c r="J1422" s="426" t="s">
        <v>1071</v>
      </c>
      <c r="K1422" s="461"/>
      <c r="L1422" s="461"/>
      <c r="M1422" s="420"/>
      <c r="N1422" s="458" t="s">
        <v>1071</v>
      </c>
      <c r="O1422" s="228" t="s">
        <v>1071</v>
      </c>
      <c r="P1422" s="720"/>
      <c r="Q1422" s="721"/>
      <c r="R1422" s="722"/>
      <c r="S1422" s="723"/>
      <c r="T1422" s="422"/>
      <c r="U1422" s="423"/>
      <c r="V1422" s="424"/>
    </row>
    <row r="1423" spans="1:22" s="40" customFormat="1" ht="13.8">
      <c r="A1423" s="39"/>
      <c r="B1423" s="439" t="s">
        <v>1071</v>
      </c>
      <c r="C1423" s="427"/>
      <c r="D1423" s="427"/>
      <c r="E1423" s="427"/>
      <c r="F1423" s="427"/>
      <c r="G1423" s="419"/>
      <c r="H1423" s="419"/>
      <c r="I1423" s="425"/>
      <c r="J1423" s="426" t="s">
        <v>1071</v>
      </c>
      <c r="K1423" s="461"/>
      <c r="L1423" s="461"/>
      <c r="M1423" s="420"/>
      <c r="N1423" s="458" t="s">
        <v>1071</v>
      </c>
      <c r="O1423" s="228" t="s">
        <v>1071</v>
      </c>
      <c r="P1423" s="720"/>
      <c r="Q1423" s="721"/>
      <c r="R1423" s="722"/>
      <c r="S1423" s="723"/>
      <c r="T1423" s="422"/>
      <c r="U1423" s="423"/>
      <c r="V1423" s="424"/>
    </row>
    <row r="1424" spans="1:22" s="40" customFormat="1" ht="13.8">
      <c r="A1424" s="39"/>
      <c r="B1424" s="439" t="s">
        <v>1071</v>
      </c>
      <c r="C1424" s="427"/>
      <c r="D1424" s="427"/>
      <c r="E1424" s="427"/>
      <c r="F1424" s="427"/>
      <c r="G1424" s="419"/>
      <c r="H1424" s="419"/>
      <c r="I1424" s="425"/>
      <c r="J1424" s="426" t="s">
        <v>1071</v>
      </c>
      <c r="K1424" s="461"/>
      <c r="L1424" s="461"/>
      <c r="M1424" s="420"/>
      <c r="N1424" s="458" t="s">
        <v>1071</v>
      </c>
      <c r="O1424" s="228" t="s">
        <v>1071</v>
      </c>
      <c r="P1424" s="720"/>
      <c r="Q1424" s="721"/>
      <c r="R1424" s="722"/>
      <c r="S1424" s="723"/>
      <c r="T1424" s="422"/>
      <c r="U1424" s="423"/>
      <c r="V1424" s="424"/>
    </row>
    <row r="1425" spans="1:22" s="40" customFormat="1" ht="13.8">
      <c r="A1425" s="39"/>
      <c r="B1425" s="439" t="s">
        <v>1071</v>
      </c>
      <c r="C1425" s="427"/>
      <c r="D1425" s="427"/>
      <c r="E1425" s="427"/>
      <c r="F1425" s="427"/>
      <c r="G1425" s="419"/>
      <c r="H1425" s="419"/>
      <c r="I1425" s="425"/>
      <c r="J1425" s="426" t="s">
        <v>1071</v>
      </c>
      <c r="K1425" s="461"/>
      <c r="L1425" s="461"/>
      <c r="M1425" s="420"/>
      <c r="N1425" s="458" t="s">
        <v>1071</v>
      </c>
      <c r="O1425" s="228" t="s">
        <v>1071</v>
      </c>
      <c r="P1425" s="720"/>
      <c r="Q1425" s="721"/>
      <c r="R1425" s="722"/>
      <c r="S1425" s="723"/>
      <c r="T1425" s="422"/>
      <c r="U1425" s="423"/>
      <c r="V1425" s="424"/>
    </row>
    <row r="1426" spans="1:22" s="40" customFormat="1" ht="13.8">
      <c r="A1426" s="39"/>
      <c r="B1426" s="439" t="s">
        <v>1071</v>
      </c>
      <c r="C1426" s="427"/>
      <c r="D1426" s="427"/>
      <c r="E1426" s="427"/>
      <c r="F1426" s="427"/>
      <c r="G1426" s="419"/>
      <c r="H1426" s="419"/>
      <c r="I1426" s="425"/>
      <c r="J1426" s="426" t="s">
        <v>1071</v>
      </c>
      <c r="K1426" s="461"/>
      <c r="L1426" s="461"/>
      <c r="M1426" s="420"/>
      <c r="N1426" s="458" t="s">
        <v>1071</v>
      </c>
      <c r="O1426" s="228" t="s">
        <v>1071</v>
      </c>
      <c r="P1426" s="720"/>
      <c r="Q1426" s="721"/>
      <c r="R1426" s="722"/>
      <c r="S1426" s="723"/>
      <c r="T1426" s="422"/>
      <c r="U1426" s="423"/>
      <c r="V1426" s="424"/>
    </row>
    <row r="1427" spans="1:22" s="40" customFormat="1" ht="13.8">
      <c r="A1427" s="39"/>
      <c r="B1427" s="439" t="s">
        <v>1071</v>
      </c>
      <c r="C1427" s="427"/>
      <c r="D1427" s="427"/>
      <c r="E1427" s="427"/>
      <c r="F1427" s="427"/>
      <c r="G1427" s="419"/>
      <c r="H1427" s="419"/>
      <c r="I1427" s="425"/>
      <c r="J1427" s="426" t="s">
        <v>1071</v>
      </c>
      <c r="K1427" s="461"/>
      <c r="L1427" s="461"/>
      <c r="M1427" s="420"/>
      <c r="N1427" s="458" t="s">
        <v>1071</v>
      </c>
      <c r="O1427" s="228" t="s">
        <v>1071</v>
      </c>
      <c r="P1427" s="720"/>
      <c r="Q1427" s="721"/>
      <c r="R1427" s="722"/>
      <c r="S1427" s="723"/>
      <c r="T1427" s="422"/>
      <c r="U1427" s="423"/>
      <c r="V1427" s="424"/>
    </row>
    <row r="1428" spans="1:22" s="40" customFormat="1" ht="13.8">
      <c r="A1428" s="39" t="s">
        <v>1748</v>
      </c>
      <c r="B1428" s="439" t="s">
        <v>1071</v>
      </c>
      <c r="C1428" s="427"/>
      <c r="D1428" s="427"/>
      <c r="E1428" s="427"/>
      <c r="F1428" s="427"/>
      <c r="G1428" s="419"/>
      <c r="H1428" s="419"/>
      <c r="I1428" s="425"/>
      <c r="J1428" s="426" t="s">
        <v>1071</v>
      </c>
      <c r="K1428" s="461"/>
      <c r="L1428" s="461"/>
      <c r="M1428" s="420"/>
      <c r="N1428" s="459" t="s">
        <v>1071</v>
      </c>
      <c r="O1428" s="228"/>
      <c r="P1428" s="720"/>
      <c r="Q1428" s="721"/>
      <c r="R1428" s="722"/>
      <c r="S1428" s="723"/>
      <c r="T1428" s="422"/>
      <c r="U1428" s="423"/>
      <c r="V1428" s="424"/>
    </row>
    <row r="1429" spans="1:22" s="40" customFormat="1" ht="13.8">
      <c r="A1429" s="39" t="s">
        <v>1749</v>
      </c>
      <c r="B1429" s="439" t="s">
        <v>1071</v>
      </c>
      <c r="C1429" s="427"/>
      <c r="D1429" s="427"/>
      <c r="E1429" s="427"/>
      <c r="F1429" s="427"/>
      <c r="G1429" s="419"/>
      <c r="H1429" s="419"/>
      <c r="I1429" s="425"/>
      <c r="J1429" s="426" t="s">
        <v>1071</v>
      </c>
      <c r="K1429" s="461"/>
      <c r="L1429" s="461"/>
      <c r="M1429" s="421"/>
      <c r="N1429" s="459" t="s">
        <v>1071</v>
      </c>
      <c r="O1429" s="228" t="s">
        <v>1071</v>
      </c>
      <c r="P1429" s="720"/>
      <c r="Q1429" s="721"/>
      <c r="R1429" s="722"/>
      <c r="S1429" s="723"/>
      <c r="T1429" s="422"/>
      <c r="U1429" s="423"/>
      <c r="V1429" s="424"/>
    </row>
    <row r="1430" spans="1:22" s="40" customFormat="1" ht="13.8">
      <c r="A1430" s="39" t="s">
        <v>1750</v>
      </c>
      <c r="B1430" s="439" t="s">
        <v>1071</v>
      </c>
      <c r="C1430" s="427"/>
      <c r="D1430" s="427"/>
      <c r="E1430" s="427"/>
      <c r="F1430" s="427"/>
      <c r="G1430" s="419"/>
      <c r="H1430" s="419"/>
      <c r="I1430" s="425"/>
      <c r="J1430" s="426" t="s">
        <v>1071</v>
      </c>
      <c r="K1430" s="461"/>
      <c r="L1430" s="461"/>
      <c r="M1430" s="421"/>
      <c r="N1430" s="459" t="s">
        <v>1071</v>
      </c>
      <c r="O1430" s="228" t="s">
        <v>1071</v>
      </c>
      <c r="P1430" s="720"/>
      <c r="Q1430" s="721"/>
      <c r="R1430" s="722"/>
      <c r="S1430" s="723"/>
      <c r="T1430" s="422"/>
      <c r="U1430" s="423"/>
      <c r="V1430" s="424"/>
    </row>
    <row r="1431" spans="1:22" s="40" customFormat="1" ht="14.4" thickBot="1">
      <c r="A1431" s="39" t="s">
        <v>1751</v>
      </c>
      <c r="B1431" s="443" t="s">
        <v>1071</v>
      </c>
      <c r="C1431" s="428"/>
      <c r="D1431" s="428"/>
      <c r="E1431" s="428"/>
      <c r="F1431" s="428"/>
      <c r="G1431" s="429"/>
      <c r="H1431" s="429"/>
      <c r="I1431" s="430"/>
      <c r="J1431" s="431" t="s">
        <v>1071</v>
      </c>
      <c r="K1431" s="462"/>
      <c r="L1431" s="462"/>
      <c r="M1431" s="432"/>
      <c r="N1431" s="459" t="s">
        <v>1071</v>
      </c>
      <c r="O1431" s="228" t="s">
        <v>1071</v>
      </c>
      <c r="P1431" s="720"/>
      <c r="Q1431" s="721"/>
      <c r="R1431" s="722"/>
      <c r="S1431" s="723"/>
      <c r="T1431" s="422"/>
      <c r="U1431" s="423"/>
      <c r="V1431" s="424"/>
    </row>
    <row r="1432" spans="1:22" s="24" customFormat="1" ht="12" customHeight="1">
      <c r="A1432" s="39"/>
      <c r="B1432" s="41"/>
      <c r="C1432" s="42"/>
      <c r="D1432" s="42"/>
      <c r="E1432" s="42"/>
      <c r="F1432" s="42"/>
      <c r="G1432" s="42"/>
      <c r="H1432" s="440"/>
      <c r="I1432" s="42"/>
      <c r="J1432" s="42"/>
      <c r="K1432" s="42"/>
      <c r="L1432" s="42"/>
      <c r="M1432" s="42"/>
      <c r="N1432" s="42"/>
      <c r="O1432" s="227"/>
      <c r="P1432" s="42"/>
      <c r="Q1432" s="42"/>
      <c r="R1432" s="227"/>
      <c r="S1432" s="42"/>
      <c r="T1432" s="42"/>
      <c r="U1432" s="43"/>
      <c r="V1432" s="44"/>
    </row>
    <row r="1433" spans="1:22" s="24" customFormat="1" ht="17.25" customHeight="1" thickBot="1">
      <c r="A1433" s="39" t="s">
        <v>1752</v>
      </c>
      <c r="B1433" s="510"/>
      <c r="C1433" s="511"/>
      <c r="D1433" s="511"/>
      <c r="E1433" s="511"/>
      <c r="F1433" s="511"/>
      <c r="G1433" s="511"/>
      <c r="H1433" s="511"/>
      <c r="I1433" s="511"/>
      <c r="J1433" s="511"/>
      <c r="K1433" s="511"/>
      <c r="L1433" s="511"/>
      <c r="M1433" s="511"/>
      <c r="N1433" s="447" t="s">
        <v>322</v>
      </c>
      <c r="O1433" s="448">
        <v>1423.6105</v>
      </c>
      <c r="P1433" s="576"/>
      <c r="Q1433" s="576"/>
      <c r="R1433" s="577"/>
      <c r="S1433" s="577"/>
      <c r="T1433" s="578"/>
      <c r="U1433" s="579"/>
      <c r="V1433" s="580"/>
    </row>
    <row r="1434" spans="1:22" ht="17.25" customHeight="1">
      <c r="B1434" s="46"/>
      <c r="C1434" s="46"/>
      <c r="D1434" s="46"/>
      <c r="E1434" s="46"/>
      <c r="F1434" s="46"/>
      <c r="G1434" s="47"/>
      <c r="H1434" s="47"/>
      <c r="I1434" s="47"/>
      <c r="J1434" s="47"/>
      <c r="K1434" s="47"/>
      <c r="L1434" s="47"/>
      <c r="M1434" s="47"/>
      <c r="N1434" s="47"/>
      <c r="O1434" s="47"/>
      <c r="P1434" s="47"/>
      <c r="Q1434" s="47"/>
      <c r="R1434" s="47"/>
      <c r="S1434" s="47"/>
      <c r="T1434" s="47"/>
      <c r="U1434" s="47"/>
      <c r="V1434" s="47"/>
    </row>
    <row r="1435" spans="1:22" s="24" customFormat="1" ht="16.5" customHeight="1" thickBot="1">
      <c r="A1435" s="22"/>
      <c r="B1435" s="735" t="s">
        <v>65</v>
      </c>
      <c r="C1435" s="735"/>
      <c r="D1435" s="735"/>
      <c r="E1435" s="735"/>
      <c r="F1435" s="735"/>
      <c r="G1435" s="735"/>
      <c r="H1435" s="735"/>
      <c r="I1435" s="735"/>
      <c r="J1435" s="735"/>
      <c r="K1435" s="735"/>
      <c r="L1435" s="735"/>
      <c r="M1435" s="735"/>
      <c r="N1435" s="735"/>
      <c r="O1435" s="735"/>
      <c r="P1435" s="735"/>
      <c r="Q1435" s="735"/>
      <c r="R1435" s="735"/>
      <c r="S1435" s="735"/>
      <c r="T1435" s="735"/>
      <c r="U1435" s="735"/>
      <c r="V1435" s="735"/>
    </row>
    <row r="1436" spans="1:22" s="27" customFormat="1" ht="22.5" customHeight="1">
      <c r="A1436" s="106" t="s">
        <v>1753</v>
      </c>
      <c r="B1436" s="774" t="s">
        <v>62</v>
      </c>
      <c r="C1436" s="779" t="s">
        <v>83</v>
      </c>
      <c r="D1436" s="780"/>
      <c r="E1436" s="780"/>
      <c r="F1436" s="780"/>
      <c r="G1436" s="780"/>
      <c r="H1436" s="780"/>
      <c r="I1436" s="780"/>
      <c r="J1436" s="780"/>
      <c r="K1436" s="780"/>
      <c r="L1436" s="780"/>
      <c r="M1436" s="758"/>
      <c r="N1436" s="512"/>
      <c r="O1436" s="513"/>
      <c r="P1436" s="779" t="s">
        <v>90</v>
      </c>
      <c r="Q1436" s="780"/>
      <c r="R1436" s="780"/>
      <c r="S1436" s="758"/>
      <c r="T1436" s="757" t="s">
        <v>367</v>
      </c>
      <c r="U1436" s="758"/>
      <c r="V1436" s="781" t="s">
        <v>6</v>
      </c>
    </row>
    <row r="1437" spans="1:22" s="27" customFormat="1" ht="22.5" customHeight="1">
      <c r="A1437" s="106" t="s">
        <v>1754</v>
      </c>
      <c r="B1437" s="775"/>
      <c r="C1437" s="787" t="s">
        <v>84</v>
      </c>
      <c r="D1437" s="788"/>
      <c r="E1437" s="789"/>
      <c r="F1437" s="516">
        <v>2</v>
      </c>
      <c r="G1437" s="791" t="s">
        <v>292</v>
      </c>
      <c r="H1437" s="750" t="s">
        <v>291</v>
      </c>
      <c r="I1437" s="750"/>
      <c r="J1437" s="787" t="s">
        <v>290</v>
      </c>
      <c r="K1437" s="790"/>
      <c r="L1437" s="517"/>
      <c r="M1437" s="517"/>
      <c r="N1437" s="518"/>
      <c r="O1437" s="519"/>
      <c r="P1437" s="814"/>
      <c r="Q1437" s="815"/>
      <c r="R1437" s="815"/>
      <c r="S1437" s="816"/>
      <c r="T1437" s="759"/>
      <c r="U1437" s="760"/>
      <c r="V1437" s="782"/>
    </row>
    <row r="1438" spans="1:22" s="27" customFormat="1" ht="51.75" customHeight="1" thickBot="1">
      <c r="A1438" s="106" t="s">
        <v>1755</v>
      </c>
      <c r="B1438" s="775"/>
      <c r="C1438" s="788" t="s">
        <v>82</v>
      </c>
      <c r="D1438" s="789"/>
      <c r="E1438" s="520" t="s">
        <v>86</v>
      </c>
      <c r="F1438" s="514" t="s">
        <v>311</v>
      </c>
      <c r="G1438" s="791"/>
      <c r="H1438" s="750"/>
      <c r="I1438" s="750"/>
      <c r="J1438" s="504" t="s">
        <v>289</v>
      </c>
      <c r="K1438" s="515" t="s">
        <v>297</v>
      </c>
      <c r="L1438" s="521" t="s">
        <v>378</v>
      </c>
      <c r="M1438" s="521"/>
      <c r="N1438" s="522" t="s">
        <v>339</v>
      </c>
      <c r="O1438" s="523"/>
      <c r="P1438" s="454" t="s">
        <v>1100</v>
      </c>
      <c r="Q1438" s="333" t="s">
        <v>91</v>
      </c>
      <c r="R1438" s="334"/>
      <c r="S1438" s="107">
        <v>4</v>
      </c>
      <c r="T1438" s="784"/>
      <c r="U1438" s="785"/>
      <c r="V1438" s="783"/>
    </row>
    <row r="1439" spans="1:22" s="27" customFormat="1" ht="32.25" customHeight="1">
      <c r="A1439" s="106" t="s">
        <v>1756</v>
      </c>
      <c r="B1439" s="775"/>
      <c r="C1439" s="50">
        <v>1</v>
      </c>
      <c r="D1439" s="94" t="s">
        <v>515</v>
      </c>
      <c r="E1439" s="101">
        <v>0.15</v>
      </c>
      <c r="F1439" s="327">
        <v>153.62899999999999</v>
      </c>
      <c r="G1439" s="327">
        <v>1532.71</v>
      </c>
      <c r="H1439" s="777" t="s">
        <v>31</v>
      </c>
      <c r="I1439" s="778"/>
      <c r="J1439" s="102" t="s">
        <v>6</v>
      </c>
      <c r="K1439" s="99" t="s">
        <v>1071</v>
      </c>
      <c r="L1439" s="486" t="s">
        <v>370</v>
      </c>
      <c r="M1439" s="487" t="s">
        <v>1102</v>
      </c>
      <c r="N1439" s="401" t="s">
        <v>24</v>
      </c>
      <c r="O1439" s="801" t="s">
        <v>15</v>
      </c>
      <c r="P1439" s="802"/>
      <c r="Q1439" s="792">
        <v>44</v>
      </c>
      <c r="R1439" s="795" t="s">
        <v>370</v>
      </c>
      <c r="S1439" s="796"/>
      <c r="T1439" s="757" t="s">
        <v>68</v>
      </c>
      <c r="U1439" s="780"/>
      <c r="V1439" s="758"/>
    </row>
    <row r="1440" spans="1:22" s="27" customFormat="1" ht="37.5" customHeight="1" thickBot="1">
      <c r="A1440" s="106" t="s">
        <v>1757</v>
      </c>
      <c r="B1440" s="775"/>
      <c r="C1440" s="50">
        <v>2</v>
      </c>
      <c r="D1440" s="94" t="s">
        <v>516</v>
      </c>
      <c r="E1440" s="101">
        <v>0.85</v>
      </c>
      <c r="F1440" s="327">
        <v>5540.8130000000001</v>
      </c>
      <c r="G1440" s="327">
        <v>1532.71</v>
      </c>
      <c r="H1440" s="777" t="s">
        <v>6</v>
      </c>
      <c r="I1440" s="778"/>
      <c r="J1440" s="102" t="s">
        <v>6</v>
      </c>
      <c r="K1440" s="99" t="s">
        <v>1071</v>
      </c>
      <c r="L1440" s="486" t="s">
        <v>370</v>
      </c>
      <c r="M1440" s="487" t="s">
        <v>1102</v>
      </c>
      <c r="N1440" s="401" t="s">
        <v>24</v>
      </c>
      <c r="O1440" s="801"/>
      <c r="P1440" s="802"/>
      <c r="Q1440" s="793"/>
      <c r="R1440" s="797"/>
      <c r="S1440" s="798"/>
      <c r="T1440" s="784"/>
      <c r="U1440" s="786"/>
      <c r="V1440" s="785"/>
    </row>
    <row r="1441" spans="1:22" s="27" customFormat="1" ht="15.75" customHeight="1">
      <c r="A1441" s="106" t="s">
        <v>1758</v>
      </c>
      <c r="B1441" s="775"/>
      <c r="C1441" s="50">
        <v>3</v>
      </c>
      <c r="D1441" s="94" t="s">
        <v>1071</v>
      </c>
      <c r="E1441" s="101" t="s">
        <v>1071</v>
      </c>
      <c r="F1441" s="327" t="s">
        <v>1071</v>
      </c>
      <c r="G1441" s="327" t="s">
        <v>1071</v>
      </c>
      <c r="H1441" s="777" t="s">
        <v>1071</v>
      </c>
      <c r="I1441" s="778"/>
      <c r="J1441" s="102" t="s">
        <v>1071</v>
      </c>
      <c r="K1441" s="99" t="s">
        <v>1071</v>
      </c>
      <c r="L1441" s="486"/>
      <c r="M1441" s="487" t="s">
        <v>1071</v>
      </c>
      <c r="N1441" s="401"/>
      <c r="O1441" s="803"/>
      <c r="P1441" s="804"/>
      <c r="Q1441" s="794"/>
      <c r="R1441" s="799"/>
      <c r="S1441" s="800"/>
      <c r="T1441" s="261"/>
      <c r="U1441" s="261"/>
      <c r="V1441" s="262"/>
    </row>
    <row r="1442" spans="1:22" s="27" customFormat="1" ht="15.75" customHeight="1">
      <c r="A1442" s="106" t="s">
        <v>1759</v>
      </c>
      <c r="B1442" s="775"/>
      <c r="C1442" s="50">
        <v>4</v>
      </c>
      <c r="D1442" s="94" t="s">
        <v>1071</v>
      </c>
      <c r="E1442" s="101" t="s">
        <v>1071</v>
      </c>
      <c r="F1442" s="327" t="s">
        <v>1071</v>
      </c>
      <c r="G1442" s="327" t="s">
        <v>1071</v>
      </c>
      <c r="H1442" s="777" t="s">
        <v>1071</v>
      </c>
      <c r="I1442" s="778"/>
      <c r="J1442" s="102" t="s">
        <v>1071</v>
      </c>
      <c r="K1442" s="99" t="s">
        <v>1071</v>
      </c>
      <c r="L1442" s="486"/>
      <c r="M1442" s="487" t="s">
        <v>1071</v>
      </c>
      <c r="N1442" s="401"/>
      <c r="O1442" s="810" t="s">
        <v>315</v>
      </c>
      <c r="P1442" s="787" t="s">
        <v>314</v>
      </c>
      <c r="Q1442" s="788"/>
      <c r="R1442" s="788"/>
      <c r="S1442" s="789"/>
      <c r="T1442" s="242"/>
      <c r="U1442" s="242"/>
      <c r="V1442" s="263"/>
    </row>
    <row r="1443" spans="1:22" s="27" customFormat="1" ht="17.25" customHeight="1">
      <c r="A1443" s="106" t="s">
        <v>1760</v>
      </c>
      <c r="B1443" s="775"/>
      <c r="C1443" s="50">
        <v>5</v>
      </c>
      <c r="D1443" s="94" t="s">
        <v>1071</v>
      </c>
      <c r="E1443" s="101" t="s">
        <v>1071</v>
      </c>
      <c r="F1443" s="327" t="s">
        <v>1071</v>
      </c>
      <c r="G1443" s="327" t="s">
        <v>1071</v>
      </c>
      <c r="H1443" s="777" t="s">
        <v>1071</v>
      </c>
      <c r="I1443" s="778"/>
      <c r="J1443" s="102" t="s">
        <v>1071</v>
      </c>
      <c r="K1443" s="99" t="s">
        <v>1071</v>
      </c>
      <c r="L1443" s="486"/>
      <c r="M1443" s="487" t="s">
        <v>1071</v>
      </c>
      <c r="N1443" s="401"/>
      <c r="O1443" s="811"/>
      <c r="P1443" s="504" t="s">
        <v>92</v>
      </c>
      <c r="Q1443" s="504" t="s">
        <v>299</v>
      </c>
      <c r="R1443" s="750" t="s">
        <v>312</v>
      </c>
      <c r="S1443" s="750"/>
      <c r="T1443" s="242"/>
      <c r="U1443" s="242"/>
      <c r="V1443" s="263"/>
    </row>
    <row r="1444" spans="1:22" s="27" customFormat="1" ht="16.5" customHeight="1" thickBot="1">
      <c r="A1444" s="106" t="s">
        <v>1761</v>
      </c>
      <c r="B1444" s="775"/>
      <c r="C1444" s="103">
        <v>6</v>
      </c>
      <c r="D1444" s="104" t="s">
        <v>1071</v>
      </c>
      <c r="E1444" s="105" t="s">
        <v>1071</v>
      </c>
      <c r="F1444" s="327" t="s">
        <v>1071</v>
      </c>
      <c r="G1444" s="327" t="s">
        <v>1071</v>
      </c>
      <c r="H1444" s="777" t="s">
        <v>1071</v>
      </c>
      <c r="I1444" s="778"/>
      <c r="J1444" s="102" t="s">
        <v>1071</v>
      </c>
      <c r="K1444" s="99" t="s">
        <v>1071</v>
      </c>
      <c r="L1444" s="486"/>
      <c r="M1444" s="487" t="s">
        <v>1071</v>
      </c>
      <c r="N1444" s="484"/>
      <c r="O1444" s="346" t="s">
        <v>6</v>
      </c>
      <c r="P1444" s="265">
        <v>2</v>
      </c>
      <c r="Q1444" s="266">
        <v>3065.4126299999998</v>
      </c>
      <c r="R1444" s="817">
        <v>5694.442</v>
      </c>
      <c r="S1444" s="817">
        <v>0</v>
      </c>
      <c r="T1444" s="242"/>
      <c r="U1444" s="242"/>
      <c r="V1444" s="263"/>
    </row>
    <row r="1445" spans="1:22" s="27" customFormat="1" ht="16.5" customHeight="1" thickBot="1">
      <c r="A1445" s="106" t="s">
        <v>1762</v>
      </c>
      <c r="B1445" s="776"/>
      <c r="C1445" s="805" t="s">
        <v>88</v>
      </c>
      <c r="D1445" s="806"/>
      <c r="E1445" s="806"/>
      <c r="F1445" s="545"/>
      <c r="G1445" s="546"/>
      <c r="H1445" s="730" t="s">
        <v>6</v>
      </c>
      <c r="I1445" s="731"/>
      <c r="J1445" s="449" t="s">
        <v>6</v>
      </c>
      <c r="K1445" s="267" t="s">
        <v>6</v>
      </c>
      <c r="L1445" s="527"/>
      <c r="M1445" s="575"/>
      <c r="N1445" s="528"/>
      <c r="O1445" s="732" t="s">
        <v>1071</v>
      </c>
      <c r="P1445" s="732" t="s">
        <v>1071</v>
      </c>
      <c r="Q1445" s="732" t="s">
        <v>1071</v>
      </c>
      <c r="R1445" s="732" t="s">
        <v>1071</v>
      </c>
      <c r="S1445" s="732" t="s">
        <v>1071</v>
      </c>
      <c r="T1445" s="524"/>
      <c r="U1445" s="525"/>
      <c r="V1445" s="526"/>
    </row>
    <row r="1446" spans="1:22" ht="24.9" customHeight="1"/>
    <row r="1447" spans="1:22" ht="24.9" customHeight="1"/>
    <row r="1448" spans="1:22" s="38" customFormat="1" ht="24" thickBot="1">
      <c r="A1448" s="31">
        <v>43</v>
      </c>
      <c r="B1448" s="746" t="s">
        <v>49</v>
      </c>
      <c r="C1448" s="746"/>
      <c r="D1448" s="746"/>
      <c r="E1448" s="32">
        <v>46</v>
      </c>
      <c r="F1448" s="33" t="s">
        <v>517</v>
      </c>
      <c r="G1448" s="34"/>
      <c r="H1448" s="34"/>
      <c r="I1448" s="33"/>
      <c r="J1448" s="33"/>
      <c r="K1448" s="33"/>
      <c r="L1448" s="33"/>
      <c r="M1448" s="35"/>
      <c r="N1448" s="35"/>
      <c r="O1448" s="34"/>
      <c r="P1448" s="34"/>
      <c r="Q1448" s="36"/>
      <c r="R1448" s="36"/>
      <c r="S1448" s="36"/>
      <c r="T1448" s="36"/>
      <c r="U1448" s="37"/>
    </row>
    <row r="1449" spans="1:22" s="24" customFormat="1" ht="24.75" customHeight="1">
      <c r="A1449" s="22"/>
      <c r="B1449" s="768" t="s">
        <v>54</v>
      </c>
      <c r="C1449" s="501" t="s">
        <v>55</v>
      </c>
      <c r="D1449" s="502" t="s">
        <v>16</v>
      </c>
      <c r="E1449" s="502"/>
      <c r="F1449" s="502" t="s">
        <v>56</v>
      </c>
      <c r="G1449" s="503"/>
      <c r="H1449" s="749" t="s">
        <v>57</v>
      </c>
      <c r="I1449" s="747" t="s">
        <v>345</v>
      </c>
      <c r="J1449" s="749" t="s">
        <v>17</v>
      </c>
      <c r="K1449" s="749" t="s">
        <v>298</v>
      </c>
      <c r="L1449" s="749" t="s">
        <v>58</v>
      </c>
      <c r="M1449" s="749" t="s">
        <v>193</v>
      </c>
      <c r="N1449" s="766" t="s">
        <v>313</v>
      </c>
      <c r="O1449" s="767"/>
      <c r="P1449" s="733" t="s">
        <v>21</v>
      </c>
      <c r="Q1449" s="734"/>
      <c r="R1449" s="757" t="s">
        <v>205</v>
      </c>
      <c r="S1449" s="758"/>
      <c r="T1449" s="761" t="s">
        <v>180</v>
      </c>
      <c r="U1449" s="762"/>
      <c r="V1449" s="763"/>
    </row>
    <row r="1450" spans="1:22" s="24" customFormat="1" ht="92.25" customHeight="1">
      <c r="A1450" s="22"/>
      <c r="B1450" s="769"/>
      <c r="C1450" s="504" t="s">
        <v>59</v>
      </c>
      <c r="D1450" s="505" t="s">
        <v>3</v>
      </c>
      <c r="E1450" s="505" t="s">
        <v>18</v>
      </c>
      <c r="F1450" s="505" t="s">
        <v>60</v>
      </c>
      <c r="G1450" s="506" t="s">
        <v>61</v>
      </c>
      <c r="H1450" s="750"/>
      <c r="I1450" s="748"/>
      <c r="J1450" s="750"/>
      <c r="K1450" s="750"/>
      <c r="L1450" s="750"/>
      <c r="M1450" s="750"/>
      <c r="N1450" s="504" t="s">
        <v>191</v>
      </c>
      <c r="O1450" s="505" t="s">
        <v>73</v>
      </c>
      <c r="P1450" s="764"/>
      <c r="Q1450" s="765"/>
      <c r="R1450" s="759"/>
      <c r="S1450" s="760"/>
      <c r="T1450" s="507" t="s">
        <v>181</v>
      </c>
      <c r="U1450" s="508" t="s">
        <v>190</v>
      </c>
      <c r="V1450" s="509" t="s">
        <v>225</v>
      </c>
    </row>
    <row r="1451" spans="1:22" s="24" customFormat="1" ht="26.25" customHeight="1">
      <c r="A1451" s="22"/>
      <c r="B1451" s="433"/>
      <c r="C1451" s="434">
        <v>3</v>
      </c>
      <c r="D1451" s="434">
        <v>4</v>
      </c>
      <c r="E1451" s="434">
        <v>5</v>
      </c>
      <c r="F1451" s="434">
        <v>6</v>
      </c>
      <c r="G1451" s="434">
        <v>7</v>
      </c>
      <c r="H1451" s="434">
        <v>8</v>
      </c>
      <c r="I1451" s="434">
        <v>9</v>
      </c>
      <c r="J1451" s="434">
        <v>10</v>
      </c>
      <c r="K1451" s="434">
        <v>11</v>
      </c>
      <c r="L1451" s="434">
        <v>12</v>
      </c>
      <c r="M1451" s="434">
        <v>13</v>
      </c>
      <c r="N1451" s="434">
        <v>14</v>
      </c>
      <c r="O1451" s="434">
        <v>15</v>
      </c>
      <c r="P1451" s="435">
        <v>16</v>
      </c>
      <c r="Q1451" s="436">
        <v>17</v>
      </c>
      <c r="R1451" s="435">
        <v>18</v>
      </c>
      <c r="S1451" s="436">
        <v>19</v>
      </c>
      <c r="T1451" s="437">
        <v>20</v>
      </c>
      <c r="U1451" s="224">
        <v>21</v>
      </c>
      <c r="V1451" s="438">
        <v>22</v>
      </c>
    </row>
    <row r="1452" spans="1:22" s="40" customFormat="1" ht="24.9" customHeight="1">
      <c r="A1452" s="39" t="s">
        <v>1763</v>
      </c>
      <c r="B1452" s="439">
        <v>1</v>
      </c>
      <c r="C1452" s="427" t="s">
        <v>846</v>
      </c>
      <c r="D1452" s="427" t="s">
        <v>847</v>
      </c>
      <c r="E1452" s="427" t="s">
        <v>848</v>
      </c>
      <c r="F1452" s="427" t="s">
        <v>591</v>
      </c>
      <c r="G1452" s="419">
        <v>1</v>
      </c>
      <c r="H1452" s="419" t="s">
        <v>23</v>
      </c>
      <c r="I1452" s="425">
        <v>1</v>
      </c>
      <c r="J1452" s="426" t="s">
        <v>518</v>
      </c>
      <c r="K1452" s="461">
        <v>32965</v>
      </c>
      <c r="L1452" s="461">
        <v>35123</v>
      </c>
      <c r="M1452" s="420">
        <v>8428.84</v>
      </c>
      <c r="N1452" s="458">
        <v>8428.84</v>
      </c>
      <c r="O1452" s="228" t="s">
        <v>1071</v>
      </c>
      <c r="P1452" s="720"/>
      <c r="Q1452" s="721"/>
      <c r="R1452" s="722" t="s">
        <v>710</v>
      </c>
      <c r="S1452" s="723"/>
      <c r="T1452" s="422" t="s">
        <v>24</v>
      </c>
      <c r="U1452" s="423">
        <v>8</v>
      </c>
      <c r="V1452" s="424" t="s">
        <v>24</v>
      </c>
    </row>
    <row r="1453" spans="1:22" s="40" customFormat="1" ht="24.9" customHeight="1">
      <c r="A1453" s="39" t="e">
        <v>#REF!</v>
      </c>
      <c r="B1453" s="439">
        <v>2</v>
      </c>
      <c r="C1453" s="427" t="s">
        <v>680</v>
      </c>
      <c r="D1453" s="427" t="s">
        <v>849</v>
      </c>
      <c r="E1453" s="427" t="s">
        <v>850</v>
      </c>
      <c r="F1453" s="427" t="s">
        <v>595</v>
      </c>
      <c r="G1453" s="419">
        <v>0.6</v>
      </c>
      <c r="H1453" s="617" t="s">
        <v>23</v>
      </c>
      <c r="I1453" s="425">
        <v>1</v>
      </c>
      <c r="J1453" s="426" t="s">
        <v>518</v>
      </c>
      <c r="K1453" s="461">
        <v>35859</v>
      </c>
      <c r="L1453" s="461">
        <v>36345</v>
      </c>
      <c r="M1453" s="420">
        <v>7958.62</v>
      </c>
      <c r="N1453" s="458">
        <v>4775.1719999999996</v>
      </c>
      <c r="O1453" s="228" t="s">
        <v>1071</v>
      </c>
      <c r="P1453" s="720"/>
      <c r="Q1453" s="721"/>
      <c r="R1453" s="722" t="s">
        <v>710</v>
      </c>
      <c r="S1453" s="723"/>
      <c r="T1453" s="422" t="s">
        <v>24</v>
      </c>
      <c r="U1453" s="423">
        <v>60</v>
      </c>
      <c r="V1453" s="424" t="s">
        <v>24</v>
      </c>
    </row>
    <row r="1454" spans="1:22" s="40" customFormat="1" ht="24.9" customHeight="1">
      <c r="A1454" s="39" t="e">
        <v>#REF!</v>
      </c>
      <c r="B1454" s="439">
        <v>3</v>
      </c>
      <c r="C1454" s="427" t="s">
        <v>851</v>
      </c>
      <c r="D1454" s="427" t="s">
        <v>852</v>
      </c>
      <c r="E1454" s="427" t="s">
        <v>853</v>
      </c>
      <c r="F1454" s="427" t="s">
        <v>595</v>
      </c>
      <c r="G1454" s="419">
        <v>0.4</v>
      </c>
      <c r="H1454" s="617" t="s">
        <v>23</v>
      </c>
      <c r="I1454" s="425">
        <v>1</v>
      </c>
      <c r="J1454" s="426" t="s">
        <v>518</v>
      </c>
      <c r="K1454" s="461">
        <v>39937</v>
      </c>
      <c r="L1454" s="461">
        <v>40785</v>
      </c>
      <c r="M1454" s="420">
        <v>3179.1</v>
      </c>
      <c r="N1454" s="458">
        <v>1271.6400000000001</v>
      </c>
      <c r="O1454" s="228" t="s">
        <v>1071</v>
      </c>
      <c r="P1454" s="720"/>
      <c r="Q1454" s="721"/>
      <c r="R1454" s="722" t="s">
        <v>710</v>
      </c>
      <c r="S1454" s="723"/>
      <c r="T1454" s="422" t="s">
        <v>24</v>
      </c>
      <c r="U1454" s="423">
        <v>77</v>
      </c>
      <c r="V1454" s="424" t="s">
        <v>24</v>
      </c>
    </row>
    <row r="1455" spans="1:22" s="40" customFormat="1" ht="24.9" customHeight="1">
      <c r="A1455" s="39" t="e">
        <v>#REF!</v>
      </c>
      <c r="B1455" s="728">
        <v>4</v>
      </c>
      <c r="C1455" s="724" t="s">
        <v>680</v>
      </c>
      <c r="D1455" s="724" t="s">
        <v>854</v>
      </c>
      <c r="E1455" s="724" t="s">
        <v>855</v>
      </c>
      <c r="F1455" s="427" t="s">
        <v>595</v>
      </c>
      <c r="G1455" s="419">
        <v>0.5</v>
      </c>
      <c r="H1455" s="833" t="s">
        <v>23</v>
      </c>
      <c r="I1455" s="425">
        <v>1</v>
      </c>
      <c r="J1455" s="426" t="s">
        <v>518</v>
      </c>
      <c r="K1455" s="740">
        <v>39146</v>
      </c>
      <c r="L1455" s="726">
        <v>39786</v>
      </c>
      <c r="M1455" s="420">
        <v>2488.81</v>
      </c>
      <c r="N1455" s="458">
        <v>1244.405</v>
      </c>
      <c r="O1455" s="228" t="s">
        <v>1071</v>
      </c>
      <c r="P1455" s="835"/>
      <c r="Q1455" s="836"/>
      <c r="R1455" s="742" t="s">
        <v>710</v>
      </c>
      <c r="S1455" s="743"/>
      <c r="T1455" s="422" t="s">
        <v>24</v>
      </c>
      <c r="U1455" s="423">
        <v>10</v>
      </c>
      <c r="V1455" s="424" t="s">
        <v>24</v>
      </c>
    </row>
    <row r="1456" spans="1:22" s="40" customFormat="1" ht="24.9" customHeight="1">
      <c r="A1456" s="39" t="e">
        <v>#REF!</v>
      </c>
      <c r="B1456" s="729"/>
      <c r="C1456" s="725"/>
      <c r="D1456" s="725"/>
      <c r="E1456" s="725"/>
      <c r="F1456" s="427" t="s">
        <v>595</v>
      </c>
      <c r="G1456" s="419">
        <v>0.5</v>
      </c>
      <c r="H1456" s="834"/>
      <c r="I1456" s="425">
        <v>2</v>
      </c>
      <c r="J1456" s="426" t="s">
        <v>519</v>
      </c>
      <c r="K1456" s="741"/>
      <c r="L1456" s="727"/>
      <c r="M1456" s="420">
        <v>2488.8200000000002</v>
      </c>
      <c r="N1456" s="458">
        <v>1244.4100000000001</v>
      </c>
      <c r="O1456" s="228" t="s">
        <v>1071</v>
      </c>
      <c r="P1456" s="837"/>
      <c r="Q1456" s="838"/>
      <c r="R1456" s="744"/>
      <c r="S1456" s="745"/>
      <c r="T1456" s="422" t="s">
        <v>24</v>
      </c>
      <c r="U1456" s="423">
        <v>18</v>
      </c>
      <c r="V1456" s="424" t="s">
        <v>24</v>
      </c>
    </row>
    <row r="1457" spans="1:22" s="40" customFormat="1" ht="24.9" customHeight="1">
      <c r="A1457" s="39" t="e">
        <v>#REF!</v>
      </c>
      <c r="B1457" s="439">
        <v>5</v>
      </c>
      <c r="C1457" s="427" t="s">
        <v>592</v>
      </c>
      <c r="D1457" s="427" t="s">
        <v>856</v>
      </c>
      <c r="E1457" s="427" t="s">
        <v>857</v>
      </c>
      <c r="F1457" s="427" t="s">
        <v>595</v>
      </c>
      <c r="G1457" s="419">
        <v>0.7</v>
      </c>
      <c r="H1457" s="419" t="s">
        <v>24</v>
      </c>
      <c r="I1457" s="425">
        <v>1</v>
      </c>
      <c r="J1457" s="426" t="s">
        <v>518</v>
      </c>
      <c r="K1457" s="461">
        <v>43846</v>
      </c>
      <c r="L1457" s="461">
        <v>45138</v>
      </c>
      <c r="M1457" s="420">
        <v>2456.5</v>
      </c>
      <c r="N1457" s="458">
        <v>1719.55</v>
      </c>
      <c r="O1457" s="228">
        <v>1719.55</v>
      </c>
      <c r="P1457" s="720"/>
      <c r="Q1457" s="721"/>
      <c r="R1457" s="722" t="s">
        <v>710</v>
      </c>
      <c r="S1457" s="723"/>
      <c r="T1457" s="422" t="s">
        <v>24</v>
      </c>
      <c r="U1457" s="423">
        <v>185</v>
      </c>
      <c r="V1457" s="424" t="s">
        <v>24</v>
      </c>
    </row>
    <row r="1458" spans="1:22" s="40" customFormat="1" ht="13.8">
      <c r="A1458" s="39"/>
      <c r="B1458" s="439" t="s">
        <v>1071</v>
      </c>
      <c r="C1458" s="427"/>
      <c r="D1458" s="427"/>
      <c r="E1458" s="427"/>
      <c r="F1458" s="427"/>
      <c r="G1458" s="419"/>
      <c r="H1458" s="419"/>
      <c r="I1458" s="425"/>
      <c r="J1458" s="426" t="s">
        <v>1071</v>
      </c>
      <c r="K1458" s="461"/>
      <c r="L1458" s="461"/>
      <c r="M1458" s="420"/>
      <c r="N1458" s="458" t="s">
        <v>1071</v>
      </c>
      <c r="O1458" s="228" t="s">
        <v>1071</v>
      </c>
      <c r="P1458" s="720"/>
      <c r="Q1458" s="721"/>
      <c r="R1458" s="722"/>
      <c r="S1458" s="723"/>
      <c r="T1458" s="422"/>
      <c r="U1458" s="423"/>
      <c r="V1458" s="424"/>
    </row>
    <row r="1459" spans="1:22" s="40" customFormat="1" ht="13.8">
      <c r="A1459" s="39"/>
      <c r="B1459" s="439" t="s">
        <v>1071</v>
      </c>
      <c r="C1459" s="427"/>
      <c r="D1459" s="427"/>
      <c r="E1459" s="427"/>
      <c r="F1459" s="427"/>
      <c r="G1459" s="419"/>
      <c r="H1459" s="419"/>
      <c r="I1459" s="425"/>
      <c r="J1459" s="426" t="s">
        <v>1071</v>
      </c>
      <c r="K1459" s="461"/>
      <c r="L1459" s="461"/>
      <c r="M1459" s="420"/>
      <c r="N1459" s="458" t="s">
        <v>1071</v>
      </c>
      <c r="O1459" s="228" t="s">
        <v>1071</v>
      </c>
      <c r="P1459" s="720"/>
      <c r="Q1459" s="721"/>
      <c r="R1459" s="722"/>
      <c r="S1459" s="723"/>
      <c r="T1459" s="422"/>
      <c r="U1459" s="423"/>
      <c r="V1459" s="424"/>
    </row>
    <row r="1460" spans="1:22" s="40" customFormat="1" ht="13.8">
      <c r="A1460" s="39"/>
      <c r="B1460" s="439" t="s">
        <v>1071</v>
      </c>
      <c r="C1460" s="427"/>
      <c r="D1460" s="427"/>
      <c r="E1460" s="427"/>
      <c r="F1460" s="427"/>
      <c r="G1460" s="419"/>
      <c r="H1460" s="419"/>
      <c r="I1460" s="425"/>
      <c r="J1460" s="426" t="s">
        <v>1071</v>
      </c>
      <c r="K1460" s="461"/>
      <c r="L1460" s="461"/>
      <c r="M1460" s="420"/>
      <c r="N1460" s="458" t="s">
        <v>1071</v>
      </c>
      <c r="O1460" s="228" t="s">
        <v>1071</v>
      </c>
      <c r="P1460" s="720"/>
      <c r="Q1460" s="721"/>
      <c r="R1460" s="722"/>
      <c r="S1460" s="723"/>
      <c r="T1460" s="422"/>
      <c r="U1460" s="423"/>
      <c r="V1460" s="424"/>
    </row>
    <row r="1461" spans="1:22" s="40" customFormat="1" ht="13.8">
      <c r="A1461" s="39"/>
      <c r="B1461" s="439" t="s">
        <v>1071</v>
      </c>
      <c r="C1461" s="427"/>
      <c r="D1461" s="427"/>
      <c r="E1461" s="427"/>
      <c r="F1461" s="427"/>
      <c r="G1461" s="419"/>
      <c r="H1461" s="419"/>
      <c r="I1461" s="425"/>
      <c r="J1461" s="426" t="s">
        <v>1071</v>
      </c>
      <c r="K1461" s="461"/>
      <c r="L1461" s="461"/>
      <c r="M1461" s="420"/>
      <c r="N1461" s="458" t="s">
        <v>1071</v>
      </c>
      <c r="O1461" s="228" t="s">
        <v>1071</v>
      </c>
      <c r="P1461" s="720"/>
      <c r="Q1461" s="721"/>
      <c r="R1461" s="722"/>
      <c r="S1461" s="723"/>
      <c r="T1461" s="422"/>
      <c r="U1461" s="423"/>
      <c r="V1461" s="424"/>
    </row>
    <row r="1462" spans="1:22" s="40" customFormat="1" ht="13.8">
      <c r="A1462" s="39"/>
      <c r="B1462" s="439" t="s">
        <v>1071</v>
      </c>
      <c r="C1462" s="427"/>
      <c r="D1462" s="427"/>
      <c r="E1462" s="427"/>
      <c r="F1462" s="427"/>
      <c r="G1462" s="419"/>
      <c r="H1462" s="419"/>
      <c r="I1462" s="425"/>
      <c r="J1462" s="426" t="s">
        <v>1071</v>
      </c>
      <c r="K1462" s="461"/>
      <c r="L1462" s="461"/>
      <c r="M1462" s="420"/>
      <c r="N1462" s="458" t="s">
        <v>1071</v>
      </c>
      <c r="O1462" s="228" t="s">
        <v>1071</v>
      </c>
      <c r="P1462" s="720"/>
      <c r="Q1462" s="721"/>
      <c r="R1462" s="722"/>
      <c r="S1462" s="723"/>
      <c r="T1462" s="422"/>
      <c r="U1462" s="423"/>
      <c r="V1462" s="424"/>
    </row>
    <row r="1463" spans="1:22" s="40" customFormat="1" ht="13.8">
      <c r="A1463" s="39" t="s">
        <v>1764</v>
      </c>
      <c r="B1463" s="439" t="s">
        <v>1071</v>
      </c>
      <c r="C1463" s="427"/>
      <c r="D1463" s="427"/>
      <c r="E1463" s="427"/>
      <c r="F1463" s="427"/>
      <c r="G1463" s="419"/>
      <c r="H1463" s="419"/>
      <c r="I1463" s="425"/>
      <c r="J1463" s="426" t="s">
        <v>1071</v>
      </c>
      <c r="K1463" s="461"/>
      <c r="L1463" s="461"/>
      <c r="M1463" s="420"/>
      <c r="N1463" s="459" t="s">
        <v>1071</v>
      </c>
      <c r="O1463" s="228"/>
      <c r="P1463" s="720"/>
      <c r="Q1463" s="721"/>
      <c r="R1463" s="722"/>
      <c r="S1463" s="723"/>
      <c r="T1463" s="422"/>
      <c r="U1463" s="423"/>
      <c r="V1463" s="424"/>
    </row>
    <row r="1464" spans="1:22" s="40" customFormat="1" ht="13.8">
      <c r="A1464" s="39" t="s">
        <v>1765</v>
      </c>
      <c r="B1464" s="439" t="s">
        <v>1071</v>
      </c>
      <c r="C1464" s="427"/>
      <c r="D1464" s="427"/>
      <c r="E1464" s="427"/>
      <c r="F1464" s="427"/>
      <c r="G1464" s="419"/>
      <c r="H1464" s="419"/>
      <c r="I1464" s="425"/>
      <c r="J1464" s="426" t="s">
        <v>1071</v>
      </c>
      <c r="K1464" s="461"/>
      <c r="L1464" s="461"/>
      <c r="M1464" s="421"/>
      <c r="N1464" s="459" t="s">
        <v>1071</v>
      </c>
      <c r="O1464" s="228" t="s">
        <v>1071</v>
      </c>
      <c r="P1464" s="720"/>
      <c r="Q1464" s="721"/>
      <c r="R1464" s="722"/>
      <c r="S1464" s="723"/>
      <c r="T1464" s="422"/>
      <c r="U1464" s="423"/>
      <c r="V1464" s="424"/>
    </row>
    <row r="1465" spans="1:22" s="40" customFormat="1" ht="13.8">
      <c r="A1465" s="39" t="s">
        <v>1766</v>
      </c>
      <c r="B1465" s="439" t="s">
        <v>1071</v>
      </c>
      <c r="C1465" s="427"/>
      <c r="D1465" s="427"/>
      <c r="E1465" s="427"/>
      <c r="F1465" s="427"/>
      <c r="G1465" s="419"/>
      <c r="H1465" s="419"/>
      <c r="I1465" s="425"/>
      <c r="J1465" s="426" t="s">
        <v>1071</v>
      </c>
      <c r="K1465" s="461"/>
      <c r="L1465" s="461"/>
      <c r="M1465" s="421"/>
      <c r="N1465" s="459" t="s">
        <v>1071</v>
      </c>
      <c r="O1465" s="228" t="s">
        <v>1071</v>
      </c>
      <c r="P1465" s="720"/>
      <c r="Q1465" s="721"/>
      <c r="R1465" s="722"/>
      <c r="S1465" s="723"/>
      <c r="T1465" s="422"/>
      <c r="U1465" s="423"/>
      <c r="V1465" s="424"/>
    </row>
    <row r="1466" spans="1:22" s="40" customFormat="1" ht="14.4" thickBot="1">
      <c r="A1466" s="39" t="s">
        <v>1767</v>
      </c>
      <c r="B1466" s="443" t="s">
        <v>1071</v>
      </c>
      <c r="C1466" s="428"/>
      <c r="D1466" s="428"/>
      <c r="E1466" s="428"/>
      <c r="F1466" s="428"/>
      <c r="G1466" s="429"/>
      <c r="H1466" s="429"/>
      <c r="I1466" s="430"/>
      <c r="J1466" s="431" t="s">
        <v>1071</v>
      </c>
      <c r="K1466" s="462"/>
      <c r="L1466" s="462"/>
      <c r="M1466" s="432"/>
      <c r="N1466" s="459" t="s">
        <v>1071</v>
      </c>
      <c r="O1466" s="228" t="s">
        <v>1071</v>
      </c>
      <c r="P1466" s="720"/>
      <c r="Q1466" s="721"/>
      <c r="R1466" s="722"/>
      <c r="S1466" s="723"/>
      <c r="T1466" s="422"/>
      <c r="U1466" s="423"/>
      <c r="V1466" s="424"/>
    </row>
    <row r="1467" spans="1:22" s="24" customFormat="1" ht="12" customHeight="1">
      <c r="A1467" s="39"/>
      <c r="B1467" s="41"/>
      <c r="C1467" s="42"/>
      <c r="D1467" s="42"/>
      <c r="E1467" s="42"/>
      <c r="F1467" s="42"/>
      <c r="G1467" s="42"/>
      <c r="H1467" s="440"/>
      <c r="I1467" s="42"/>
      <c r="J1467" s="42"/>
      <c r="K1467" s="42"/>
      <c r="L1467" s="42"/>
      <c r="M1467" s="42"/>
      <c r="N1467" s="42"/>
      <c r="O1467" s="227"/>
      <c r="P1467" s="42"/>
      <c r="Q1467" s="42"/>
      <c r="R1467" s="227"/>
      <c r="S1467" s="42"/>
      <c r="T1467" s="42"/>
      <c r="U1467" s="43"/>
      <c r="V1467" s="44"/>
    </row>
    <row r="1468" spans="1:22" s="24" customFormat="1" ht="17.25" customHeight="1" thickBot="1">
      <c r="A1468" s="39" t="s">
        <v>1768</v>
      </c>
      <c r="B1468" s="510"/>
      <c r="C1468" s="511"/>
      <c r="D1468" s="511"/>
      <c r="E1468" s="511"/>
      <c r="F1468" s="511"/>
      <c r="G1468" s="511"/>
      <c r="H1468" s="511"/>
      <c r="I1468" s="511"/>
      <c r="J1468" s="511"/>
      <c r="K1468" s="511"/>
      <c r="L1468" s="511"/>
      <c r="M1468" s="511"/>
      <c r="N1468" s="447" t="s">
        <v>322</v>
      </c>
      <c r="O1468" s="448">
        <v>1719.55</v>
      </c>
      <c r="P1468" s="576"/>
      <c r="Q1468" s="576"/>
      <c r="R1468" s="577"/>
      <c r="S1468" s="577"/>
      <c r="T1468" s="578"/>
      <c r="U1468" s="579"/>
      <c r="V1468" s="580"/>
    </row>
    <row r="1469" spans="1:22" ht="17.25" customHeight="1">
      <c r="B1469" s="46"/>
      <c r="C1469" s="46"/>
      <c r="D1469" s="46"/>
      <c r="E1469" s="46"/>
      <c r="F1469" s="46"/>
      <c r="G1469" s="47"/>
      <c r="H1469" s="47"/>
      <c r="I1469" s="47"/>
      <c r="J1469" s="47"/>
      <c r="K1469" s="47"/>
      <c r="L1469" s="47"/>
      <c r="M1469" s="47"/>
      <c r="N1469" s="47"/>
      <c r="O1469" s="47"/>
      <c r="P1469" s="47"/>
      <c r="Q1469" s="47"/>
      <c r="R1469" s="47"/>
      <c r="S1469" s="47"/>
      <c r="T1469" s="47"/>
      <c r="U1469" s="47"/>
      <c r="V1469" s="47"/>
    </row>
    <row r="1470" spans="1:22" s="24" customFormat="1" ht="16.5" customHeight="1" thickBot="1">
      <c r="A1470" s="22"/>
      <c r="B1470" s="735" t="s">
        <v>65</v>
      </c>
      <c r="C1470" s="735"/>
      <c r="D1470" s="735"/>
      <c r="E1470" s="735"/>
      <c r="F1470" s="735"/>
      <c r="G1470" s="735"/>
      <c r="H1470" s="735"/>
      <c r="I1470" s="735"/>
      <c r="J1470" s="735"/>
      <c r="K1470" s="735"/>
      <c r="L1470" s="735"/>
      <c r="M1470" s="735"/>
      <c r="N1470" s="735"/>
      <c r="O1470" s="735"/>
      <c r="P1470" s="735"/>
      <c r="Q1470" s="735"/>
      <c r="R1470" s="735"/>
      <c r="S1470" s="735"/>
      <c r="T1470" s="735"/>
      <c r="U1470" s="735"/>
      <c r="V1470" s="735"/>
    </row>
    <row r="1471" spans="1:22" s="27" customFormat="1" ht="22.5" customHeight="1">
      <c r="A1471" s="106" t="s">
        <v>1769</v>
      </c>
      <c r="B1471" s="774" t="s">
        <v>62</v>
      </c>
      <c r="C1471" s="779" t="s">
        <v>83</v>
      </c>
      <c r="D1471" s="780"/>
      <c r="E1471" s="780"/>
      <c r="F1471" s="780"/>
      <c r="G1471" s="780"/>
      <c r="H1471" s="780"/>
      <c r="I1471" s="780"/>
      <c r="J1471" s="780"/>
      <c r="K1471" s="780"/>
      <c r="L1471" s="780"/>
      <c r="M1471" s="758"/>
      <c r="N1471" s="512"/>
      <c r="O1471" s="513"/>
      <c r="P1471" s="779" t="s">
        <v>90</v>
      </c>
      <c r="Q1471" s="780"/>
      <c r="R1471" s="780"/>
      <c r="S1471" s="758"/>
      <c r="T1471" s="757" t="s">
        <v>367</v>
      </c>
      <c r="U1471" s="758"/>
      <c r="V1471" s="781" t="s">
        <v>6</v>
      </c>
    </row>
    <row r="1472" spans="1:22" s="27" customFormat="1" ht="22.5" customHeight="1">
      <c r="A1472" s="106" t="s">
        <v>1770</v>
      </c>
      <c r="B1472" s="775"/>
      <c r="C1472" s="787" t="s">
        <v>84</v>
      </c>
      <c r="D1472" s="788"/>
      <c r="E1472" s="789"/>
      <c r="F1472" s="516">
        <v>2</v>
      </c>
      <c r="G1472" s="791" t="s">
        <v>292</v>
      </c>
      <c r="H1472" s="750" t="s">
        <v>291</v>
      </c>
      <c r="I1472" s="750"/>
      <c r="J1472" s="787" t="s">
        <v>290</v>
      </c>
      <c r="K1472" s="790"/>
      <c r="L1472" s="517"/>
      <c r="M1472" s="517"/>
      <c r="N1472" s="518"/>
      <c r="O1472" s="519"/>
      <c r="P1472" s="814"/>
      <c r="Q1472" s="815"/>
      <c r="R1472" s="815"/>
      <c r="S1472" s="816"/>
      <c r="T1472" s="759"/>
      <c r="U1472" s="760"/>
      <c r="V1472" s="782"/>
    </row>
    <row r="1473" spans="1:22" s="27" customFormat="1" ht="51.75" customHeight="1" thickBot="1">
      <c r="A1473" s="106" t="s">
        <v>1771</v>
      </c>
      <c r="B1473" s="775"/>
      <c r="C1473" s="788" t="s">
        <v>82</v>
      </c>
      <c r="D1473" s="789"/>
      <c r="E1473" s="520" t="s">
        <v>86</v>
      </c>
      <c r="F1473" s="514" t="s">
        <v>311</v>
      </c>
      <c r="G1473" s="791"/>
      <c r="H1473" s="750"/>
      <c r="I1473" s="750"/>
      <c r="J1473" s="504" t="s">
        <v>289</v>
      </c>
      <c r="K1473" s="515" t="s">
        <v>297</v>
      </c>
      <c r="L1473" s="521" t="s">
        <v>378</v>
      </c>
      <c r="M1473" s="521"/>
      <c r="N1473" s="522" t="s">
        <v>339</v>
      </c>
      <c r="O1473" s="523"/>
      <c r="P1473" s="454" t="s">
        <v>1100</v>
      </c>
      <c r="Q1473" s="333" t="s">
        <v>91</v>
      </c>
      <c r="R1473" s="334"/>
      <c r="S1473" s="107">
        <v>1</v>
      </c>
      <c r="T1473" s="784"/>
      <c r="U1473" s="785"/>
      <c r="V1473" s="783"/>
    </row>
    <row r="1474" spans="1:22" s="27" customFormat="1" ht="15.75" customHeight="1">
      <c r="A1474" s="106" t="s">
        <v>1772</v>
      </c>
      <c r="B1474" s="775"/>
      <c r="C1474" s="50">
        <v>1</v>
      </c>
      <c r="D1474" s="94" t="s">
        <v>518</v>
      </c>
      <c r="E1474" s="101">
        <v>0.6</v>
      </c>
      <c r="F1474" s="327">
        <v>1719.55</v>
      </c>
      <c r="G1474" s="327">
        <v>1532.71</v>
      </c>
      <c r="H1474" s="777" t="s">
        <v>6</v>
      </c>
      <c r="I1474" s="778"/>
      <c r="J1474" s="102" t="s">
        <v>6</v>
      </c>
      <c r="K1474" s="99" t="s">
        <v>1071</v>
      </c>
      <c r="L1474" s="486" t="s">
        <v>1049</v>
      </c>
      <c r="M1474" s="487" t="s">
        <v>1135</v>
      </c>
      <c r="N1474" s="401" t="s">
        <v>24</v>
      </c>
      <c r="O1474" s="801" t="s">
        <v>15</v>
      </c>
      <c r="P1474" s="802"/>
      <c r="Q1474" s="792">
        <v>46</v>
      </c>
      <c r="R1474" s="795" t="s">
        <v>1049</v>
      </c>
      <c r="S1474" s="796"/>
      <c r="T1474" s="757" t="s">
        <v>68</v>
      </c>
      <c r="U1474" s="780"/>
      <c r="V1474" s="758"/>
    </row>
    <row r="1475" spans="1:22" s="27" customFormat="1" ht="15.75" customHeight="1" thickBot="1">
      <c r="A1475" s="106" t="s">
        <v>1773</v>
      </c>
      <c r="B1475" s="775"/>
      <c r="C1475" s="50">
        <v>2</v>
      </c>
      <c r="D1475" s="94" t="s">
        <v>519</v>
      </c>
      <c r="E1475" s="101">
        <v>0.4</v>
      </c>
      <c r="F1475" s="327" t="s">
        <v>1137</v>
      </c>
      <c r="G1475" s="327">
        <v>1532.71</v>
      </c>
      <c r="H1475" s="777" t="s">
        <v>31</v>
      </c>
      <c r="I1475" s="778"/>
      <c r="J1475" s="102" t="s">
        <v>31</v>
      </c>
      <c r="K1475" s="99" t="s">
        <v>1437</v>
      </c>
      <c r="L1475" s="486" t="s">
        <v>370</v>
      </c>
      <c r="M1475" s="487" t="s">
        <v>1102</v>
      </c>
      <c r="N1475" s="401" t="s">
        <v>24</v>
      </c>
      <c r="O1475" s="801"/>
      <c r="P1475" s="802"/>
      <c r="Q1475" s="793"/>
      <c r="R1475" s="797"/>
      <c r="S1475" s="798"/>
      <c r="T1475" s="784"/>
      <c r="U1475" s="786"/>
      <c r="V1475" s="785"/>
    </row>
    <row r="1476" spans="1:22" s="27" customFormat="1" ht="15.75" customHeight="1">
      <c r="A1476" s="106" t="s">
        <v>1774</v>
      </c>
      <c r="B1476" s="775"/>
      <c r="C1476" s="50">
        <v>3</v>
      </c>
      <c r="D1476" s="94" t="s">
        <v>1071</v>
      </c>
      <c r="E1476" s="101" t="s">
        <v>1071</v>
      </c>
      <c r="F1476" s="327" t="s">
        <v>1071</v>
      </c>
      <c r="G1476" s="327" t="s">
        <v>1071</v>
      </c>
      <c r="H1476" s="777" t="s">
        <v>1071</v>
      </c>
      <c r="I1476" s="778"/>
      <c r="J1476" s="102" t="s">
        <v>1071</v>
      </c>
      <c r="K1476" s="99" t="s">
        <v>1071</v>
      </c>
      <c r="L1476" s="486"/>
      <c r="M1476" s="487" t="s">
        <v>1071</v>
      </c>
      <c r="N1476" s="401"/>
      <c r="O1476" s="803"/>
      <c r="P1476" s="804"/>
      <c r="Q1476" s="794"/>
      <c r="R1476" s="799"/>
      <c r="S1476" s="800"/>
      <c r="T1476" s="261"/>
      <c r="U1476" s="261"/>
      <c r="V1476" s="262"/>
    </row>
    <row r="1477" spans="1:22" s="27" customFormat="1" ht="15.75" customHeight="1">
      <c r="A1477" s="106" t="s">
        <v>1775</v>
      </c>
      <c r="B1477" s="775"/>
      <c r="C1477" s="50">
        <v>4</v>
      </c>
      <c r="D1477" s="94" t="s">
        <v>1071</v>
      </c>
      <c r="E1477" s="101" t="s">
        <v>1071</v>
      </c>
      <c r="F1477" s="327" t="s">
        <v>1071</v>
      </c>
      <c r="G1477" s="327" t="s">
        <v>1071</v>
      </c>
      <c r="H1477" s="777" t="s">
        <v>1071</v>
      </c>
      <c r="I1477" s="778"/>
      <c r="J1477" s="102" t="s">
        <v>1071</v>
      </c>
      <c r="K1477" s="99" t="s">
        <v>1071</v>
      </c>
      <c r="L1477" s="486"/>
      <c r="M1477" s="487" t="s">
        <v>1071</v>
      </c>
      <c r="N1477" s="401"/>
      <c r="O1477" s="810" t="s">
        <v>315</v>
      </c>
      <c r="P1477" s="787" t="s">
        <v>314</v>
      </c>
      <c r="Q1477" s="788"/>
      <c r="R1477" s="788"/>
      <c r="S1477" s="789"/>
      <c r="T1477" s="242"/>
      <c r="U1477" s="242"/>
      <c r="V1477" s="263"/>
    </row>
    <row r="1478" spans="1:22" s="27" customFormat="1" ht="17.25" customHeight="1">
      <c r="A1478" s="106" t="s">
        <v>1776</v>
      </c>
      <c r="B1478" s="775"/>
      <c r="C1478" s="50">
        <v>5</v>
      </c>
      <c r="D1478" s="94" t="s">
        <v>1071</v>
      </c>
      <c r="E1478" s="101" t="s">
        <v>1071</v>
      </c>
      <c r="F1478" s="327" t="s">
        <v>1071</v>
      </c>
      <c r="G1478" s="327" t="s">
        <v>1071</v>
      </c>
      <c r="H1478" s="777" t="s">
        <v>1071</v>
      </c>
      <c r="I1478" s="778"/>
      <c r="J1478" s="102" t="s">
        <v>1071</v>
      </c>
      <c r="K1478" s="99" t="s">
        <v>1071</v>
      </c>
      <c r="L1478" s="486"/>
      <c r="M1478" s="487" t="s">
        <v>1071</v>
      </c>
      <c r="N1478" s="401"/>
      <c r="O1478" s="811"/>
      <c r="P1478" s="504" t="s">
        <v>92</v>
      </c>
      <c r="Q1478" s="504" t="s">
        <v>299</v>
      </c>
      <c r="R1478" s="750" t="s">
        <v>312</v>
      </c>
      <c r="S1478" s="750"/>
      <c r="T1478" s="242"/>
      <c r="U1478" s="242"/>
      <c r="V1478" s="263"/>
    </row>
    <row r="1479" spans="1:22" s="27" customFormat="1" ht="16.5" customHeight="1" thickBot="1">
      <c r="A1479" s="106" t="s">
        <v>1777</v>
      </c>
      <c r="B1479" s="775"/>
      <c r="C1479" s="103">
        <v>6</v>
      </c>
      <c r="D1479" s="104" t="s">
        <v>1071</v>
      </c>
      <c r="E1479" s="105" t="s">
        <v>1071</v>
      </c>
      <c r="F1479" s="327" t="s">
        <v>1071</v>
      </c>
      <c r="G1479" s="327" t="s">
        <v>1071</v>
      </c>
      <c r="H1479" s="777" t="s">
        <v>1071</v>
      </c>
      <c r="I1479" s="778"/>
      <c r="J1479" s="102" t="s">
        <v>1071</v>
      </c>
      <c r="K1479" s="99" t="s">
        <v>1071</v>
      </c>
      <c r="L1479" s="486"/>
      <c r="M1479" s="487" t="s">
        <v>1071</v>
      </c>
      <c r="N1479" s="484"/>
      <c r="O1479" s="346" t="s">
        <v>31</v>
      </c>
      <c r="P1479" s="265">
        <v>2</v>
      </c>
      <c r="Q1479" s="266">
        <v>3065.4126299999998</v>
      </c>
      <c r="R1479" s="817">
        <v>1719.55</v>
      </c>
      <c r="S1479" s="817">
        <v>0</v>
      </c>
      <c r="T1479" s="242"/>
      <c r="U1479" s="242"/>
      <c r="V1479" s="263"/>
    </row>
    <row r="1480" spans="1:22" s="27" customFormat="1" ht="16.5" customHeight="1" thickBot="1">
      <c r="A1480" s="106" t="s">
        <v>1778</v>
      </c>
      <c r="B1480" s="776"/>
      <c r="C1480" s="805" t="s">
        <v>88</v>
      </c>
      <c r="D1480" s="806"/>
      <c r="E1480" s="806"/>
      <c r="F1480" s="545"/>
      <c r="G1480" s="546"/>
      <c r="H1480" s="730" t="s">
        <v>6</v>
      </c>
      <c r="I1480" s="731"/>
      <c r="J1480" s="449" t="s">
        <v>31</v>
      </c>
      <c r="K1480" s="267" t="s">
        <v>31</v>
      </c>
      <c r="L1480" s="527"/>
      <c r="M1480" s="575"/>
      <c r="N1480" s="528"/>
      <c r="O1480" s="732" t="s">
        <v>1071</v>
      </c>
      <c r="P1480" s="732" t="s">
        <v>1071</v>
      </c>
      <c r="Q1480" s="732" t="s">
        <v>1071</v>
      </c>
      <c r="R1480" s="732" t="s">
        <v>1071</v>
      </c>
      <c r="S1480" s="732" t="s">
        <v>1071</v>
      </c>
      <c r="T1480" s="524"/>
      <c r="U1480" s="525"/>
      <c r="V1480" s="526"/>
    </row>
    <row r="1481" spans="1:22" ht="24.9" customHeight="1"/>
    <row r="1482" spans="1:22" ht="24.9" customHeight="1"/>
    <row r="1483" spans="1:22" s="38" customFormat="1" ht="24" thickBot="1">
      <c r="A1483" s="31">
        <v>44</v>
      </c>
      <c r="B1483" s="746" t="s">
        <v>49</v>
      </c>
      <c r="C1483" s="746"/>
      <c r="D1483" s="746"/>
      <c r="E1483" s="32">
        <v>47</v>
      </c>
      <c r="F1483" s="33" t="s">
        <v>520</v>
      </c>
      <c r="G1483" s="34"/>
      <c r="H1483" s="34"/>
      <c r="I1483" s="33"/>
      <c r="J1483" s="33"/>
      <c r="K1483" s="33"/>
      <c r="L1483" s="33"/>
      <c r="M1483" s="35"/>
      <c r="N1483" s="35"/>
      <c r="O1483" s="34"/>
      <c r="P1483" s="34"/>
      <c r="Q1483" s="36"/>
      <c r="R1483" s="36"/>
      <c r="S1483" s="36"/>
      <c r="T1483" s="36"/>
      <c r="U1483" s="37"/>
    </row>
    <row r="1484" spans="1:22" s="24" customFormat="1" ht="24.75" customHeight="1">
      <c r="A1484" s="22"/>
      <c r="B1484" s="768" t="s">
        <v>54</v>
      </c>
      <c r="C1484" s="501" t="s">
        <v>55</v>
      </c>
      <c r="D1484" s="502" t="s">
        <v>16</v>
      </c>
      <c r="E1484" s="502"/>
      <c r="F1484" s="502" t="s">
        <v>56</v>
      </c>
      <c r="G1484" s="503"/>
      <c r="H1484" s="749" t="s">
        <v>57</v>
      </c>
      <c r="I1484" s="747" t="s">
        <v>345</v>
      </c>
      <c r="J1484" s="749" t="s">
        <v>17</v>
      </c>
      <c r="K1484" s="749" t="s">
        <v>298</v>
      </c>
      <c r="L1484" s="749" t="s">
        <v>58</v>
      </c>
      <c r="M1484" s="749" t="s">
        <v>193</v>
      </c>
      <c r="N1484" s="766" t="s">
        <v>313</v>
      </c>
      <c r="O1484" s="767"/>
      <c r="P1484" s="733" t="s">
        <v>21</v>
      </c>
      <c r="Q1484" s="734"/>
      <c r="R1484" s="757" t="s">
        <v>205</v>
      </c>
      <c r="S1484" s="758"/>
      <c r="T1484" s="761" t="s">
        <v>180</v>
      </c>
      <c r="U1484" s="762"/>
      <c r="V1484" s="763"/>
    </row>
    <row r="1485" spans="1:22" s="24" customFormat="1" ht="92.25" customHeight="1">
      <c r="A1485" s="22"/>
      <c r="B1485" s="769"/>
      <c r="C1485" s="504" t="s">
        <v>59</v>
      </c>
      <c r="D1485" s="505" t="s">
        <v>3</v>
      </c>
      <c r="E1485" s="505" t="s">
        <v>18</v>
      </c>
      <c r="F1485" s="505" t="s">
        <v>60</v>
      </c>
      <c r="G1485" s="506" t="s">
        <v>61</v>
      </c>
      <c r="H1485" s="750"/>
      <c r="I1485" s="748"/>
      <c r="J1485" s="750"/>
      <c r="K1485" s="750"/>
      <c r="L1485" s="750"/>
      <c r="M1485" s="750"/>
      <c r="N1485" s="504" t="s">
        <v>191</v>
      </c>
      <c r="O1485" s="505" t="s">
        <v>73</v>
      </c>
      <c r="P1485" s="764"/>
      <c r="Q1485" s="765"/>
      <c r="R1485" s="759"/>
      <c r="S1485" s="760"/>
      <c r="T1485" s="507" t="s">
        <v>181</v>
      </c>
      <c r="U1485" s="508" t="s">
        <v>190</v>
      </c>
      <c r="V1485" s="509" t="s">
        <v>225</v>
      </c>
    </row>
    <row r="1486" spans="1:22" s="24" customFormat="1" ht="26.25" customHeight="1">
      <c r="A1486" s="22"/>
      <c r="B1486" s="433"/>
      <c r="C1486" s="434">
        <v>3</v>
      </c>
      <c r="D1486" s="434">
        <v>4</v>
      </c>
      <c r="E1486" s="434">
        <v>5</v>
      </c>
      <c r="F1486" s="434">
        <v>6</v>
      </c>
      <c r="G1486" s="434">
        <v>7</v>
      </c>
      <c r="H1486" s="434">
        <v>8</v>
      </c>
      <c r="I1486" s="434">
        <v>9</v>
      </c>
      <c r="J1486" s="434">
        <v>10</v>
      </c>
      <c r="K1486" s="434">
        <v>11</v>
      </c>
      <c r="L1486" s="434">
        <v>12</v>
      </c>
      <c r="M1486" s="434">
        <v>13</v>
      </c>
      <c r="N1486" s="434">
        <v>14</v>
      </c>
      <c r="O1486" s="434">
        <v>15</v>
      </c>
      <c r="P1486" s="435">
        <v>16</v>
      </c>
      <c r="Q1486" s="436">
        <v>17</v>
      </c>
      <c r="R1486" s="435">
        <v>18</v>
      </c>
      <c r="S1486" s="436">
        <v>19</v>
      </c>
      <c r="T1486" s="437">
        <v>20</v>
      </c>
      <c r="U1486" s="224">
        <v>21</v>
      </c>
      <c r="V1486" s="438">
        <v>22</v>
      </c>
    </row>
    <row r="1487" spans="1:22" s="40" customFormat="1" ht="24.9" customHeight="1">
      <c r="A1487" s="39" t="s">
        <v>1779</v>
      </c>
      <c r="B1487" s="728">
        <v>1</v>
      </c>
      <c r="C1487" s="724" t="s">
        <v>624</v>
      </c>
      <c r="D1487" s="724" t="s">
        <v>858</v>
      </c>
      <c r="E1487" s="724" t="s">
        <v>859</v>
      </c>
      <c r="F1487" s="724" t="s">
        <v>595</v>
      </c>
      <c r="G1487" s="419">
        <v>0.6</v>
      </c>
      <c r="H1487" s="718" t="s">
        <v>24</v>
      </c>
      <c r="I1487" s="425">
        <v>1</v>
      </c>
      <c r="J1487" s="426" t="s">
        <v>521</v>
      </c>
      <c r="K1487" s="726">
        <v>43831</v>
      </c>
      <c r="L1487" s="726">
        <v>45138</v>
      </c>
      <c r="M1487" s="420">
        <v>2267.2199999999998</v>
      </c>
      <c r="N1487" s="458">
        <v>1360.3319999999999</v>
      </c>
      <c r="O1487" s="228">
        <v>1360.3320000000001</v>
      </c>
      <c r="P1487" s="720"/>
      <c r="Q1487" s="721"/>
      <c r="R1487" s="736" t="s">
        <v>610</v>
      </c>
      <c r="S1487" s="737"/>
      <c r="T1487" s="422" t="s">
        <v>24</v>
      </c>
      <c r="U1487" s="423">
        <v>49</v>
      </c>
      <c r="V1487" s="424" t="s">
        <v>24</v>
      </c>
    </row>
    <row r="1488" spans="1:22" s="40" customFormat="1" ht="24.9" customHeight="1">
      <c r="A1488" s="39" t="s">
        <v>1088</v>
      </c>
      <c r="B1488" s="729"/>
      <c r="C1488" s="725"/>
      <c r="D1488" s="725"/>
      <c r="E1488" s="725"/>
      <c r="F1488" s="725"/>
      <c r="G1488" s="419">
        <v>0.4</v>
      </c>
      <c r="H1488" s="719"/>
      <c r="I1488" s="425">
        <v>2</v>
      </c>
      <c r="J1488" s="426" t="s">
        <v>522</v>
      </c>
      <c r="K1488" s="727"/>
      <c r="L1488" s="727"/>
      <c r="M1488" s="420">
        <v>2267.2199999999998</v>
      </c>
      <c r="N1488" s="458">
        <v>906.88799999999992</v>
      </c>
      <c r="O1488" s="228">
        <v>906.88800000000003</v>
      </c>
      <c r="P1488" s="720"/>
      <c r="Q1488" s="721"/>
      <c r="R1488" s="738"/>
      <c r="S1488" s="739"/>
      <c r="T1488" s="422" t="s">
        <v>24</v>
      </c>
      <c r="U1488" s="423">
        <v>328</v>
      </c>
      <c r="V1488" s="424" t="s">
        <v>24</v>
      </c>
    </row>
    <row r="1489" spans="1:22" s="40" customFormat="1" ht="24.9" customHeight="1">
      <c r="A1489" s="39" t="s">
        <v>595</v>
      </c>
      <c r="B1489" s="439">
        <v>2</v>
      </c>
      <c r="C1489" s="427" t="s">
        <v>860</v>
      </c>
      <c r="D1489" s="427" t="s">
        <v>862</v>
      </c>
      <c r="E1489" s="427" t="s">
        <v>863</v>
      </c>
      <c r="F1489" s="427" t="s">
        <v>591</v>
      </c>
      <c r="G1489" s="419">
        <v>1</v>
      </c>
      <c r="H1489" s="419" t="s">
        <v>24</v>
      </c>
      <c r="I1489" s="425">
        <v>2</v>
      </c>
      <c r="J1489" s="426" t="s">
        <v>522</v>
      </c>
      <c r="K1489" s="461">
        <v>42005</v>
      </c>
      <c r="L1489" s="461">
        <v>42612</v>
      </c>
      <c r="M1489" s="420">
        <v>1059.8499999999999</v>
      </c>
      <c r="N1489" s="458">
        <v>1059.8499999999999</v>
      </c>
      <c r="O1489" s="228">
        <v>1059.8499999999999</v>
      </c>
      <c r="P1489" s="720"/>
      <c r="Q1489" s="721"/>
      <c r="R1489" s="751" t="s">
        <v>610</v>
      </c>
      <c r="S1489" s="752"/>
      <c r="T1489" s="422" t="s">
        <v>24</v>
      </c>
      <c r="U1489" s="423">
        <v>256</v>
      </c>
      <c r="V1489" s="424" t="s">
        <v>24</v>
      </c>
    </row>
    <row r="1490" spans="1:22" s="40" customFormat="1" ht="24.9" customHeight="1">
      <c r="A1490" s="39" t="s">
        <v>1091</v>
      </c>
      <c r="B1490" s="439">
        <v>3</v>
      </c>
      <c r="C1490" s="427" t="s">
        <v>860</v>
      </c>
      <c r="D1490" s="427" t="s">
        <v>864</v>
      </c>
      <c r="E1490" s="427" t="s">
        <v>865</v>
      </c>
      <c r="F1490" s="427" t="s">
        <v>591</v>
      </c>
      <c r="G1490" s="419">
        <v>1</v>
      </c>
      <c r="H1490" s="419" t="s">
        <v>24</v>
      </c>
      <c r="I1490" s="425">
        <v>2</v>
      </c>
      <c r="J1490" s="426" t="s">
        <v>522</v>
      </c>
      <c r="K1490" s="461">
        <v>42005</v>
      </c>
      <c r="L1490" s="461">
        <v>42613</v>
      </c>
      <c r="M1490" s="420">
        <v>1161.3</v>
      </c>
      <c r="N1490" s="458">
        <v>1161.3</v>
      </c>
      <c r="O1490" s="228">
        <v>1161.3</v>
      </c>
      <c r="P1490" s="720"/>
      <c r="Q1490" s="721"/>
      <c r="R1490" s="722" t="s">
        <v>710</v>
      </c>
      <c r="S1490" s="723"/>
      <c r="T1490" s="422" t="s">
        <v>24</v>
      </c>
      <c r="U1490" s="423">
        <v>257</v>
      </c>
      <c r="V1490" s="424" t="s">
        <v>24</v>
      </c>
    </row>
    <row r="1491" spans="1:22" s="40" customFormat="1" ht="13.8">
      <c r="A1491" s="39"/>
      <c r="B1491" s="439" t="s">
        <v>1071</v>
      </c>
      <c r="C1491" s="427"/>
      <c r="D1491" s="427"/>
      <c r="E1491" s="427"/>
      <c r="F1491" s="427"/>
      <c r="G1491" s="419"/>
      <c r="H1491" s="419"/>
      <c r="I1491" s="425"/>
      <c r="J1491" s="426" t="s">
        <v>1071</v>
      </c>
      <c r="K1491" s="461"/>
      <c r="L1491" s="461"/>
      <c r="M1491" s="420"/>
      <c r="N1491" s="458" t="s">
        <v>1071</v>
      </c>
      <c r="O1491" s="228" t="s">
        <v>1071</v>
      </c>
      <c r="P1491" s="720"/>
      <c r="Q1491" s="721"/>
      <c r="R1491" s="722"/>
      <c r="S1491" s="723"/>
      <c r="T1491" s="422"/>
      <c r="U1491" s="423"/>
      <c r="V1491" s="424"/>
    </row>
    <row r="1492" spans="1:22" s="40" customFormat="1" ht="13.8">
      <c r="A1492" s="39"/>
      <c r="B1492" s="439" t="s">
        <v>1071</v>
      </c>
      <c r="C1492" s="427"/>
      <c r="D1492" s="427"/>
      <c r="E1492" s="427"/>
      <c r="F1492" s="427"/>
      <c r="G1492" s="419"/>
      <c r="H1492" s="419"/>
      <c r="I1492" s="425"/>
      <c r="J1492" s="426" t="s">
        <v>1071</v>
      </c>
      <c r="K1492" s="461"/>
      <c r="L1492" s="461"/>
      <c r="M1492" s="420"/>
      <c r="N1492" s="458" t="s">
        <v>1071</v>
      </c>
      <c r="O1492" s="228" t="s">
        <v>1071</v>
      </c>
      <c r="P1492" s="720"/>
      <c r="Q1492" s="721"/>
      <c r="R1492" s="722"/>
      <c r="S1492" s="723"/>
      <c r="T1492" s="422"/>
      <c r="U1492" s="423"/>
      <c r="V1492" s="424"/>
    </row>
    <row r="1493" spans="1:22" s="40" customFormat="1" ht="13.8">
      <c r="A1493" s="39"/>
      <c r="B1493" s="439" t="s">
        <v>1071</v>
      </c>
      <c r="C1493" s="427"/>
      <c r="D1493" s="427"/>
      <c r="E1493" s="427"/>
      <c r="F1493" s="427"/>
      <c r="G1493" s="419"/>
      <c r="H1493" s="419"/>
      <c r="I1493" s="425"/>
      <c r="J1493" s="426" t="s">
        <v>1071</v>
      </c>
      <c r="K1493" s="461"/>
      <c r="L1493" s="461"/>
      <c r="M1493" s="420"/>
      <c r="N1493" s="458" t="s">
        <v>1071</v>
      </c>
      <c r="O1493" s="228" t="s">
        <v>1071</v>
      </c>
      <c r="P1493" s="720"/>
      <c r="Q1493" s="721"/>
      <c r="R1493" s="722"/>
      <c r="S1493" s="723"/>
      <c r="T1493" s="422"/>
      <c r="U1493" s="423"/>
      <c r="V1493" s="424"/>
    </row>
    <row r="1494" spans="1:22" s="40" customFormat="1" ht="13.8">
      <c r="A1494" s="39"/>
      <c r="B1494" s="439" t="s">
        <v>1071</v>
      </c>
      <c r="C1494" s="427"/>
      <c r="D1494" s="427"/>
      <c r="E1494" s="427"/>
      <c r="F1494" s="427"/>
      <c r="G1494" s="419"/>
      <c r="H1494" s="419"/>
      <c r="I1494" s="425"/>
      <c r="J1494" s="426" t="s">
        <v>1071</v>
      </c>
      <c r="K1494" s="461"/>
      <c r="L1494" s="461"/>
      <c r="M1494" s="420"/>
      <c r="N1494" s="458" t="s">
        <v>1071</v>
      </c>
      <c r="O1494" s="228" t="s">
        <v>1071</v>
      </c>
      <c r="P1494" s="720"/>
      <c r="Q1494" s="721"/>
      <c r="R1494" s="722"/>
      <c r="S1494" s="723"/>
      <c r="T1494" s="422"/>
      <c r="U1494" s="423"/>
      <c r="V1494" s="424"/>
    </row>
    <row r="1495" spans="1:22" s="40" customFormat="1" ht="13.8">
      <c r="A1495" s="39" t="s">
        <v>1780</v>
      </c>
      <c r="B1495" s="439" t="s">
        <v>1071</v>
      </c>
      <c r="C1495" s="427"/>
      <c r="D1495" s="427"/>
      <c r="E1495" s="427"/>
      <c r="F1495" s="427"/>
      <c r="G1495" s="419"/>
      <c r="H1495" s="419"/>
      <c r="I1495" s="425"/>
      <c r="J1495" s="426" t="s">
        <v>1071</v>
      </c>
      <c r="K1495" s="461"/>
      <c r="L1495" s="461"/>
      <c r="M1495" s="420"/>
      <c r="N1495" s="459" t="s">
        <v>1071</v>
      </c>
      <c r="O1495" s="228"/>
      <c r="P1495" s="720"/>
      <c r="Q1495" s="721"/>
      <c r="R1495" s="722"/>
      <c r="S1495" s="723"/>
      <c r="T1495" s="422"/>
      <c r="U1495" s="423"/>
      <c r="V1495" s="424"/>
    </row>
    <row r="1496" spans="1:22" s="40" customFormat="1" ht="13.8">
      <c r="A1496" s="39" t="s">
        <v>1781</v>
      </c>
      <c r="B1496" s="439" t="s">
        <v>1071</v>
      </c>
      <c r="C1496" s="427"/>
      <c r="D1496" s="427"/>
      <c r="E1496" s="427"/>
      <c r="F1496" s="427"/>
      <c r="G1496" s="419"/>
      <c r="H1496" s="419"/>
      <c r="I1496" s="425"/>
      <c r="J1496" s="426" t="s">
        <v>1071</v>
      </c>
      <c r="K1496" s="461"/>
      <c r="L1496" s="461"/>
      <c r="M1496" s="421"/>
      <c r="N1496" s="459" t="s">
        <v>1071</v>
      </c>
      <c r="O1496" s="228" t="s">
        <v>1071</v>
      </c>
      <c r="P1496" s="720"/>
      <c r="Q1496" s="721"/>
      <c r="R1496" s="722"/>
      <c r="S1496" s="723"/>
      <c r="T1496" s="422"/>
      <c r="U1496" s="423"/>
      <c r="V1496" s="424"/>
    </row>
    <row r="1497" spans="1:22" s="40" customFormat="1" ht="13.8">
      <c r="A1497" s="39" t="s">
        <v>1782</v>
      </c>
      <c r="B1497" s="439" t="s">
        <v>1071</v>
      </c>
      <c r="C1497" s="427"/>
      <c r="D1497" s="427"/>
      <c r="E1497" s="427"/>
      <c r="F1497" s="427"/>
      <c r="G1497" s="419"/>
      <c r="H1497" s="419"/>
      <c r="I1497" s="425"/>
      <c r="J1497" s="426" t="s">
        <v>1071</v>
      </c>
      <c r="K1497" s="461"/>
      <c r="L1497" s="461"/>
      <c r="M1497" s="421"/>
      <c r="N1497" s="459" t="s">
        <v>1071</v>
      </c>
      <c r="O1497" s="228" t="s">
        <v>1071</v>
      </c>
      <c r="P1497" s="720"/>
      <c r="Q1497" s="721"/>
      <c r="R1497" s="722"/>
      <c r="S1497" s="723"/>
      <c r="T1497" s="422"/>
      <c r="U1497" s="423"/>
      <c r="V1497" s="424"/>
    </row>
    <row r="1498" spans="1:22" s="40" customFormat="1" ht="14.4" thickBot="1">
      <c r="A1498" s="39" t="s">
        <v>1783</v>
      </c>
      <c r="B1498" s="443" t="s">
        <v>1071</v>
      </c>
      <c r="C1498" s="428"/>
      <c r="D1498" s="428"/>
      <c r="E1498" s="428"/>
      <c r="F1498" s="428"/>
      <c r="G1498" s="429"/>
      <c r="H1498" s="429"/>
      <c r="I1498" s="430"/>
      <c r="J1498" s="431" t="s">
        <v>1071</v>
      </c>
      <c r="K1498" s="462"/>
      <c r="L1498" s="462"/>
      <c r="M1498" s="432"/>
      <c r="N1498" s="459" t="s">
        <v>1071</v>
      </c>
      <c r="O1498" s="228" t="s">
        <v>1071</v>
      </c>
      <c r="P1498" s="720"/>
      <c r="Q1498" s="721"/>
      <c r="R1498" s="722"/>
      <c r="S1498" s="723"/>
      <c r="T1498" s="422"/>
      <c r="U1498" s="423"/>
      <c r="V1498" s="424"/>
    </row>
    <row r="1499" spans="1:22" s="24" customFormat="1" ht="12" customHeight="1">
      <c r="A1499" s="39"/>
      <c r="B1499" s="41"/>
      <c r="C1499" s="42"/>
      <c r="D1499" s="42"/>
      <c r="E1499" s="42"/>
      <c r="F1499" s="42"/>
      <c r="G1499" s="42"/>
      <c r="H1499" s="440"/>
      <c r="I1499" s="42"/>
      <c r="J1499" s="42"/>
      <c r="K1499" s="42"/>
      <c r="L1499" s="42"/>
      <c r="M1499" s="42"/>
      <c r="N1499" s="42"/>
      <c r="O1499" s="227"/>
      <c r="P1499" s="42"/>
      <c r="Q1499" s="42"/>
      <c r="R1499" s="227"/>
      <c r="S1499" s="42"/>
      <c r="T1499" s="42"/>
      <c r="U1499" s="43"/>
      <c r="V1499" s="44"/>
    </row>
    <row r="1500" spans="1:22" s="24" customFormat="1" ht="17.25" customHeight="1" thickBot="1">
      <c r="A1500" s="39" t="s">
        <v>1784</v>
      </c>
      <c r="B1500" s="510"/>
      <c r="C1500" s="511"/>
      <c r="D1500" s="511"/>
      <c r="E1500" s="511"/>
      <c r="F1500" s="511"/>
      <c r="G1500" s="511"/>
      <c r="H1500" s="511"/>
      <c r="I1500" s="511"/>
      <c r="J1500" s="511"/>
      <c r="K1500" s="511"/>
      <c r="L1500" s="511"/>
      <c r="M1500" s="511"/>
      <c r="N1500" s="447" t="s">
        <v>322</v>
      </c>
      <c r="O1500" s="448">
        <v>1496.1233333333332</v>
      </c>
      <c r="P1500" s="576"/>
      <c r="Q1500" s="576"/>
      <c r="R1500" s="577"/>
      <c r="S1500" s="577"/>
      <c r="T1500" s="578"/>
      <c r="U1500" s="579"/>
      <c r="V1500" s="580"/>
    </row>
    <row r="1501" spans="1:22" ht="17.25" customHeight="1">
      <c r="B1501" s="46"/>
      <c r="C1501" s="46"/>
      <c r="D1501" s="46"/>
      <c r="E1501" s="46"/>
      <c r="F1501" s="46"/>
      <c r="G1501" s="47"/>
      <c r="H1501" s="47"/>
      <c r="I1501" s="47"/>
      <c r="J1501" s="47"/>
      <c r="K1501" s="47"/>
      <c r="L1501" s="47"/>
      <c r="M1501" s="47"/>
      <c r="N1501" s="47"/>
      <c r="O1501" s="47"/>
      <c r="P1501" s="47"/>
      <c r="Q1501" s="47"/>
      <c r="R1501" s="47"/>
      <c r="S1501" s="47"/>
      <c r="T1501" s="47"/>
      <c r="U1501" s="47"/>
      <c r="V1501" s="47"/>
    </row>
    <row r="1502" spans="1:22" s="24" customFormat="1" ht="16.5" customHeight="1" thickBot="1">
      <c r="A1502" s="22"/>
      <c r="B1502" s="735" t="s">
        <v>65</v>
      </c>
      <c r="C1502" s="735"/>
      <c r="D1502" s="735"/>
      <c r="E1502" s="735"/>
      <c r="F1502" s="735"/>
      <c r="G1502" s="735"/>
      <c r="H1502" s="735"/>
      <c r="I1502" s="735"/>
      <c r="J1502" s="735"/>
      <c r="K1502" s="735"/>
      <c r="L1502" s="735"/>
      <c r="M1502" s="735"/>
      <c r="N1502" s="735"/>
      <c r="O1502" s="735"/>
      <c r="P1502" s="735"/>
      <c r="Q1502" s="735"/>
      <c r="R1502" s="735"/>
      <c r="S1502" s="735"/>
      <c r="T1502" s="735"/>
      <c r="U1502" s="735"/>
      <c r="V1502" s="735"/>
    </row>
    <row r="1503" spans="1:22" s="27" customFormat="1" ht="22.5" customHeight="1">
      <c r="A1503" s="106" t="s">
        <v>1785</v>
      </c>
      <c r="B1503" s="774" t="s">
        <v>62</v>
      </c>
      <c r="C1503" s="779" t="s">
        <v>83</v>
      </c>
      <c r="D1503" s="780"/>
      <c r="E1503" s="780"/>
      <c r="F1503" s="780"/>
      <c r="G1503" s="780"/>
      <c r="H1503" s="780"/>
      <c r="I1503" s="780"/>
      <c r="J1503" s="780"/>
      <c r="K1503" s="780"/>
      <c r="L1503" s="780"/>
      <c r="M1503" s="758"/>
      <c r="N1503" s="512"/>
      <c r="O1503" s="513"/>
      <c r="P1503" s="779" t="s">
        <v>90</v>
      </c>
      <c r="Q1503" s="780"/>
      <c r="R1503" s="780"/>
      <c r="S1503" s="758"/>
      <c r="T1503" s="757" t="s">
        <v>367</v>
      </c>
      <c r="U1503" s="758"/>
      <c r="V1503" s="781" t="s">
        <v>6</v>
      </c>
    </row>
    <row r="1504" spans="1:22" s="27" customFormat="1" ht="22.5" customHeight="1">
      <c r="A1504" s="106" t="s">
        <v>1786</v>
      </c>
      <c r="B1504" s="775"/>
      <c r="C1504" s="787" t="s">
        <v>84</v>
      </c>
      <c r="D1504" s="788"/>
      <c r="E1504" s="789"/>
      <c r="F1504" s="516">
        <v>2</v>
      </c>
      <c r="G1504" s="791" t="s">
        <v>292</v>
      </c>
      <c r="H1504" s="750" t="s">
        <v>291</v>
      </c>
      <c r="I1504" s="750"/>
      <c r="J1504" s="787" t="s">
        <v>290</v>
      </c>
      <c r="K1504" s="790"/>
      <c r="L1504" s="517"/>
      <c r="M1504" s="517"/>
      <c r="N1504" s="518"/>
      <c r="O1504" s="519"/>
      <c r="P1504" s="814"/>
      <c r="Q1504" s="815"/>
      <c r="R1504" s="815"/>
      <c r="S1504" s="816"/>
      <c r="T1504" s="759"/>
      <c r="U1504" s="760"/>
      <c r="V1504" s="782"/>
    </row>
    <row r="1505" spans="1:22" s="27" customFormat="1" ht="51.75" customHeight="1" thickBot="1">
      <c r="A1505" s="106" t="s">
        <v>1787</v>
      </c>
      <c r="B1505" s="775"/>
      <c r="C1505" s="788" t="s">
        <v>82</v>
      </c>
      <c r="D1505" s="789"/>
      <c r="E1505" s="520" t="s">
        <v>86</v>
      </c>
      <c r="F1505" s="514" t="s">
        <v>311</v>
      </c>
      <c r="G1505" s="791"/>
      <c r="H1505" s="750"/>
      <c r="I1505" s="750"/>
      <c r="J1505" s="504" t="s">
        <v>289</v>
      </c>
      <c r="K1505" s="515" t="s">
        <v>297</v>
      </c>
      <c r="L1505" s="521" t="s">
        <v>378</v>
      </c>
      <c r="M1505" s="521"/>
      <c r="N1505" s="522" t="s">
        <v>339</v>
      </c>
      <c r="O1505" s="523"/>
      <c r="P1505" s="454" t="s">
        <v>1100</v>
      </c>
      <c r="Q1505" s="333" t="s">
        <v>91</v>
      </c>
      <c r="R1505" s="334"/>
      <c r="S1505" s="107">
        <v>3</v>
      </c>
      <c r="T1505" s="784"/>
      <c r="U1505" s="785"/>
      <c r="V1505" s="783"/>
    </row>
    <row r="1506" spans="1:22" s="27" customFormat="1" ht="15.75" customHeight="1">
      <c r="A1506" s="106" t="s">
        <v>1788</v>
      </c>
      <c r="B1506" s="775"/>
      <c r="C1506" s="50">
        <v>1</v>
      </c>
      <c r="D1506" s="94" t="s">
        <v>521</v>
      </c>
      <c r="E1506" s="101">
        <v>0.5</v>
      </c>
      <c r="F1506" s="327">
        <v>1360.3320000000001</v>
      </c>
      <c r="G1506" s="327">
        <v>1532.71</v>
      </c>
      <c r="H1506" s="777" t="s">
        <v>31</v>
      </c>
      <c r="I1506" s="778"/>
      <c r="J1506" s="102" t="s">
        <v>6</v>
      </c>
      <c r="K1506" s="99" t="s">
        <v>1071</v>
      </c>
      <c r="L1506" s="486" t="s">
        <v>1049</v>
      </c>
      <c r="M1506" s="487" t="s">
        <v>1135</v>
      </c>
      <c r="N1506" s="401" t="s">
        <v>24</v>
      </c>
      <c r="O1506" s="801" t="s">
        <v>15</v>
      </c>
      <c r="P1506" s="802"/>
      <c r="Q1506" s="792">
        <v>47</v>
      </c>
      <c r="R1506" s="795" t="s">
        <v>1049</v>
      </c>
      <c r="S1506" s="796"/>
      <c r="T1506" s="757" t="s">
        <v>68</v>
      </c>
      <c r="U1506" s="780"/>
      <c r="V1506" s="758"/>
    </row>
    <row r="1507" spans="1:22" s="27" customFormat="1" ht="15.75" customHeight="1" thickBot="1">
      <c r="A1507" s="106" t="s">
        <v>1789</v>
      </c>
      <c r="B1507" s="775"/>
      <c r="C1507" s="50">
        <v>2</v>
      </c>
      <c r="D1507" s="94" t="s">
        <v>522</v>
      </c>
      <c r="E1507" s="101">
        <v>0.5</v>
      </c>
      <c r="F1507" s="327">
        <v>3128.0379999999996</v>
      </c>
      <c r="G1507" s="327">
        <v>1532.71</v>
      </c>
      <c r="H1507" s="777" t="s">
        <v>6</v>
      </c>
      <c r="I1507" s="778"/>
      <c r="J1507" s="102" t="s">
        <v>6</v>
      </c>
      <c r="K1507" s="99" t="s">
        <v>1071</v>
      </c>
      <c r="L1507" s="486" t="s">
        <v>370</v>
      </c>
      <c r="M1507" s="487" t="s">
        <v>1102</v>
      </c>
      <c r="N1507" s="401" t="s">
        <v>24</v>
      </c>
      <c r="O1507" s="801"/>
      <c r="P1507" s="802"/>
      <c r="Q1507" s="793"/>
      <c r="R1507" s="797"/>
      <c r="S1507" s="798"/>
      <c r="T1507" s="784"/>
      <c r="U1507" s="786"/>
      <c r="V1507" s="785"/>
    </row>
    <row r="1508" spans="1:22" s="27" customFormat="1" ht="15.75" customHeight="1">
      <c r="A1508" s="106" t="s">
        <v>1790</v>
      </c>
      <c r="B1508" s="775"/>
      <c r="C1508" s="50">
        <v>3</v>
      </c>
      <c r="D1508" s="94" t="s">
        <v>1071</v>
      </c>
      <c r="E1508" s="101" t="s">
        <v>1071</v>
      </c>
      <c r="F1508" s="327" t="s">
        <v>1071</v>
      </c>
      <c r="G1508" s="327" t="s">
        <v>1071</v>
      </c>
      <c r="H1508" s="777" t="s">
        <v>1071</v>
      </c>
      <c r="I1508" s="778"/>
      <c r="J1508" s="102" t="s">
        <v>1071</v>
      </c>
      <c r="K1508" s="99" t="s">
        <v>1071</v>
      </c>
      <c r="L1508" s="486"/>
      <c r="M1508" s="487" t="s">
        <v>1071</v>
      </c>
      <c r="N1508" s="401"/>
      <c r="O1508" s="803"/>
      <c r="P1508" s="804"/>
      <c r="Q1508" s="794"/>
      <c r="R1508" s="799"/>
      <c r="S1508" s="800"/>
      <c r="T1508" s="261"/>
      <c r="U1508" s="261"/>
      <c r="V1508" s="262"/>
    </row>
    <row r="1509" spans="1:22" s="27" customFormat="1" ht="15.75" customHeight="1">
      <c r="A1509" s="106" t="s">
        <v>1791</v>
      </c>
      <c r="B1509" s="775"/>
      <c r="C1509" s="50">
        <v>4</v>
      </c>
      <c r="D1509" s="94" t="s">
        <v>1071</v>
      </c>
      <c r="E1509" s="101" t="s">
        <v>1071</v>
      </c>
      <c r="F1509" s="327" t="s">
        <v>1071</v>
      </c>
      <c r="G1509" s="327" t="s">
        <v>1071</v>
      </c>
      <c r="H1509" s="777" t="s">
        <v>1071</v>
      </c>
      <c r="I1509" s="778"/>
      <c r="J1509" s="102" t="s">
        <v>1071</v>
      </c>
      <c r="K1509" s="99" t="s">
        <v>1071</v>
      </c>
      <c r="L1509" s="486"/>
      <c r="M1509" s="487" t="s">
        <v>1071</v>
      </c>
      <c r="N1509" s="401"/>
      <c r="O1509" s="810" t="s">
        <v>315</v>
      </c>
      <c r="P1509" s="787" t="s">
        <v>314</v>
      </c>
      <c r="Q1509" s="788"/>
      <c r="R1509" s="788"/>
      <c r="S1509" s="789"/>
      <c r="T1509" s="242"/>
      <c r="U1509" s="242"/>
      <c r="V1509" s="263"/>
    </row>
    <row r="1510" spans="1:22" s="27" customFormat="1" ht="17.25" customHeight="1">
      <c r="A1510" s="106" t="s">
        <v>1792</v>
      </c>
      <c r="B1510" s="775"/>
      <c r="C1510" s="50">
        <v>5</v>
      </c>
      <c r="D1510" s="94" t="s">
        <v>1071</v>
      </c>
      <c r="E1510" s="101" t="s">
        <v>1071</v>
      </c>
      <c r="F1510" s="327" t="s">
        <v>1071</v>
      </c>
      <c r="G1510" s="327" t="s">
        <v>1071</v>
      </c>
      <c r="H1510" s="777" t="s">
        <v>1071</v>
      </c>
      <c r="I1510" s="778"/>
      <c r="J1510" s="102" t="s">
        <v>1071</v>
      </c>
      <c r="K1510" s="99" t="s">
        <v>1071</v>
      </c>
      <c r="L1510" s="486"/>
      <c r="M1510" s="487" t="s">
        <v>1071</v>
      </c>
      <c r="N1510" s="401"/>
      <c r="O1510" s="811"/>
      <c r="P1510" s="504" t="s">
        <v>92</v>
      </c>
      <c r="Q1510" s="504" t="s">
        <v>299</v>
      </c>
      <c r="R1510" s="750" t="s">
        <v>312</v>
      </c>
      <c r="S1510" s="750"/>
      <c r="T1510" s="242"/>
      <c r="U1510" s="242"/>
      <c r="V1510" s="263"/>
    </row>
    <row r="1511" spans="1:22" s="27" customFormat="1" ht="16.5" customHeight="1" thickBot="1">
      <c r="A1511" s="106" t="s">
        <v>1793</v>
      </c>
      <c r="B1511" s="775"/>
      <c r="C1511" s="103">
        <v>6</v>
      </c>
      <c r="D1511" s="104" t="s">
        <v>1071</v>
      </c>
      <c r="E1511" s="105" t="s">
        <v>1071</v>
      </c>
      <c r="F1511" s="327" t="s">
        <v>1071</v>
      </c>
      <c r="G1511" s="327" t="s">
        <v>1071</v>
      </c>
      <c r="H1511" s="777" t="s">
        <v>1071</v>
      </c>
      <c r="I1511" s="778"/>
      <c r="J1511" s="102" t="s">
        <v>1071</v>
      </c>
      <c r="K1511" s="99" t="s">
        <v>1071</v>
      </c>
      <c r="L1511" s="486"/>
      <c r="M1511" s="487" t="s">
        <v>1071</v>
      </c>
      <c r="N1511" s="484"/>
      <c r="O1511" s="346" t="s">
        <v>6</v>
      </c>
      <c r="P1511" s="265">
        <v>2</v>
      </c>
      <c r="Q1511" s="266">
        <v>3065.4126299999998</v>
      </c>
      <c r="R1511" s="817">
        <v>4488.37</v>
      </c>
      <c r="S1511" s="817">
        <v>0</v>
      </c>
      <c r="T1511" s="242"/>
      <c r="U1511" s="242"/>
      <c r="V1511" s="263"/>
    </row>
    <row r="1512" spans="1:22" s="27" customFormat="1" ht="16.5" customHeight="1" thickBot="1">
      <c r="A1512" s="106" t="s">
        <v>1794</v>
      </c>
      <c r="B1512" s="776"/>
      <c r="C1512" s="805" t="s">
        <v>88</v>
      </c>
      <c r="D1512" s="806"/>
      <c r="E1512" s="806"/>
      <c r="F1512" s="545"/>
      <c r="G1512" s="546"/>
      <c r="H1512" s="730" t="s">
        <v>6</v>
      </c>
      <c r="I1512" s="731"/>
      <c r="J1512" s="449" t="s">
        <v>6</v>
      </c>
      <c r="K1512" s="267" t="s">
        <v>6</v>
      </c>
      <c r="L1512" s="527"/>
      <c r="M1512" s="575"/>
      <c r="N1512" s="528"/>
      <c r="O1512" s="732" t="s">
        <v>1071</v>
      </c>
      <c r="P1512" s="732" t="s">
        <v>1071</v>
      </c>
      <c r="Q1512" s="732" t="s">
        <v>1071</v>
      </c>
      <c r="R1512" s="732" t="s">
        <v>1071</v>
      </c>
      <c r="S1512" s="732" t="s">
        <v>1071</v>
      </c>
      <c r="T1512" s="524"/>
      <c r="U1512" s="525"/>
      <c r="V1512" s="526"/>
    </row>
    <row r="1513" spans="1:22" ht="24.9" customHeight="1"/>
    <row r="1514" spans="1:22" ht="24.9" customHeight="1"/>
    <row r="1515" spans="1:22" s="38" customFormat="1" ht="24" thickBot="1">
      <c r="A1515" s="31">
        <v>45</v>
      </c>
      <c r="B1515" s="746" t="s">
        <v>49</v>
      </c>
      <c r="C1515" s="746"/>
      <c r="D1515" s="746"/>
      <c r="E1515" s="32">
        <v>48</v>
      </c>
      <c r="F1515" s="33" t="s">
        <v>523</v>
      </c>
      <c r="G1515" s="34"/>
      <c r="H1515" s="34"/>
      <c r="I1515" s="33"/>
      <c r="J1515" s="33"/>
      <c r="K1515" s="33"/>
      <c r="L1515" s="33"/>
      <c r="M1515" s="35"/>
      <c r="N1515" s="35"/>
      <c r="O1515" s="34"/>
      <c r="P1515" s="34"/>
      <c r="Q1515" s="36"/>
      <c r="R1515" s="36"/>
      <c r="S1515" s="36"/>
      <c r="T1515" s="36"/>
      <c r="U1515" s="37"/>
    </row>
    <row r="1516" spans="1:22" s="24" customFormat="1" ht="24.75" customHeight="1">
      <c r="A1516" s="22"/>
      <c r="B1516" s="768" t="s">
        <v>54</v>
      </c>
      <c r="C1516" s="501" t="s">
        <v>55</v>
      </c>
      <c r="D1516" s="502" t="s">
        <v>16</v>
      </c>
      <c r="E1516" s="502"/>
      <c r="F1516" s="502" t="s">
        <v>56</v>
      </c>
      <c r="G1516" s="503"/>
      <c r="H1516" s="749" t="s">
        <v>57</v>
      </c>
      <c r="I1516" s="747" t="s">
        <v>345</v>
      </c>
      <c r="J1516" s="749" t="s">
        <v>17</v>
      </c>
      <c r="K1516" s="749" t="s">
        <v>298</v>
      </c>
      <c r="L1516" s="749" t="s">
        <v>58</v>
      </c>
      <c r="M1516" s="749" t="s">
        <v>193</v>
      </c>
      <c r="N1516" s="766" t="s">
        <v>313</v>
      </c>
      <c r="O1516" s="767"/>
      <c r="P1516" s="733" t="s">
        <v>21</v>
      </c>
      <c r="Q1516" s="734"/>
      <c r="R1516" s="757" t="s">
        <v>205</v>
      </c>
      <c r="S1516" s="758"/>
      <c r="T1516" s="761" t="s">
        <v>180</v>
      </c>
      <c r="U1516" s="762"/>
      <c r="V1516" s="763"/>
    </row>
    <row r="1517" spans="1:22" s="24" customFormat="1" ht="92.25" customHeight="1">
      <c r="A1517" s="22"/>
      <c r="B1517" s="769"/>
      <c r="C1517" s="504" t="s">
        <v>59</v>
      </c>
      <c r="D1517" s="505" t="s">
        <v>3</v>
      </c>
      <c r="E1517" s="505" t="s">
        <v>18</v>
      </c>
      <c r="F1517" s="505" t="s">
        <v>60</v>
      </c>
      <c r="G1517" s="506" t="s">
        <v>61</v>
      </c>
      <c r="H1517" s="750"/>
      <c r="I1517" s="748"/>
      <c r="J1517" s="750"/>
      <c r="K1517" s="750"/>
      <c r="L1517" s="750"/>
      <c r="M1517" s="750"/>
      <c r="N1517" s="504" t="s">
        <v>191</v>
      </c>
      <c r="O1517" s="505" t="s">
        <v>73</v>
      </c>
      <c r="P1517" s="764"/>
      <c r="Q1517" s="765"/>
      <c r="R1517" s="759"/>
      <c r="S1517" s="760"/>
      <c r="T1517" s="507" t="s">
        <v>181</v>
      </c>
      <c r="U1517" s="508" t="s">
        <v>190</v>
      </c>
      <c r="V1517" s="509" t="s">
        <v>225</v>
      </c>
    </row>
    <row r="1518" spans="1:22" s="24" customFormat="1" ht="26.25" customHeight="1">
      <c r="A1518" s="22"/>
      <c r="B1518" s="433"/>
      <c r="C1518" s="434">
        <v>3</v>
      </c>
      <c r="D1518" s="434">
        <v>4</v>
      </c>
      <c r="E1518" s="434">
        <v>5</v>
      </c>
      <c r="F1518" s="434">
        <v>6</v>
      </c>
      <c r="G1518" s="434">
        <v>7</v>
      </c>
      <c r="H1518" s="434">
        <v>8</v>
      </c>
      <c r="I1518" s="434">
        <v>9</v>
      </c>
      <c r="J1518" s="434">
        <v>10</v>
      </c>
      <c r="K1518" s="434">
        <v>11</v>
      </c>
      <c r="L1518" s="434">
        <v>12</v>
      </c>
      <c r="M1518" s="434">
        <v>13</v>
      </c>
      <c r="N1518" s="434">
        <v>14</v>
      </c>
      <c r="O1518" s="434">
        <v>15</v>
      </c>
      <c r="P1518" s="435">
        <v>16</v>
      </c>
      <c r="Q1518" s="436">
        <v>17</v>
      </c>
      <c r="R1518" s="435">
        <v>18</v>
      </c>
      <c r="S1518" s="436">
        <v>19</v>
      </c>
      <c r="T1518" s="437">
        <v>20</v>
      </c>
      <c r="U1518" s="224">
        <v>21</v>
      </c>
      <c r="V1518" s="438">
        <v>22</v>
      </c>
    </row>
    <row r="1519" spans="1:22" s="40" customFormat="1" ht="24.9" customHeight="1">
      <c r="A1519" s="39" t="s">
        <v>1795</v>
      </c>
      <c r="B1519" s="439">
        <v>1</v>
      </c>
      <c r="C1519" s="427" t="s">
        <v>866</v>
      </c>
      <c r="D1519" s="427" t="s">
        <v>867</v>
      </c>
      <c r="E1519" s="427" t="s">
        <v>871</v>
      </c>
      <c r="F1519" s="427" t="s">
        <v>591</v>
      </c>
      <c r="G1519" s="419">
        <v>1</v>
      </c>
      <c r="H1519" s="419" t="s">
        <v>24</v>
      </c>
      <c r="I1519" s="425">
        <v>1</v>
      </c>
      <c r="J1519" s="426" t="s">
        <v>524</v>
      </c>
      <c r="K1519" s="461">
        <v>37081</v>
      </c>
      <c r="L1519" s="461">
        <v>38199</v>
      </c>
      <c r="M1519" s="420">
        <v>1681.44</v>
      </c>
      <c r="N1519" s="458">
        <v>1681.44</v>
      </c>
      <c r="O1519" s="228">
        <v>1681.44</v>
      </c>
      <c r="P1519" s="720"/>
      <c r="Q1519" s="721"/>
      <c r="R1519" s="722" t="s">
        <v>610</v>
      </c>
      <c r="S1519" s="723"/>
      <c r="T1519" s="422" t="s">
        <v>24</v>
      </c>
      <c r="U1519" s="423">
        <v>4</v>
      </c>
      <c r="V1519" s="424" t="s">
        <v>24</v>
      </c>
    </row>
    <row r="1520" spans="1:22" s="40" customFormat="1" ht="24.9" customHeight="1">
      <c r="A1520" s="39" t="s">
        <v>1088</v>
      </c>
      <c r="B1520" s="439">
        <v>2</v>
      </c>
      <c r="C1520" s="427" t="s">
        <v>866</v>
      </c>
      <c r="D1520" s="427" t="s">
        <v>868</v>
      </c>
      <c r="E1520" s="427" t="s">
        <v>872</v>
      </c>
      <c r="F1520" s="427" t="s">
        <v>591</v>
      </c>
      <c r="G1520" s="419">
        <v>1</v>
      </c>
      <c r="H1520" s="419" t="s">
        <v>24</v>
      </c>
      <c r="I1520" s="425">
        <v>1</v>
      </c>
      <c r="J1520" s="426" t="s">
        <v>524</v>
      </c>
      <c r="K1520" s="461">
        <v>38855</v>
      </c>
      <c r="L1520" s="461">
        <v>39813</v>
      </c>
      <c r="M1520" s="420">
        <v>1471.93</v>
      </c>
      <c r="N1520" s="458">
        <v>1471.93</v>
      </c>
      <c r="O1520" s="228">
        <v>1471.93</v>
      </c>
      <c r="P1520" s="720"/>
      <c r="Q1520" s="721"/>
      <c r="R1520" s="722" t="s">
        <v>610</v>
      </c>
      <c r="S1520" s="723"/>
      <c r="T1520" s="422" t="s">
        <v>24</v>
      </c>
      <c r="U1520" s="423">
        <v>3</v>
      </c>
      <c r="V1520" s="424" t="s">
        <v>24</v>
      </c>
    </row>
    <row r="1521" spans="1:22" s="40" customFormat="1" ht="24.9" customHeight="1">
      <c r="A1521" s="39" t="s">
        <v>595</v>
      </c>
      <c r="B1521" s="439">
        <v>3</v>
      </c>
      <c r="C1521" s="427" t="s">
        <v>866</v>
      </c>
      <c r="D1521" s="427" t="s">
        <v>869</v>
      </c>
      <c r="E1521" s="427" t="s">
        <v>873</v>
      </c>
      <c r="F1521" s="427" t="s">
        <v>591</v>
      </c>
      <c r="G1521" s="419">
        <v>1</v>
      </c>
      <c r="H1521" s="419" t="s">
        <v>24</v>
      </c>
      <c r="I1521" s="425">
        <v>1</v>
      </c>
      <c r="J1521" s="426" t="s">
        <v>524</v>
      </c>
      <c r="K1521" s="461">
        <v>35278</v>
      </c>
      <c r="L1521" s="461">
        <v>35826</v>
      </c>
      <c r="M1521" s="420">
        <v>946.71</v>
      </c>
      <c r="N1521" s="458">
        <v>946.71</v>
      </c>
      <c r="O1521" s="228">
        <v>946.71</v>
      </c>
      <c r="P1521" s="720"/>
      <c r="Q1521" s="721"/>
      <c r="R1521" s="722" t="s">
        <v>610</v>
      </c>
      <c r="S1521" s="723"/>
      <c r="T1521" s="422" t="s">
        <v>24</v>
      </c>
      <c r="U1521" s="423">
        <v>9</v>
      </c>
      <c r="V1521" s="424" t="s">
        <v>24</v>
      </c>
    </row>
    <row r="1522" spans="1:22" s="40" customFormat="1" ht="24.9" customHeight="1">
      <c r="A1522" s="39" t="s">
        <v>1089</v>
      </c>
      <c r="B1522" s="439">
        <v>4</v>
      </c>
      <c r="C1522" s="427" t="s">
        <v>592</v>
      </c>
      <c r="D1522" s="427" t="s">
        <v>870</v>
      </c>
      <c r="E1522" s="427" t="s">
        <v>874</v>
      </c>
      <c r="F1522" s="427" t="s">
        <v>595</v>
      </c>
      <c r="G1522" s="419">
        <v>0.6</v>
      </c>
      <c r="H1522" s="419" t="s">
        <v>24</v>
      </c>
      <c r="I1522" s="425">
        <v>1</v>
      </c>
      <c r="J1522" s="426" t="s">
        <v>524</v>
      </c>
      <c r="K1522" s="594">
        <v>42700</v>
      </c>
      <c r="L1522" s="461">
        <v>43434</v>
      </c>
      <c r="M1522" s="420">
        <v>1373.87</v>
      </c>
      <c r="N1522" s="458">
        <v>824.32199999999989</v>
      </c>
      <c r="O1522" s="228">
        <v>824.322</v>
      </c>
      <c r="P1522" s="720"/>
      <c r="Q1522" s="721"/>
      <c r="R1522" s="722" t="s">
        <v>610</v>
      </c>
      <c r="S1522" s="723"/>
      <c r="T1522" s="422" t="s">
        <v>24</v>
      </c>
      <c r="U1522" s="423">
        <v>49</v>
      </c>
      <c r="V1522" s="424" t="s">
        <v>24</v>
      </c>
    </row>
    <row r="1523" spans="1:22" s="40" customFormat="1" ht="13.8">
      <c r="A1523" s="39" t="s">
        <v>1090</v>
      </c>
      <c r="B1523" s="439" t="s">
        <v>1071</v>
      </c>
      <c r="C1523" s="427"/>
      <c r="D1523" s="427"/>
      <c r="E1523" s="427"/>
      <c r="F1523" s="427"/>
      <c r="G1523" s="419"/>
      <c r="H1523" s="419"/>
      <c r="I1523" s="425"/>
      <c r="J1523" s="426" t="s">
        <v>1071</v>
      </c>
      <c r="K1523" s="461"/>
      <c r="L1523" s="461"/>
      <c r="M1523" s="420"/>
      <c r="N1523" s="458" t="s">
        <v>1071</v>
      </c>
      <c r="O1523" s="228" t="s">
        <v>1071</v>
      </c>
      <c r="P1523" s="720"/>
      <c r="Q1523" s="721"/>
      <c r="R1523" s="722"/>
      <c r="S1523" s="723"/>
      <c r="T1523" s="422"/>
      <c r="U1523" s="423"/>
      <c r="V1523" s="424"/>
    </row>
    <row r="1524" spans="1:22" s="40" customFormat="1" ht="13.8">
      <c r="A1524" s="39" t="s">
        <v>1091</v>
      </c>
      <c r="B1524" s="439" t="s">
        <v>1071</v>
      </c>
      <c r="C1524" s="427"/>
      <c r="D1524" s="427"/>
      <c r="E1524" s="427"/>
      <c r="F1524" s="427"/>
      <c r="G1524" s="419"/>
      <c r="H1524" s="419"/>
      <c r="I1524" s="425"/>
      <c r="J1524" s="426" t="s">
        <v>1071</v>
      </c>
      <c r="K1524" s="461"/>
      <c r="L1524" s="461"/>
      <c r="M1524" s="420"/>
      <c r="N1524" s="458" t="s">
        <v>1071</v>
      </c>
      <c r="O1524" s="228" t="s">
        <v>1071</v>
      </c>
      <c r="P1524" s="720"/>
      <c r="Q1524" s="721"/>
      <c r="R1524" s="722"/>
      <c r="S1524" s="723"/>
      <c r="T1524" s="422"/>
      <c r="U1524" s="423"/>
      <c r="V1524" s="424"/>
    </row>
    <row r="1525" spans="1:22" s="40" customFormat="1" ht="13.8">
      <c r="A1525" s="39"/>
      <c r="B1525" s="439" t="s">
        <v>1071</v>
      </c>
      <c r="C1525" s="427"/>
      <c r="D1525" s="427"/>
      <c r="E1525" s="427"/>
      <c r="F1525" s="427"/>
      <c r="G1525" s="419"/>
      <c r="H1525" s="419"/>
      <c r="I1525" s="425"/>
      <c r="J1525" s="426" t="s">
        <v>1071</v>
      </c>
      <c r="K1525" s="461"/>
      <c r="L1525" s="461"/>
      <c r="M1525" s="420"/>
      <c r="N1525" s="458" t="s">
        <v>1071</v>
      </c>
      <c r="O1525" s="228" t="s">
        <v>1071</v>
      </c>
      <c r="P1525" s="720"/>
      <c r="Q1525" s="721"/>
      <c r="R1525" s="722"/>
      <c r="S1525" s="723"/>
      <c r="T1525" s="422"/>
      <c r="U1525" s="423"/>
      <c r="V1525" s="424"/>
    </row>
    <row r="1526" spans="1:22" s="40" customFormat="1" ht="13.8">
      <c r="A1526" s="39"/>
      <c r="B1526" s="439" t="s">
        <v>1071</v>
      </c>
      <c r="C1526" s="427"/>
      <c r="D1526" s="427"/>
      <c r="E1526" s="427"/>
      <c r="F1526" s="427"/>
      <c r="G1526" s="419"/>
      <c r="H1526" s="419"/>
      <c r="I1526" s="425"/>
      <c r="J1526" s="426" t="s">
        <v>1071</v>
      </c>
      <c r="K1526" s="461"/>
      <c r="L1526" s="461"/>
      <c r="M1526" s="420"/>
      <c r="N1526" s="458" t="s">
        <v>1071</v>
      </c>
      <c r="O1526" s="228" t="s">
        <v>1071</v>
      </c>
      <c r="P1526" s="720"/>
      <c r="Q1526" s="721"/>
      <c r="R1526" s="722"/>
      <c r="S1526" s="723"/>
      <c r="T1526" s="422"/>
      <c r="U1526" s="423"/>
      <c r="V1526" s="424"/>
    </row>
    <row r="1527" spans="1:22" s="40" customFormat="1" ht="13.8">
      <c r="A1527" s="39"/>
      <c r="B1527" s="439" t="s">
        <v>1071</v>
      </c>
      <c r="C1527" s="427"/>
      <c r="D1527" s="427"/>
      <c r="E1527" s="427"/>
      <c r="F1527" s="427"/>
      <c r="G1527" s="419"/>
      <c r="H1527" s="419"/>
      <c r="I1527" s="425"/>
      <c r="J1527" s="426" t="s">
        <v>1071</v>
      </c>
      <c r="K1527" s="461"/>
      <c r="L1527" s="461"/>
      <c r="M1527" s="420"/>
      <c r="N1527" s="458" t="s">
        <v>1071</v>
      </c>
      <c r="O1527" s="228" t="s">
        <v>1071</v>
      </c>
      <c r="P1527" s="720"/>
      <c r="Q1527" s="721"/>
      <c r="R1527" s="722"/>
      <c r="S1527" s="723"/>
      <c r="T1527" s="422"/>
      <c r="U1527" s="423"/>
      <c r="V1527" s="424"/>
    </row>
    <row r="1528" spans="1:22" s="40" customFormat="1" ht="13.8">
      <c r="A1528" s="39"/>
      <c r="B1528" s="439" t="s">
        <v>1071</v>
      </c>
      <c r="C1528" s="427"/>
      <c r="D1528" s="427"/>
      <c r="E1528" s="427"/>
      <c r="F1528" s="427"/>
      <c r="G1528" s="419"/>
      <c r="H1528" s="419"/>
      <c r="I1528" s="425"/>
      <c r="J1528" s="426" t="s">
        <v>1071</v>
      </c>
      <c r="K1528" s="461"/>
      <c r="L1528" s="461"/>
      <c r="M1528" s="420"/>
      <c r="N1528" s="458" t="s">
        <v>1071</v>
      </c>
      <c r="O1528" s="228" t="s">
        <v>1071</v>
      </c>
      <c r="P1528" s="720"/>
      <c r="Q1528" s="721"/>
      <c r="R1528" s="722"/>
      <c r="S1528" s="723"/>
      <c r="T1528" s="422"/>
      <c r="U1528" s="423"/>
      <c r="V1528" s="424"/>
    </row>
    <row r="1529" spans="1:22" s="40" customFormat="1" ht="13.8">
      <c r="A1529" s="39"/>
      <c r="B1529" s="439" t="s">
        <v>1071</v>
      </c>
      <c r="C1529" s="427"/>
      <c r="D1529" s="427"/>
      <c r="E1529" s="427"/>
      <c r="F1529" s="427"/>
      <c r="G1529" s="419"/>
      <c r="H1529" s="419"/>
      <c r="I1529" s="425"/>
      <c r="J1529" s="426" t="s">
        <v>1071</v>
      </c>
      <c r="K1529" s="461"/>
      <c r="L1529" s="461"/>
      <c r="M1529" s="420"/>
      <c r="N1529" s="458" t="s">
        <v>1071</v>
      </c>
      <c r="O1529" s="228" t="s">
        <v>1071</v>
      </c>
      <c r="P1529" s="720"/>
      <c r="Q1529" s="721"/>
      <c r="R1529" s="722"/>
      <c r="S1529" s="723"/>
      <c r="T1529" s="422"/>
      <c r="U1529" s="423"/>
      <c r="V1529" s="424"/>
    </row>
    <row r="1530" spans="1:22" s="40" customFormat="1" ht="13.8">
      <c r="A1530" s="39" t="s">
        <v>1796</v>
      </c>
      <c r="B1530" s="439" t="s">
        <v>1071</v>
      </c>
      <c r="C1530" s="427"/>
      <c r="D1530" s="427"/>
      <c r="E1530" s="427"/>
      <c r="F1530" s="427"/>
      <c r="G1530" s="419"/>
      <c r="H1530" s="419"/>
      <c r="I1530" s="425"/>
      <c r="J1530" s="426" t="s">
        <v>1071</v>
      </c>
      <c r="K1530" s="461"/>
      <c r="L1530" s="461"/>
      <c r="M1530" s="420"/>
      <c r="N1530" s="459" t="s">
        <v>1071</v>
      </c>
      <c r="O1530" s="228"/>
      <c r="P1530" s="720"/>
      <c r="Q1530" s="721"/>
      <c r="R1530" s="722"/>
      <c r="S1530" s="723"/>
      <c r="T1530" s="422"/>
      <c r="U1530" s="423"/>
      <c r="V1530" s="424"/>
    </row>
    <row r="1531" spans="1:22" s="40" customFormat="1" ht="13.8">
      <c r="A1531" s="39" t="s">
        <v>1797</v>
      </c>
      <c r="B1531" s="439" t="s">
        <v>1071</v>
      </c>
      <c r="C1531" s="427"/>
      <c r="D1531" s="427"/>
      <c r="E1531" s="427"/>
      <c r="F1531" s="427"/>
      <c r="G1531" s="419"/>
      <c r="H1531" s="419"/>
      <c r="I1531" s="425"/>
      <c r="J1531" s="426" t="s">
        <v>1071</v>
      </c>
      <c r="K1531" s="461"/>
      <c r="L1531" s="461"/>
      <c r="M1531" s="421"/>
      <c r="N1531" s="459" t="s">
        <v>1071</v>
      </c>
      <c r="O1531" s="228" t="s">
        <v>1071</v>
      </c>
      <c r="P1531" s="720"/>
      <c r="Q1531" s="721"/>
      <c r="R1531" s="722"/>
      <c r="S1531" s="723"/>
      <c r="T1531" s="422"/>
      <c r="U1531" s="423"/>
      <c r="V1531" s="424"/>
    </row>
    <row r="1532" spans="1:22" s="40" customFormat="1" ht="13.8">
      <c r="A1532" s="39" t="s">
        <v>1798</v>
      </c>
      <c r="B1532" s="439" t="s">
        <v>1071</v>
      </c>
      <c r="C1532" s="427"/>
      <c r="D1532" s="427"/>
      <c r="E1532" s="427"/>
      <c r="F1532" s="427"/>
      <c r="G1532" s="419"/>
      <c r="H1532" s="419"/>
      <c r="I1532" s="425"/>
      <c r="J1532" s="426" t="s">
        <v>1071</v>
      </c>
      <c r="K1532" s="461"/>
      <c r="L1532" s="461"/>
      <c r="M1532" s="421"/>
      <c r="N1532" s="459" t="s">
        <v>1071</v>
      </c>
      <c r="O1532" s="228" t="s">
        <v>1071</v>
      </c>
      <c r="P1532" s="720"/>
      <c r="Q1532" s="721"/>
      <c r="R1532" s="722"/>
      <c r="S1532" s="723"/>
      <c r="T1532" s="422"/>
      <c r="U1532" s="423"/>
      <c r="V1532" s="424"/>
    </row>
    <row r="1533" spans="1:22" s="40" customFormat="1" ht="14.4" thickBot="1">
      <c r="A1533" s="39" t="s">
        <v>1799</v>
      </c>
      <c r="B1533" s="443" t="s">
        <v>1071</v>
      </c>
      <c r="C1533" s="428"/>
      <c r="D1533" s="428"/>
      <c r="E1533" s="428"/>
      <c r="F1533" s="428"/>
      <c r="G1533" s="429"/>
      <c r="H1533" s="429"/>
      <c r="I1533" s="430"/>
      <c r="J1533" s="431" t="s">
        <v>1071</v>
      </c>
      <c r="K1533" s="462"/>
      <c r="L1533" s="462"/>
      <c r="M1533" s="432"/>
      <c r="N1533" s="459" t="s">
        <v>1071</v>
      </c>
      <c r="O1533" s="228" t="s">
        <v>1071</v>
      </c>
      <c r="P1533" s="720"/>
      <c r="Q1533" s="721"/>
      <c r="R1533" s="722"/>
      <c r="S1533" s="723"/>
      <c r="T1533" s="422"/>
      <c r="U1533" s="423"/>
      <c r="V1533" s="424"/>
    </row>
    <row r="1534" spans="1:22" s="24" customFormat="1" ht="12" customHeight="1">
      <c r="A1534" s="39"/>
      <c r="B1534" s="41"/>
      <c r="C1534" s="42"/>
      <c r="D1534" s="42"/>
      <c r="E1534" s="42"/>
      <c r="F1534" s="42"/>
      <c r="G1534" s="42"/>
      <c r="H1534" s="440"/>
      <c r="I1534" s="42"/>
      <c r="J1534" s="42"/>
      <c r="K1534" s="42"/>
      <c r="L1534" s="42"/>
      <c r="M1534" s="42"/>
      <c r="N1534" s="42"/>
      <c r="O1534" s="227"/>
      <c r="P1534" s="42"/>
      <c r="Q1534" s="42"/>
      <c r="R1534" s="227"/>
      <c r="S1534" s="42"/>
      <c r="T1534" s="42"/>
      <c r="U1534" s="43"/>
      <c r="V1534" s="44"/>
    </row>
    <row r="1535" spans="1:22" s="24" customFormat="1" ht="17.25" customHeight="1" thickBot="1">
      <c r="A1535" s="39" t="s">
        <v>1800</v>
      </c>
      <c r="B1535" s="510"/>
      <c r="C1535" s="511"/>
      <c r="D1535" s="511"/>
      <c r="E1535" s="511"/>
      <c r="F1535" s="511"/>
      <c r="G1535" s="511"/>
      <c r="H1535" s="511"/>
      <c r="I1535" s="511"/>
      <c r="J1535" s="511"/>
      <c r="K1535" s="511"/>
      <c r="L1535" s="511"/>
      <c r="M1535" s="511"/>
      <c r="N1535" s="447" t="s">
        <v>322</v>
      </c>
      <c r="O1535" s="448">
        <v>1231.1005</v>
      </c>
      <c r="P1535" s="576"/>
      <c r="Q1535" s="576"/>
      <c r="R1535" s="577"/>
      <c r="S1535" s="577"/>
      <c r="T1535" s="578"/>
      <c r="U1535" s="579"/>
      <c r="V1535" s="580"/>
    </row>
    <row r="1536" spans="1:22" ht="17.25" customHeight="1">
      <c r="B1536" s="46"/>
      <c r="C1536" s="46"/>
      <c r="D1536" s="46"/>
      <c r="E1536" s="46"/>
      <c r="F1536" s="46"/>
      <c r="G1536" s="47"/>
      <c r="H1536" s="47"/>
      <c r="I1536" s="47"/>
      <c r="J1536" s="47"/>
      <c r="K1536" s="47"/>
      <c r="L1536" s="47"/>
      <c r="M1536" s="47"/>
      <c r="N1536" s="47"/>
      <c r="O1536" s="47"/>
      <c r="P1536" s="47"/>
      <c r="Q1536" s="47"/>
      <c r="R1536" s="47"/>
      <c r="S1536" s="47"/>
      <c r="T1536" s="47"/>
      <c r="U1536" s="47"/>
      <c r="V1536" s="47"/>
    </row>
    <row r="1537" spans="1:22" s="24" customFormat="1" ht="16.5" customHeight="1" thickBot="1">
      <c r="A1537" s="22"/>
      <c r="B1537" s="735" t="s">
        <v>65</v>
      </c>
      <c r="C1537" s="735"/>
      <c r="D1537" s="735"/>
      <c r="E1537" s="735"/>
      <c r="F1537" s="735"/>
      <c r="G1537" s="735"/>
      <c r="H1537" s="735"/>
      <c r="I1537" s="735"/>
      <c r="J1537" s="735"/>
      <c r="K1537" s="735"/>
      <c r="L1537" s="735"/>
      <c r="M1537" s="735"/>
      <c r="N1537" s="735"/>
      <c r="O1537" s="735"/>
      <c r="P1537" s="735"/>
      <c r="Q1537" s="735"/>
      <c r="R1537" s="735"/>
      <c r="S1537" s="735"/>
      <c r="T1537" s="735"/>
      <c r="U1537" s="735"/>
      <c r="V1537" s="735"/>
    </row>
    <row r="1538" spans="1:22" s="27" customFormat="1" ht="22.5" customHeight="1">
      <c r="A1538" s="106" t="s">
        <v>1801</v>
      </c>
      <c r="B1538" s="774" t="s">
        <v>62</v>
      </c>
      <c r="C1538" s="779" t="s">
        <v>83</v>
      </c>
      <c r="D1538" s="780"/>
      <c r="E1538" s="780"/>
      <c r="F1538" s="780"/>
      <c r="G1538" s="780"/>
      <c r="H1538" s="780"/>
      <c r="I1538" s="780"/>
      <c r="J1538" s="780"/>
      <c r="K1538" s="780"/>
      <c r="L1538" s="780"/>
      <c r="M1538" s="758"/>
      <c r="N1538" s="512"/>
      <c r="O1538" s="513"/>
      <c r="P1538" s="779" t="s">
        <v>90</v>
      </c>
      <c r="Q1538" s="780"/>
      <c r="R1538" s="780"/>
      <c r="S1538" s="758"/>
      <c r="T1538" s="757" t="s">
        <v>367</v>
      </c>
      <c r="U1538" s="758"/>
      <c r="V1538" s="781" t="s">
        <v>6</v>
      </c>
    </row>
    <row r="1539" spans="1:22" s="27" customFormat="1" ht="22.5" customHeight="1">
      <c r="A1539" s="106" t="s">
        <v>1802</v>
      </c>
      <c r="B1539" s="775"/>
      <c r="C1539" s="787" t="s">
        <v>84</v>
      </c>
      <c r="D1539" s="788"/>
      <c r="E1539" s="789"/>
      <c r="F1539" s="516">
        <v>2</v>
      </c>
      <c r="G1539" s="791" t="s">
        <v>292</v>
      </c>
      <c r="H1539" s="750" t="s">
        <v>291</v>
      </c>
      <c r="I1539" s="750"/>
      <c r="J1539" s="787" t="s">
        <v>290</v>
      </c>
      <c r="K1539" s="790"/>
      <c r="L1539" s="517"/>
      <c r="M1539" s="517"/>
      <c r="N1539" s="518"/>
      <c r="O1539" s="519"/>
      <c r="P1539" s="814"/>
      <c r="Q1539" s="815"/>
      <c r="R1539" s="815"/>
      <c r="S1539" s="816"/>
      <c r="T1539" s="759"/>
      <c r="U1539" s="760"/>
      <c r="V1539" s="782"/>
    </row>
    <row r="1540" spans="1:22" s="27" customFormat="1" ht="51.75" customHeight="1" thickBot="1">
      <c r="A1540" s="106" t="s">
        <v>1803</v>
      </c>
      <c r="B1540" s="775"/>
      <c r="C1540" s="788" t="s">
        <v>82</v>
      </c>
      <c r="D1540" s="789"/>
      <c r="E1540" s="520" t="s">
        <v>86</v>
      </c>
      <c r="F1540" s="514" t="s">
        <v>311</v>
      </c>
      <c r="G1540" s="791"/>
      <c r="H1540" s="750"/>
      <c r="I1540" s="750"/>
      <c r="J1540" s="504" t="s">
        <v>289</v>
      </c>
      <c r="K1540" s="515" t="s">
        <v>297</v>
      </c>
      <c r="L1540" s="521" t="s">
        <v>378</v>
      </c>
      <c r="M1540" s="521"/>
      <c r="N1540" s="522" t="s">
        <v>339</v>
      </c>
      <c r="O1540" s="523"/>
      <c r="P1540" s="454" t="s">
        <v>1100</v>
      </c>
      <c r="Q1540" s="333" t="s">
        <v>91</v>
      </c>
      <c r="R1540" s="334"/>
      <c r="S1540" s="107">
        <v>4</v>
      </c>
      <c r="T1540" s="784"/>
      <c r="U1540" s="785"/>
      <c r="V1540" s="783"/>
    </row>
    <row r="1541" spans="1:22" s="27" customFormat="1" ht="15.75" customHeight="1">
      <c r="A1541" s="106" t="s">
        <v>1804</v>
      </c>
      <c r="B1541" s="775"/>
      <c r="C1541" s="50">
        <v>1</v>
      </c>
      <c r="D1541" s="94" t="s">
        <v>524</v>
      </c>
      <c r="E1541" s="101">
        <v>0.9</v>
      </c>
      <c r="F1541" s="327">
        <v>4924.402</v>
      </c>
      <c r="G1541" s="327">
        <v>1532.71</v>
      </c>
      <c r="H1541" s="777" t="s">
        <v>6</v>
      </c>
      <c r="I1541" s="778"/>
      <c r="J1541" s="102" t="s">
        <v>6</v>
      </c>
      <c r="K1541" s="99" t="s">
        <v>1071</v>
      </c>
      <c r="L1541" s="486" t="s">
        <v>370</v>
      </c>
      <c r="M1541" s="487" t="s">
        <v>1102</v>
      </c>
      <c r="N1541" s="401" t="s">
        <v>24</v>
      </c>
      <c r="O1541" s="801" t="s">
        <v>15</v>
      </c>
      <c r="P1541" s="802"/>
      <c r="Q1541" s="792">
        <v>48</v>
      </c>
      <c r="R1541" s="795" t="s">
        <v>370</v>
      </c>
      <c r="S1541" s="796"/>
      <c r="T1541" s="757" t="s">
        <v>68</v>
      </c>
      <c r="U1541" s="780"/>
      <c r="V1541" s="758"/>
    </row>
    <row r="1542" spans="1:22" s="27" customFormat="1" ht="15.75" customHeight="1" thickBot="1">
      <c r="A1542" s="106" t="s">
        <v>1805</v>
      </c>
      <c r="B1542" s="775"/>
      <c r="C1542" s="50">
        <v>2</v>
      </c>
      <c r="D1542" s="94" t="s">
        <v>525</v>
      </c>
      <c r="E1542" s="101">
        <v>0.1</v>
      </c>
      <c r="F1542" s="327" t="s">
        <v>1137</v>
      </c>
      <c r="G1542" s="327">
        <v>1532.71</v>
      </c>
      <c r="H1542" s="777" t="s">
        <v>31</v>
      </c>
      <c r="I1542" s="778"/>
      <c r="J1542" s="102" t="s">
        <v>6</v>
      </c>
      <c r="K1542" s="99" t="s">
        <v>1071</v>
      </c>
      <c r="L1542" s="486" t="s">
        <v>370</v>
      </c>
      <c r="M1542" s="487" t="s">
        <v>1102</v>
      </c>
      <c r="N1542" s="401" t="s">
        <v>24</v>
      </c>
      <c r="O1542" s="801"/>
      <c r="P1542" s="802"/>
      <c r="Q1542" s="793"/>
      <c r="R1542" s="797"/>
      <c r="S1542" s="798"/>
      <c r="T1542" s="784"/>
      <c r="U1542" s="786"/>
      <c r="V1542" s="785"/>
    </row>
    <row r="1543" spans="1:22" s="27" customFormat="1" ht="15.75" customHeight="1">
      <c r="A1543" s="106" t="s">
        <v>1806</v>
      </c>
      <c r="B1543" s="775"/>
      <c r="C1543" s="50">
        <v>3</v>
      </c>
      <c r="D1543" s="94" t="s">
        <v>1071</v>
      </c>
      <c r="E1543" s="101" t="s">
        <v>1071</v>
      </c>
      <c r="F1543" s="327" t="s">
        <v>1071</v>
      </c>
      <c r="G1543" s="327" t="s">
        <v>1071</v>
      </c>
      <c r="H1543" s="777" t="s">
        <v>1071</v>
      </c>
      <c r="I1543" s="778"/>
      <c r="J1543" s="102" t="s">
        <v>1071</v>
      </c>
      <c r="K1543" s="99" t="s">
        <v>1071</v>
      </c>
      <c r="L1543" s="486"/>
      <c r="M1543" s="487" t="s">
        <v>1071</v>
      </c>
      <c r="N1543" s="401"/>
      <c r="O1543" s="803"/>
      <c r="P1543" s="804"/>
      <c r="Q1543" s="794"/>
      <c r="R1543" s="799"/>
      <c r="S1543" s="800"/>
      <c r="T1543" s="261"/>
      <c r="U1543" s="261"/>
      <c r="V1543" s="262"/>
    </row>
    <row r="1544" spans="1:22" s="27" customFormat="1" ht="15.75" customHeight="1">
      <c r="A1544" s="106" t="s">
        <v>1807</v>
      </c>
      <c r="B1544" s="775"/>
      <c r="C1544" s="50">
        <v>4</v>
      </c>
      <c r="D1544" s="94" t="s">
        <v>1071</v>
      </c>
      <c r="E1544" s="101" t="s">
        <v>1071</v>
      </c>
      <c r="F1544" s="327" t="s">
        <v>1071</v>
      </c>
      <c r="G1544" s="327" t="s">
        <v>1071</v>
      </c>
      <c r="H1544" s="777" t="s">
        <v>1071</v>
      </c>
      <c r="I1544" s="778"/>
      <c r="J1544" s="102" t="s">
        <v>1071</v>
      </c>
      <c r="K1544" s="99" t="s">
        <v>1071</v>
      </c>
      <c r="L1544" s="486"/>
      <c r="M1544" s="487" t="s">
        <v>1071</v>
      </c>
      <c r="N1544" s="401"/>
      <c r="O1544" s="810" t="s">
        <v>315</v>
      </c>
      <c r="P1544" s="787" t="s">
        <v>314</v>
      </c>
      <c r="Q1544" s="788"/>
      <c r="R1544" s="788"/>
      <c r="S1544" s="789"/>
      <c r="T1544" s="242"/>
      <c r="U1544" s="242"/>
      <c r="V1544" s="263"/>
    </row>
    <row r="1545" spans="1:22" s="27" customFormat="1" ht="17.25" customHeight="1">
      <c r="A1545" s="106" t="s">
        <v>1808</v>
      </c>
      <c r="B1545" s="775"/>
      <c r="C1545" s="50">
        <v>5</v>
      </c>
      <c r="D1545" s="94" t="s">
        <v>1071</v>
      </c>
      <c r="E1545" s="101" t="s">
        <v>1071</v>
      </c>
      <c r="F1545" s="327" t="s">
        <v>1071</v>
      </c>
      <c r="G1545" s="327" t="s">
        <v>1071</v>
      </c>
      <c r="H1545" s="777" t="s">
        <v>1071</v>
      </c>
      <c r="I1545" s="778"/>
      <c r="J1545" s="102" t="s">
        <v>1071</v>
      </c>
      <c r="K1545" s="99" t="s">
        <v>1071</v>
      </c>
      <c r="L1545" s="486"/>
      <c r="M1545" s="487" t="s">
        <v>1071</v>
      </c>
      <c r="N1545" s="401"/>
      <c r="O1545" s="811"/>
      <c r="P1545" s="504" t="s">
        <v>92</v>
      </c>
      <c r="Q1545" s="504" t="s">
        <v>299</v>
      </c>
      <c r="R1545" s="750" t="s">
        <v>312</v>
      </c>
      <c r="S1545" s="750"/>
      <c r="T1545" s="242"/>
      <c r="U1545" s="242"/>
      <c r="V1545" s="263"/>
    </row>
    <row r="1546" spans="1:22" s="27" customFormat="1" ht="16.5" customHeight="1" thickBot="1">
      <c r="A1546" s="106" t="s">
        <v>1809</v>
      </c>
      <c r="B1546" s="775"/>
      <c r="C1546" s="103">
        <v>6</v>
      </c>
      <c r="D1546" s="104" t="s">
        <v>1071</v>
      </c>
      <c r="E1546" s="105" t="s">
        <v>1071</v>
      </c>
      <c r="F1546" s="327" t="s">
        <v>1071</v>
      </c>
      <c r="G1546" s="327" t="s">
        <v>1071</v>
      </c>
      <c r="H1546" s="777" t="s">
        <v>1071</v>
      </c>
      <c r="I1546" s="778"/>
      <c r="J1546" s="102" t="s">
        <v>1071</v>
      </c>
      <c r="K1546" s="99" t="s">
        <v>1071</v>
      </c>
      <c r="L1546" s="486"/>
      <c r="M1546" s="487" t="s">
        <v>1071</v>
      </c>
      <c r="N1546" s="484"/>
      <c r="O1546" s="346" t="s">
        <v>6</v>
      </c>
      <c r="P1546" s="265">
        <v>2</v>
      </c>
      <c r="Q1546" s="266">
        <v>3065.4126299999998</v>
      </c>
      <c r="R1546" s="817">
        <v>4924.402</v>
      </c>
      <c r="S1546" s="817">
        <v>0</v>
      </c>
      <c r="T1546" s="242"/>
      <c r="U1546" s="242"/>
      <c r="V1546" s="263"/>
    </row>
    <row r="1547" spans="1:22" s="27" customFormat="1" ht="16.5" customHeight="1" thickBot="1">
      <c r="A1547" s="106" t="s">
        <v>1810</v>
      </c>
      <c r="B1547" s="776"/>
      <c r="C1547" s="805" t="s">
        <v>88</v>
      </c>
      <c r="D1547" s="806"/>
      <c r="E1547" s="806"/>
      <c r="F1547" s="545"/>
      <c r="G1547" s="546"/>
      <c r="H1547" s="730" t="s">
        <v>6</v>
      </c>
      <c r="I1547" s="731"/>
      <c r="J1547" s="449" t="s">
        <v>6</v>
      </c>
      <c r="K1547" s="267" t="s">
        <v>6</v>
      </c>
      <c r="L1547" s="527"/>
      <c r="M1547" s="575"/>
      <c r="N1547" s="528"/>
      <c r="O1547" s="732" t="s">
        <v>1071</v>
      </c>
      <c r="P1547" s="732" t="s">
        <v>1071</v>
      </c>
      <c r="Q1547" s="732" t="s">
        <v>1071</v>
      </c>
      <c r="R1547" s="732" t="s">
        <v>1071</v>
      </c>
      <c r="S1547" s="732" t="s">
        <v>1071</v>
      </c>
      <c r="T1547" s="524"/>
      <c r="U1547" s="525"/>
      <c r="V1547" s="526"/>
    </row>
    <row r="1548" spans="1:22" ht="24.9" customHeight="1"/>
    <row r="1549" spans="1:22" ht="24.9" customHeight="1"/>
    <row r="1550" spans="1:22" s="38" customFormat="1" ht="24" thickBot="1">
      <c r="A1550" s="31">
        <v>46</v>
      </c>
      <c r="B1550" s="746" t="s">
        <v>49</v>
      </c>
      <c r="C1550" s="746"/>
      <c r="D1550" s="746"/>
      <c r="E1550" s="32">
        <v>49</v>
      </c>
      <c r="F1550" s="33" t="s">
        <v>526</v>
      </c>
      <c r="G1550" s="34"/>
      <c r="H1550" s="34"/>
      <c r="I1550" s="33"/>
      <c r="J1550" s="33"/>
      <c r="K1550" s="33"/>
      <c r="L1550" s="33"/>
      <c r="M1550" s="35"/>
      <c r="N1550" s="35"/>
      <c r="O1550" s="34"/>
      <c r="P1550" s="34"/>
      <c r="Q1550" s="36"/>
      <c r="R1550" s="36"/>
      <c r="S1550" s="36"/>
      <c r="T1550" s="36"/>
      <c r="U1550" s="37"/>
    </row>
    <row r="1551" spans="1:22" s="24" customFormat="1" ht="24.75" customHeight="1">
      <c r="A1551" s="22"/>
      <c r="B1551" s="768" t="s">
        <v>54</v>
      </c>
      <c r="C1551" s="501" t="s">
        <v>55</v>
      </c>
      <c r="D1551" s="502" t="s">
        <v>16</v>
      </c>
      <c r="E1551" s="502"/>
      <c r="F1551" s="502" t="s">
        <v>56</v>
      </c>
      <c r="G1551" s="503"/>
      <c r="H1551" s="749" t="s">
        <v>57</v>
      </c>
      <c r="I1551" s="747" t="s">
        <v>345</v>
      </c>
      <c r="J1551" s="749" t="s">
        <v>17</v>
      </c>
      <c r="K1551" s="749" t="s">
        <v>298</v>
      </c>
      <c r="L1551" s="749" t="s">
        <v>58</v>
      </c>
      <c r="M1551" s="749" t="s">
        <v>193</v>
      </c>
      <c r="N1551" s="766" t="s">
        <v>313</v>
      </c>
      <c r="O1551" s="767"/>
      <c r="P1551" s="733" t="s">
        <v>21</v>
      </c>
      <c r="Q1551" s="734"/>
      <c r="R1551" s="757" t="s">
        <v>205</v>
      </c>
      <c r="S1551" s="758"/>
      <c r="T1551" s="761" t="s">
        <v>180</v>
      </c>
      <c r="U1551" s="762"/>
      <c r="V1551" s="763"/>
    </row>
    <row r="1552" spans="1:22" s="24" customFormat="1" ht="92.25" customHeight="1">
      <c r="A1552" s="22"/>
      <c r="B1552" s="769"/>
      <c r="C1552" s="504" t="s">
        <v>59</v>
      </c>
      <c r="D1552" s="505" t="s">
        <v>3</v>
      </c>
      <c r="E1552" s="505" t="s">
        <v>18</v>
      </c>
      <c r="F1552" s="505" t="s">
        <v>60</v>
      </c>
      <c r="G1552" s="506" t="s">
        <v>61</v>
      </c>
      <c r="H1552" s="750"/>
      <c r="I1552" s="748"/>
      <c r="J1552" s="750"/>
      <c r="K1552" s="750"/>
      <c r="L1552" s="750"/>
      <c r="M1552" s="750"/>
      <c r="N1552" s="504" t="s">
        <v>191</v>
      </c>
      <c r="O1552" s="505" t="s">
        <v>73</v>
      </c>
      <c r="P1552" s="764"/>
      <c r="Q1552" s="765"/>
      <c r="R1552" s="759"/>
      <c r="S1552" s="760"/>
      <c r="T1552" s="507" t="s">
        <v>181</v>
      </c>
      <c r="U1552" s="508" t="s">
        <v>190</v>
      </c>
      <c r="V1552" s="509" t="s">
        <v>225</v>
      </c>
    </row>
    <row r="1553" spans="1:22" s="24" customFormat="1" ht="26.25" customHeight="1">
      <c r="A1553" s="22"/>
      <c r="B1553" s="433"/>
      <c r="C1553" s="434">
        <v>3</v>
      </c>
      <c r="D1553" s="434">
        <v>4</v>
      </c>
      <c r="E1553" s="434">
        <v>5</v>
      </c>
      <c r="F1553" s="434">
        <v>6</v>
      </c>
      <c r="G1553" s="434">
        <v>7</v>
      </c>
      <c r="H1553" s="434">
        <v>8</v>
      </c>
      <c r="I1553" s="434">
        <v>9</v>
      </c>
      <c r="J1553" s="434">
        <v>10</v>
      </c>
      <c r="K1553" s="434">
        <v>11</v>
      </c>
      <c r="L1553" s="434">
        <v>12</v>
      </c>
      <c r="M1553" s="434">
        <v>13</v>
      </c>
      <c r="N1553" s="434">
        <v>14</v>
      </c>
      <c r="O1553" s="434">
        <v>15</v>
      </c>
      <c r="P1553" s="435">
        <v>16</v>
      </c>
      <c r="Q1553" s="436">
        <v>17</v>
      </c>
      <c r="R1553" s="435">
        <v>18</v>
      </c>
      <c r="S1553" s="436">
        <v>19</v>
      </c>
      <c r="T1553" s="437">
        <v>20</v>
      </c>
      <c r="U1553" s="224">
        <v>21</v>
      </c>
      <c r="V1553" s="438">
        <v>22</v>
      </c>
    </row>
    <row r="1554" spans="1:22" s="40" customFormat="1" ht="24.9" customHeight="1">
      <c r="A1554" s="39" t="s">
        <v>1811</v>
      </c>
      <c r="B1554" s="439">
        <v>1</v>
      </c>
      <c r="C1554" s="427" t="s">
        <v>836</v>
      </c>
      <c r="D1554" s="427" t="s">
        <v>837</v>
      </c>
      <c r="E1554" s="427" t="s">
        <v>838</v>
      </c>
      <c r="F1554" s="427" t="s">
        <v>595</v>
      </c>
      <c r="G1554" s="419">
        <v>0.4</v>
      </c>
      <c r="H1554" s="419" t="s">
        <v>24</v>
      </c>
      <c r="I1554" s="425">
        <v>2</v>
      </c>
      <c r="J1554" s="426" t="s">
        <v>528</v>
      </c>
      <c r="K1554" s="461">
        <v>39842</v>
      </c>
      <c r="L1554" s="461">
        <v>40759</v>
      </c>
      <c r="M1554" s="420">
        <v>1507.92</v>
      </c>
      <c r="N1554" s="458">
        <v>603.16800000000001</v>
      </c>
      <c r="O1554" s="228">
        <v>603.16800000000001</v>
      </c>
      <c r="P1554" s="720"/>
      <c r="Q1554" s="721"/>
      <c r="R1554" s="822" t="s">
        <v>609</v>
      </c>
      <c r="S1554" s="823"/>
      <c r="T1554" s="422" t="s">
        <v>24</v>
      </c>
      <c r="U1554" s="423">
        <v>8</v>
      </c>
      <c r="V1554" s="424" t="s">
        <v>24</v>
      </c>
    </row>
    <row r="1555" spans="1:22" s="40" customFormat="1" ht="24.9" customHeight="1">
      <c r="A1555" s="39" t="s">
        <v>1088</v>
      </c>
      <c r="B1555" s="439">
        <v>2</v>
      </c>
      <c r="C1555" s="427" t="s">
        <v>875</v>
      </c>
      <c r="D1555" s="427" t="s">
        <v>876</v>
      </c>
      <c r="E1555" s="427" t="s">
        <v>877</v>
      </c>
      <c r="F1555" s="427" t="s">
        <v>591</v>
      </c>
      <c r="G1555" s="419">
        <v>1</v>
      </c>
      <c r="H1555" s="419" t="s">
        <v>24</v>
      </c>
      <c r="I1555" s="425">
        <v>1</v>
      </c>
      <c r="J1555" s="426" t="s">
        <v>527</v>
      </c>
      <c r="K1555" s="461">
        <v>38890</v>
      </c>
      <c r="L1555" s="461">
        <v>39813</v>
      </c>
      <c r="M1555" s="420">
        <v>1390.27</v>
      </c>
      <c r="N1555" s="458">
        <v>1390.27</v>
      </c>
      <c r="O1555" s="228">
        <v>1390.27</v>
      </c>
      <c r="P1555" s="720"/>
      <c r="Q1555" s="721"/>
      <c r="R1555" s="822" t="s">
        <v>610</v>
      </c>
      <c r="S1555" s="823"/>
      <c r="T1555" s="422" t="s">
        <v>24</v>
      </c>
      <c r="U1555" s="423">
        <v>4</v>
      </c>
      <c r="V1555" s="424" t="s">
        <v>24</v>
      </c>
    </row>
    <row r="1556" spans="1:22" s="40" customFormat="1" ht="24.9" customHeight="1">
      <c r="A1556" s="39" t="s">
        <v>595</v>
      </c>
      <c r="B1556" s="439">
        <v>3</v>
      </c>
      <c r="C1556" s="427" t="s">
        <v>878</v>
      </c>
      <c r="D1556" s="427" t="s">
        <v>879</v>
      </c>
      <c r="E1556" s="427" t="s">
        <v>880</v>
      </c>
      <c r="F1556" s="427" t="s">
        <v>595</v>
      </c>
      <c r="G1556" s="419">
        <v>0.7</v>
      </c>
      <c r="H1556" s="419" t="s">
        <v>24</v>
      </c>
      <c r="I1556" s="425">
        <v>1</v>
      </c>
      <c r="J1556" s="426" t="s">
        <v>527</v>
      </c>
      <c r="K1556" s="461">
        <v>43831</v>
      </c>
      <c r="L1556" s="461">
        <v>45238</v>
      </c>
      <c r="M1556" s="420">
        <v>2485.4899999999998</v>
      </c>
      <c r="N1556" s="458">
        <v>1739.8429999999998</v>
      </c>
      <c r="O1556" s="228">
        <v>1739.8430000000001</v>
      </c>
      <c r="P1556" s="720"/>
      <c r="Q1556" s="721"/>
      <c r="R1556" s="751" t="s">
        <v>610</v>
      </c>
      <c r="S1556" s="752"/>
      <c r="T1556" s="422" t="s">
        <v>24</v>
      </c>
      <c r="U1556" s="423">
        <v>18</v>
      </c>
      <c r="V1556" s="424" t="s">
        <v>24</v>
      </c>
    </row>
    <row r="1557" spans="1:22" s="40" customFormat="1" ht="13.8">
      <c r="A1557" s="39" t="s">
        <v>1091</v>
      </c>
      <c r="B1557" s="439" t="s">
        <v>1071</v>
      </c>
      <c r="C1557" s="427"/>
      <c r="D1557" s="427"/>
      <c r="E1557" s="427"/>
      <c r="F1557" s="427"/>
      <c r="G1557" s="419"/>
      <c r="H1557" s="419"/>
      <c r="I1557" s="425"/>
      <c r="J1557" s="426" t="s">
        <v>1071</v>
      </c>
      <c r="K1557" s="461"/>
      <c r="L1557" s="461"/>
      <c r="M1557" s="420"/>
      <c r="N1557" s="458" t="s">
        <v>1071</v>
      </c>
      <c r="O1557" s="228" t="s">
        <v>1071</v>
      </c>
      <c r="P1557" s="720"/>
      <c r="Q1557" s="721"/>
      <c r="R1557" s="722"/>
      <c r="S1557" s="723"/>
      <c r="T1557" s="422"/>
      <c r="U1557" s="423"/>
      <c r="V1557" s="424"/>
    </row>
    <row r="1558" spans="1:22" s="40" customFormat="1" ht="13.8">
      <c r="A1558" s="39"/>
      <c r="B1558" s="439" t="s">
        <v>1071</v>
      </c>
      <c r="C1558" s="427"/>
      <c r="D1558" s="427"/>
      <c r="E1558" s="427"/>
      <c r="F1558" s="427"/>
      <c r="G1558" s="419"/>
      <c r="H1558" s="419"/>
      <c r="I1558" s="425"/>
      <c r="J1558" s="426" t="s">
        <v>1071</v>
      </c>
      <c r="K1558" s="461"/>
      <c r="L1558" s="461"/>
      <c r="M1558" s="420"/>
      <c r="N1558" s="458" t="s">
        <v>1071</v>
      </c>
      <c r="O1558" s="228" t="s">
        <v>1071</v>
      </c>
      <c r="P1558" s="720"/>
      <c r="Q1558" s="721"/>
      <c r="R1558" s="722"/>
      <c r="S1558" s="723"/>
      <c r="T1558" s="422"/>
      <c r="U1558" s="423"/>
      <c r="V1558" s="424"/>
    </row>
    <row r="1559" spans="1:22" s="40" customFormat="1" ht="13.8">
      <c r="A1559" s="39"/>
      <c r="B1559" s="439" t="s">
        <v>1071</v>
      </c>
      <c r="C1559" s="427"/>
      <c r="D1559" s="427"/>
      <c r="E1559" s="427"/>
      <c r="F1559" s="427"/>
      <c r="G1559" s="419"/>
      <c r="H1559" s="419"/>
      <c r="I1559" s="425"/>
      <c r="J1559" s="426" t="s">
        <v>1071</v>
      </c>
      <c r="K1559" s="461"/>
      <c r="L1559" s="461"/>
      <c r="M1559" s="420"/>
      <c r="N1559" s="458" t="s">
        <v>1071</v>
      </c>
      <c r="O1559" s="228" t="s">
        <v>1071</v>
      </c>
      <c r="P1559" s="720"/>
      <c r="Q1559" s="721"/>
      <c r="R1559" s="722"/>
      <c r="S1559" s="723"/>
      <c r="T1559" s="422"/>
      <c r="U1559" s="423"/>
      <c r="V1559" s="424"/>
    </row>
    <row r="1560" spans="1:22" s="40" customFormat="1" ht="13.8">
      <c r="A1560" s="39"/>
      <c r="B1560" s="439" t="s">
        <v>1071</v>
      </c>
      <c r="C1560" s="427"/>
      <c r="D1560" s="427"/>
      <c r="E1560" s="427"/>
      <c r="F1560" s="427"/>
      <c r="G1560" s="419"/>
      <c r="H1560" s="419"/>
      <c r="I1560" s="425"/>
      <c r="J1560" s="426" t="s">
        <v>1071</v>
      </c>
      <c r="K1560" s="461"/>
      <c r="L1560" s="461"/>
      <c r="M1560" s="420"/>
      <c r="N1560" s="458" t="s">
        <v>1071</v>
      </c>
      <c r="O1560" s="228" t="s">
        <v>1071</v>
      </c>
      <c r="P1560" s="720"/>
      <c r="Q1560" s="721"/>
      <c r="R1560" s="722"/>
      <c r="S1560" s="723"/>
      <c r="T1560" s="422"/>
      <c r="U1560" s="423"/>
      <c r="V1560" s="424"/>
    </row>
    <row r="1561" spans="1:22" s="40" customFormat="1" ht="13.8">
      <c r="A1561" s="39"/>
      <c r="B1561" s="439" t="s">
        <v>1071</v>
      </c>
      <c r="C1561" s="427"/>
      <c r="D1561" s="427"/>
      <c r="E1561" s="427"/>
      <c r="F1561" s="427"/>
      <c r="G1561" s="419"/>
      <c r="H1561" s="419"/>
      <c r="I1561" s="425"/>
      <c r="J1561" s="426" t="s">
        <v>1071</v>
      </c>
      <c r="K1561" s="461"/>
      <c r="L1561" s="461"/>
      <c r="M1561" s="420"/>
      <c r="N1561" s="458" t="s">
        <v>1071</v>
      </c>
      <c r="O1561" s="228" t="s">
        <v>1071</v>
      </c>
      <c r="P1561" s="720"/>
      <c r="Q1561" s="721"/>
      <c r="R1561" s="722"/>
      <c r="S1561" s="723"/>
      <c r="T1561" s="422"/>
      <c r="U1561" s="423"/>
      <c r="V1561" s="424"/>
    </row>
    <row r="1562" spans="1:22" s="40" customFormat="1" ht="13.8">
      <c r="A1562" s="39"/>
      <c r="B1562" s="439" t="s">
        <v>1071</v>
      </c>
      <c r="C1562" s="427"/>
      <c r="D1562" s="427"/>
      <c r="E1562" s="427"/>
      <c r="F1562" s="427"/>
      <c r="G1562" s="419"/>
      <c r="H1562" s="419"/>
      <c r="I1562" s="425"/>
      <c r="J1562" s="426" t="s">
        <v>1071</v>
      </c>
      <c r="K1562" s="461"/>
      <c r="L1562" s="461"/>
      <c r="M1562" s="420"/>
      <c r="N1562" s="458" t="s">
        <v>1071</v>
      </c>
      <c r="O1562" s="228" t="s">
        <v>1071</v>
      </c>
      <c r="P1562" s="720"/>
      <c r="Q1562" s="721"/>
      <c r="R1562" s="722"/>
      <c r="S1562" s="723"/>
      <c r="T1562" s="422"/>
      <c r="U1562" s="423"/>
      <c r="V1562" s="424"/>
    </row>
    <row r="1563" spans="1:22" s="40" customFormat="1" ht="13.8">
      <c r="A1563" s="39" t="s">
        <v>1812</v>
      </c>
      <c r="B1563" s="439" t="s">
        <v>1071</v>
      </c>
      <c r="C1563" s="427"/>
      <c r="D1563" s="427"/>
      <c r="E1563" s="427"/>
      <c r="F1563" s="427"/>
      <c r="G1563" s="419"/>
      <c r="H1563" s="419"/>
      <c r="I1563" s="425"/>
      <c r="J1563" s="426" t="s">
        <v>1071</v>
      </c>
      <c r="K1563" s="461"/>
      <c r="L1563" s="461"/>
      <c r="M1563" s="420"/>
      <c r="N1563" s="459" t="s">
        <v>1071</v>
      </c>
      <c r="O1563" s="228"/>
      <c r="P1563" s="720"/>
      <c r="Q1563" s="721"/>
      <c r="R1563" s="722"/>
      <c r="S1563" s="723"/>
      <c r="T1563" s="422"/>
      <c r="U1563" s="423"/>
      <c r="V1563" s="424"/>
    </row>
    <row r="1564" spans="1:22" s="40" customFormat="1" ht="13.8">
      <c r="A1564" s="39" t="s">
        <v>1813</v>
      </c>
      <c r="B1564" s="439" t="s">
        <v>1071</v>
      </c>
      <c r="C1564" s="427"/>
      <c r="D1564" s="427"/>
      <c r="E1564" s="427"/>
      <c r="F1564" s="427"/>
      <c r="G1564" s="419"/>
      <c r="H1564" s="419"/>
      <c r="I1564" s="425"/>
      <c r="J1564" s="426" t="s">
        <v>1071</v>
      </c>
      <c r="K1564" s="461"/>
      <c r="L1564" s="461"/>
      <c r="M1564" s="421"/>
      <c r="N1564" s="459" t="s">
        <v>1071</v>
      </c>
      <c r="O1564" s="228" t="s">
        <v>1071</v>
      </c>
      <c r="P1564" s="720"/>
      <c r="Q1564" s="721"/>
      <c r="R1564" s="722"/>
      <c r="S1564" s="723"/>
      <c r="T1564" s="422"/>
      <c r="U1564" s="423"/>
      <c r="V1564" s="424"/>
    </row>
    <row r="1565" spans="1:22" s="40" customFormat="1" ht="13.8">
      <c r="A1565" s="39" t="s">
        <v>1814</v>
      </c>
      <c r="B1565" s="439" t="s">
        <v>1071</v>
      </c>
      <c r="C1565" s="427"/>
      <c r="D1565" s="427"/>
      <c r="E1565" s="427"/>
      <c r="F1565" s="427"/>
      <c r="G1565" s="419"/>
      <c r="H1565" s="419"/>
      <c r="I1565" s="425"/>
      <c r="J1565" s="426" t="s">
        <v>1071</v>
      </c>
      <c r="K1565" s="461"/>
      <c r="L1565" s="461"/>
      <c r="M1565" s="421"/>
      <c r="N1565" s="459" t="s">
        <v>1071</v>
      </c>
      <c r="O1565" s="228" t="s">
        <v>1071</v>
      </c>
      <c r="P1565" s="720"/>
      <c r="Q1565" s="721"/>
      <c r="R1565" s="722"/>
      <c r="S1565" s="723"/>
      <c r="T1565" s="422"/>
      <c r="U1565" s="423"/>
      <c r="V1565" s="424"/>
    </row>
    <row r="1566" spans="1:22" s="40" customFormat="1" ht="14.4" thickBot="1">
      <c r="A1566" s="39" t="s">
        <v>1815</v>
      </c>
      <c r="B1566" s="443" t="s">
        <v>1071</v>
      </c>
      <c r="C1566" s="428"/>
      <c r="D1566" s="428"/>
      <c r="E1566" s="428"/>
      <c r="F1566" s="428"/>
      <c r="G1566" s="429"/>
      <c r="H1566" s="429"/>
      <c r="I1566" s="430"/>
      <c r="J1566" s="431" t="s">
        <v>1071</v>
      </c>
      <c r="K1566" s="462"/>
      <c r="L1566" s="462"/>
      <c r="M1566" s="432"/>
      <c r="N1566" s="459" t="s">
        <v>1071</v>
      </c>
      <c r="O1566" s="228" t="s">
        <v>1071</v>
      </c>
      <c r="P1566" s="720"/>
      <c r="Q1566" s="721"/>
      <c r="R1566" s="722"/>
      <c r="S1566" s="723"/>
      <c r="T1566" s="422"/>
      <c r="U1566" s="423"/>
      <c r="V1566" s="424"/>
    </row>
    <row r="1567" spans="1:22" s="24" customFormat="1" ht="12" customHeight="1">
      <c r="A1567" s="39"/>
      <c r="B1567" s="41"/>
      <c r="C1567" s="42"/>
      <c r="D1567" s="42"/>
      <c r="E1567" s="42"/>
      <c r="F1567" s="42"/>
      <c r="G1567" s="42"/>
      <c r="H1567" s="440"/>
      <c r="I1567" s="42"/>
      <c r="J1567" s="42"/>
      <c r="K1567" s="42"/>
      <c r="L1567" s="42"/>
      <c r="M1567" s="42"/>
      <c r="N1567" s="42"/>
      <c r="O1567" s="227">
        <v>1249.4269999999999</v>
      </c>
      <c r="P1567" s="42"/>
      <c r="Q1567" s="42"/>
      <c r="R1567" s="227"/>
      <c r="S1567" s="42"/>
      <c r="T1567" s="42"/>
      <c r="U1567" s="43"/>
      <c r="V1567" s="44"/>
    </row>
    <row r="1568" spans="1:22" s="24" customFormat="1" ht="17.25" customHeight="1" thickBot="1">
      <c r="A1568" s="39" t="s">
        <v>1816</v>
      </c>
      <c r="B1568" s="510"/>
      <c r="C1568" s="511"/>
      <c r="D1568" s="511"/>
      <c r="E1568" s="511"/>
      <c r="F1568" s="511"/>
      <c r="G1568" s="511"/>
      <c r="H1568" s="511"/>
      <c r="I1568" s="511"/>
      <c r="J1568" s="511"/>
      <c r="K1568" s="511"/>
      <c r="L1568" s="511"/>
      <c r="M1568" s="511"/>
      <c r="N1568" s="447" t="s">
        <v>322</v>
      </c>
      <c r="O1568" s="448">
        <v>1244.4269999999999</v>
      </c>
      <c r="P1568" s="576"/>
      <c r="Q1568" s="576"/>
      <c r="R1568" s="577"/>
      <c r="S1568" s="577"/>
      <c r="T1568" s="578"/>
      <c r="U1568" s="579"/>
      <c r="V1568" s="580"/>
    </row>
    <row r="1569" spans="1:22" ht="17.25" customHeight="1">
      <c r="B1569" s="46"/>
      <c r="C1569" s="46"/>
      <c r="D1569" s="46"/>
      <c r="E1569" s="46"/>
      <c r="F1569" s="46"/>
      <c r="G1569" s="47"/>
      <c r="H1569" s="47"/>
      <c r="I1569" s="47"/>
      <c r="J1569" s="47"/>
      <c r="K1569" s="47"/>
      <c r="L1569" s="47"/>
      <c r="M1569" s="47"/>
      <c r="N1569" s="47"/>
      <c r="O1569" s="47"/>
      <c r="P1569" s="47"/>
      <c r="Q1569" s="47"/>
      <c r="R1569" s="47"/>
      <c r="S1569" s="47"/>
      <c r="T1569" s="47"/>
      <c r="U1569" s="47"/>
      <c r="V1569" s="47"/>
    </row>
    <row r="1570" spans="1:22" s="24" customFormat="1" ht="16.5" customHeight="1" thickBot="1">
      <c r="A1570" s="22"/>
      <c r="B1570" s="735" t="s">
        <v>65</v>
      </c>
      <c r="C1570" s="735"/>
      <c r="D1570" s="735"/>
      <c r="E1570" s="735"/>
      <c r="F1570" s="735"/>
      <c r="G1570" s="735"/>
      <c r="H1570" s="735"/>
      <c r="I1570" s="735"/>
      <c r="J1570" s="735"/>
      <c r="K1570" s="735"/>
      <c r="L1570" s="735"/>
      <c r="M1570" s="735"/>
      <c r="N1570" s="735"/>
      <c r="O1570" s="735"/>
      <c r="P1570" s="735"/>
      <c r="Q1570" s="735"/>
      <c r="R1570" s="735"/>
      <c r="S1570" s="735"/>
      <c r="T1570" s="735"/>
      <c r="U1570" s="735"/>
      <c r="V1570" s="735"/>
    </row>
    <row r="1571" spans="1:22" s="27" customFormat="1" ht="22.5" customHeight="1">
      <c r="A1571" s="106" t="s">
        <v>1817</v>
      </c>
      <c r="B1571" s="774" t="s">
        <v>62</v>
      </c>
      <c r="C1571" s="779" t="s">
        <v>83</v>
      </c>
      <c r="D1571" s="780"/>
      <c r="E1571" s="780"/>
      <c r="F1571" s="780"/>
      <c r="G1571" s="780"/>
      <c r="H1571" s="780"/>
      <c r="I1571" s="780"/>
      <c r="J1571" s="780"/>
      <c r="K1571" s="780"/>
      <c r="L1571" s="780"/>
      <c r="M1571" s="758"/>
      <c r="N1571" s="512"/>
      <c r="O1571" s="513"/>
      <c r="P1571" s="779" t="s">
        <v>90</v>
      </c>
      <c r="Q1571" s="780"/>
      <c r="R1571" s="780"/>
      <c r="S1571" s="758"/>
      <c r="T1571" s="757" t="s">
        <v>367</v>
      </c>
      <c r="U1571" s="758"/>
      <c r="V1571" s="781" t="s">
        <v>6</v>
      </c>
    </row>
    <row r="1572" spans="1:22" s="27" customFormat="1" ht="22.5" customHeight="1">
      <c r="A1572" s="106" t="s">
        <v>1818</v>
      </c>
      <c r="B1572" s="775"/>
      <c r="C1572" s="787" t="s">
        <v>84</v>
      </c>
      <c r="D1572" s="788"/>
      <c r="E1572" s="789"/>
      <c r="F1572" s="516">
        <v>2</v>
      </c>
      <c r="G1572" s="791" t="s">
        <v>292</v>
      </c>
      <c r="H1572" s="750" t="s">
        <v>291</v>
      </c>
      <c r="I1572" s="750"/>
      <c r="J1572" s="787" t="s">
        <v>290</v>
      </c>
      <c r="K1572" s="790"/>
      <c r="L1572" s="517"/>
      <c r="M1572" s="517"/>
      <c r="N1572" s="518"/>
      <c r="O1572" s="519"/>
      <c r="P1572" s="814"/>
      <c r="Q1572" s="815"/>
      <c r="R1572" s="815"/>
      <c r="S1572" s="816"/>
      <c r="T1572" s="759"/>
      <c r="U1572" s="760"/>
      <c r="V1572" s="782"/>
    </row>
    <row r="1573" spans="1:22" s="27" customFormat="1" ht="51.75" customHeight="1" thickBot="1">
      <c r="A1573" s="106" t="s">
        <v>1819</v>
      </c>
      <c r="B1573" s="775"/>
      <c r="C1573" s="788" t="s">
        <v>82</v>
      </c>
      <c r="D1573" s="789"/>
      <c r="E1573" s="520" t="s">
        <v>86</v>
      </c>
      <c r="F1573" s="514" t="s">
        <v>311</v>
      </c>
      <c r="G1573" s="791"/>
      <c r="H1573" s="750"/>
      <c r="I1573" s="750"/>
      <c r="J1573" s="504" t="s">
        <v>289</v>
      </c>
      <c r="K1573" s="515" t="s">
        <v>297</v>
      </c>
      <c r="L1573" s="521" t="s">
        <v>378</v>
      </c>
      <c r="M1573" s="521"/>
      <c r="N1573" s="522" t="s">
        <v>339</v>
      </c>
      <c r="O1573" s="523"/>
      <c r="P1573" s="454" t="s">
        <v>1100</v>
      </c>
      <c r="Q1573" s="333" t="s">
        <v>91</v>
      </c>
      <c r="R1573" s="334"/>
      <c r="S1573" s="107">
        <v>3</v>
      </c>
      <c r="T1573" s="784"/>
      <c r="U1573" s="785"/>
      <c r="V1573" s="783"/>
    </row>
    <row r="1574" spans="1:22" s="27" customFormat="1" ht="15.75" customHeight="1">
      <c r="A1574" s="106" t="s">
        <v>1820</v>
      </c>
      <c r="B1574" s="775"/>
      <c r="C1574" s="50">
        <v>1</v>
      </c>
      <c r="D1574" s="94" t="s">
        <v>527</v>
      </c>
      <c r="E1574" s="101">
        <v>0.5</v>
      </c>
      <c r="F1574" s="327">
        <v>3130.1130000000003</v>
      </c>
      <c r="G1574" s="327">
        <v>1532.71</v>
      </c>
      <c r="H1574" s="777" t="s">
        <v>6</v>
      </c>
      <c r="I1574" s="778"/>
      <c r="J1574" s="102" t="s">
        <v>6</v>
      </c>
      <c r="K1574" s="99" t="s">
        <v>1071</v>
      </c>
      <c r="L1574" s="486" t="s">
        <v>1049</v>
      </c>
      <c r="M1574" s="487" t="s">
        <v>1135</v>
      </c>
      <c r="N1574" s="401" t="s">
        <v>24</v>
      </c>
      <c r="O1574" s="801" t="s">
        <v>15</v>
      </c>
      <c r="P1574" s="802"/>
      <c r="Q1574" s="792">
        <v>49</v>
      </c>
      <c r="R1574" s="795" t="s">
        <v>1049</v>
      </c>
      <c r="S1574" s="796"/>
      <c r="T1574" s="757" t="s">
        <v>68</v>
      </c>
      <c r="U1574" s="780"/>
      <c r="V1574" s="758"/>
    </row>
    <row r="1575" spans="1:22" s="27" customFormat="1" ht="15.75" customHeight="1" thickBot="1">
      <c r="A1575" s="106" t="s">
        <v>1821</v>
      </c>
      <c r="B1575" s="775"/>
      <c r="C1575" s="50">
        <v>2</v>
      </c>
      <c r="D1575" s="94" t="s">
        <v>528</v>
      </c>
      <c r="E1575" s="101">
        <v>0.5</v>
      </c>
      <c r="F1575" s="327">
        <v>603.16800000000001</v>
      </c>
      <c r="G1575" s="327">
        <v>1532.71</v>
      </c>
      <c r="H1575" s="777" t="s">
        <v>31</v>
      </c>
      <c r="I1575" s="778"/>
      <c r="J1575" s="102" t="s">
        <v>6</v>
      </c>
      <c r="K1575" s="99" t="s">
        <v>1071</v>
      </c>
      <c r="L1575" s="486" t="s">
        <v>370</v>
      </c>
      <c r="M1575" s="487" t="s">
        <v>1102</v>
      </c>
      <c r="N1575" s="401" t="s">
        <v>24</v>
      </c>
      <c r="O1575" s="801"/>
      <c r="P1575" s="802"/>
      <c r="Q1575" s="793"/>
      <c r="R1575" s="797"/>
      <c r="S1575" s="798"/>
      <c r="T1575" s="784"/>
      <c r="U1575" s="786"/>
      <c r="V1575" s="785"/>
    </row>
    <row r="1576" spans="1:22" s="27" customFormat="1" ht="15.75" customHeight="1">
      <c r="A1576" s="106" t="s">
        <v>1822</v>
      </c>
      <c r="B1576" s="775"/>
      <c r="C1576" s="50">
        <v>3</v>
      </c>
      <c r="D1576" s="94" t="s">
        <v>1071</v>
      </c>
      <c r="E1576" s="101" t="s">
        <v>1071</v>
      </c>
      <c r="F1576" s="327" t="s">
        <v>1071</v>
      </c>
      <c r="G1576" s="327" t="s">
        <v>1071</v>
      </c>
      <c r="H1576" s="777" t="s">
        <v>1071</v>
      </c>
      <c r="I1576" s="778"/>
      <c r="J1576" s="102" t="s">
        <v>1071</v>
      </c>
      <c r="K1576" s="99" t="s">
        <v>1071</v>
      </c>
      <c r="L1576" s="486"/>
      <c r="M1576" s="487" t="s">
        <v>1071</v>
      </c>
      <c r="N1576" s="401"/>
      <c r="O1576" s="803"/>
      <c r="P1576" s="804"/>
      <c r="Q1576" s="794"/>
      <c r="R1576" s="799"/>
      <c r="S1576" s="800"/>
      <c r="T1576" s="261"/>
      <c r="U1576" s="261"/>
      <c r="V1576" s="262"/>
    </row>
    <row r="1577" spans="1:22" s="27" customFormat="1" ht="15.75" customHeight="1">
      <c r="A1577" s="106" t="s">
        <v>1823</v>
      </c>
      <c r="B1577" s="775"/>
      <c r="C1577" s="50">
        <v>4</v>
      </c>
      <c r="D1577" s="94" t="s">
        <v>1071</v>
      </c>
      <c r="E1577" s="101" t="s">
        <v>1071</v>
      </c>
      <c r="F1577" s="327" t="s">
        <v>1071</v>
      </c>
      <c r="G1577" s="327" t="s">
        <v>1071</v>
      </c>
      <c r="H1577" s="777" t="s">
        <v>1071</v>
      </c>
      <c r="I1577" s="778"/>
      <c r="J1577" s="102" t="s">
        <v>1071</v>
      </c>
      <c r="K1577" s="99" t="s">
        <v>1071</v>
      </c>
      <c r="L1577" s="486"/>
      <c r="M1577" s="487" t="s">
        <v>1071</v>
      </c>
      <c r="N1577" s="401"/>
      <c r="O1577" s="810" t="s">
        <v>315</v>
      </c>
      <c r="P1577" s="787" t="s">
        <v>314</v>
      </c>
      <c r="Q1577" s="788"/>
      <c r="R1577" s="788"/>
      <c r="S1577" s="789"/>
      <c r="T1577" s="242"/>
      <c r="U1577" s="242"/>
      <c r="V1577" s="263"/>
    </row>
    <row r="1578" spans="1:22" s="27" customFormat="1" ht="17.25" customHeight="1">
      <c r="A1578" s="106" t="s">
        <v>1824</v>
      </c>
      <c r="B1578" s="775"/>
      <c r="C1578" s="50">
        <v>5</v>
      </c>
      <c r="D1578" s="94" t="s">
        <v>1071</v>
      </c>
      <c r="E1578" s="101" t="s">
        <v>1071</v>
      </c>
      <c r="F1578" s="327" t="s">
        <v>1071</v>
      </c>
      <c r="G1578" s="327" t="s">
        <v>1071</v>
      </c>
      <c r="H1578" s="777" t="s">
        <v>1071</v>
      </c>
      <c r="I1578" s="778"/>
      <c r="J1578" s="102" t="s">
        <v>1071</v>
      </c>
      <c r="K1578" s="99" t="s">
        <v>1071</v>
      </c>
      <c r="L1578" s="486"/>
      <c r="M1578" s="487" t="s">
        <v>1071</v>
      </c>
      <c r="N1578" s="401"/>
      <c r="O1578" s="811"/>
      <c r="P1578" s="504" t="s">
        <v>92</v>
      </c>
      <c r="Q1578" s="504" t="s">
        <v>299</v>
      </c>
      <c r="R1578" s="750" t="s">
        <v>312</v>
      </c>
      <c r="S1578" s="750"/>
      <c r="T1578" s="242"/>
      <c r="U1578" s="242"/>
      <c r="V1578" s="263"/>
    </row>
    <row r="1579" spans="1:22" s="27" customFormat="1" ht="16.5" customHeight="1" thickBot="1">
      <c r="A1579" s="106" t="s">
        <v>1825</v>
      </c>
      <c r="B1579" s="775"/>
      <c r="C1579" s="103">
        <v>6</v>
      </c>
      <c r="D1579" s="104" t="s">
        <v>1071</v>
      </c>
      <c r="E1579" s="105" t="s">
        <v>1071</v>
      </c>
      <c r="F1579" s="327" t="s">
        <v>1071</v>
      </c>
      <c r="G1579" s="327" t="s">
        <v>1071</v>
      </c>
      <c r="H1579" s="777" t="s">
        <v>1071</v>
      </c>
      <c r="I1579" s="778"/>
      <c r="J1579" s="102" t="s">
        <v>1071</v>
      </c>
      <c r="K1579" s="99" t="s">
        <v>1071</v>
      </c>
      <c r="L1579" s="486"/>
      <c r="M1579" s="487" t="s">
        <v>1071</v>
      </c>
      <c r="N1579" s="484"/>
      <c r="O1579" s="346" t="s">
        <v>6</v>
      </c>
      <c r="P1579" s="265">
        <v>2</v>
      </c>
      <c r="Q1579" s="266">
        <v>3065.4126299999998</v>
      </c>
      <c r="R1579" s="817">
        <v>3733.2809999999999</v>
      </c>
      <c r="S1579" s="817">
        <v>0</v>
      </c>
      <c r="T1579" s="242"/>
      <c r="U1579" s="242"/>
      <c r="V1579" s="263"/>
    </row>
    <row r="1580" spans="1:22" s="27" customFormat="1" ht="16.5" customHeight="1" thickBot="1">
      <c r="A1580" s="106" t="s">
        <v>1826</v>
      </c>
      <c r="B1580" s="776"/>
      <c r="C1580" s="805" t="s">
        <v>88</v>
      </c>
      <c r="D1580" s="806"/>
      <c r="E1580" s="806"/>
      <c r="F1580" s="545"/>
      <c r="G1580" s="546"/>
      <c r="H1580" s="730" t="s">
        <v>6</v>
      </c>
      <c r="I1580" s="731"/>
      <c r="J1580" s="449" t="s">
        <v>6</v>
      </c>
      <c r="K1580" s="267" t="s">
        <v>6</v>
      </c>
      <c r="L1580" s="527"/>
      <c r="M1580" s="575"/>
      <c r="N1580" s="528"/>
      <c r="O1580" s="732" t="s">
        <v>1071</v>
      </c>
      <c r="P1580" s="732" t="s">
        <v>1071</v>
      </c>
      <c r="Q1580" s="732" t="s">
        <v>1071</v>
      </c>
      <c r="R1580" s="732" t="s">
        <v>1071</v>
      </c>
      <c r="S1580" s="732" t="s">
        <v>1071</v>
      </c>
      <c r="T1580" s="524"/>
      <c r="U1580" s="525"/>
      <c r="V1580" s="526"/>
    </row>
    <row r="1581" spans="1:22" ht="24.9" customHeight="1"/>
    <row r="1582" spans="1:22" ht="24.9" customHeight="1"/>
    <row r="1583" spans="1:22" s="38" customFormat="1" ht="24" thickBot="1">
      <c r="A1583" s="31">
        <v>47</v>
      </c>
      <c r="B1583" s="746" t="s">
        <v>49</v>
      </c>
      <c r="C1583" s="746"/>
      <c r="D1583" s="746"/>
      <c r="E1583" s="32">
        <v>50</v>
      </c>
      <c r="F1583" s="33" t="s">
        <v>1040</v>
      </c>
      <c r="G1583" s="34"/>
      <c r="H1583" s="34"/>
      <c r="I1583" s="33"/>
      <c r="J1583" s="33"/>
      <c r="K1583" s="33"/>
      <c r="L1583" s="33"/>
      <c r="M1583" s="35"/>
      <c r="N1583" s="35"/>
      <c r="O1583" s="34"/>
      <c r="P1583" s="34"/>
      <c r="Q1583" s="36"/>
      <c r="R1583" s="36"/>
      <c r="S1583" s="36"/>
      <c r="T1583" s="36"/>
      <c r="U1583" s="37"/>
    </row>
    <row r="1584" spans="1:22" s="24" customFormat="1" ht="24.75" customHeight="1">
      <c r="A1584" s="22"/>
      <c r="B1584" s="768" t="s">
        <v>54</v>
      </c>
      <c r="C1584" s="501" t="s">
        <v>55</v>
      </c>
      <c r="D1584" s="502" t="s">
        <v>16</v>
      </c>
      <c r="E1584" s="502"/>
      <c r="F1584" s="502" t="s">
        <v>56</v>
      </c>
      <c r="G1584" s="503"/>
      <c r="H1584" s="749" t="s">
        <v>57</v>
      </c>
      <c r="I1584" s="747" t="s">
        <v>345</v>
      </c>
      <c r="J1584" s="749" t="s">
        <v>17</v>
      </c>
      <c r="K1584" s="749" t="s">
        <v>298</v>
      </c>
      <c r="L1584" s="749" t="s">
        <v>58</v>
      </c>
      <c r="M1584" s="749" t="s">
        <v>193</v>
      </c>
      <c r="N1584" s="766" t="s">
        <v>313</v>
      </c>
      <c r="O1584" s="767"/>
      <c r="P1584" s="733" t="s">
        <v>21</v>
      </c>
      <c r="Q1584" s="734"/>
      <c r="R1584" s="757" t="s">
        <v>205</v>
      </c>
      <c r="S1584" s="758"/>
      <c r="T1584" s="761" t="s">
        <v>180</v>
      </c>
      <c r="U1584" s="762"/>
      <c r="V1584" s="763"/>
    </row>
    <row r="1585" spans="1:22" s="24" customFormat="1" ht="92.25" customHeight="1">
      <c r="A1585" s="22"/>
      <c r="B1585" s="769"/>
      <c r="C1585" s="504" t="s">
        <v>59</v>
      </c>
      <c r="D1585" s="505" t="s">
        <v>3</v>
      </c>
      <c r="E1585" s="505" t="s">
        <v>18</v>
      </c>
      <c r="F1585" s="505" t="s">
        <v>60</v>
      </c>
      <c r="G1585" s="506" t="s">
        <v>61</v>
      </c>
      <c r="H1585" s="750"/>
      <c r="I1585" s="748"/>
      <c r="J1585" s="750"/>
      <c r="K1585" s="750"/>
      <c r="L1585" s="750"/>
      <c r="M1585" s="750"/>
      <c r="N1585" s="504" t="s">
        <v>191</v>
      </c>
      <c r="O1585" s="505" t="s">
        <v>73</v>
      </c>
      <c r="P1585" s="764"/>
      <c r="Q1585" s="765"/>
      <c r="R1585" s="759"/>
      <c r="S1585" s="760"/>
      <c r="T1585" s="507" t="s">
        <v>181</v>
      </c>
      <c r="U1585" s="508" t="s">
        <v>190</v>
      </c>
      <c r="V1585" s="509" t="s">
        <v>225</v>
      </c>
    </row>
    <row r="1586" spans="1:22" s="24" customFormat="1" ht="26.25" customHeight="1">
      <c r="A1586" s="22"/>
      <c r="B1586" s="433"/>
      <c r="C1586" s="434">
        <v>3</v>
      </c>
      <c r="D1586" s="434">
        <v>4</v>
      </c>
      <c r="E1586" s="434">
        <v>5</v>
      </c>
      <c r="F1586" s="434">
        <v>6</v>
      </c>
      <c r="G1586" s="434">
        <v>7</v>
      </c>
      <c r="H1586" s="434">
        <v>8</v>
      </c>
      <c r="I1586" s="434">
        <v>9</v>
      </c>
      <c r="J1586" s="434">
        <v>10</v>
      </c>
      <c r="K1586" s="434">
        <v>11</v>
      </c>
      <c r="L1586" s="434">
        <v>12</v>
      </c>
      <c r="M1586" s="434">
        <v>13</v>
      </c>
      <c r="N1586" s="434">
        <v>14</v>
      </c>
      <c r="O1586" s="434">
        <v>15</v>
      </c>
      <c r="P1586" s="435">
        <v>16</v>
      </c>
      <c r="Q1586" s="436">
        <v>17</v>
      </c>
      <c r="R1586" s="435">
        <v>18</v>
      </c>
      <c r="S1586" s="436">
        <v>19</v>
      </c>
      <c r="T1586" s="437">
        <v>20</v>
      </c>
      <c r="U1586" s="224">
        <v>21</v>
      </c>
      <c r="V1586" s="438">
        <v>22</v>
      </c>
    </row>
    <row r="1587" spans="1:22" s="40" customFormat="1" ht="24.9" customHeight="1">
      <c r="A1587" s="39" t="s">
        <v>1827</v>
      </c>
      <c r="B1587" s="439">
        <v>1</v>
      </c>
      <c r="C1587" s="427" t="s">
        <v>0</v>
      </c>
      <c r="D1587" s="427" t="s">
        <v>881</v>
      </c>
      <c r="E1587" s="427" t="s">
        <v>882</v>
      </c>
      <c r="F1587" s="427" t="s">
        <v>591</v>
      </c>
      <c r="G1587" s="419">
        <v>1</v>
      </c>
      <c r="H1587" s="419" t="s">
        <v>24</v>
      </c>
      <c r="I1587" s="425">
        <v>2</v>
      </c>
      <c r="J1587" s="426" t="s">
        <v>530</v>
      </c>
      <c r="K1587" s="461">
        <v>43832</v>
      </c>
      <c r="L1587" s="461">
        <v>45169</v>
      </c>
      <c r="M1587" s="420">
        <v>2235.37</v>
      </c>
      <c r="N1587" s="458">
        <v>2235.37</v>
      </c>
      <c r="O1587" s="228">
        <v>2235.37</v>
      </c>
      <c r="P1587" s="720"/>
      <c r="Q1587" s="721"/>
      <c r="R1587" s="751" t="s">
        <v>610</v>
      </c>
      <c r="S1587" s="752"/>
      <c r="T1587" s="422" t="s">
        <v>24</v>
      </c>
      <c r="U1587" s="423">
        <v>211</v>
      </c>
      <c r="V1587" s="424" t="s">
        <v>24</v>
      </c>
    </row>
    <row r="1588" spans="1:22" s="40" customFormat="1" ht="24.9" customHeight="1">
      <c r="A1588" s="39" t="s">
        <v>1088</v>
      </c>
      <c r="B1588" s="439">
        <v>2</v>
      </c>
      <c r="C1588" s="427" t="s">
        <v>624</v>
      </c>
      <c r="D1588" s="427" t="s">
        <v>883</v>
      </c>
      <c r="E1588" s="427" t="s">
        <v>884</v>
      </c>
      <c r="F1588" s="427" t="s">
        <v>591</v>
      </c>
      <c r="G1588" s="419">
        <v>1</v>
      </c>
      <c r="H1588" s="419" t="s">
        <v>24</v>
      </c>
      <c r="I1588" s="425">
        <v>2</v>
      </c>
      <c r="J1588" s="426" t="s">
        <v>530</v>
      </c>
      <c r="K1588" s="461">
        <v>44741</v>
      </c>
      <c r="L1588" s="461">
        <v>44878</v>
      </c>
      <c r="M1588" s="420">
        <v>3498.43</v>
      </c>
      <c r="N1588" s="458">
        <v>3498.43</v>
      </c>
      <c r="O1588" s="228">
        <v>3498.43</v>
      </c>
      <c r="P1588" s="720"/>
      <c r="Q1588" s="721"/>
      <c r="R1588" s="751">
        <v>1.2</v>
      </c>
      <c r="S1588" s="752"/>
      <c r="T1588" s="422" t="s">
        <v>24</v>
      </c>
      <c r="U1588" s="423">
        <v>205</v>
      </c>
      <c r="V1588" s="424" t="s">
        <v>24</v>
      </c>
    </row>
    <row r="1589" spans="1:22" s="40" customFormat="1" ht="24.9" customHeight="1">
      <c r="A1589" s="39" t="s">
        <v>595</v>
      </c>
      <c r="B1589" s="439">
        <v>3</v>
      </c>
      <c r="C1589" s="427" t="s">
        <v>885</v>
      </c>
      <c r="D1589" s="427" t="s">
        <v>886</v>
      </c>
      <c r="E1589" s="427" t="s">
        <v>887</v>
      </c>
      <c r="F1589" s="427" t="s">
        <v>591</v>
      </c>
      <c r="G1589" s="419">
        <v>1</v>
      </c>
      <c r="H1589" s="419" t="s">
        <v>24</v>
      </c>
      <c r="I1589" s="425">
        <v>2</v>
      </c>
      <c r="J1589" s="426" t="s">
        <v>530</v>
      </c>
      <c r="K1589" s="461">
        <v>44147</v>
      </c>
      <c r="L1589" s="461">
        <v>44326</v>
      </c>
      <c r="M1589" s="420">
        <v>366.14</v>
      </c>
      <c r="N1589" s="458">
        <v>366.14</v>
      </c>
      <c r="O1589" s="228">
        <v>366.14</v>
      </c>
      <c r="P1589" s="720"/>
      <c r="Q1589" s="721"/>
      <c r="R1589" s="751">
        <v>1.2</v>
      </c>
      <c r="S1589" s="752"/>
      <c r="T1589" s="422" t="s">
        <v>24</v>
      </c>
      <c r="U1589" s="423">
        <v>203</v>
      </c>
      <c r="V1589" s="424" t="s">
        <v>24</v>
      </c>
    </row>
    <row r="1590" spans="1:22" s="40" customFormat="1" ht="24.9" customHeight="1">
      <c r="A1590" s="39" t="s">
        <v>1091</v>
      </c>
      <c r="B1590" s="439">
        <v>4</v>
      </c>
      <c r="C1590" s="427" t="s">
        <v>890</v>
      </c>
      <c r="D1590" s="427" t="s">
        <v>891</v>
      </c>
      <c r="E1590" s="427" t="s">
        <v>892</v>
      </c>
      <c r="F1590" s="427" t="s">
        <v>591</v>
      </c>
      <c r="G1590" s="419">
        <v>1</v>
      </c>
      <c r="H1590" s="419" t="s">
        <v>24</v>
      </c>
      <c r="I1590" s="425">
        <v>2</v>
      </c>
      <c r="J1590" s="426" t="s">
        <v>530</v>
      </c>
      <c r="K1590" s="461">
        <v>42017</v>
      </c>
      <c r="L1590" s="461">
        <v>42609</v>
      </c>
      <c r="M1590" s="420">
        <v>1161.07</v>
      </c>
      <c r="N1590" s="458">
        <v>1161.07</v>
      </c>
      <c r="O1590" s="228">
        <v>1161.07</v>
      </c>
      <c r="P1590" s="720"/>
      <c r="Q1590" s="721"/>
      <c r="R1590" s="751">
        <v>2</v>
      </c>
      <c r="S1590" s="752"/>
      <c r="T1590" s="422" t="s">
        <v>24</v>
      </c>
      <c r="U1590" s="423">
        <v>173</v>
      </c>
      <c r="V1590" s="424" t="s">
        <v>24</v>
      </c>
    </row>
    <row r="1591" spans="1:22" s="40" customFormat="1" ht="24.9" customHeight="1">
      <c r="A1591" s="39"/>
      <c r="B1591" s="439">
        <v>5</v>
      </c>
      <c r="C1591" s="607" t="s">
        <v>888</v>
      </c>
      <c r="D1591" s="607" t="s">
        <v>889</v>
      </c>
      <c r="E1591" s="607" t="s">
        <v>893</v>
      </c>
      <c r="F1591" s="607" t="s">
        <v>591</v>
      </c>
      <c r="G1591" s="608">
        <v>1</v>
      </c>
      <c r="H1591" s="617" t="s">
        <v>24</v>
      </c>
      <c r="I1591" s="425">
        <v>1</v>
      </c>
      <c r="J1591" s="426" t="s">
        <v>529</v>
      </c>
      <c r="K1591" s="461">
        <v>39692</v>
      </c>
      <c r="L1591" s="461">
        <v>40389</v>
      </c>
      <c r="M1591" s="420">
        <v>718.97</v>
      </c>
      <c r="N1591" s="458">
        <v>718.97</v>
      </c>
      <c r="O1591" s="228">
        <v>718.97</v>
      </c>
      <c r="P1591" s="720"/>
      <c r="Q1591" s="721"/>
      <c r="R1591" s="751" t="s">
        <v>710</v>
      </c>
      <c r="S1591" s="752"/>
      <c r="T1591" s="422" t="s">
        <v>24</v>
      </c>
      <c r="U1591" s="423">
        <v>9</v>
      </c>
      <c r="V1591" s="424" t="s">
        <v>24</v>
      </c>
    </row>
    <row r="1592" spans="1:22" s="40" customFormat="1" ht="13.8">
      <c r="A1592" s="39"/>
      <c r="B1592" s="439" t="s">
        <v>1071</v>
      </c>
      <c r="C1592" s="427"/>
      <c r="D1592" s="427"/>
      <c r="E1592" s="427"/>
      <c r="F1592" s="427"/>
      <c r="G1592" s="419"/>
      <c r="H1592" s="419"/>
      <c r="I1592" s="425"/>
      <c r="J1592" s="426" t="s">
        <v>1071</v>
      </c>
      <c r="K1592" s="461"/>
      <c r="L1592" s="461"/>
      <c r="M1592" s="420"/>
      <c r="N1592" s="458" t="s">
        <v>1071</v>
      </c>
      <c r="O1592" s="228" t="s">
        <v>1071</v>
      </c>
      <c r="P1592" s="720"/>
      <c r="Q1592" s="721"/>
      <c r="R1592" s="751"/>
      <c r="S1592" s="752"/>
      <c r="T1592" s="422"/>
      <c r="U1592" s="423"/>
      <c r="V1592" s="424"/>
    </row>
    <row r="1593" spans="1:22" s="40" customFormat="1" ht="13.8">
      <c r="A1593" s="39" t="s">
        <v>1828</v>
      </c>
      <c r="B1593" s="439" t="s">
        <v>1071</v>
      </c>
      <c r="C1593" s="427"/>
      <c r="D1593" s="427"/>
      <c r="E1593" s="427"/>
      <c r="F1593" s="427"/>
      <c r="G1593" s="419"/>
      <c r="H1593" s="419"/>
      <c r="I1593" s="425"/>
      <c r="J1593" s="426" t="s">
        <v>1071</v>
      </c>
      <c r="K1593" s="461"/>
      <c r="L1593" s="461"/>
      <c r="M1593" s="420"/>
      <c r="N1593" s="459" t="s">
        <v>1071</v>
      </c>
      <c r="O1593" s="228"/>
      <c r="P1593" s="720"/>
      <c r="Q1593" s="721"/>
      <c r="R1593" s="751"/>
      <c r="S1593" s="752"/>
      <c r="T1593" s="422"/>
      <c r="U1593" s="423"/>
      <c r="V1593" s="424"/>
    </row>
    <row r="1594" spans="1:22" s="40" customFormat="1" ht="13.8">
      <c r="A1594" s="39" t="s">
        <v>1829</v>
      </c>
      <c r="B1594" s="439" t="s">
        <v>1071</v>
      </c>
      <c r="C1594" s="427"/>
      <c r="D1594" s="427"/>
      <c r="E1594" s="427"/>
      <c r="F1594" s="427"/>
      <c r="G1594" s="419"/>
      <c r="H1594" s="419"/>
      <c r="I1594" s="425"/>
      <c r="J1594" s="426" t="s">
        <v>1071</v>
      </c>
      <c r="K1594" s="461"/>
      <c r="L1594" s="461"/>
      <c r="M1594" s="421"/>
      <c r="N1594" s="459" t="s">
        <v>1071</v>
      </c>
      <c r="O1594" s="228" t="s">
        <v>1071</v>
      </c>
      <c r="P1594" s="720"/>
      <c r="Q1594" s="721"/>
      <c r="R1594" s="722"/>
      <c r="S1594" s="723"/>
      <c r="T1594" s="422"/>
      <c r="U1594" s="423"/>
      <c r="V1594" s="424"/>
    </row>
    <row r="1595" spans="1:22" s="40" customFormat="1" ht="13.8">
      <c r="A1595" s="39" t="s">
        <v>1830</v>
      </c>
      <c r="B1595" s="439" t="s">
        <v>1071</v>
      </c>
      <c r="C1595" s="427"/>
      <c r="D1595" s="427"/>
      <c r="E1595" s="427"/>
      <c r="F1595" s="427"/>
      <c r="G1595" s="419"/>
      <c r="H1595" s="419"/>
      <c r="I1595" s="425"/>
      <c r="J1595" s="426" t="s">
        <v>1071</v>
      </c>
      <c r="K1595" s="461"/>
      <c r="L1595" s="461"/>
      <c r="M1595" s="421"/>
      <c r="N1595" s="459" t="s">
        <v>1071</v>
      </c>
      <c r="O1595" s="228" t="s">
        <v>1071</v>
      </c>
      <c r="P1595" s="720"/>
      <c r="Q1595" s="721"/>
      <c r="R1595" s="722"/>
      <c r="S1595" s="723"/>
      <c r="T1595" s="422"/>
      <c r="U1595" s="423"/>
      <c r="V1595" s="424"/>
    </row>
    <row r="1596" spans="1:22" s="40" customFormat="1" ht="14.4" thickBot="1">
      <c r="A1596" s="39" t="s">
        <v>1831</v>
      </c>
      <c r="B1596" s="443" t="s">
        <v>1071</v>
      </c>
      <c r="C1596" s="428"/>
      <c r="D1596" s="428"/>
      <c r="E1596" s="428"/>
      <c r="F1596" s="428"/>
      <c r="G1596" s="429"/>
      <c r="H1596" s="429"/>
      <c r="I1596" s="430"/>
      <c r="J1596" s="431" t="s">
        <v>1071</v>
      </c>
      <c r="K1596" s="462"/>
      <c r="L1596" s="462"/>
      <c r="M1596" s="432"/>
      <c r="N1596" s="459" t="s">
        <v>1071</v>
      </c>
      <c r="O1596" s="228" t="s">
        <v>1071</v>
      </c>
      <c r="P1596" s="720"/>
      <c r="Q1596" s="721"/>
      <c r="R1596" s="722"/>
      <c r="S1596" s="723"/>
      <c r="T1596" s="422"/>
      <c r="U1596" s="423"/>
      <c r="V1596" s="424"/>
    </row>
    <row r="1597" spans="1:22" s="24" customFormat="1" ht="12" customHeight="1">
      <c r="A1597" s="39"/>
      <c r="B1597" s="41"/>
      <c r="C1597" s="42"/>
      <c r="D1597" s="42"/>
      <c r="E1597" s="42"/>
      <c r="F1597" s="42"/>
      <c r="G1597" s="42"/>
      <c r="H1597" s="440"/>
      <c r="I1597" s="42"/>
      <c r="J1597" s="42"/>
      <c r="K1597" s="42"/>
      <c r="L1597" s="42"/>
      <c r="M1597" s="42"/>
      <c r="N1597" s="42"/>
      <c r="O1597" s="227"/>
      <c r="P1597" s="42"/>
      <c r="Q1597" s="42"/>
      <c r="R1597" s="227"/>
      <c r="S1597" s="42"/>
      <c r="T1597" s="42"/>
      <c r="U1597" s="43"/>
      <c r="V1597" s="44"/>
    </row>
    <row r="1598" spans="1:22" s="24" customFormat="1" ht="17.25" customHeight="1" thickBot="1">
      <c r="A1598" s="39" t="s">
        <v>1832</v>
      </c>
      <c r="B1598" s="510"/>
      <c r="C1598" s="511"/>
      <c r="D1598" s="511"/>
      <c r="E1598" s="511"/>
      <c r="F1598" s="511"/>
      <c r="G1598" s="511"/>
      <c r="H1598" s="511"/>
      <c r="I1598" s="511"/>
      <c r="J1598" s="511"/>
      <c r="K1598" s="511"/>
      <c r="L1598" s="511"/>
      <c r="M1598" s="511"/>
      <c r="N1598" s="447" t="s">
        <v>322</v>
      </c>
      <c r="O1598" s="448">
        <v>1595.9959999999999</v>
      </c>
      <c r="P1598" s="576"/>
      <c r="Q1598" s="576"/>
      <c r="R1598" s="577"/>
      <c r="S1598" s="577"/>
      <c r="T1598" s="578"/>
      <c r="U1598" s="579"/>
      <c r="V1598" s="580"/>
    </row>
    <row r="1599" spans="1:22" ht="17.25" customHeight="1">
      <c r="B1599" s="46"/>
      <c r="C1599" s="46"/>
      <c r="D1599" s="46"/>
      <c r="E1599" s="46"/>
      <c r="F1599" s="46"/>
      <c r="G1599" s="47"/>
      <c r="H1599" s="47"/>
      <c r="I1599" s="47"/>
      <c r="J1599" s="47"/>
      <c r="K1599" s="47"/>
      <c r="L1599" s="47"/>
      <c r="M1599" s="47"/>
      <c r="N1599" s="47"/>
      <c r="O1599" s="47"/>
      <c r="P1599" s="47"/>
      <c r="Q1599" s="47"/>
      <c r="R1599" s="47"/>
      <c r="S1599" s="47"/>
      <c r="T1599" s="47"/>
      <c r="U1599" s="47"/>
      <c r="V1599" s="47"/>
    </row>
    <row r="1600" spans="1:22" s="24" customFormat="1" ht="16.5" customHeight="1" thickBot="1">
      <c r="A1600" s="22"/>
      <c r="B1600" s="735" t="s">
        <v>65</v>
      </c>
      <c r="C1600" s="735"/>
      <c r="D1600" s="735"/>
      <c r="E1600" s="735"/>
      <c r="F1600" s="735"/>
      <c r="G1600" s="735"/>
      <c r="H1600" s="735"/>
      <c r="I1600" s="735"/>
      <c r="J1600" s="735"/>
      <c r="K1600" s="735"/>
      <c r="L1600" s="735"/>
      <c r="M1600" s="735"/>
      <c r="N1600" s="735"/>
      <c r="O1600" s="735"/>
      <c r="P1600" s="735"/>
      <c r="Q1600" s="735"/>
      <c r="R1600" s="735"/>
      <c r="S1600" s="735"/>
      <c r="T1600" s="735"/>
      <c r="U1600" s="735"/>
      <c r="V1600" s="735"/>
    </row>
    <row r="1601" spans="1:22" s="27" customFormat="1" ht="22.5" customHeight="1">
      <c r="A1601" s="106" t="s">
        <v>1833</v>
      </c>
      <c r="B1601" s="774" t="s">
        <v>62</v>
      </c>
      <c r="C1601" s="779" t="s">
        <v>83</v>
      </c>
      <c r="D1601" s="780"/>
      <c r="E1601" s="780"/>
      <c r="F1601" s="780"/>
      <c r="G1601" s="780"/>
      <c r="H1601" s="780"/>
      <c r="I1601" s="780"/>
      <c r="J1601" s="780"/>
      <c r="K1601" s="780"/>
      <c r="L1601" s="780"/>
      <c r="M1601" s="758"/>
      <c r="N1601" s="512"/>
      <c r="O1601" s="513"/>
      <c r="P1601" s="779" t="s">
        <v>90</v>
      </c>
      <c r="Q1601" s="780"/>
      <c r="R1601" s="780"/>
      <c r="S1601" s="758"/>
      <c r="T1601" s="757" t="s">
        <v>367</v>
      </c>
      <c r="U1601" s="758"/>
      <c r="V1601" s="781" t="s">
        <v>6</v>
      </c>
    </row>
    <row r="1602" spans="1:22" s="27" customFormat="1" ht="22.5" customHeight="1">
      <c r="A1602" s="106" t="s">
        <v>1834</v>
      </c>
      <c r="B1602" s="775"/>
      <c r="C1602" s="787" t="s">
        <v>84</v>
      </c>
      <c r="D1602" s="788"/>
      <c r="E1602" s="789"/>
      <c r="F1602" s="516">
        <v>2</v>
      </c>
      <c r="G1602" s="791" t="s">
        <v>292</v>
      </c>
      <c r="H1602" s="750" t="s">
        <v>291</v>
      </c>
      <c r="I1602" s="750"/>
      <c r="J1602" s="787" t="s">
        <v>290</v>
      </c>
      <c r="K1602" s="790"/>
      <c r="L1602" s="517"/>
      <c r="M1602" s="517"/>
      <c r="N1602" s="518"/>
      <c r="O1602" s="519"/>
      <c r="P1602" s="814"/>
      <c r="Q1602" s="815"/>
      <c r="R1602" s="815"/>
      <c r="S1602" s="816"/>
      <c r="T1602" s="759"/>
      <c r="U1602" s="760"/>
      <c r="V1602" s="782"/>
    </row>
    <row r="1603" spans="1:22" s="27" customFormat="1" ht="51.75" customHeight="1" thickBot="1">
      <c r="A1603" s="106" t="s">
        <v>1835</v>
      </c>
      <c r="B1603" s="775"/>
      <c r="C1603" s="788" t="s">
        <v>82</v>
      </c>
      <c r="D1603" s="789"/>
      <c r="E1603" s="520" t="s">
        <v>86</v>
      </c>
      <c r="F1603" s="514" t="s">
        <v>311</v>
      </c>
      <c r="G1603" s="791"/>
      <c r="H1603" s="750"/>
      <c r="I1603" s="750"/>
      <c r="J1603" s="504" t="s">
        <v>289</v>
      </c>
      <c r="K1603" s="515" t="s">
        <v>297</v>
      </c>
      <c r="L1603" s="521" t="s">
        <v>378</v>
      </c>
      <c r="M1603" s="521"/>
      <c r="N1603" s="522" t="s">
        <v>339</v>
      </c>
      <c r="O1603" s="523"/>
      <c r="P1603" s="454" t="s">
        <v>1100</v>
      </c>
      <c r="Q1603" s="333" t="s">
        <v>91</v>
      </c>
      <c r="R1603" s="334"/>
      <c r="S1603" s="107">
        <v>5</v>
      </c>
      <c r="T1603" s="784"/>
      <c r="U1603" s="785"/>
      <c r="V1603" s="783"/>
    </row>
    <row r="1604" spans="1:22" s="27" customFormat="1" ht="15.75" customHeight="1">
      <c r="A1604" s="106" t="s">
        <v>1836</v>
      </c>
      <c r="B1604" s="775"/>
      <c r="C1604" s="50">
        <v>1</v>
      </c>
      <c r="D1604" s="94" t="s">
        <v>529</v>
      </c>
      <c r="E1604" s="101">
        <v>0.5</v>
      </c>
      <c r="F1604" s="327">
        <v>718.97</v>
      </c>
      <c r="G1604" s="327">
        <v>1532.71</v>
      </c>
      <c r="H1604" s="777" t="s">
        <v>31</v>
      </c>
      <c r="I1604" s="778"/>
      <c r="J1604" s="102" t="s">
        <v>6</v>
      </c>
      <c r="K1604" s="99" t="s">
        <v>1071</v>
      </c>
      <c r="L1604" s="486" t="s">
        <v>1050</v>
      </c>
      <c r="M1604" s="487" t="s">
        <v>1837</v>
      </c>
      <c r="N1604" s="401" t="s">
        <v>24</v>
      </c>
      <c r="O1604" s="801" t="s">
        <v>15</v>
      </c>
      <c r="P1604" s="802"/>
      <c r="Q1604" s="792">
        <v>50</v>
      </c>
      <c r="R1604" s="795" t="s">
        <v>1049</v>
      </c>
      <c r="S1604" s="796"/>
      <c r="T1604" s="757" t="s">
        <v>68</v>
      </c>
      <c r="U1604" s="780"/>
      <c r="V1604" s="758"/>
    </row>
    <row r="1605" spans="1:22" s="27" customFormat="1" ht="15.75" customHeight="1" thickBot="1">
      <c r="A1605" s="106" t="s">
        <v>1838</v>
      </c>
      <c r="B1605" s="775"/>
      <c r="C1605" s="50">
        <v>2</v>
      </c>
      <c r="D1605" s="94" t="s">
        <v>530</v>
      </c>
      <c r="E1605" s="101">
        <v>0.5</v>
      </c>
      <c r="F1605" s="327">
        <v>7261.0099999999993</v>
      </c>
      <c r="G1605" s="327">
        <v>1532.71</v>
      </c>
      <c r="H1605" s="777" t="s">
        <v>6</v>
      </c>
      <c r="I1605" s="778"/>
      <c r="J1605" s="102" t="s">
        <v>6</v>
      </c>
      <c r="K1605" s="99" t="s">
        <v>1071</v>
      </c>
      <c r="L1605" s="486" t="s">
        <v>1049</v>
      </c>
      <c r="M1605" s="487" t="s">
        <v>1135</v>
      </c>
      <c r="N1605" s="401" t="s">
        <v>24</v>
      </c>
      <c r="O1605" s="801"/>
      <c r="P1605" s="802"/>
      <c r="Q1605" s="793"/>
      <c r="R1605" s="797"/>
      <c r="S1605" s="798"/>
      <c r="T1605" s="784"/>
      <c r="U1605" s="786"/>
      <c r="V1605" s="785"/>
    </row>
    <row r="1606" spans="1:22" s="27" customFormat="1" ht="15.75" customHeight="1">
      <c r="A1606" s="106" t="s">
        <v>1839</v>
      </c>
      <c r="B1606" s="775"/>
      <c r="C1606" s="50">
        <v>3</v>
      </c>
      <c r="D1606" s="94" t="s">
        <v>1071</v>
      </c>
      <c r="E1606" s="101" t="s">
        <v>1071</v>
      </c>
      <c r="F1606" s="327" t="s">
        <v>1071</v>
      </c>
      <c r="G1606" s="327" t="s">
        <v>1071</v>
      </c>
      <c r="H1606" s="777" t="s">
        <v>1071</v>
      </c>
      <c r="I1606" s="778"/>
      <c r="J1606" s="102" t="s">
        <v>1071</v>
      </c>
      <c r="K1606" s="99" t="s">
        <v>1071</v>
      </c>
      <c r="L1606" s="486"/>
      <c r="M1606" s="487" t="s">
        <v>1071</v>
      </c>
      <c r="N1606" s="401"/>
      <c r="O1606" s="803"/>
      <c r="P1606" s="804"/>
      <c r="Q1606" s="794"/>
      <c r="R1606" s="799"/>
      <c r="S1606" s="800"/>
      <c r="T1606" s="261"/>
      <c r="U1606" s="261"/>
      <c r="V1606" s="262"/>
    </row>
    <row r="1607" spans="1:22" s="27" customFormat="1" ht="15.75" customHeight="1">
      <c r="A1607" s="106" t="s">
        <v>1840</v>
      </c>
      <c r="B1607" s="775"/>
      <c r="C1607" s="50">
        <v>4</v>
      </c>
      <c r="D1607" s="94" t="s">
        <v>1071</v>
      </c>
      <c r="E1607" s="101" t="s">
        <v>1071</v>
      </c>
      <c r="F1607" s="327" t="s">
        <v>1071</v>
      </c>
      <c r="G1607" s="327" t="s">
        <v>1071</v>
      </c>
      <c r="H1607" s="777" t="s">
        <v>1071</v>
      </c>
      <c r="I1607" s="778"/>
      <c r="J1607" s="102" t="s">
        <v>1071</v>
      </c>
      <c r="K1607" s="99" t="s">
        <v>1071</v>
      </c>
      <c r="L1607" s="486"/>
      <c r="M1607" s="487" t="s">
        <v>1071</v>
      </c>
      <c r="N1607" s="401"/>
      <c r="O1607" s="810" t="s">
        <v>315</v>
      </c>
      <c r="P1607" s="787" t="s">
        <v>314</v>
      </c>
      <c r="Q1607" s="788"/>
      <c r="R1607" s="788"/>
      <c r="S1607" s="789"/>
      <c r="T1607" s="242"/>
      <c r="U1607" s="242"/>
      <c r="V1607" s="263"/>
    </row>
    <row r="1608" spans="1:22" s="27" customFormat="1" ht="17.25" customHeight="1">
      <c r="A1608" s="106" t="s">
        <v>1841</v>
      </c>
      <c r="B1608" s="775"/>
      <c r="C1608" s="50">
        <v>5</v>
      </c>
      <c r="D1608" s="94" t="s">
        <v>1071</v>
      </c>
      <c r="E1608" s="101" t="s">
        <v>1071</v>
      </c>
      <c r="F1608" s="327" t="s">
        <v>1071</v>
      </c>
      <c r="G1608" s="327" t="s">
        <v>1071</v>
      </c>
      <c r="H1608" s="777" t="s">
        <v>1071</v>
      </c>
      <c r="I1608" s="778"/>
      <c r="J1608" s="102" t="s">
        <v>1071</v>
      </c>
      <c r="K1608" s="99" t="s">
        <v>1071</v>
      </c>
      <c r="L1608" s="486"/>
      <c r="M1608" s="487" t="s">
        <v>1071</v>
      </c>
      <c r="N1608" s="401"/>
      <c r="O1608" s="811"/>
      <c r="P1608" s="504" t="s">
        <v>92</v>
      </c>
      <c r="Q1608" s="504" t="s">
        <v>299</v>
      </c>
      <c r="R1608" s="750" t="s">
        <v>312</v>
      </c>
      <c r="S1608" s="750"/>
      <c r="T1608" s="242"/>
      <c r="U1608" s="242"/>
      <c r="V1608" s="263"/>
    </row>
    <row r="1609" spans="1:22" s="27" customFormat="1" ht="16.5" customHeight="1" thickBot="1">
      <c r="A1609" s="106" t="s">
        <v>1842</v>
      </c>
      <c r="B1609" s="775"/>
      <c r="C1609" s="103">
        <v>6</v>
      </c>
      <c r="D1609" s="104" t="s">
        <v>1071</v>
      </c>
      <c r="E1609" s="105" t="s">
        <v>1071</v>
      </c>
      <c r="F1609" s="327" t="s">
        <v>1071</v>
      </c>
      <c r="G1609" s="327" t="s">
        <v>1071</v>
      </c>
      <c r="H1609" s="777" t="s">
        <v>1071</v>
      </c>
      <c r="I1609" s="778"/>
      <c r="J1609" s="102" t="s">
        <v>1071</v>
      </c>
      <c r="K1609" s="99" t="s">
        <v>1071</v>
      </c>
      <c r="L1609" s="486"/>
      <c r="M1609" s="487" t="s">
        <v>1071</v>
      </c>
      <c r="N1609" s="484"/>
      <c r="O1609" s="346" t="s">
        <v>6</v>
      </c>
      <c r="P1609" s="265">
        <v>2</v>
      </c>
      <c r="Q1609" s="266">
        <v>3065.4126299999998</v>
      </c>
      <c r="R1609" s="817">
        <v>7979.98</v>
      </c>
      <c r="S1609" s="817">
        <v>0</v>
      </c>
      <c r="T1609" s="242"/>
      <c r="U1609" s="242"/>
      <c r="V1609" s="263"/>
    </row>
    <row r="1610" spans="1:22" s="27" customFormat="1" ht="16.5" customHeight="1" thickBot="1">
      <c r="A1610" s="106" t="s">
        <v>1843</v>
      </c>
      <c r="B1610" s="776"/>
      <c r="C1610" s="805" t="s">
        <v>88</v>
      </c>
      <c r="D1610" s="806"/>
      <c r="E1610" s="806"/>
      <c r="F1610" s="545"/>
      <c r="G1610" s="546"/>
      <c r="H1610" s="730" t="s">
        <v>6</v>
      </c>
      <c r="I1610" s="731"/>
      <c r="J1610" s="449" t="s">
        <v>6</v>
      </c>
      <c r="K1610" s="267" t="s">
        <v>6</v>
      </c>
      <c r="L1610" s="527"/>
      <c r="M1610" s="575"/>
      <c r="N1610" s="528"/>
      <c r="O1610" s="732" t="s">
        <v>1071</v>
      </c>
      <c r="P1610" s="732" t="s">
        <v>1071</v>
      </c>
      <c r="Q1610" s="732" t="s">
        <v>1071</v>
      </c>
      <c r="R1610" s="732" t="s">
        <v>1071</v>
      </c>
      <c r="S1610" s="732" t="s">
        <v>1071</v>
      </c>
      <c r="T1610" s="524"/>
      <c r="U1610" s="525"/>
      <c r="V1610" s="526"/>
    </row>
    <row r="1611" spans="1:22" ht="24.9" customHeight="1"/>
    <row r="1612" spans="1:22" ht="24.9" customHeight="1"/>
    <row r="1613" spans="1:22" s="38" customFormat="1" ht="24" thickBot="1">
      <c r="A1613" s="31">
        <v>48</v>
      </c>
      <c r="B1613" s="746" t="s">
        <v>49</v>
      </c>
      <c r="C1613" s="746"/>
      <c r="D1613" s="746"/>
      <c r="E1613" s="32">
        <v>51</v>
      </c>
      <c r="F1613" s="33" t="s">
        <v>531</v>
      </c>
      <c r="G1613" s="34"/>
      <c r="H1613" s="34"/>
      <c r="I1613" s="33"/>
      <c r="J1613" s="33"/>
      <c r="K1613" s="33"/>
      <c r="L1613" s="33"/>
      <c r="M1613" s="35"/>
      <c r="N1613" s="35"/>
      <c r="O1613" s="34"/>
      <c r="P1613" s="34"/>
      <c r="Q1613" s="36"/>
      <c r="R1613" s="36"/>
      <c r="S1613" s="36"/>
      <c r="T1613" s="36"/>
      <c r="U1613" s="37"/>
    </row>
    <row r="1614" spans="1:22" s="24" customFormat="1" ht="24.75" customHeight="1">
      <c r="A1614" s="22"/>
      <c r="B1614" s="768" t="s">
        <v>54</v>
      </c>
      <c r="C1614" s="501" t="s">
        <v>55</v>
      </c>
      <c r="D1614" s="502" t="s">
        <v>16</v>
      </c>
      <c r="E1614" s="502"/>
      <c r="F1614" s="502" t="s">
        <v>56</v>
      </c>
      <c r="G1614" s="503"/>
      <c r="H1614" s="749" t="s">
        <v>57</v>
      </c>
      <c r="I1614" s="747" t="s">
        <v>345</v>
      </c>
      <c r="J1614" s="749" t="s">
        <v>17</v>
      </c>
      <c r="K1614" s="749" t="s">
        <v>298</v>
      </c>
      <c r="L1614" s="749" t="s">
        <v>58</v>
      </c>
      <c r="M1614" s="749" t="s">
        <v>193</v>
      </c>
      <c r="N1614" s="766" t="s">
        <v>313</v>
      </c>
      <c r="O1614" s="767"/>
      <c r="P1614" s="733" t="s">
        <v>21</v>
      </c>
      <c r="Q1614" s="734"/>
      <c r="R1614" s="757" t="s">
        <v>205</v>
      </c>
      <c r="S1614" s="758"/>
      <c r="T1614" s="761" t="s">
        <v>180</v>
      </c>
      <c r="U1614" s="762"/>
      <c r="V1614" s="763"/>
    </row>
    <row r="1615" spans="1:22" s="24" customFormat="1" ht="92.25" customHeight="1">
      <c r="A1615" s="22"/>
      <c r="B1615" s="769"/>
      <c r="C1615" s="504" t="s">
        <v>59</v>
      </c>
      <c r="D1615" s="505" t="s">
        <v>3</v>
      </c>
      <c r="E1615" s="505" t="s">
        <v>18</v>
      </c>
      <c r="F1615" s="505" t="s">
        <v>60</v>
      </c>
      <c r="G1615" s="506" t="s">
        <v>61</v>
      </c>
      <c r="H1615" s="750"/>
      <c r="I1615" s="748"/>
      <c r="J1615" s="750"/>
      <c r="K1615" s="750"/>
      <c r="L1615" s="750"/>
      <c r="M1615" s="750"/>
      <c r="N1615" s="504" t="s">
        <v>191</v>
      </c>
      <c r="O1615" s="505" t="s">
        <v>73</v>
      </c>
      <c r="P1615" s="764"/>
      <c r="Q1615" s="765"/>
      <c r="R1615" s="759"/>
      <c r="S1615" s="760"/>
      <c r="T1615" s="507" t="s">
        <v>181</v>
      </c>
      <c r="U1615" s="508" t="s">
        <v>190</v>
      </c>
      <c r="V1615" s="509" t="s">
        <v>225</v>
      </c>
    </row>
    <row r="1616" spans="1:22" s="24" customFormat="1" ht="26.25" customHeight="1">
      <c r="A1616" s="22"/>
      <c r="B1616" s="433"/>
      <c r="C1616" s="434">
        <v>3</v>
      </c>
      <c r="D1616" s="434">
        <v>4</v>
      </c>
      <c r="E1616" s="434">
        <v>5</v>
      </c>
      <c r="F1616" s="434">
        <v>6</v>
      </c>
      <c r="G1616" s="434">
        <v>7</v>
      </c>
      <c r="H1616" s="434">
        <v>8</v>
      </c>
      <c r="I1616" s="434">
        <v>9</v>
      </c>
      <c r="J1616" s="434">
        <v>10</v>
      </c>
      <c r="K1616" s="434">
        <v>11</v>
      </c>
      <c r="L1616" s="434">
        <v>12</v>
      </c>
      <c r="M1616" s="434">
        <v>13</v>
      </c>
      <c r="N1616" s="434">
        <v>14</v>
      </c>
      <c r="O1616" s="434">
        <v>15</v>
      </c>
      <c r="P1616" s="435">
        <v>16</v>
      </c>
      <c r="Q1616" s="436">
        <v>17</v>
      </c>
      <c r="R1616" s="435">
        <v>18</v>
      </c>
      <c r="S1616" s="436">
        <v>19</v>
      </c>
      <c r="T1616" s="437">
        <v>20</v>
      </c>
      <c r="U1616" s="224">
        <v>21</v>
      </c>
      <c r="V1616" s="438">
        <v>22</v>
      </c>
    </row>
    <row r="1617" spans="1:22" s="40" customFormat="1" ht="24.9" customHeight="1">
      <c r="A1617" s="39" t="s">
        <v>1844</v>
      </c>
      <c r="B1617" s="728">
        <v>1</v>
      </c>
      <c r="C1617" s="724" t="s">
        <v>624</v>
      </c>
      <c r="D1617" s="724" t="s">
        <v>894</v>
      </c>
      <c r="E1617" s="724" t="s">
        <v>896</v>
      </c>
      <c r="F1617" s="724" t="s">
        <v>595</v>
      </c>
      <c r="G1617" s="419">
        <v>0.3</v>
      </c>
      <c r="H1617" s="718" t="s">
        <v>24</v>
      </c>
      <c r="I1617" s="425">
        <v>1</v>
      </c>
      <c r="J1617" s="426" t="s">
        <v>532</v>
      </c>
      <c r="K1617" s="726">
        <v>42706</v>
      </c>
      <c r="L1617" s="726">
        <v>43318</v>
      </c>
      <c r="M1617" s="420">
        <v>1522.5</v>
      </c>
      <c r="N1617" s="458">
        <v>456.75</v>
      </c>
      <c r="O1617" s="228">
        <v>456.75</v>
      </c>
      <c r="P1617" s="720"/>
      <c r="Q1617" s="721"/>
      <c r="R1617" s="742" t="s">
        <v>610</v>
      </c>
      <c r="S1617" s="743"/>
      <c r="T1617" s="422" t="s">
        <v>24</v>
      </c>
      <c r="U1617" s="423">
        <v>20</v>
      </c>
      <c r="V1617" s="424" t="s">
        <v>24</v>
      </c>
    </row>
    <row r="1618" spans="1:22" s="40" customFormat="1" ht="24.9" customHeight="1">
      <c r="A1618" s="39" t="s">
        <v>1088</v>
      </c>
      <c r="B1618" s="729"/>
      <c r="C1618" s="725"/>
      <c r="D1618" s="725"/>
      <c r="E1618" s="725"/>
      <c r="F1618" s="725"/>
      <c r="G1618" s="419">
        <v>0.1</v>
      </c>
      <c r="H1618" s="719"/>
      <c r="I1618" s="425">
        <v>2</v>
      </c>
      <c r="J1618" s="426" t="s">
        <v>533</v>
      </c>
      <c r="K1618" s="727"/>
      <c r="L1618" s="727"/>
      <c r="M1618" s="420">
        <v>1522.5</v>
      </c>
      <c r="N1618" s="458">
        <v>152.25</v>
      </c>
      <c r="O1618" s="228">
        <v>152.25</v>
      </c>
      <c r="P1618" s="720"/>
      <c r="Q1618" s="721"/>
      <c r="R1618" s="744"/>
      <c r="S1618" s="745"/>
      <c r="T1618" s="422" t="s">
        <v>24</v>
      </c>
      <c r="U1618" s="423">
        <v>2</v>
      </c>
      <c r="V1618" s="424" t="s">
        <v>24</v>
      </c>
    </row>
    <row r="1619" spans="1:22" s="40" customFormat="1" ht="24.9" customHeight="1">
      <c r="A1619" s="39" t="s">
        <v>595</v>
      </c>
      <c r="B1619" s="728">
        <v>2</v>
      </c>
      <c r="C1619" s="724" t="s">
        <v>624</v>
      </c>
      <c r="D1619" s="724" t="s">
        <v>895</v>
      </c>
      <c r="E1619" s="724" t="s">
        <v>897</v>
      </c>
      <c r="F1619" s="724" t="s">
        <v>595</v>
      </c>
      <c r="G1619" s="419">
        <v>0.6</v>
      </c>
      <c r="H1619" s="718" t="s">
        <v>24</v>
      </c>
      <c r="I1619" s="425">
        <v>1</v>
      </c>
      <c r="J1619" s="426" t="s">
        <v>532</v>
      </c>
      <c r="K1619" s="726">
        <v>43830</v>
      </c>
      <c r="L1619" s="726">
        <v>45138</v>
      </c>
      <c r="M1619" s="420">
        <v>2216.7800000000002</v>
      </c>
      <c r="N1619" s="458">
        <v>1330.068</v>
      </c>
      <c r="O1619" s="228">
        <v>1330.068</v>
      </c>
      <c r="P1619" s="720"/>
      <c r="Q1619" s="721"/>
      <c r="R1619" s="742" t="s">
        <v>610</v>
      </c>
      <c r="S1619" s="743"/>
      <c r="T1619" s="422" t="s">
        <v>24</v>
      </c>
      <c r="U1619" s="423">
        <v>27</v>
      </c>
      <c r="V1619" s="424" t="s">
        <v>24</v>
      </c>
    </row>
    <row r="1620" spans="1:22" s="40" customFormat="1" ht="24.9" customHeight="1">
      <c r="A1620" s="39" t="s">
        <v>1089</v>
      </c>
      <c r="B1620" s="729"/>
      <c r="C1620" s="725"/>
      <c r="D1620" s="725"/>
      <c r="E1620" s="725"/>
      <c r="F1620" s="725"/>
      <c r="G1620" s="419">
        <v>0.4</v>
      </c>
      <c r="H1620" s="719"/>
      <c r="I1620" s="425">
        <v>3</v>
      </c>
      <c r="J1620" s="426" t="s">
        <v>534</v>
      </c>
      <c r="K1620" s="727"/>
      <c r="L1620" s="727"/>
      <c r="M1620" s="420">
        <v>2216.62</v>
      </c>
      <c r="N1620" s="458">
        <v>886.64800000000002</v>
      </c>
      <c r="O1620" s="228">
        <v>886.64800000000002</v>
      </c>
      <c r="P1620" s="720"/>
      <c r="Q1620" s="721"/>
      <c r="R1620" s="744"/>
      <c r="S1620" s="745"/>
      <c r="T1620" s="422" t="s">
        <v>24</v>
      </c>
      <c r="U1620" s="423">
        <v>37</v>
      </c>
      <c r="V1620" s="424" t="s">
        <v>24</v>
      </c>
    </row>
    <row r="1621" spans="1:22" s="40" customFormat="1" ht="24.9" customHeight="1">
      <c r="A1621" s="39" t="s">
        <v>1090</v>
      </c>
      <c r="B1621" s="439">
        <v>3</v>
      </c>
      <c r="C1621" s="427" t="s">
        <v>624</v>
      </c>
      <c r="D1621" s="427" t="s">
        <v>898</v>
      </c>
      <c r="E1621" s="427" t="s">
        <v>899</v>
      </c>
      <c r="F1621" s="427" t="s">
        <v>595</v>
      </c>
      <c r="G1621" s="419">
        <v>0.4</v>
      </c>
      <c r="H1621" s="419" t="s">
        <v>24</v>
      </c>
      <c r="I1621" s="425">
        <v>2</v>
      </c>
      <c r="J1621" s="426" t="s">
        <v>533</v>
      </c>
      <c r="K1621" s="461">
        <v>43831</v>
      </c>
      <c r="L1621" s="461">
        <v>45138</v>
      </c>
      <c r="M1621" s="420">
        <v>2258.21</v>
      </c>
      <c r="N1621" s="458">
        <v>903.28400000000011</v>
      </c>
      <c r="O1621" s="228">
        <v>903.28399999999999</v>
      </c>
      <c r="P1621" s="720"/>
      <c r="Q1621" s="721"/>
      <c r="R1621" s="722" t="s">
        <v>610</v>
      </c>
      <c r="S1621" s="723"/>
      <c r="T1621" s="422" t="s">
        <v>24</v>
      </c>
      <c r="U1621" s="423">
        <v>9</v>
      </c>
      <c r="V1621" s="424" t="s">
        <v>24</v>
      </c>
    </row>
    <row r="1622" spans="1:22" s="40" customFormat="1" ht="13.8">
      <c r="A1622" s="39" t="s">
        <v>1091</v>
      </c>
      <c r="B1622" s="439" t="s">
        <v>1071</v>
      </c>
      <c r="C1622" s="427"/>
      <c r="D1622" s="427"/>
      <c r="E1622" s="427"/>
      <c r="F1622" s="427"/>
      <c r="G1622" s="419"/>
      <c r="H1622" s="419"/>
      <c r="I1622" s="425"/>
      <c r="J1622" s="426" t="s">
        <v>1071</v>
      </c>
      <c r="K1622" s="461"/>
      <c r="L1622" s="461"/>
      <c r="M1622" s="420"/>
      <c r="N1622" s="458" t="s">
        <v>1071</v>
      </c>
      <c r="O1622" s="228" t="s">
        <v>1071</v>
      </c>
      <c r="P1622" s="720"/>
      <c r="Q1622" s="721"/>
      <c r="R1622" s="722"/>
      <c r="S1622" s="723"/>
      <c r="T1622" s="422"/>
      <c r="U1622" s="423"/>
      <c r="V1622" s="424"/>
    </row>
    <row r="1623" spans="1:22" s="40" customFormat="1" ht="13.8">
      <c r="A1623" s="39"/>
      <c r="B1623" s="439" t="s">
        <v>1071</v>
      </c>
      <c r="C1623" s="427"/>
      <c r="D1623" s="427"/>
      <c r="E1623" s="427"/>
      <c r="F1623" s="427"/>
      <c r="G1623" s="419"/>
      <c r="H1623" s="419"/>
      <c r="I1623" s="425"/>
      <c r="J1623" s="426" t="s">
        <v>1071</v>
      </c>
      <c r="K1623" s="461"/>
      <c r="L1623" s="461"/>
      <c r="M1623" s="420"/>
      <c r="N1623" s="458" t="s">
        <v>1071</v>
      </c>
      <c r="O1623" s="228" t="s">
        <v>1071</v>
      </c>
      <c r="P1623" s="720"/>
      <c r="Q1623" s="721"/>
      <c r="R1623" s="722"/>
      <c r="S1623" s="723"/>
      <c r="T1623" s="422"/>
      <c r="U1623" s="423"/>
      <c r="V1623" s="424"/>
    </row>
    <row r="1624" spans="1:22" s="40" customFormat="1" ht="13.8">
      <c r="A1624" s="39"/>
      <c r="B1624" s="439" t="s">
        <v>1071</v>
      </c>
      <c r="C1624" s="427"/>
      <c r="D1624" s="427"/>
      <c r="E1624" s="427"/>
      <c r="F1624" s="427"/>
      <c r="G1624" s="419"/>
      <c r="H1624" s="419"/>
      <c r="I1624" s="425"/>
      <c r="J1624" s="426" t="s">
        <v>1071</v>
      </c>
      <c r="K1624" s="461"/>
      <c r="L1624" s="461"/>
      <c r="M1624" s="420"/>
      <c r="N1624" s="458" t="s">
        <v>1071</v>
      </c>
      <c r="O1624" s="228" t="s">
        <v>1071</v>
      </c>
      <c r="P1624" s="720"/>
      <c r="Q1624" s="721"/>
      <c r="R1624" s="722"/>
      <c r="S1624" s="723"/>
      <c r="T1624" s="422"/>
      <c r="U1624" s="423"/>
      <c r="V1624" s="424"/>
    </row>
    <row r="1625" spans="1:22" s="40" customFormat="1" ht="13.8">
      <c r="A1625" s="39"/>
      <c r="B1625" s="439" t="s">
        <v>1071</v>
      </c>
      <c r="C1625" s="427"/>
      <c r="D1625" s="427"/>
      <c r="E1625" s="427"/>
      <c r="F1625" s="427"/>
      <c r="G1625" s="419"/>
      <c r="H1625" s="419"/>
      <c r="I1625" s="425"/>
      <c r="J1625" s="426" t="s">
        <v>1071</v>
      </c>
      <c r="K1625" s="461"/>
      <c r="L1625" s="461"/>
      <c r="M1625" s="420"/>
      <c r="N1625" s="458" t="s">
        <v>1071</v>
      </c>
      <c r="O1625" s="228" t="s">
        <v>1071</v>
      </c>
      <c r="P1625" s="720"/>
      <c r="Q1625" s="721"/>
      <c r="R1625" s="722"/>
      <c r="S1625" s="723"/>
      <c r="T1625" s="422"/>
      <c r="U1625" s="423"/>
      <c r="V1625" s="424"/>
    </row>
    <row r="1626" spans="1:22" s="40" customFormat="1" ht="13.8">
      <c r="A1626" s="39"/>
      <c r="B1626" s="439" t="s">
        <v>1071</v>
      </c>
      <c r="C1626" s="427"/>
      <c r="D1626" s="427"/>
      <c r="E1626" s="427"/>
      <c r="F1626" s="427"/>
      <c r="G1626" s="419"/>
      <c r="H1626" s="419"/>
      <c r="I1626" s="425"/>
      <c r="J1626" s="426" t="s">
        <v>1071</v>
      </c>
      <c r="K1626" s="461"/>
      <c r="L1626" s="461"/>
      <c r="M1626" s="420"/>
      <c r="N1626" s="458" t="s">
        <v>1071</v>
      </c>
      <c r="O1626" s="228" t="s">
        <v>1071</v>
      </c>
      <c r="P1626" s="720"/>
      <c r="Q1626" s="721"/>
      <c r="R1626" s="722"/>
      <c r="S1626" s="723"/>
      <c r="T1626" s="422"/>
      <c r="U1626" s="423"/>
      <c r="V1626" s="424"/>
    </row>
    <row r="1627" spans="1:22" s="40" customFormat="1" ht="13.8">
      <c r="A1627" s="39"/>
      <c r="B1627" s="439" t="s">
        <v>1071</v>
      </c>
      <c r="C1627" s="427"/>
      <c r="D1627" s="427"/>
      <c r="E1627" s="427"/>
      <c r="F1627" s="427"/>
      <c r="G1627" s="419"/>
      <c r="H1627" s="419"/>
      <c r="I1627" s="425"/>
      <c r="J1627" s="426" t="s">
        <v>1071</v>
      </c>
      <c r="K1627" s="461"/>
      <c r="L1627" s="461"/>
      <c r="M1627" s="420"/>
      <c r="N1627" s="458" t="s">
        <v>1071</v>
      </c>
      <c r="O1627" s="228" t="s">
        <v>1071</v>
      </c>
      <c r="P1627" s="720"/>
      <c r="Q1627" s="721"/>
      <c r="R1627" s="722"/>
      <c r="S1627" s="723"/>
      <c r="T1627" s="422"/>
      <c r="U1627" s="423"/>
      <c r="V1627" s="424"/>
    </row>
    <row r="1628" spans="1:22" s="40" customFormat="1" ht="13.8">
      <c r="A1628" s="39" t="s">
        <v>1845</v>
      </c>
      <c r="B1628" s="439" t="s">
        <v>1071</v>
      </c>
      <c r="C1628" s="427"/>
      <c r="D1628" s="427"/>
      <c r="E1628" s="427"/>
      <c r="F1628" s="427"/>
      <c r="G1628" s="419"/>
      <c r="H1628" s="419"/>
      <c r="I1628" s="425"/>
      <c r="J1628" s="426" t="s">
        <v>1071</v>
      </c>
      <c r="K1628" s="461"/>
      <c r="L1628" s="461"/>
      <c r="M1628" s="420"/>
      <c r="N1628" s="459" t="s">
        <v>1071</v>
      </c>
      <c r="O1628" s="228"/>
      <c r="P1628" s="720"/>
      <c r="Q1628" s="721"/>
      <c r="R1628" s="722"/>
      <c r="S1628" s="723"/>
      <c r="T1628" s="422"/>
      <c r="U1628" s="423"/>
      <c r="V1628" s="424"/>
    </row>
    <row r="1629" spans="1:22" s="40" customFormat="1" ht="13.8">
      <c r="A1629" s="39" t="s">
        <v>1846</v>
      </c>
      <c r="B1629" s="439" t="s">
        <v>1071</v>
      </c>
      <c r="C1629" s="427"/>
      <c r="D1629" s="427"/>
      <c r="E1629" s="427"/>
      <c r="F1629" s="427"/>
      <c r="G1629" s="419"/>
      <c r="H1629" s="419"/>
      <c r="I1629" s="425"/>
      <c r="J1629" s="426" t="s">
        <v>1071</v>
      </c>
      <c r="K1629" s="461"/>
      <c r="L1629" s="461"/>
      <c r="M1629" s="421"/>
      <c r="N1629" s="459" t="s">
        <v>1071</v>
      </c>
      <c r="O1629" s="228" t="s">
        <v>1071</v>
      </c>
      <c r="P1629" s="720"/>
      <c r="Q1629" s="721"/>
      <c r="R1629" s="722"/>
      <c r="S1629" s="723"/>
      <c r="T1629" s="422"/>
      <c r="U1629" s="423"/>
      <c r="V1629" s="424"/>
    </row>
    <row r="1630" spans="1:22" s="40" customFormat="1" ht="13.8">
      <c r="A1630" s="39" t="s">
        <v>1847</v>
      </c>
      <c r="B1630" s="439" t="s">
        <v>1071</v>
      </c>
      <c r="C1630" s="427"/>
      <c r="D1630" s="427"/>
      <c r="E1630" s="427"/>
      <c r="F1630" s="427"/>
      <c r="G1630" s="419"/>
      <c r="H1630" s="419"/>
      <c r="I1630" s="425"/>
      <c r="J1630" s="426" t="s">
        <v>1071</v>
      </c>
      <c r="K1630" s="461"/>
      <c r="L1630" s="461"/>
      <c r="M1630" s="421"/>
      <c r="N1630" s="459" t="s">
        <v>1071</v>
      </c>
      <c r="O1630" s="228" t="s">
        <v>1071</v>
      </c>
      <c r="P1630" s="720"/>
      <c r="Q1630" s="721"/>
      <c r="R1630" s="722"/>
      <c r="S1630" s="723"/>
      <c r="T1630" s="422"/>
      <c r="U1630" s="423"/>
      <c r="V1630" s="424"/>
    </row>
    <row r="1631" spans="1:22" s="40" customFormat="1" ht="14.4" thickBot="1">
      <c r="A1631" s="39" t="s">
        <v>1848</v>
      </c>
      <c r="B1631" s="443" t="s">
        <v>1071</v>
      </c>
      <c r="C1631" s="428"/>
      <c r="D1631" s="428"/>
      <c r="E1631" s="428"/>
      <c r="F1631" s="428"/>
      <c r="G1631" s="429"/>
      <c r="H1631" s="429"/>
      <c r="I1631" s="430"/>
      <c r="J1631" s="431" t="s">
        <v>1071</v>
      </c>
      <c r="K1631" s="462"/>
      <c r="L1631" s="462"/>
      <c r="M1631" s="432"/>
      <c r="N1631" s="459" t="s">
        <v>1071</v>
      </c>
      <c r="O1631" s="228" t="s">
        <v>1071</v>
      </c>
      <c r="P1631" s="720"/>
      <c r="Q1631" s="721"/>
      <c r="R1631" s="722"/>
      <c r="S1631" s="723"/>
      <c r="T1631" s="422"/>
      <c r="U1631" s="423"/>
      <c r="V1631" s="424"/>
    </row>
    <row r="1632" spans="1:22" s="24" customFormat="1" ht="12" customHeight="1">
      <c r="A1632" s="39"/>
      <c r="B1632" s="41"/>
      <c r="C1632" s="42"/>
      <c r="D1632" s="42"/>
      <c r="E1632" s="42"/>
      <c r="F1632" s="42"/>
      <c r="G1632" s="42"/>
      <c r="H1632" s="440"/>
      <c r="I1632" s="42"/>
      <c r="J1632" s="42"/>
      <c r="K1632" s="42"/>
      <c r="L1632" s="42"/>
      <c r="M1632" s="42"/>
      <c r="N1632" s="42"/>
      <c r="O1632" s="227"/>
      <c r="P1632" s="42"/>
      <c r="Q1632" s="42"/>
      <c r="R1632" s="227"/>
      <c r="S1632" s="42"/>
      <c r="T1632" s="42"/>
      <c r="U1632" s="43"/>
      <c r="V1632" s="44"/>
    </row>
    <row r="1633" spans="1:22" s="24" customFormat="1" ht="17.25" customHeight="1" thickBot="1">
      <c r="A1633" s="39" t="s">
        <v>1849</v>
      </c>
      <c r="B1633" s="510"/>
      <c r="C1633" s="511"/>
      <c r="D1633" s="511"/>
      <c r="E1633" s="511"/>
      <c r="F1633" s="511"/>
      <c r="G1633" s="511"/>
      <c r="H1633" s="511"/>
      <c r="I1633" s="511"/>
      <c r="J1633" s="511"/>
      <c r="K1633" s="511"/>
      <c r="L1633" s="511"/>
      <c r="M1633" s="511"/>
      <c r="N1633" s="447" t="s">
        <v>322</v>
      </c>
      <c r="O1633" s="448">
        <v>1243</v>
      </c>
      <c r="P1633" s="576"/>
      <c r="Q1633" s="576"/>
      <c r="R1633" s="577"/>
      <c r="S1633" s="577"/>
      <c r="T1633" s="578"/>
      <c r="U1633" s="579"/>
      <c r="V1633" s="580"/>
    </row>
    <row r="1634" spans="1:22" ht="17.25" customHeight="1">
      <c r="B1634" s="46"/>
      <c r="C1634" s="46"/>
      <c r="D1634" s="46"/>
      <c r="E1634" s="46"/>
      <c r="F1634" s="46"/>
      <c r="G1634" s="47"/>
      <c r="H1634" s="47"/>
      <c r="I1634" s="47"/>
      <c r="J1634" s="47"/>
      <c r="K1634" s="47"/>
      <c r="L1634" s="47"/>
      <c r="M1634" s="47"/>
      <c r="N1634" s="47"/>
      <c r="O1634" s="47"/>
      <c r="P1634" s="47"/>
      <c r="Q1634" s="47"/>
      <c r="R1634" s="47"/>
      <c r="S1634" s="47"/>
      <c r="T1634" s="47"/>
      <c r="U1634" s="47"/>
      <c r="V1634" s="47"/>
    </row>
    <row r="1635" spans="1:22" s="24" customFormat="1" ht="16.5" customHeight="1" thickBot="1">
      <c r="A1635" s="22"/>
      <c r="B1635" s="735" t="s">
        <v>65</v>
      </c>
      <c r="C1635" s="735"/>
      <c r="D1635" s="735"/>
      <c r="E1635" s="735"/>
      <c r="F1635" s="735"/>
      <c r="G1635" s="735"/>
      <c r="H1635" s="735"/>
      <c r="I1635" s="735"/>
      <c r="J1635" s="735"/>
      <c r="K1635" s="735"/>
      <c r="L1635" s="735"/>
      <c r="M1635" s="735"/>
      <c r="N1635" s="735"/>
      <c r="O1635" s="735"/>
      <c r="P1635" s="735"/>
      <c r="Q1635" s="735"/>
      <c r="R1635" s="735"/>
      <c r="S1635" s="735"/>
      <c r="T1635" s="735"/>
      <c r="U1635" s="735"/>
      <c r="V1635" s="735"/>
    </row>
    <row r="1636" spans="1:22" s="27" customFormat="1" ht="22.5" customHeight="1">
      <c r="A1636" s="106" t="s">
        <v>1850</v>
      </c>
      <c r="B1636" s="774" t="s">
        <v>62</v>
      </c>
      <c r="C1636" s="779" t="s">
        <v>83</v>
      </c>
      <c r="D1636" s="780"/>
      <c r="E1636" s="780"/>
      <c r="F1636" s="780"/>
      <c r="G1636" s="780"/>
      <c r="H1636" s="780"/>
      <c r="I1636" s="780"/>
      <c r="J1636" s="780"/>
      <c r="K1636" s="780"/>
      <c r="L1636" s="780"/>
      <c r="M1636" s="758"/>
      <c r="N1636" s="512"/>
      <c r="O1636" s="513"/>
      <c r="P1636" s="779" t="s">
        <v>90</v>
      </c>
      <c r="Q1636" s="780"/>
      <c r="R1636" s="780"/>
      <c r="S1636" s="758"/>
      <c r="T1636" s="757" t="s">
        <v>367</v>
      </c>
      <c r="U1636" s="758"/>
      <c r="V1636" s="781" t="s">
        <v>6</v>
      </c>
    </row>
    <row r="1637" spans="1:22" s="27" customFormat="1" ht="22.5" customHeight="1">
      <c r="A1637" s="106" t="s">
        <v>1851</v>
      </c>
      <c r="B1637" s="775"/>
      <c r="C1637" s="787" t="s">
        <v>84</v>
      </c>
      <c r="D1637" s="788"/>
      <c r="E1637" s="789"/>
      <c r="F1637" s="516">
        <v>3</v>
      </c>
      <c r="G1637" s="791" t="s">
        <v>292</v>
      </c>
      <c r="H1637" s="750" t="s">
        <v>291</v>
      </c>
      <c r="I1637" s="750"/>
      <c r="J1637" s="787" t="s">
        <v>290</v>
      </c>
      <c r="K1637" s="790"/>
      <c r="L1637" s="517"/>
      <c r="M1637" s="517"/>
      <c r="N1637" s="518"/>
      <c r="O1637" s="519"/>
      <c r="P1637" s="814"/>
      <c r="Q1637" s="815"/>
      <c r="R1637" s="815"/>
      <c r="S1637" s="816"/>
      <c r="T1637" s="759"/>
      <c r="U1637" s="760"/>
      <c r="V1637" s="782"/>
    </row>
    <row r="1638" spans="1:22" s="27" customFormat="1" ht="51.75" customHeight="1" thickBot="1">
      <c r="A1638" s="106" t="s">
        <v>1852</v>
      </c>
      <c r="B1638" s="775"/>
      <c r="C1638" s="788" t="s">
        <v>82</v>
      </c>
      <c r="D1638" s="789"/>
      <c r="E1638" s="520" t="s">
        <v>86</v>
      </c>
      <c r="F1638" s="514" t="s">
        <v>311</v>
      </c>
      <c r="G1638" s="791"/>
      <c r="H1638" s="750"/>
      <c r="I1638" s="750"/>
      <c r="J1638" s="504" t="s">
        <v>289</v>
      </c>
      <c r="K1638" s="515" t="s">
        <v>297</v>
      </c>
      <c r="L1638" s="521" t="s">
        <v>378</v>
      </c>
      <c r="M1638" s="521"/>
      <c r="N1638" s="522" t="s">
        <v>339</v>
      </c>
      <c r="O1638" s="523"/>
      <c r="P1638" s="454" t="s">
        <v>1100</v>
      </c>
      <c r="Q1638" s="333" t="s">
        <v>91</v>
      </c>
      <c r="R1638" s="334"/>
      <c r="S1638" s="107">
        <v>3</v>
      </c>
      <c r="T1638" s="784"/>
      <c r="U1638" s="785"/>
      <c r="V1638" s="783"/>
    </row>
    <row r="1639" spans="1:22" s="27" customFormat="1" ht="15.75" customHeight="1">
      <c r="A1639" s="106" t="s">
        <v>1853</v>
      </c>
      <c r="B1639" s="775"/>
      <c r="C1639" s="50">
        <v>1</v>
      </c>
      <c r="D1639" s="94" t="s">
        <v>532</v>
      </c>
      <c r="E1639" s="101">
        <v>0.5</v>
      </c>
      <c r="F1639" s="327">
        <v>1786.818</v>
      </c>
      <c r="G1639" s="327">
        <v>1532.71</v>
      </c>
      <c r="H1639" s="777" t="s">
        <v>6</v>
      </c>
      <c r="I1639" s="778"/>
      <c r="J1639" s="102" t="s">
        <v>6</v>
      </c>
      <c r="K1639" s="99" t="s">
        <v>1071</v>
      </c>
      <c r="L1639" s="486" t="s">
        <v>370</v>
      </c>
      <c r="M1639" s="487" t="s">
        <v>1102</v>
      </c>
      <c r="N1639" s="401" t="s">
        <v>24</v>
      </c>
      <c r="O1639" s="801" t="s">
        <v>15</v>
      </c>
      <c r="P1639" s="802"/>
      <c r="Q1639" s="792">
        <v>51</v>
      </c>
      <c r="R1639" s="795" t="s">
        <v>370</v>
      </c>
      <c r="S1639" s="796"/>
      <c r="T1639" s="757" t="s">
        <v>68</v>
      </c>
      <c r="U1639" s="780"/>
      <c r="V1639" s="758"/>
    </row>
    <row r="1640" spans="1:22" s="27" customFormat="1" ht="15.75" customHeight="1" thickBot="1">
      <c r="A1640" s="106" t="s">
        <v>1854</v>
      </c>
      <c r="B1640" s="775"/>
      <c r="C1640" s="50">
        <v>2</v>
      </c>
      <c r="D1640" s="94" t="s">
        <v>533</v>
      </c>
      <c r="E1640" s="101">
        <v>0.25</v>
      </c>
      <c r="F1640" s="327">
        <v>1055.5340000000001</v>
      </c>
      <c r="G1640" s="327">
        <v>1532.71</v>
      </c>
      <c r="H1640" s="777" t="s">
        <v>31</v>
      </c>
      <c r="I1640" s="778"/>
      <c r="J1640" s="102" t="s">
        <v>6</v>
      </c>
      <c r="K1640" s="99" t="s">
        <v>1071</v>
      </c>
      <c r="L1640" s="486" t="s">
        <v>370</v>
      </c>
      <c r="M1640" s="487" t="s">
        <v>1102</v>
      </c>
      <c r="N1640" s="401" t="s">
        <v>24</v>
      </c>
      <c r="O1640" s="801"/>
      <c r="P1640" s="802"/>
      <c r="Q1640" s="793"/>
      <c r="R1640" s="797"/>
      <c r="S1640" s="798"/>
      <c r="T1640" s="784"/>
      <c r="U1640" s="786"/>
      <c r="V1640" s="785"/>
    </row>
    <row r="1641" spans="1:22" s="27" customFormat="1" ht="15.75" customHeight="1">
      <c r="A1641" s="106" t="s">
        <v>1855</v>
      </c>
      <c r="B1641" s="775"/>
      <c r="C1641" s="50">
        <v>3</v>
      </c>
      <c r="D1641" s="94" t="s">
        <v>534</v>
      </c>
      <c r="E1641" s="101">
        <v>0.25</v>
      </c>
      <c r="F1641" s="327">
        <v>886.64800000000002</v>
      </c>
      <c r="G1641" s="327">
        <v>1532.71</v>
      </c>
      <c r="H1641" s="777" t="s">
        <v>31</v>
      </c>
      <c r="I1641" s="778"/>
      <c r="J1641" s="102" t="s">
        <v>6</v>
      </c>
      <c r="K1641" s="99" t="s">
        <v>1071</v>
      </c>
      <c r="L1641" s="486" t="s">
        <v>370</v>
      </c>
      <c r="M1641" s="487" t="s">
        <v>1102</v>
      </c>
      <c r="N1641" s="401" t="s">
        <v>24</v>
      </c>
      <c r="O1641" s="803"/>
      <c r="P1641" s="804"/>
      <c r="Q1641" s="794"/>
      <c r="R1641" s="799"/>
      <c r="S1641" s="800"/>
      <c r="T1641" s="261"/>
      <c r="U1641" s="261"/>
      <c r="V1641" s="262"/>
    </row>
    <row r="1642" spans="1:22" s="27" customFormat="1" ht="15.75" customHeight="1">
      <c r="A1642" s="106" t="s">
        <v>1856</v>
      </c>
      <c r="B1642" s="775"/>
      <c r="C1642" s="50">
        <v>4</v>
      </c>
      <c r="D1642" s="94" t="s">
        <v>1071</v>
      </c>
      <c r="E1642" s="101" t="s">
        <v>1071</v>
      </c>
      <c r="F1642" s="327" t="s">
        <v>1071</v>
      </c>
      <c r="G1642" s="327" t="s">
        <v>1071</v>
      </c>
      <c r="H1642" s="777" t="s">
        <v>1071</v>
      </c>
      <c r="I1642" s="778"/>
      <c r="J1642" s="102" t="s">
        <v>1071</v>
      </c>
      <c r="K1642" s="99" t="s">
        <v>1071</v>
      </c>
      <c r="L1642" s="486"/>
      <c r="M1642" s="487" t="s">
        <v>1071</v>
      </c>
      <c r="N1642" s="401"/>
      <c r="O1642" s="810" t="s">
        <v>315</v>
      </c>
      <c r="P1642" s="787" t="s">
        <v>314</v>
      </c>
      <c r="Q1642" s="788"/>
      <c r="R1642" s="788"/>
      <c r="S1642" s="789"/>
      <c r="T1642" s="242"/>
      <c r="U1642" s="242"/>
      <c r="V1642" s="263"/>
    </row>
    <row r="1643" spans="1:22" s="27" customFormat="1" ht="17.25" customHeight="1">
      <c r="A1643" s="106" t="s">
        <v>1857</v>
      </c>
      <c r="B1643" s="775"/>
      <c r="C1643" s="50">
        <v>5</v>
      </c>
      <c r="D1643" s="94" t="s">
        <v>1071</v>
      </c>
      <c r="E1643" s="101" t="s">
        <v>1071</v>
      </c>
      <c r="F1643" s="327" t="s">
        <v>1071</v>
      </c>
      <c r="G1643" s="327" t="s">
        <v>1071</v>
      </c>
      <c r="H1643" s="777" t="s">
        <v>1071</v>
      </c>
      <c r="I1643" s="778"/>
      <c r="J1643" s="102" t="s">
        <v>1071</v>
      </c>
      <c r="K1643" s="99" t="s">
        <v>1071</v>
      </c>
      <c r="L1643" s="486"/>
      <c r="M1643" s="487" t="s">
        <v>1071</v>
      </c>
      <c r="N1643" s="401"/>
      <c r="O1643" s="811"/>
      <c r="P1643" s="504" t="s">
        <v>92</v>
      </c>
      <c r="Q1643" s="504" t="s">
        <v>299</v>
      </c>
      <c r="R1643" s="750" t="s">
        <v>312</v>
      </c>
      <c r="S1643" s="750"/>
      <c r="T1643" s="242"/>
      <c r="U1643" s="242"/>
      <c r="V1643" s="263"/>
    </row>
    <row r="1644" spans="1:22" s="27" customFormat="1" ht="16.5" customHeight="1" thickBot="1">
      <c r="A1644" s="106" t="s">
        <v>1858</v>
      </c>
      <c r="B1644" s="775"/>
      <c r="C1644" s="103">
        <v>6</v>
      </c>
      <c r="D1644" s="104" t="s">
        <v>1071</v>
      </c>
      <c r="E1644" s="105" t="s">
        <v>1071</v>
      </c>
      <c r="F1644" s="327" t="s">
        <v>1071</v>
      </c>
      <c r="G1644" s="327" t="s">
        <v>1071</v>
      </c>
      <c r="H1644" s="777" t="s">
        <v>1071</v>
      </c>
      <c r="I1644" s="778"/>
      <c r="J1644" s="102" t="s">
        <v>1071</v>
      </c>
      <c r="K1644" s="99" t="s">
        <v>1071</v>
      </c>
      <c r="L1644" s="486"/>
      <c r="M1644" s="487" t="s">
        <v>1071</v>
      </c>
      <c r="N1644" s="484"/>
      <c r="O1644" s="346" t="s">
        <v>6</v>
      </c>
      <c r="P1644" s="265">
        <v>2</v>
      </c>
      <c r="Q1644" s="266">
        <v>3065.4126299999998</v>
      </c>
      <c r="R1644" s="817">
        <v>3729</v>
      </c>
      <c r="S1644" s="817">
        <v>0</v>
      </c>
      <c r="T1644" s="242"/>
      <c r="U1644" s="242"/>
      <c r="V1644" s="263"/>
    </row>
    <row r="1645" spans="1:22" s="27" customFormat="1" ht="16.5" customHeight="1" thickBot="1">
      <c r="A1645" s="106" t="s">
        <v>1859</v>
      </c>
      <c r="B1645" s="776"/>
      <c r="C1645" s="805" t="s">
        <v>88</v>
      </c>
      <c r="D1645" s="806"/>
      <c r="E1645" s="806"/>
      <c r="F1645" s="545"/>
      <c r="G1645" s="546"/>
      <c r="H1645" s="730" t="s">
        <v>6</v>
      </c>
      <c r="I1645" s="731"/>
      <c r="J1645" s="449" t="s">
        <v>6</v>
      </c>
      <c r="K1645" s="267" t="s">
        <v>6</v>
      </c>
      <c r="L1645" s="527"/>
      <c r="M1645" s="575"/>
      <c r="N1645" s="528"/>
      <c r="O1645" s="732" t="s">
        <v>1071</v>
      </c>
      <c r="P1645" s="732" t="s">
        <v>1071</v>
      </c>
      <c r="Q1645" s="732" t="s">
        <v>1071</v>
      </c>
      <c r="R1645" s="732" t="s">
        <v>1071</v>
      </c>
      <c r="S1645" s="732" t="s">
        <v>1071</v>
      </c>
      <c r="T1645" s="524"/>
      <c r="U1645" s="525"/>
      <c r="V1645" s="526"/>
    </row>
    <row r="1646" spans="1:22" ht="24.9" customHeight="1"/>
    <row r="1647" spans="1:22" ht="24.9" customHeight="1"/>
    <row r="1648" spans="1:22" s="38" customFormat="1" ht="24" thickBot="1">
      <c r="A1648" s="31">
        <v>49</v>
      </c>
      <c r="B1648" s="746" t="s">
        <v>49</v>
      </c>
      <c r="C1648" s="746"/>
      <c r="D1648" s="746"/>
      <c r="E1648" s="32">
        <v>52</v>
      </c>
      <c r="F1648" s="33" t="s">
        <v>535</v>
      </c>
      <c r="G1648" s="34"/>
      <c r="H1648" s="34"/>
      <c r="I1648" s="33"/>
      <c r="J1648" s="33"/>
      <c r="K1648" s="33"/>
      <c r="L1648" s="33"/>
      <c r="M1648" s="35"/>
      <c r="N1648" s="35"/>
      <c r="O1648" s="34"/>
      <c r="P1648" s="34"/>
      <c r="Q1648" s="36"/>
      <c r="R1648" s="36"/>
      <c r="S1648" s="36"/>
      <c r="T1648" s="36"/>
      <c r="U1648" s="37"/>
    </row>
    <row r="1649" spans="1:22" s="24" customFormat="1" ht="24.75" customHeight="1">
      <c r="A1649" s="22"/>
      <c r="B1649" s="768" t="s">
        <v>54</v>
      </c>
      <c r="C1649" s="501" t="s">
        <v>55</v>
      </c>
      <c r="D1649" s="502" t="s">
        <v>16</v>
      </c>
      <c r="E1649" s="502"/>
      <c r="F1649" s="502" t="s">
        <v>56</v>
      </c>
      <c r="G1649" s="503"/>
      <c r="H1649" s="749" t="s">
        <v>57</v>
      </c>
      <c r="I1649" s="747" t="s">
        <v>345</v>
      </c>
      <c r="J1649" s="749" t="s">
        <v>17</v>
      </c>
      <c r="K1649" s="749" t="s">
        <v>298</v>
      </c>
      <c r="L1649" s="749" t="s">
        <v>58</v>
      </c>
      <c r="M1649" s="749" t="s">
        <v>193</v>
      </c>
      <c r="N1649" s="766" t="s">
        <v>313</v>
      </c>
      <c r="O1649" s="767"/>
      <c r="P1649" s="733" t="s">
        <v>21</v>
      </c>
      <c r="Q1649" s="734"/>
      <c r="R1649" s="757" t="s">
        <v>205</v>
      </c>
      <c r="S1649" s="758"/>
      <c r="T1649" s="761" t="s">
        <v>180</v>
      </c>
      <c r="U1649" s="762"/>
      <c r="V1649" s="763"/>
    </row>
    <row r="1650" spans="1:22" s="24" customFormat="1" ht="92.25" customHeight="1">
      <c r="A1650" s="22"/>
      <c r="B1650" s="769"/>
      <c r="C1650" s="504" t="s">
        <v>59</v>
      </c>
      <c r="D1650" s="505" t="s">
        <v>3</v>
      </c>
      <c r="E1650" s="505" t="s">
        <v>18</v>
      </c>
      <c r="F1650" s="505" t="s">
        <v>60</v>
      </c>
      <c r="G1650" s="506" t="s">
        <v>61</v>
      </c>
      <c r="H1650" s="750"/>
      <c r="I1650" s="748"/>
      <c r="J1650" s="750"/>
      <c r="K1650" s="750"/>
      <c r="L1650" s="750"/>
      <c r="M1650" s="750"/>
      <c r="N1650" s="504" t="s">
        <v>191</v>
      </c>
      <c r="O1650" s="505" t="s">
        <v>73</v>
      </c>
      <c r="P1650" s="764"/>
      <c r="Q1650" s="765"/>
      <c r="R1650" s="759"/>
      <c r="S1650" s="760"/>
      <c r="T1650" s="507" t="s">
        <v>181</v>
      </c>
      <c r="U1650" s="508" t="s">
        <v>190</v>
      </c>
      <c r="V1650" s="509" t="s">
        <v>225</v>
      </c>
    </row>
    <row r="1651" spans="1:22" s="24" customFormat="1" ht="26.25" customHeight="1">
      <c r="A1651" s="22"/>
      <c r="B1651" s="433"/>
      <c r="C1651" s="434">
        <v>3</v>
      </c>
      <c r="D1651" s="434">
        <v>4</v>
      </c>
      <c r="E1651" s="434">
        <v>5</v>
      </c>
      <c r="F1651" s="434">
        <v>6</v>
      </c>
      <c r="G1651" s="434">
        <v>7</v>
      </c>
      <c r="H1651" s="434">
        <v>8</v>
      </c>
      <c r="I1651" s="434">
        <v>9</v>
      </c>
      <c r="J1651" s="434">
        <v>10</v>
      </c>
      <c r="K1651" s="434">
        <v>11</v>
      </c>
      <c r="L1651" s="434">
        <v>12</v>
      </c>
      <c r="M1651" s="434">
        <v>13</v>
      </c>
      <c r="N1651" s="434">
        <v>14</v>
      </c>
      <c r="O1651" s="434">
        <v>15</v>
      </c>
      <c r="P1651" s="435">
        <v>16</v>
      </c>
      <c r="Q1651" s="436">
        <v>17</v>
      </c>
      <c r="R1651" s="435">
        <v>18</v>
      </c>
      <c r="S1651" s="436">
        <v>19</v>
      </c>
      <c r="T1651" s="437">
        <v>20</v>
      </c>
      <c r="U1651" s="224">
        <v>21</v>
      </c>
      <c r="V1651" s="438">
        <v>22</v>
      </c>
    </row>
    <row r="1652" spans="1:22" s="40" customFormat="1" ht="24.9" customHeight="1">
      <c r="A1652" s="39" t="s">
        <v>1860</v>
      </c>
      <c r="B1652" s="728">
        <v>1</v>
      </c>
      <c r="C1652" s="724" t="s">
        <v>592</v>
      </c>
      <c r="D1652" s="724" t="s">
        <v>900</v>
      </c>
      <c r="E1652" s="724" t="s">
        <v>901</v>
      </c>
      <c r="F1652" s="724" t="s">
        <v>595</v>
      </c>
      <c r="G1652" s="419">
        <v>0.6</v>
      </c>
      <c r="H1652" s="718" t="s">
        <v>24</v>
      </c>
      <c r="I1652" s="425">
        <v>2</v>
      </c>
      <c r="J1652" s="426" t="s">
        <v>537</v>
      </c>
      <c r="K1652" s="726">
        <v>43827</v>
      </c>
      <c r="L1652" s="726">
        <v>45138</v>
      </c>
      <c r="M1652" s="420">
        <v>2278.9899999999998</v>
      </c>
      <c r="N1652" s="458">
        <v>1367.3939999999998</v>
      </c>
      <c r="O1652" s="228">
        <v>1367.394</v>
      </c>
      <c r="P1652" s="720"/>
      <c r="Q1652" s="721"/>
      <c r="R1652" s="736" t="s">
        <v>610</v>
      </c>
      <c r="S1652" s="737"/>
      <c r="T1652" s="422" t="s">
        <v>24</v>
      </c>
      <c r="U1652" s="423">
        <v>44</v>
      </c>
      <c r="V1652" s="424" t="s">
        <v>24</v>
      </c>
    </row>
    <row r="1653" spans="1:22" s="40" customFormat="1" ht="24.9" customHeight="1">
      <c r="A1653" s="39" t="s">
        <v>1088</v>
      </c>
      <c r="B1653" s="729"/>
      <c r="C1653" s="725"/>
      <c r="D1653" s="725"/>
      <c r="E1653" s="725"/>
      <c r="F1653" s="725"/>
      <c r="G1653" s="419">
        <v>0.4</v>
      </c>
      <c r="H1653" s="719"/>
      <c r="I1653" s="425">
        <v>1</v>
      </c>
      <c r="J1653" s="426" t="s">
        <v>536</v>
      </c>
      <c r="K1653" s="727"/>
      <c r="L1653" s="727"/>
      <c r="M1653" s="420">
        <v>2278.9899999999998</v>
      </c>
      <c r="N1653" s="458">
        <v>911.596</v>
      </c>
      <c r="O1653" s="228">
        <v>911.596</v>
      </c>
      <c r="P1653" s="720"/>
      <c r="Q1653" s="721"/>
      <c r="R1653" s="738"/>
      <c r="S1653" s="739"/>
      <c r="T1653" s="422" t="s">
        <v>24</v>
      </c>
      <c r="U1653" s="423">
        <v>5</v>
      </c>
      <c r="V1653" s="424" t="s">
        <v>24</v>
      </c>
    </row>
    <row r="1654" spans="1:22" s="40" customFormat="1" ht="24.9" customHeight="1">
      <c r="A1654" s="39" t="s">
        <v>595</v>
      </c>
      <c r="B1654" s="728">
        <v>2</v>
      </c>
      <c r="C1654" s="724" t="s">
        <v>592</v>
      </c>
      <c r="D1654" s="724" t="s">
        <v>902</v>
      </c>
      <c r="E1654" s="724" t="s">
        <v>903</v>
      </c>
      <c r="F1654" s="724" t="s">
        <v>595</v>
      </c>
      <c r="G1654" s="419">
        <v>0.6</v>
      </c>
      <c r="H1654" s="718" t="s">
        <v>24</v>
      </c>
      <c r="I1654" s="425">
        <v>2</v>
      </c>
      <c r="J1654" s="426" t="s">
        <v>537</v>
      </c>
      <c r="K1654" s="726">
        <v>43781</v>
      </c>
      <c r="L1654" s="726">
        <v>43830</v>
      </c>
      <c r="M1654" s="420">
        <v>240.48</v>
      </c>
      <c r="N1654" s="458">
        <v>144.28799999999998</v>
      </c>
      <c r="O1654" s="228">
        <v>144.28800000000001</v>
      </c>
      <c r="P1654" s="720"/>
      <c r="Q1654" s="721"/>
      <c r="R1654" s="736" t="s">
        <v>610</v>
      </c>
      <c r="S1654" s="737"/>
      <c r="T1654" s="422" t="s">
        <v>24</v>
      </c>
      <c r="U1654" s="423">
        <v>46</v>
      </c>
      <c r="V1654" s="424" t="s">
        <v>24</v>
      </c>
    </row>
    <row r="1655" spans="1:22" s="40" customFormat="1" ht="24.9" customHeight="1">
      <c r="A1655" s="39" t="s">
        <v>1089</v>
      </c>
      <c r="B1655" s="729"/>
      <c r="C1655" s="725"/>
      <c r="D1655" s="725"/>
      <c r="E1655" s="725"/>
      <c r="F1655" s="725"/>
      <c r="G1655" s="419">
        <v>0.4</v>
      </c>
      <c r="H1655" s="719"/>
      <c r="I1655" s="425">
        <v>1</v>
      </c>
      <c r="J1655" s="426" t="s">
        <v>536</v>
      </c>
      <c r="K1655" s="727"/>
      <c r="L1655" s="727"/>
      <c r="M1655" s="420">
        <v>239.51</v>
      </c>
      <c r="N1655" s="458">
        <v>95.804000000000002</v>
      </c>
      <c r="O1655" s="228">
        <v>95.804000000000002</v>
      </c>
      <c r="P1655" s="720"/>
      <c r="Q1655" s="721"/>
      <c r="R1655" s="738"/>
      <c r="S1655" s="739"/>
      <c r="T1655" s="422" t="s">
        <v>24</v>
      </c>
      <c r="U1655" s="423">
        <v>3</v>
      </c>
      <c r="V1655" s="424" t="s">
        <v>24</v>
      </c>
    </row>
    <row r="1656" spans="1:22" s="40" customFormat="1" ht="24.9" customHeight="1">
      <c r="A1656" s="39" t="s">
        <v>1091</v>
      </c>
      <c r="B1656" s="439">
        <v>3</v>
      </c>
      <c r="C1656" s="616" t="s">
        <v>715</v>
      </c>
      <c r="D1656" s="616" t="s">
        <v>904</v>
      </c>
      <c r="E1656" s="616" t="s">
        <v>905</v>
      </c>
      <c r="F1656" s="616" t="s">
        <v>591</v>
      </c>
      <c r="G1656" s="617">
        <v>1</v>
      </c>
      <c r="H1656" s="617" t="s">
        <v>24</v>
      </c>
      <c r="I1656" s="425">
        <v>3</v>
      </c>
      <c r="J1656" s="426" t="s">
        <v>538</v>
      </c>
      <c r="K1656" s="461">
        <v>37777</v>
      </c>
      <c r="L1656" s="461">
        <v>38376</v>
      </c>
      <c r="M1656" s="420">
        <v>3762.97</v>
      </c>
      <c r="N1656" s="458">
        <v>3762.97</v>
      </c>
      <c r="O1656" s="228">
        <v>3762.97</v>
      </c>
      <c r="P1656" s="614"/>
      <c r="Q1656" s="614"/>
      <c r="R1656" s="751">
        <v>1.2</v>
      </c>
      <c r="S1656" s="752"/>
      <c r="T1656" s="422" t="s">
        <v>24</v>
      </c>
      <c r="U1656" s="423">
        <v>14</v>
      </c>
      <c r="V1656" s="424" t="s">
        <v>24</v>
      </c>
    </row>
    <row r="1657" spans="1:22" s="40" customFormat="1" ht="24.9" customHeight="1">
      <c r="A1657" s="39"/>
      <c r="B1657" s="439">
        <v>4</v>
      </c>
      <c r="C1657" s="616" t="s">
        <v>715</v>
      </c>
      <c r="D1657" s="616" t="s">
        <v>202</v>
      </c>
      <c r="E1657" s="616" t="s">
        <v>906</v>
      </c>
      <c r="F1657" s="616" t="s">
        <v>591</v>
      </c>
      <c r="G1657" s="617">
        <v>1</v>
      </c>
      <c r="H1657" s="617" t="s">
        <v>24</v>
      </c>
      <c r="I1657" s="425">
        <v>3</v>
      </c>
      <c r="J1657" s="426" t="s">
        <v>538</v>
      </c>
      <c r="K1657" s="461">
        <v>39400</v>
      </c>
      <c r="L1657" s="461">
        <v>40837</v>
      </c>
      <c r="M1657" s="420">
        <v>4382.76</v>
      </c>
      <c r="N1657" s="458">
        <v>4382.76</v>
      </c>
      <c r="O1657" s="228">
        <v>4382.76</v>
      </c>
      <c r="P1657" s="614"/>
      <c r="Q1657" s="614"/>
      <c r="R1657" s="751" t="s">
        <v>710</v>
      </c>
      <c r="S1657" s="752"/>
      <c r="T1657" s="422" t="s">
        <v>24</v>
      </c>
      <c r="U1657" s="423">
        <v>51</v>
      </c>
      <c r="V1657" s="424" t="s">
        <v>24</v>
      </c>
    </row>
    <row r="1658" spans="1:22" s="40" customFormat="1" ht="13.8">
      <c r="A1658" s="39"/>
      <c r="B1658" s="439" t="s">
        <v>1071</v>
      </c>
      <c r="C1658" s="427"/>
      <c r="D1658" s="427"/>
      <c r="E1658" s="427"/>
      <c r="F1658" s="427"/>
      <c r="G1658" s="419"/>
      <c r="H1658" s="419"/>
      <c r="I1658" s="425"/>
      <c r="J1658" s="426" t="s">
        <v>1071</v>
      </c>
      <c r="K1658" s="461"/>
      <c r="L1658" s="461"/>
      <c r="M1658" s="420"/>
      <c r="N1658" s="458" t="s">
        <v>1071</v>
      </c>
      <c r="O1658" s="228" t="s">
        <v>1071</v>
      </c>
      <c r="P1658" s="720"/>
      <c r="Q1658" s="721"/>
      <c r="R1658" s="751"/>
      <c r="S1658" s="752"/>
      <c r="T1658" s="422"/>
      <c r="U1658" s="423"/>
      <c r="V1658" s="424"/>
    </row>
    <row r="1659" spans="1:22" s="40" customFormat="1" ht="13.8">
      <c r="A1659" s="39"/>
      <c r="B1659" s="439" t="s">
        <v>1071</v>
      </c>
      <c r="C1659" s="427"/>
      <c r="D1659" s="427"/>
      <c r="E1659" s="427"/>
      <c r="F1659" s="427"/>
      <c r="G1659" s="419"/>
      <c r="H1659" s="419"/>
      <c r="I1659" s="425"/>
      <c r="J1659" s="426" t="s">
        <v>1071</v>
      </c>
      <c r="K1659" s="461"/>
      <c r="L1659" s="461"/>
      <c r="M1659" s="420"/>
      <c r="N1659" s="458" t="s">
        <v>1071</v>
      </c>
      <c r="O1659" s="228" t="s">
        <v>1071</v>
      </c>
      <c r="P1659" s="720"/>
      <c r="Q1659" s="721"/>
      <c r="R1659" s="751"/>
      <c r="S1659" s="752"/>
      <c r="T1659" s="422"/>
      <c r="U1659" s="423"/>
      <c r="V1659" s="424"/>
    </row>
    <row r="1660" spans="1:22" s="40" customFormat="1" ht="13.8">
      <c r="A1660" s="39"/>
      <c r="B1660" s="439" t="s">
        <v>1071</v>
      </c>
      <c r="C1660" s="427"/>
      <c r="D1660" s="427"/>
      <c r="E1660" s="427"/>
      <c r="F1660" s="427"/>
      <c r="G1660" s="419"/>
      <c r="H1660" s="419"/>
      <c r="I1660" s="425"/>
      <c r="J1660" s="426" t="s">
        <v>1071</v>
      </c>
      <c r="K1660" s="461"/>
      <c r="L1660" s="461"/>
      <c r="M1660" s="420"/>
      <c r="N1660" s="458" t="s">
        <v>1071</v>
      </c>
      <c r="O1660" s="228" t="s">
        <v>1071</v>
      </c>
      <c r="P1660" s="720"/>
      <c r="Q1660" s="721"/>
      <c r="R1660" s="751"/>
      <c r="S1660" s="752"/>
      <c r="T1660" s="422"/>
      <c r="U1660" s="423"/>
      <c r="V1660" s="424"/>
    </row>
    <row r="1661" spans="1:22" s="40" customFormat="1" ht="13.8">
      <c r="A1661" s="39" t="s">
        <v>1861</v>
      </c>
      <c r="B1661" s="439" t="s">
        <v>1071</v>
      </c>
      <c r="C1661" s="427"/>
      <c r="D1661" s="427"/>
      <c r="E1661" s="427"/>
      <c r="F1661" s="427"/>
      <c r="G1661" s="419"/>
      <c r="H1661" s="419"/>
      <c r="I1661" s="425"/>
      <c r="J1661" s="426" t="s">
        <v>1071</v>
      </c>
      <c r="K1661" s="461"/>
      <c r="L1661" s="461"/>
      <c r="M1661" s="420"/>
      <c r="N1661" s="459" t="s">
        <v>1071</v>
      </c>
      <c r="O1661" s="228"/>
      <c r="P1661" s="720"/>
      <c r="Q1661" s="721"/>
      <c r="R1661" s="751"/>
      <c r="S1661" s="752"/>
      <c r="T1661" s="422"/>
      <c r="U1661" s="423"/>
      <c r="V1661" s="424"/>
    </row>
    <row r="1662" spans="1:22" s="40" customFormat="1" ht="13.8">
      <c r="A1662" s="39" t="s">
        <v>1862</v>
      </c>
      <c r="B1662" s="439" t="s">
        <v>1071</v>
      </c>
      <c r="C1662" s="427"/>
      <c r="D1662" s="427"/>
      <c r="E1662" s="427"/>
      <c r="F1662" s="427"/>
      <c r="G1662" s="419"/>
      <c r="H1662" s="419"/>
      <c r="I1662" s="425"/>
      <c r="J1662" s="426" t="s">
        <v>1071</v>
      </c>
      <c r="K1662" s="461"/>
      <c r="L1662" s="461"/>
      <c r="M1662" s="421"/>
      <c r="N1662" s="459" t="s">
        <v>1071</v>
      </c>
      <c r="O1662" s="228" t="s">
        <v>1071</v>
      </c>
      <c r="P1662" s="720"/>
      <c r="Q1662" s="721"/>
      <c r="R1662" s="722"/>
      <c r="S1662" s="723"/>
      <c r="T1662" s="422"/>
      <c r="U1662" s="423"/>
      <c r="V1662" s="424"/>
    </row>
    <row r="1663" spans="1:22" s="40" customFormat="1" ht="13.8">
      <c r="A1663" s="39" t="s">
        <v>1863</v>
      </c>
      <c r="B1663" s="439" t="s">
        <v>1071</v>
      </c>
      <c r="C1663" s="427"/>
      <c r="D1663" s="427"/>
      <c r="E1663" s="427"/>
      <c r="F1663" s="427"/>
      <c r="G1663" s="419"/>
      <c r="H1663" s="419"/>
      <c r="I1663" s="425"/>
      <c r="J1663" s="426" t="s">
        <v>1071</v>
      </c>
      <c r="K1663" s="461"/>
      <c r="L1663" s="461"/>
      <c r="M1663" s="421"/>
      <c r="N1663" s="459" t="s">
        <v>1071</v>
      </c>
      <c r="O1663" s="228" t="s">
        <v>1071</v>
      </c>
      <c r="P1663" s="720"/>
      <c r="Q1663" s="721"/>
      <c r="R1663" s="722"/>
      <c r="S1663" s="723"/>
      <c r="T1663" s="422"/>
      <c r="U1663" s="423"/>
      <c r="V1663" s="424"/>
    </row>
    <row r="1664" spans="1:22" s="40" customFormat="1" ht="14.4" thickBot="1">
      <c r="A1664" s="39" t="s">
        <v>1864</v>
      </c>
      <c r="B1664" s="443" t="s">
        <v>1071</v>
      </c>
      <c r="C1664" s="428"/>
      <c r="D1664" s="428"/>
      <c r="E1664" s="428"/>
      <c r="F1664" s="428"/>
      <c r="G1664" s="429"/>
      <c r="H1664" s="429"/>
      <c r="I1664" s="430"/>
      <c r="J1664" s="431" t="s">
        <v>1071</v>
      </c>
      <c r="K1664" s="462"/>
      <c r="L1664" s="462"/>
      <c r="M1664" s="432"/>
      <c r="N1664" s="459" t="s">
        <v>1071</v>
      </c>
      <c r="O1664" s="228" t="s">
        <v>1071</v>
      </c>
      <c r="P1664" s="720"/>
      <c r="Q1664" s="721"/>
      <c r="R1664" s="722"/>
      <c r="S1664" s="723"/>
      <c r="T1664" s="422"/>
      <c r="U1664" s="423"/>
      <c r="V1664" s="424"/>
    </row>
    <row r="1665" spans="1:22" s="24" customFormat="1" ht="12" customHeight="1">
      <c r="A1665" s="39"/>
      <c r="B1665" s="41"/>
      <c r="C1665" s="42"/>
      <c r="D1665" s="42"/>
      <c r="E1665" s="42"/>
      <c r="F1665" s="42"/>
      <c r="G1665" s="42"/>
      <c r="H1665" s="440"/>
      <c r="I1665" s="42"/>
      <c r="J1665" s="42"/>
      <c r="K1665" s="42"/>
      <c r="L1665" s="42"/>
      <c r="M1665" s="42"/>
      <c r="N1665" s="42"/>
      <c r="O1665" s="227"/>
      <c r="P1665" s="42"/>
      <c r="Q1665" s="42"/>
      <c r="R1665" s="227"/>
      <c r="S1665" s="42"/>
      <c r="T1665" s="42"/>
      <c r="U1665" s="43"/>
      <c r="V1665" s="44"/>
    </row>
    <row r="1666" spans="1:22" s="24" customFormat="1" ht="17.25" customHeight="1" thickBot="1">
      <c r="A1666" s="39" t="s">
        <v>1865</v>
      </c>
      <c r="B1666" s="510"/>
      <c r="C1666" s="511"/>
      <c r="D1666" s="511"/>
      <c r="E1666" s="511"/>
      <c r="F1666" s="511"/>
      <c r="G1666" s="511"/>
      <c r="H1666" s="511"/>
      <c r="I1666" s="511"/>
      <c r="J1666" s="511"/>
      <c r="K1666" s="511"/>
      <c r="L1666" s="511"/>
      <c r="M1666" s="511"/>
      <c r="N1666" s="447" t="s">
        <v>322</v>
      </c>
      <c r="O1666" s="448">
        <v>2666.203</v>
      </c>
      <c r="P1666" s="576"/>
      <c r="Q1666" s="576"/>
      <c r="R1666" s="577"/>
      <c r="S1666" s="577"/>
      <c r="T1666" s="578"/>
      <c r="U1666" s="579"/>
      <c r="V1666" s="580"/>
    </row>
    <row r="1667" spans="1:22" ht="17.25" customHeight="1">
      <c r="B1667" s="46"/>
      <c r="C1667" s="46"/>
      <c r="D1667" s="46"/>
      <c r="E1667" s="46"/>
      <c r="F1667" s="46"/>
      <c r="G1667" s="47"/>
      <c r="H1667" s="47"/>
      <c r="I1667" s="47"/>
      <c r="J1667" s="47"/>
      <c r="K1667" s="47"/>
      <c r="L1667" s="47"/>
      <c r="M1667" s="47"/>
      <c r="N1667" s="47"/>
      <c r="O1667" s="47"/>
      <c r="P1667" s="47"/>
      <c r="Q1667" s="47"/>
      <c r="R1667" s="47"/>
      <c r="S1667" s="47"/>
      <c r="T1667" s="47"/>
      <c r="U1667" s="47"/>
      <c r="V1667" s="47"/>
    </row>
    <row r="1668" spans="1:22" s="24" customFormat="1" ht="16.5" customHeight="1" thickBot="1">
      <c r="A1668" s="22"/>
      <c r="B1668" s="735" t="s">
        <v>65</v>
      </c>
      <c r="C1668" s="735"/>
      <c r="D1668" s="735"/>
      <c r="E1668" s="735"/>
      <c r="F1668" s="735"/>
      <c r="G1668" s="735"/>
      <c r="H1668" s="735"/>
      <c r="I1668" s="735"/>
      <c r="J1668" s="735"/>
      <c r="K1668" s="735"/>
      <c r="L1668" s="735"/>
      <c r="M1668" s="735"/>
      <c r="N1668" s="735"/>
      <c r="O1668" s="735"/>
      <c r="P1668" s="735"/>
      <c r="Q1668" s="735"/>
      <c r="R1668" s="735"/>
      <c r="S1668" s="735"/>
      <c r="T1668" s="735"/>
      <c r="U1668" s="735"/>
      <c r="V1668" s="735"/>
    </row>
    <row r="1669" spans="1:22" s="27" customFormat="1" ht="22.5" customHeight="1">
      <c r="A1669" s="106" t="s">
        <v>1866</v>
      </c>
      <c r="B1669" s="774" t="s">
        <v>62</v>
      </c>
      <c r="C1669" s="779" t="s">
        <v>83</v>
      </c>
      <c r="D1669" s="780"/>
      <c r="E1669" s="780"/>
      <c r="F1669" s="780"/>
      <c r="G1669" s="780"/>
      <c r="H1669" s="780"/>
      <c r="I1669" s="780"/>
      <c r="J1669" s="780"/>
      <c r="K1669" s="780"/>
      <c r="L1669" s="780"/>
      <c r="M1669" s="758"/>
      <c r="N1669" s="512"/>
      <c r="O1669" s="513"/>
      <c r="P1669" s="779" t="s">
        <v>90</v>
      </c>
      <c r="Q1669" s="780"/>
      <c r="R1669" s="780"/>
      <c r="S1669" s="758"/>
      <c r="T1669" s="757" t="s">
        <v>367</v>
      </c>
      <c r="U1669" s="758"/>
      <c r="V1669" s="781" t="s">
        <v>6</v>
      </c>
    </row>
    <row r="1670" spans="1:22" s="27" customFormat="1" ht="22.5" customHeight="1">
      <c r="A1670" s="106" t="s">
        <v>1867</v>
      </c>
      <c r="B1670" s="775"/>
      <c r="C1670" s="787" t="s">
        <v>84</v>
      </c>
      <c r="D1670" s="788"/>
      <c r="E1670" s="789"/>
      <c r="F1670" s="516">
        <v>3</v>
      </c>
      <c r="G1670" s="791" t="s">
        <v>292</v>
      </c>
      <c r="H1670" s="750" t="s">
        <v>291</v>
      </c>
      <c r="I1670" s="750"/>
      <c r="J1670" s="787" t="s">
        <v>290</v>
      </c>
      <c r="K1670" s="790"/>
      <c r="L1670" s="517"/>
      <c r="M1670" s="517"/>
      <c r="N1670" s="518"/>
      <c r="O1670" s="519"/>
      <c r="P1670" s="814"/>
      <c r="Q1670" s="815"/>
      <c r="R1670" s="815"/>
      <c r="S1670" s="816"/>
      <c r="T1670" s="759"/>
      <c r="U1670" s="760"/>
      <c r="V1670" s="782"/>
    </row>
    <row r="1671" spans="1:22" s="27" customFormat="1" ht="51.75" customHeight="1" thickBot="1">
      <c r="A1671" s="106" t="s">
        <v>1868</v>
      </c>
      <c r="B1671" s="775"/>
      <c r="C1671" s="788" t="s">
        <v>82</v>
      </c>
      <c r="D1671" s="789"/>
      <c r="E1671" s="520" t="s">
        <v>86</v>
      </c>
      <c r="F1671" s="514" t="s">
        <v>311</v>
      </c>
      <c r="G1671" s="791"/>
      <c r="H1671" s="750"/>
      <c r="I1671" s="750"/>
      <c r="J1671" s="504" t="s">
        <v>289</v>
      </c>
      <c r="K1671" s="515" t="s">
        <v>297</v>
      </c>
      <c r="L1671" s="521" t="s">
        <v>378</v>
      </c>
      <c r="M1671" s="521"/>
      <c r="N1671" s="522" t="s">
        <v>339</v>
      </c>
      <c r="O1671" s="523"/>
      <c r="P1671" s="454" t="s">
        <v>1100</v>
      </c>
      <c r="Q1671" s="333" t="s">
        <v>91</v>
      </c>
      <c r="R1671" s="334"/>
      <c r="S1671" s="107">
        <v>4</v>
      </c>
      <c r="T1671" s="784"/>
      <c r="U1671" s="785"/>
      <c r="V1671" s="783"/>
    </row>
    <row r="1672" spans="1:22" s="27" customFormat="1" ht="15.75" customHeight="1">
      <c r="A1672" s="106" t="s">
        <v>1869</v>
      </c>
      <c r="B1672" s="775"/>
      <c r="C1672" s="50">
        <v>1</v>
      </c>
      <c r="D1672" s="94" t="s">
        <v>536</v>
      </c>
      <c r="E1672" s="101">
        <v>0.34</v>
      </c>
      <c r="F1672" s="327">
        <v>1007.4</v>
      </c>
      <c r="G1672" s="327">
        <v>1532.71</v>
      </c>
      <c r="H1672" s="777" t="s">
        <v>31</v>
      </c>
      <c r="I1672" s="778"/>
      <c r="J1672" s="102" t="s">
        <v>6</v>
      </c>
      <c r="K1672" s="99" t="s">
        <v>1071</v>
      </c>
      <c r="L1672" s="486" t="s">
        <v>1049</v>
      </c>
      <c r="M1672" s="487" t="s">
        <v>1135</v>
      </c>
      <c r="N1672" s="401" t="s">
        <v>24</v>
      </c>
      <c r="O1672" s="801" t="s">
        <v>15</v>
      </c>
      <c r="P1672" s="802"/>
      <c r="Q1672" s="792">
        <v>52</v>
      </c>
      <c r="R1672" s="795" t="s">
        <v>1049</v>
      </c>
      <c r="S1672" s="796"/>
      <c r="T1672" s="757" t="s">
        <v>68</v>
      </c>
      <c r="U1672" s="780"/>
      <c r="V1672" s="758"/>
    </row>
    <row r="1673" spans="1:22" s="27" customFormat="1" ht="15.75" customHeight="1" thickBot="1">
      <c r="A1673" s="106" t="s">
        <v>1870</v>
      </c>
      <c r="B1673" s="775"/>
      <c r="C1673" s="50">
        <v>2</v>
      </c>
      <c r="D1673" s="94" t="s">
        <v>537</v>
      </c>
      <c r="E1673" s="101">
        <v>0.33</v>
      </c>
      <c r="F1673" s="327">
        <v>1511.682</v>
      </c>
      <c r="G1673" s="327">
        <v>1532.71</v>
      </c>
      <c r="H1673" s="777" t="s">
        <v>31</v>
      </c>
      <c r="I1673" s="778"/>
      <c r="J1673" s="102" t="s">
        <v>6</v>
      </c>
      <c r="K1673" s="99" t="s">
        <v>1071</v>
      </c>
      <c r="L1673" s="486" t="s">
        <v>1049</v>
      </c>
      <c r="M1673" s="487" t="s">
        <v>1135</v>
      </c>
      <c r="N1673" s="401" t="s">
        <v>24</v>
      </c>
      <c r="O1673" s="801"/>
      <c r="P1673" s="802"/>
      <c r="Q1673" s="793"/>
      <c r="R1673" s="797"/>
      <c r="S1673" s="798"/>
      <c r="T1673" s="784"/>
      <c r="U1673" s="786"/>
      <c r="V1673" s="785"/>
    </row>
    <row r="1674" spans="1:22" s="27" customFormat="1" ht="15.75" customHeight="1">
      <c r="A1674" s="106" t="s">
        <v>1871</v>
      </c>
      <c r="B1674" s="775"/>
      <c r="C1674" s="50">
        <v>3</v>
      </c>
      <c r="D1674" s="94" t="s">
        <v>538</v>
      </c>
      <c r="E1674" s="101">
        <v>0.33</v>
      </c>
      <c r="F1674" s="327">
        <v>8145.73</v>
      </c>
      <c r="G1674" s="327">
        <v>1532.71</v>
      </c>
      <c r="H1674" s="777" t="s">
        <v>6</v>
      </c>
      <c r="I1674" s="778"/>
      <c r="J1674" s="102" t="s">
        <v>6</v>
      </c>
      <c r="K1674" s="99" t="s">
        <v>1071</v>
      </c>
      <c r="L1674" s="486" t="s">
        <v>1049</v>
      </c>
      <c r="M1674" s="487" t="s">
        <v>1135</v>
      </c>
      <c r="N1674" s="401" t="s">
        <v>24</v>
      </c>
      <c r="O1674" s="803"/>
      <c r="P1674" s="804"/>
      <c r="Q1674" s="794"/>
      <c r="R1674" s="799"/>
      <c r="S1674" s="800"/>
      <c r="T1674" s="261"/>
      <c r="U1674" s="261"/>
      <c r="V1674" s="262"/>
    </row>
    <row r="1675" spans="1:22" s="27" customFormat="1" ht="15.75" customHeight="1">
      <c r="A1675" s="106" t="s">
        <v>1872</v>
      </c>
      <c r="B1675" s="775"/>
      <c r="C1675" s="50">
        <v>4</v>
      </c>
      <c r="D1675" s="94" t="s">
        <v>1071</v>
      </c>
      <c r="E1675" s="101" t="s">
        <v>1071</v>
      </c>
      <c r="F1675" s="327" t="s">
        <v>1071</v>
      </c>
      <c r="G1675" s="327" t="s">
        <v>1071</v>
      </c>
      <c r="H1675" s="777" t="s">
        <v>1071</v>
      </c>
      <c r="I1675" s="778"/>
      <c r="J1675" s="102" t="s">
        <v>1071</v>
      </c>
      <c r="K1675" s="99" t="s">
        <v>1071</v>
      </c>
      <c r="L1675" s="486"/>
      <c r="M1675" s="487" t="s">
        <v>1071</v>
      </c>
      <c r="N1675" s="401"/>
      <c r="O1675" s="810" t="s">
        <v>315</v>
      </c>
      <c r="P1675" s="787" t="s">
        <v>314</v>
      </c>
      <c r="Q1675" s="788"/>
      <c r="R1675" s="788"/>
      <c r="S1675" s="789"/>
      <c r="T1675" s="242"/>
      <c r="U1675" s="242"/>
      <c r="V1675" s="263"/>
    </row>
    <row r="1676" spans="1:22" s="27" customFormat="1" ht="17.25" customHeight="1">
      <c r="A1676" s="106" t="s">
        <v>1873</v>
      </c>
      <c r="B1676" s="775"/>
      <c r="C1676" s="50">
        <v>5</v>
      </c>
      <c r="D1676" s="94" t="s">
        <v>1071</v>
      </c>
      <c r="E1676" s="101" t="s">
        <v>1071</v>
      </c>
      <c r="F1676" s="327" t="s">
        <v>1071</v>
      </c>
      <c r="G1676" s="327" t="s">
        <v>1071</v>
      </c>
      <c r="H1676" s="777" t="s">
        <v>1071</v>
      </c>
      <c r="I1676" s="778"/>
      <c r="J1676" s="102" t="s">
        <v>1071</v>
      </c>
      <c r="K1676" s="99" t="s">
        <v>1071</v>
      </c>
      <c r="L1676" s="486"/>
      <c r="M1676" s="487" t="s">
        <v>1071</v>
      </c>
      <c r="N1676" s="401"/>
      <c r="O1676" s="811"/>
      <c r="P1676" s="504" t="s">
        <v>92</v>
      </c>
      <c r="Q1676" s="504" t="s">
        <v>299</v>
      </c>
      <c r="R1676" s="750" t="s">
        <v>312</v>
      </c>
      <c r="S1676" s="750"/>
      <c r="T1676" s="242"/>
      <c r="U1676" s="242"/>
      <c r="V1676" s="263"/>
    </row>
    <row r="1677" spans="1:22" s="27" customFormat="1" ht="16.5" customHeight="1" thickBot="1">
      <c r="A1677" s="106" t="s">
        <v>1874</v>
      </c>
      <c r="B1677" s="775"/>
      <c r="C1677" s="103">
        <v>6</v>
      </c>
      <c r="D1677" s="104" t="s">
        <v>1071</v>
      </c>
      <c r="E1677" s="105" t="s">
        <v>1071</v>
      </c>
      <c r="F1677" s="327" t="s">
        <v>1071</v>
      </c>
      <c r="G1677" s="327" t="s">
        <v>1071</v>
      </c>
      <c r="H1677" s="777" t="s">
        <v>1071</v>
      </c>
      <c r="I1677" s="778"/>
      <c r="J1677" s="102" t="s">
        <v>1071</v>
      </c>
      <c r="K1677" s="99" t="s">
        <v>1071</v>
      </c>
      <c r="L1677" s="486"/>
      <c r="M1677" s="487" t="s">
        <v>1071</v>
      </c>
      <c r="N1677" s="484"/>
      <c r="O1677" s="346" t="s">
        <v>6</v>
      </c>
      <c r="P1677" s="265">
        <v>2</v>
      </c>
      <c r="Q1677" s="266">
        <v>3065.4126299999998</v>
      </c>
      <c r="R1677" s="817">
        <v>10664.812</v>
      </c>
      <c r="S1677" s="817">
        <v>0</v>
      </c>
      <c r="T1677" s="242"/>
      <c r="U1677" s="242"/>
      <c r="V1677" s="263"/>
    </row>
    <row r="1678" spans="1:22" s="27" customFormat="1" ht="16.5" customHeight="1" thickBot="1">
      <c r="A1678" s="106" t="s">
        <v>1875</v>
      </c>
      <c r="B1678" s="776"/>
      <c r="C1678" s="805" t="s">
        <v>88</v>
      </c>
      <c r="D1678" s="806"/>
      <c r="E1678" s="806"/>
      <c r="F1678" s="545"/>
      <c r="G1678" s="546"/>
      <c r="H1678" s="730" t="s">
        <v>6</v>
      </c>
      <c r="I1678" s="731"/>
      <c r="J1678" s="449" t="s">
        <v>6</v>
      </c>
      <c r="K1678" s="267" t="s">
        <v>6</v>
      </c>
      <c r="L1678" s="527"/>
      <c r="M1678" s="575"/>
      <c r="N1678" s="528"/>
      <c r="O1678" s="732" t="s">
        <v>1071</v>
      </c>
      <c r="P1678" s="732" t="s">
        <v>1071</v>
      </c>
      <c r="Q1678" s="732" t="s">
        <v>1071</v>
      </c>
      <c r="R1678" s="732" t="s">
        <v>1071</v>
      </c>
      <c r="S1678" s="732" t="s">
        <v>1071</v>
      </c>
      <c r="T1678" s="524"/>
      <c r="U1678" s="525"/>
      <c r="V1678" s="526"/>
    </row>
    <row r="1679" spans="1:22" ht="24.9" customHeight="1"/>
    <row r="1680" spans="1:22" ht="24.9" customHeight="1"/>
    <row r="1681" spans="1:22" s="38" customFormat="1" ht="24" thickBot="1">
      <c r="A1681" s="31">
        <v>50</v>
      </c>
      <c r="B1681" s="746" t="s">
        <v>49</v>
      </c>
      <c r="C1681" s="746"/>
      <c r="D1681" s="746"/>
      <c r="E1681" s="32">
        <v>53</v>
      </c>
      <c r="F1681" s="33" t="s">
        <v>539</v>
      </c>
      <c r="G1681" s="34"/>
      <c r="H1681" s="34"/>
      <c r="I1681" s="33"/>
      <c r="J1681" s="33"/>
      <c r="K1681" s="33"/>
      <c r="L1681" s="33"/>
      <c r="M1681" s="35"/>
      <c r="N1681" s="35"/>
      <c r="O1681" s="34"/>
      <c r="P1681" s="34"/>
      <c r="Q1681" s="36"/>
      <c r="R1681" s="36"/>
      <c r="S1681" s="36"/>
      <c r="T1681" s="36"/>
      <c r="U1681" s="37"/>
    </row>
    <row r="1682" spans="1:22" s="24" customFormat="1" ht="24.75" customHeight="1">
      <c r="A1682" s="22"/>
      <c r="B1682" s="768" t="s">
        <v>54</v>
      </c>
      <c r="C1682" s="501" t="s">
        <v>55</v>
      </c>
      <c r="D1682" s="502" t="s">
        <v>16</v>
      </c>
      <c r="E1682" s="502"/>
      <c r="F1682" s="502" t="s">
        <v>56</v>
      </c>
      <c r="G1682" s="503"/>
      <c r="H1682" s="749" t="s">
        <v>57</v>
      </c>
      <c r="I1682" s="747" t="s">
        <v>345</v>
      </c>
      <c r="J1682" s="749" t="s">
        <v>17</v>
      </c>
      <c r="K1682" s="749" t="s">
        <v>298</v>
      </c>
      <c r="L1682" s="749" t="s">
        <v>58</v>
      </c>
      <c r="M1682" s="749" t="s">
        <v>193</v>
      </c>
      <c r="N1682" s="766" t="s">
        <v>313</v>
      </c>
      <c r="O1682" s="767"/>
      <c r="P1682" s="733" t="s">
        <v>21</v>
      </c>
      <c r="Q1682" s="734"/>
      <c r="R1682" s="757" t="s">
        <v>205</v>
      </c>
      <c r="S1682" s="758"/>
      <c r="T1682" s="761" t="s">
        <v>180</v>
      </c>
      <c r="U1682" s="762"/>
      <c r="V1682" s="763"/>
    </row>
    <row r="1683" spans="1:22" s="24" customFormat="1" ht="92.25" customHeight="1">
      <c r="A1683" s="22"/>
      <c r="B1683" s="769"/>
      <c r="C1683" s="504" t="s">
        <v>59</v>
      </c>
      <c r="D1683" s="505" t="s">
        <v>3</v>
      </c>
      <c r="E1683" s="505" t="s">
        <v>18</v>
      </c>
      <c r="F1683" s="505" t="s">
        <v>60</v>
      </c>
      <c r="G1683" s="506" t="s">
        <v>61</v>
      </c>
      <c r="H1683" s="750"/>
      <c r="I1683" s="748"/>
      <c r="J1683" s="750"/>
      <c r="K1683" s="750"/>
      <c r="L1683" s="750"/>
      <c r="M1683" s="750"/>
      <c r="N1683" s="504" t="s">
        <v>191</v>
      </c>
      <c r="O1683" s="505" t="s">
        <v>73</v>
      </c>
      <c r="P1683" s="764"/>
      <c r="Q1683" s="765"/>
      <c r="R1683" s="759"/>
      <c r="S1683" s="760"/>
      <c r="T1683" s="507" t="s">
        <v>181</v>
      </c>
      <c r="U1683" s="508" t="s">
        <v>190</v>
      </c>
      <c r="V1683" s="509" t="s">
        <v>225</v>
      </c>
    </row>
    <row r="1684" spans="1:22" s="24" customFormat="1" ht="26.25" customHeight="1">
      <c r="A1684" s="22"/>
      <c r="B1684" s="433"/>
      <c r="C1684" s="434">
        <v>3</v>
      </c>
      <c r="D1684" s="434">
        <v>4</v>
      </c>
      <c r="E1684" s="434">
        <v>5</v>
      </c>
      <c r="F1684" s="434">
        <v>6</v>
      </c>
      <c r="G1684" s="434">
        <v>7</v>
      </c>
      <c r="H1684" s="434">
        <v>8</v>
      </c>
      <c r="I1684" s="434">
        <v>9</v>
      </c>
      <c r="J1684" s="434">
        <v>10</v>
      </c>
      <c r="K1684" s="434">
        <v>11</v>
      </c>
      <c r="L1684" s="434">
        <v>12</v>
      </c>
      <c r="M1684" s="434">
        <v>13</v>
      </c>
      <c r="N1684" s="434">
        <v>14</v>
      </c>
      <c r="O1684" s="434">
        <v>15</v>
      </c>
      <c r="P1684" s="435">
        <v>16</v>
      </c>
      <c r="Q1684" s="436">
        <v>17</v>
      </c>
      <c r="R1684" s="435">
        <v>18</v>
      </c>
      <c r="S1684" s="436">
        <v>19</v>
      </c>
      <c r="T1684" s="437">
        <v>20</v>
      </c>
      <c r="U1684" s="224">
        <v>21</v>
      </c>
      <c r="V1684" s="438">
        <v>22</v>
      </c>
    </row>
    <row r="1685" spans="1:22" s="40" customFormat="1" ht="24.9" customHeight="1">
      <c r="A1685" s="39" t="s">
        <v>1876</v>
      </c>
      <c r="B1685" s="439">
        <v>1</v>
      </c>
      <c r="C1685" s="427" t="s">
        <v>592</v>
      </c>
      <c r="D1685" s="427" t="s">
        <v>907</v>
      </c>
      <c r="E1685" s="427" t="s">
        <v>908</v>
      </c>
      <c r="F1685" s="427" t="s">
        <v>591</v>
      </c>
      <c r="G1685" s="419">
        <v>1</v>
      </c>
      <c r="H1685" s="419" t="s">
        <v>24</v>
      </c>
      <c r="I1685" s="425">
        <v>1</v>
      </c>
      <c r="J1685" s="426" t="s">
        <v>540</v>
      </c>
      <c r="K1685" s="461">
        <v>35796</v>
      </c>
      <c r="L1685" s="461">
        <v>36722</v>
      </c>
      <c r="M1685" s="420">
        <v>982.6</v>
      </c>
      <c r="N1685" s="458">
        <v>982.6</v>
      </c>
      <c r="O1685" s="228">
        <v>982.6</v>
      </c>
      <c r="P1685" s="720"/>
      <c r="Q1685" s="721"/>
      <c r="R1685" s="722" t="s">
        <v>617</v>
      </c>
      <c r="S1685" s="723"/>
      <c r="T1685" s="422" t="s">
        <v>24</v>
      </c>
      <c r="U1685" s="423">
        <v>1</v>
      </c>
      <c r="V1685" s="424" t="s">
        <v>24</v>
      </c>
    </row>
    <row r="1686" spans="1:22" s="40" customFormat="1" ht="24.9" customHeight="1">
      <c r="A1686" s="39" t="s">
        <v>1088</v>
      </c>
      <c r="B1686" s="439">
        <v>2</v>
      </c>
      <c r="C1686" s="427" t="s">
        <v>592</v>
      </c>
      <c r="D1686" s="427" t="s">
        <v>909</v>
      </c>
      <c r="E1686" s="427" t="s">
        <v>910</v>
      </c>
      <c r="F1686" s="427" t="s">
        <v>595</v>
      </c>
      <c r="G1686" s="419">
        <v>0.95</v>
      </c>
      <c r="H1686" s="419" t="s">
        <v>24</v>
      </c>
      <c r="I1686" s="425">
        <v>1</v>
      </c>
      <c r="J1686" s="426" t="s">
        <v>540</v>
      </c>
      <c r="K1686" s="461">
        <v>43830</v>
      </c>
      <c r="L1686" s="461">
        <v>45138</v>
      </c>
      <c r="M1686" s="420">
        <v>2283.46</v>
      </c>
      <c r="N1686" s="458">
        <v>2169.2869999999998</v>
      </c>
      <c r="O1686" s="228">
        <v>2169.2869999999998</v>
      </c>
      <c r="P1686" s="720"/>
      <c r="Q1686" s="721"/>
      <c r="R1686" s="722" t="s">
        <v>617</v>
      </c>
      <c r="S1686" s="723"/>
      <c r="T1686" s="422" t="s">
        <v>24</v>
      </c>
      <c r="U1686" s="423">
        <v>11</v>
      </c>
      <c r="V1686" s="424" t="s">
        <v>24</v>
      </c>
    </row>
    <row r="1687" spans="1:22" s="40" customFormat="1" ht="13.8">
      <c r="A1687" s="39" t="s">
        <v>595</v>
      </c>
      <c r="B1687" s="439" t="s">
        <v>1071</v>
      </c>
      <c r="C1687" s="427"/>
      <c r="D1687" s="427"/>
      <c r="E1687" s="427"/>
      <c r="F1687" s="427"/>
      <c r="G1687" s="419"/>
      <c r="H1687" s="419"/>
      <c r="I1687" s="425"/>
      <c r="J1687" s="426" t="s">
        <v>1071</v>
      </c>
      <c r="K1687" s="461"/>
      <c r="L1687" s="461"/>
      <c r="M1687" s="420"/>
      <c r="N1687" s="458" t="s">
        <v>1071</v>
      </c>
      <c r="O1687" s="228" t="s">
        <v>1071</v>
      </c>
      <c r="P1687" s="720"/>
      <c r="Q1687" s="721"/>
      <c r="R1687" s="722"/>
      <c r="S1687" s="723"/>
      <c r="T1687" s="422"/>
      <c r="U1687" s="423"/>
      <c r="V1687" s="424"/>
    </row>
    <row r="1688" spans="1:22" s="40" customFormat="1" ht="13.8">
      <c r="A1688" s="39" t="s">
        <v>1089</v>
      </c>
      <c r="B1688" s="439" t="s">
        <v>1071</v>
      </c>
      <c r="C1688" s="427"/>
      <c r="D1688" s="427"/>
      <c r="E1688" s="427"/>
      <c r="F1688" s="427"/>
      <c r="G1688" s="419"/>
      <c r="H1688" s="419"/>
      <c r="I1688" s="425"/>
      <c r="J1688" s="426" t="s">
        <v>1071</v>
      </c>
      <c r="K1688" s="594"/>
      <c r="L1688" s="461"/>
      <c r="M1688" s="420"/>
      <c r="N1688" s="458" t="s">
        <v>1071</v>
      </c>
      <c r="O1688" s="228" t="s">
        <v>1071</v>
      </c>
      <c r="P1688" s="720"/>
      <c r="Q1688" s="721"/>
      <c r="R1688" s="722"/>
      <c r="S1688" s="723"/>
      <c r="T1688" s="422"/>
      <c r="U1688" s="423"/>
      <c r="V1688" s="424"/>
    </row>
    <row r="1689" spans="1:22" s="40" customFormat="1" ht="13.8">
      <c r="A1689" s="39" t="s">
        <v>1090</v>
      </c>
      <c r="B1689" s="439" t="s">
        <v>1071</v>
      </c>
      <c r="C1689" s="427"/>
      <c r="D1689" s="427"/>
      <c r="E1689" s="427"/>
      <c r="F1689" s="427"/>
      <c r="G1689" s="419"/>
      <c r="H1689" s="419"/>
      <c r="I1689" s="425"/>
      <c r="J1689" s="426" t="s">
        <v>1071</v>
      </c>
      <c r="K1689" s="461"/>
      <c r="L1689" s="461"/>
      <c r="M1689" s="420"/>
      <c r="N1689" s="458" t="s">
        <v>1071</v>
      </c>
      <c r="O1689" s="228" t="s">
        <v>1071</v>
      </c>
      <c r="P1689" s="720"/>
      <c r="Q1689" s="721"/>
      <c r="R1689" s="722"/>
      <c r="S1689" s="723"/>
      <c r="T1689" s="422"/>
      <c r="U1689" s="423"/>
      <c r="V1689" s="424"/>
    </row>
    <row r="1690" spans="1:22" s="40" customFormat="1" ht="13.8">
      <c r="A1690" s="39" t="s">
        <v>1091</v>
      </c>
      <c r="B1690" s="439" t="s">
        <v>1071</v>
      </c>
      <c r="C1690" s="427"/>
      <c r="D1690" s="427"/>
      <c r="E1690" s="427"/>
      <c r="F1690" s="427"/>
      <c r="G1690" s="419"/>
      <c r="H1690" s="419"/>
      <c r="I1690" s="425"/>
      <c r="J1690" s="426" t="s">
        <v>1071</v>
      </c>
      <c r="K1690" s="461"/>
      <c r="L1690" s="461"/>
      <c r="M1690" s="420"/>
      <c r="N1690" s="458" t="s">
        <v>1071</v>
      </c>
      <c r="O1690" s="228" t="s">
        <v>1071</v>
      </c>
      <c r="P1690" s="720"/>
      <c r="Q1690" s="721"/>
      <c r="R1690" s="722"/>
      <c r="S1690" s="723"/>
      <c r="T1690" s="422"/>
      <c r="U1690" s="423"/>
      <c r="V1690" s="424"/>
    </row>
    <row r="1691" spans="1:22" s="40" customFormat="1" ht="13.8">
      <c r="A1691" s="39"/>
      <c r="B1691" s="439" t="s">
        <v>1071</v>
      </c>
      <c r="C1691" s="427"/>
      <c r="D1691" s="427"/>
      <c r="E1691" s="427"/>
      <c r="F1691" s="427"/>
      <c r="G1691" s="419"/>
      <c r="H1691" s="419"/>
      <c r="I1691" s="425"/>
      <c r="J1691" s="426" t="s">
        <v>1071</v>
      </c>
      <c r="K1691" s="461"/>
      <c r="L1691" s="461"/>
      <c r="M1691" s="420"/>
      <c r="N1691" s="458" t="s">
        <v>1071</v>
      </c>
      <c r="O1691" s="228" t="s">
        <v>1071</v>
      </c>
      <c r="P1691" s="720"/>
      <c r="Q1691" s="721"/>
      <c r="R1691" s="722"/>
      <c r="S1691" s="723"/>
      <c r="T1691" s="422"/>
      <c r="U1691" s="423"/>
      <c r="V1691" s="424"/>
    </row>
    <row r="1692" spans="1:22" s="40" customFormat="1" ht="13.8">
      <c r="A1692" s="39"/>
      <c r="B1692" s="439" t="s">
        <v>1071</v>
      </c>
      <c r="C1692" s="427"/>
      <c r="D1692" s="427"/>
      <c r="E1692" s="427"/>
      <c r="F1692" s="427"/>
      <c r="G1692" s="419"/>
      <c r="H1692" s="419"/>
      <c r="I1692" s="425"/>
      <c r="J1692" s="426" t="s">
        <v>1071</v>
      </c>
      <c r="K1692" s="461"/>
      <c r="L1692" s="461"/>
      <c r="M1692" s="420"/>
      <c r="N1692" s="458" t="s">
        <v>1071</v>
      </c>
      <c r="O1692" s="228" t="s">
        <v>1071</v>
      </c>
      <c r="P1692" s="720"/>
      <c r="Q1692" s="721"/>
      <c r="R1692" s="722"/>
      <c r="S1692" s="723"/>
      <c r="T1692" s="422"/>
      <c r="U1692" s="423"/>
      <c r="V1692" s="424"/>
    </row>
    <row r="1693" spans="1:22" s="40" customFormat="1" ht="13.8">
      <c r="A1693" s="39"/>
      <c r="B1693" s="439" t="s">
        <v>1071</v>
      </c>
      <c r="C1693" s="427"/>
      <c r="D1693" s="427"/>
      <c r="E1693" s="427"/>
      <c r="F1693" s="427"/>
      <c r="G1693" s="419"/>
      <c r="H1693" s="419"/>
      <c r="I1693" s="425"/>
      <c r="J1693" s="426" t="s">
        <v>1071</v>
      </c>
      <c r="K1693" s="461"/>
      <c r="L1693" s="461"/>
      <c r="M1693" s="420"/>
      <c r="N1693" s="458" t="s">
        <v>1071</v>
      </c>
      <c r="O1693" s="228" t="s">
        <v>1071</v>
      </c>
      <c r="P1693" s="720"/>
      <c r="Q1693" s="721"/>
      <c r="R1693" s="722"/>
      <c r="S1693" s="723"/>
      <c r="T1693" s="422"/>
      <c r="U1693" s="423"/>
      <c r="V1693" s="424"/>
    </row>
    <row r="1694" spans="1:22" s="40" customFormat="1" ht="13.8">
      <c r="A1694" s="39"/>
      <c r="B1694" s="439" t="s">
        <v>1071</v>
      </c>
      <c r="C1694" s="427"/>
      <c r="D1694" s="427"/>
      <c r="E1694" s="427"/>
      <c r="F1694" s="427"/>
      <c r="G1694" s="419"/>
      <c r="H1694" s="419"/>
      <c r="I1694" s="425"/>
      <c r="J1694" s="426" t="s">
        <v>1071</v>
      </c>
      <c r="K1694" s="461"/>
      <c r="L1694" s="461"/>
      <c r="M1694" s="420"/>
      <c r="N1694" s="458" t="s">
        <v>1071</v>
      </c>
      <c r="O1694" s="228" t="s">
        <v>1071</v>
      </c>
      <c r="P1694" s="720"/>
      <c r="Q1694" s="721"/>
      <c r="R1694" s="722"/>
      <c r="S1694" s="723"/>
      <c r="T1694" s="422"/>
      <c r="U1694" s="423"/>
      <c r="V1694" s="424"/>
    </row>
    <row r="1695" spans="1:22" s="40" customFormat="1" ht="13.8">
      <c r="A1695" s="39"/>
      <c r="B1695" s="439" t="s">
        <v>1071</v>
      </c>
      <c r="C1695" s="427"/>
      <c r="D1695" s="427"/>
      <c r="E1695" s="427"/>
      <c r="F1695" s="427"/>
      <c r="G1695" s="419"/>
      <c r="H1695" s="419"/>
      <c r="I1695" s="425"/>
      <c r="J1695" s="426" t="s">
        <v>1071</v>
      </c>
      <c r="K1695" s="461"/>
      <c r="L1695" s="461"/>
      <c r="M1695" s="420"/>
      <c r="N1695" s="458" t="s">
        <v>1071</v>
      </c>
      <c r="O1695" s="228" t="s">
        <v>1071</v>
      </c>
      <c r="P1695" s="720"/>
      <c r="Q1695" s="721"/>
      <c r="R1695" s="722"/>
      <c r="S1695" s="723"/>
      <c r="T1695" s="422"/>
      <c r="U1695" s="423"/>
      <c r="V1695" s="424"/>
    </row>
    <row r="1696" spans="1:22" s="40" customFormat="1" ht="13.8">
      <c r="A1696" s="39" t="s">
        <v>1877</v>
      </c>
      <c r="B1696" s="439" t="s">
        <v>1071</v>
      </c>
      <c r="C1696" s="427"/>
      <c r="D1696" s="427"/>
      <c r="E1696" s="427"/>
      <c r="F1696" s="427"/>
      <c r="G1696" s="419"/>
      <c r="H1696" s="419"/>
      <c r="I1696" s="425"/>
      <c r="J1696" s="426" t="s">
        <v>1071</v>
      </c>
      <c r="K1696" s="461"/>
      <c r="L1696" s="461"/>
      <c r="M1696" s="420"/>
      <c r="N1696" s="459" t="s">
        <v>1071</v>
      </c>
      <c r="O1696" s="228"/>
      <c r="P1696" s="720"/>
      <c r="Q1696" s="721"/>
      <c r="R1696" s="722"/>
      <c r="S1696" s="723"/>
      <c r="T1696" s="422"/>
      <c r="U1696" s="423"/>
      <c r="V1696" s="424"/>
    </row>
    <row r="1697" spans="1:22" s="40" customFormat="1" ht="13.8">
      <c r="A1697" s="39" t="s">
        <v>1878</v>
      </c>
      <c r="B1697" s="439" t="s">
        <v>1071</v>
      </c>
      <c r="C1697" s="427"/>
      <c r="D1697" s="427"/>
      <c r="E1697" s="427"/>
      <c r="F1697" s="427"/>
      <c r="G1697" s="419"/>
      <c r="H1697" s="419"/>
      <c r="I1697" s="425"/>
      <c r="J1697" s="426" t="s">
        <v>1071</v>
      </c>
      <c r="K1697" s="461"/>
      <c r="L1697" s="461"/>
      <c r="M1697" s="421"/>
      <c r="N1697" s="459" t="s">
        <v>1071</v>
      </c>
      <c r="O1697" s="228" t="s">
        <v>1071</v>
      </c>
      <c r="P1697" s="720"/>
      <c r="Q1697" s="721"/>
      <c r="R1697" s="722"/>
      <c r="S1697" s="723"/>
      <c r="T1697" s="422"/>
      <c r="U1697" s="423"/>
      <c r="V1697" s="424"/>
    </row>
    <row r="1698" spans="1:22" s="40" customFormat="1" ht="13.8">
      <c r="A1698" s="39" t="s">
        <v>1879</v>
      </c>
      <c r="B1698" s="439" t="s">
        <v>1071</v>
      </c>
      <c r="C1698" s="427"/>
      <c r="D1698" s="427"/>
      <c r="E1698" s="427"/>
      <c r="F1698" s="427"/>
      <c r="G1698" s="419"/>
      <c r="H1698" s="419"/>
      <c r="I1698" s="425"/>
      <c r="J1698" s="426" t="s">
        <v>1071</v>
      </c>
      <c r="K1698" s="461"/>
      <c r="L1698" s="461"/>
      <c r="M1698" s="421"/>
      <c r="N1698" s="459" t="s">
        <v>1071</v>
      </c>
      <c r="O1698" s="228" t="s">
        <v>1071</v>
      </c>
      <c r="P1698" s="720"/>
      <c r="Q1698" s="721"/>
      <c r="R1698" s="722"/>
      <c r="S1698" s="723"/>
      <c r="T1698" s="422"/>
      <c r="U1698" s="423"/>
      <c r="V1698" s="424"/>
    </row>
    <row r="1699" spans="1:22" s="40" customFormat="1" ht="14.4" thickBot="1">
      <c r="A1699" s="39" t="s">
        <v>1880</v>
      </c>
      <c r="B1699" s="443" t="s">
        <v>1071</v>
      </c>
      <c r="C1699" s="428"/>
      <c r="D1699" s="428"/>
      <c r="E1699" s="428"/>
      <c r="F1699" s="428"/>
      <c r="G1699" s="429"/>
      <c r="H1699" s="429"/>
      <c r="I1699" s="430"/>
      <c r="J1699" s="431" t="s">
        <v>1071</v>
      </c>
      <c r="K1699" s="462"/>
      <c r="L1699" s="462"/>
      <c r="M1699" s="432"/>
      <c r="N1699" s="459" t="s">
        <v>1071</v>
      </c>
      <c r="O1699" s="228" t="s">
        <v>1071</v>
      </c>
      <c r="P1699" s="720"/>
      <c r="Q1699" s="721"/>
      <c r="R1699" s="722"/>
      <c r="S1699" s="723"/>
      <c r="T1699" s="422"/>
      <c r="U1699" s="423"/>
      <c r="V1699" s="424"/>
    </row>
    <row r="1700" spans="1:22" s="24" customFormat="1" ht="12" customHeight="1">
      <c r="A1700" s="39"/>
      <c r="B1700" s="41"/>
      <c r="C1700" s="42"/>
      <c r="D1700" s="42"/>
      <c r="E1700" s="42"/>
      <c r="F1700" s="42"/>
      <c r="G1700" s="42"/>
      <c r="H1700" s="440"/>
      <c r="I1700" s="42"/>
      <c r="J1700" s="42"/>
      <c r="K1700" s="42"/>
      <c r="L1700" s="42"/>
      <c r="M1700" s="42"/>
      <c r="N1700" s="42"/>
      <c r="O1700" s="227"/>
      <c r="P1700" s="42"/>
      <c r="Q1700" s="42"/>
      <c r="R1700" s="227"/>
      <c r="S1700" s="42"/>
      <c r="T1700" s="42"/>
      <c r="U1700" s="43"/>
      <c r="V1700" s="44"/>
    </row>
    <row r="1701" spans="1:22" s="24" customFormat="1" ht="17.25" customHeight="1" thickBot="1">
      <c r="A1701" s="39" t="s">
        <v>1881</v>
      </c>
      <c r="B1701" s="510"/>
      <c r="C1701" s="511"/>
      <c r="D1701" s="511"/>
      <c r="E1701" s="511"/>
      <c r="F1701" s="511"/>
      <c r="G1701" s="511"/>
      <c r="H1701" s="511"/>
      <c r="I1701" s="511"/>
      <c r="J1701" s="511"/>
      <c r="K1701" s="511"/>
      <c r="L1701" s="511"/>
      <c r="M1701" s="511"/>
      <c r="N1701" s="447" t="s">
        <v>322</v>
      </c>
      <c r="O1701" s="448">
        <v>1575.9434999999999</v>
      </c>
      <c r="P1701" s="576"/>
      <c r="Q1701" s="576"/>
      <c r="R1701" s="577"/>
      <c r="S1701" s="577"/>
      <c r="T1701" s="578"/>
      <c r="U1701" s="579"/>
      <c r="V1701" s="580"/>
    </row>
    <row r="1702" spans="1:22" ht="17.25" customHeight="1">
      <c r="B1702" s="46"/>
      <c r="C1702" s="46"/>
      <c r="D1702" s="46"/>
      <c r="E1702" s="46"/>
      <c r="F1702" s="46"/>
      <c r="G1702" s="47"/>
      <c r="H1702" s="47"/>
      <c r="I1702" s="47"/>
      <c r="J1702" s="47"/>
      <c r="K1702" s="47"/>
      <c r="L1702" s="47"/>
      <c r="M1702" s="47"/>
      <c r="N1702" s="47"/>
      <c r="O1702" s="47"/>
      <c r="P1702" s="47"/>
      <c r="Q1702" s="47"/>
      <c r="R1702" s="47"/>
      <c r="S1702" s="47"/>
      <c r="T1702" s="47"/>
      <c r="U1702" s="47"/>
      <c r="V1702" s="47"/>
    </row>
    <row r="1703" spans="1:22" s="24" customFormat="1" ht="16.5" customHeight="1" thickBot="1">
      <c r="A1703" s="22"/>
      <c r="B1703" s="735" t="s">
        <v>65</v>
      </c>
      <c r="C1703" s="735"/>
      <c r="D1703" s="735"/>
      <c r="E1703" s="735"/>
      <c r="F1703" s="735"/>
      <c r="G1703" s="735"/>
      <c r="H1703" s="735"/>
      <c r="I1703" s="735"/>
      <c r="J1703" s="735"/>
      <c r="K1703" s="735"/>
      <c r="L1703" s="735"/>
      <c r="M1703" s="735"/>
      <c r="N1703" s="735"/>
      <c r="O1703" s="735"/>
      <c r="P1703" s="735"/>
      <c r="Q1703" s="735"/>
      <c r="R1703" s="735"/>
      <c r="S1703" s="735"/>
      <c r="T1703" s="735"/>
      <c r="U1703" s="735"/>
      <c r="V1703" s="735"/>
    </row>
    <row r="1704" spans="1:22" s="27" customFormat="1" ht="22.5" customHeight="1">
      <c r="A1704" s="106" t="s">
        <v>1882</v>
      </c>
      <c r="B1704" s="774" t="s">
        <v>62</v>
      </c>
      <c r="C1704" s="779" t="s">
        <v>83</v>
      </c>
      <c r="D1704" s="780"/>
      <c r="E1704" s="780"/>
      <c r="F1704" s="780"/>
      <c r="G1704" s="780"/>
      <c r="H1704" s="780"/>
      <c r="I1704" s="780"/>
      <c r="J1704" s="780"/>
      <c r="K1704" s="780"/>
      <c r="L1704" s="780"/>
      <c r="M1704" s="758"/>
      <c r="N1704" s="512"/>
      <c r="O1704" s="513"/>
      <c r="P1704" s="779" t="s">
        <v>90</v>
      </c>
      <c r="Q1704" s="780"/>
      <c r="R1704" s="780"/>
      <c r="S1704" s="758"/>
      <c r="T1704" s="757" t="s">
        <v>367</v>
      </c>
      <c r="U1704" s="758"/>
      <c r="V1704" s="781" t="s">
        <v>6</v>
      </c>
    </row>
    <row r="1705" spans="1:22" s="27" customFormat="1" ht="22.5" customHeight="1">
      <c r="A1705" s="106" t="s">
        <v>1883</v>
      </c>
      <c r="B1705" s="775"/>
      <c r="C1705" s="787" t="s">
        <v>84</v>
      </c>
      <c r="D1705" s="788"/>
      <c r="E1705" s="789"/>
      <c r="F1705" s="516">
        <v>2</v>
      </c>
      <c r="G1705" s="791" t="s">
        <v>292</v>
      </c>
      <c r="H1705" s="750" t="s">
        <v>291</v>
      </c>
      <c r="I1705" s="750"/>
      <c r="J1705" s="787" t="s">
        <v>290</v>
      </c>
      <c r="K1705" s="790"/>
      <c r="L1705" s="517"/>
      <c r="M1705" s="517"/>
      <c r="N1705" s="518"/>
      <c r="O1705" s="519"/>
      <c r="P1705" s="814"/>
      <c r="Q1705" s="815"/>
      <c r="R1705" s="815"/>
      <c r="S1705" s="816"/>
      <c r="T1705" s="759"/>
      <c r="U1705" s="760"/>
      <c r="V1705" s="782"/>
    </row>
    <row r="1706" spans="1:22" s="27" customFormat="1" ht="51.75" customHeight="1" thickBot="1">
      <c r="A1706" s="106" t="s">
        <v>1884</v>
      </c>
      <c r="B1706" s="775"/>
      <c r="C1706" s="788" t="s">
        <v>82</v>
      </c>
      <c r="D1706" s="789"/>
      <c r="E1706" s="520" t="s">
        <v>86</v>
      </c>
      <c r="F1706" s="514" t="s">
        <v>311</v>
      </c>
      <c r="G1706" s="791"/>
      <c r="H1706" s="750"/>
      <c r="I1706" s="750"/>
      <c r="J1706" s="504" t="s">
        <v>289</v>
      </c>
      <c r="K1706" s="515" t="s">
        <v>297</v>
      </c>
      <c r="L1706" s="521" t="s">
        <v>378</v>
      </c>
      <c r="M1706" s="521"/>
      <c r="N1706" s="522" t="s">
        <v>339</v>
      </c>
      <c r="O1706" s="523"/>
      <c r="P1706" s="454" t="s">
        <v>1100</v>
      </c>
      <c r="Q1706" s="333" t="s">
        <v>91</v>
      </c>
      <c r="R1706" s="334"/>
      <c r="S1706" s="107">
        <v>2</v>
      </c>
      <c r="T1706" s="784"/>
      <c r="U1706" s="785"/>
      <c r="V1706" s="783"/>
    </row>
    <row r="1707" spans="1:22" s="27" customFormat="1" ht="15.75" customHeight="1">
      <c r="A1707" s="106" t="s">
        <v>1885</v>
      </c>
      <c r="B1707" s="775"/>
      <c r="C1707" s="50">
        <v>1</v>
      </c>
      <c r="D1707" s="94" t="s">
        <v>540</v>
      </c>
      <c r="E1707" s="101">
        <v>0.9</v>
      </c>
      <c r="F1707" s="327">
        <v>3151.8869999999997</v>
      </c>
      <c r="G1707" s="327">
        <v>1532.71</v>
      </c>
      <c r="H1707" s="777" t="s">
        <v>6</v>
      </c>
      <c r="I1707" s="778"/>
      <c r="J1707" s="102" t="s">
        <v>6</v>
      </c>
      <c r="K1707" s="99" t="s">
        <v>1071</v>
      </c>
      <c r="L1707" s="486" t="s">
        <v>1049</v>
      </c>
      <c r="M1707" s="487" t="s">
        <v>1135</v>
      </c>
      <c r="N1707" s="401" t="s">
        <v>24</v>
      </c>
      <c r="O1707" s="801" t="s">
        <v>15</v>
      </c>
      <c r="P1707" s="802"/>
      <c r="Q1707" s="792">
        <v>53</v>
      </c>
      <c r="R1707" s="795" t="s">
        <v>1049</v>
      </c>
      <c r="S1707" s="796"/>
      <c r="T1707" s="757" t="s">
        <v>68</v>
      </c>
      <c r="U1707" s="780"/>
      <c r="V1707" s="758"/>
    </row>
    <row r="1708" spans="1:22" s="27" customFormat="1" ht="15.75" customHeight="1" thickBot="1">
      <c r="A1708" s="106" t="s">
        <v>1886</v>
      </c>
      <c r="B1708" s="775"/>
      <c r="C1708" s="50">
        <v>2</v>
      </c>
      <c r="D1708" s="94" t="s">
        <v>541</v>
      </c>
      <c r="E1708" s="101">
        <v>0.1</v>
      </c>
      <c r="F1708" s="327" t="s">
        <v>1137</v>
      </c>
      <c r="G1708" s="327">
        <v>1532.71</v>
      </c>
      <c r="H1708" s="777" t="s">
        <v>31</v>
      </c>
      <c r="I1708" s="778"/>
      <c r="J1708" s="102" t="s">
        <v>6</v>
      </c>
      <c r="K1708" s="99" t="s">
        <v>1071</v>
      </c>
      <c r="L1708" s="486" t="s">
        <v>1049</v>
      </c>
      <c r="M1708" s="487" t="s">
        <v>1135</v>
      </c>
      <c r="N1708" s="401" t="s">
        <v>24</v>
      </c>
      <c r="O1708" s="801"/>
      <c r="P1708" s="802"/>
      <c r="Q1708" s="793"/>
      <c r="R1708" s="797"/>
      <c r="S1708" s="798"/>
      <c r="T1708" s="784"/>
      <c r="U1708" s="786"/>
      <c r="V1708" s="785"/>
    </row>
    <row r="1709" spans="1:22" s="27" customFormat="1" ht="15.75" customHeight="1">
      <c r="A1709" s="106" t="s">
        <v>1887</v>
      </c>
      <c r="B1709" s="775"/>
      <c r="C1709" s="50">
        <v>3</v>
      </c>
      <c r="D1709" s="94" t="s">
        <v>1071</v>
      </c>
      <c r="E1709" s="101" t="s">
        <v>1071</v>
      </c>
      <c r="F1709" s="327" t="s">
        <v>1071</v>
      </c>
      <c r="G1709" s="327" t="s">
        <v>1071</v>
      </c>
      <c r="H1709" s="777" t="s">
        <v>1071</v>
      </c>
      <c r="I1709" s="778"/>
      <c r="J1709" s="102" t="s">
        <v>1071</v>
      </c>
      <c r="K1709" s="99" t="s">
        <v>1071</v>
      </c>
      <c r="L1709" s="486"/>
      <c r="M1709" s="487" t="s">
        <v>1071</v>
      </c>
      <c r="N1709" s="401"/>
      <c r="O1709" s="803"/>
      <c r="P1709" s="804"/>
      <c r="Q1709" s="794"/>
      <c r="R1709" s="799"/>
      <c r="S1709" s="800"/>
      <c r="T1709" s="261"/>
      <c r="U1709" s="261"/>
      <c r="V1709" s="262"/>
    </row>
    <row r="1710" spans="1:22" s="27" customFormat="1" ht="15.75" customHeight="1">
      <c r="A1710" s="106" t="s">
        <v>1888</v>
      </c>
      <c r="B1710" s="775"/>
      <c r="C1710" s="50">
        <v>4</v>
      </c>
      <c r="D1710" s="94" t="s">
        <v>1071</v>
      </c>
      <c r="E1710" s="101" t="s">
        <v>1071</v>
      </c>
      <c r="F1710" s="327" t="s">
        <v>1071</v>
      </c>
      <c r="G1710" s="327" t="s">
        <v>1071</v>
      </c>
      <c r="H1710" s="777" t="s">
        <v>1071</v>
      </c>
      <c r="I1710" s="778"/>
      <c r="J1710" s="102" t="s">
        <v>1071</v>
      </c>
      <c r="K1710" s="99" t="s">
        <v>1071</v>
      </c>
      <c r="L1710" s="486"/>
      <c r="M1710" s="487" t="s">
        <v>1071</v>
      </c>
      <c r="N1710" s="401"/>
      <c r="O1710" s="810" t="s">
        <v>315</v>
      </c>
      <c r="P1710" s="787" t="s">
        <v>314</v>
      </c>
      <c r="Q1710" s="788"/>
      <c r="R1710" s="788"/>
      <c r="S1710" s="789"/>
      <c r="T1710" s="242"/>
      <c r="U1710" s="242"/>
      <c r="V1710" s="263"/>
    </row>
    <row r="1711" spans="1:22" s="27" customFormat="1" ht="17.25" customHeight="1">
      <c r="A1711" s="106" t="s">
        <v>1889</v>
      </c>
      <c r="B1711" s="775"/>
      <c r="C1711" s="50">
        <v>5</v>
      </c>
      <c r="D1711" s="94" t="s">
        <v>1071</v>
      </c>
      <c r="E1711" s="101" t="s">
        <v>1071</v>
      </c>
      <c r="F1711" s="327" t="s">
        <v>1071</v>
      </c>
      <c r="G1711" s="327" t="s">
        <v>1071</v>
      </c>
      <c r="H1711" s="777" t="s">
        <v>1071</v>
      </c>
      <c r="I1711" s="778"/>
      <c r="J1711" s="102" t="s">
        <v>1071</v>
      </c>
      <c r="K1711" s="99" t="s">
        <v>1071</v>
      </c>
      <c r="L1711" s="486"/>
      <c r="M1711" s="487" t="s">
        <v>1071</v>
      </c>
      <c r="N1711" s="401"/>
      <c r="O1711" s="811"/>
      <c r="P1711" s="504" t="s">
        <v>92</v>
      </c>
      <c r="Q1711" s="504" t="s">
        <v>299</v>
      </c>
      <c r="R1711" s="750" t="s">
        <v>312</v>
      </c>
      <c r="S1711" s="750"/>
      <c r="T1711" s="242"/>
      <c r="U1711" s="242"/>
      <c r="V1711" s="263"/>
    </row>
    <row r="1712" spans="1:22" s="27" customFormat="1" ht="16.5" customHeight="1" thickBot="1">
      <c r="A1712" s="106" t="s">
        <v>1890</v>
      </c>
      <c r="B1712" s="775"/>
      <c r="C1712" s="103">
        <v>6</v>
      </c>
      <c r="D1712" s="104" t="s">
        <v>1071</v>
      </c>
      <c r="E1712" s="105" t="s">
        <v>1071</v>
      </c>
      <c r="F1712" s="327" t="s">
        <v>1071</v>
      </c>
      <c r="G1712" s="327" t="s">
        <v>1071</v>
      </c>
      <c r="H1712" s="777" t="s">
        <v>1071</v>
      </c>
      <c r="I1712" s="778"/>
      <c r="J1712" s="102" t="s">
        <v>1071</v>
      </c>
      <c r="K1712" s="99" t="s">
        <v>1071</v>
      </c>
      <c r="L1712" s="486"/>
      <c r="M1712" s="487" t="s">
        <v>1071</v>
      </c>
      <c r="N1712" s="484"/>
      <c r="O1712" s="346" t="s">
        <v>6</v>
      </c>
      <c r="P1712" s="265">
        <v>2</v>
      </c>
      <c r="Q1712" s="266">
        <v>3065.4126299999998</v>
      </c>
      <c r="R1712" s="817">
        <v>3151.8869999999997</v>
      </c>
      <c r="S1712" s="817">
        <v>0</v>
      </c>
      <c r="T1712" s="242"/>
      <c r="U1712" s="242"/>
      <c r="V1712" s="263"/>
    </row>
    <row r="1713" spans="1:22" s="27" customFormat="1" ht="16.5" customHeight="1" thickBot="1">
      <c r="A1713" s="106" t="s">
        <v>1891</v>
      </c>
      <c r="B1713" s="776"/>
      <c r="C1713" s="805" t="s">
        <v>88</v>
      </c>
      <c r="D1713" s="806"/>
      <c r="E1713" s="806"/>
      <c r="F1713" s="545"/>
      <c r="G1713" s="546"/>
      <c r="H1713" s="730" t="s">
        <v>6</v>
      </c>
      <c r="I1713" s="731"/>
      <c r="J1713" s="449" t="s">
        <v>6</v>
      </c>
      <c r="K1713" s="267" t="s">
        <v>6</v>
      </c>
      <c r="L1713" s="527"/>
      <c r="M1713" s="575"/>
      <c r="N1713" s="528"/>
      <c r="O1713" s="732" t="s">
        <v>1071</v>
      </c>
      <c r="P1713" s="732" t="s">
        <v>1071</v>
      </c>
      <c r="Q1713" s="732" t="s">
        <v>1071</v>
      </c>
      <c r="R1713" s="732" t="s">
        <v>1071</v>
      </c>
      <c r="S1713" s="732" t="s">
        <v>1071</v>
      </c>
      <c r="T1713" s="524"/>
      <c r="U1713" s="525"/>
      <c r="V1713" s="526"/>
    </row>
    <row r="1714" spans="1:22" ht="24.9" customHeight="1"/>
    <row r="1715" spans="1:22" ht="24.9" customHeight="1"/>
    <row r="1716" spans="1:22" s="38" customFormat="1" ht="24" thickBot="1">
      <c r="A1716" s="31">
        <v>51</v>
      </c>
      <c r="B1716" s="746" t="s">
        <v>49</v>
      </c>
      <c r="C1716" s="746"/>
      <c r="D1716" s="746"/>
      <c r="E1716" s="32">
        <v>55</v>
      </c>
      <c r="F1716" s="33" t="s">
        <v>1041</v>
      </c>
      <c r="G1716" s="34"/>
      <c r="H1716" s="34"/>
      <c r="I1716" s="33"/>
      <c r="J1716" s="33"/>
      <c r="K1716" s="33"/>
      <c r="L1716" s="33"/>
      <c r="M1716" s="35"/>
      <c r="N1716" s="35"/>
      <c r="O1716" s="34"/>
      <c r="P1716" s="34"/>
      <c r="Q1716" s="36"/>
      <c r="R1716" s="36"/>
      <c r="S1716" s="36"/>
      <c r="T1716" s="36"/>
      <c r="U1716" s="37"/>
    </row>
    <row r="1717" spans="1:22" s="24" customFormat="1" ht="24.75" customHeight="1">
      <c r="A1717" s="22"/>
      <c r="B1717" s="768" t="s">
        <v>54</v>
      </c>
      <c r="C1717" s="501" t="s">
        <v>55</v>
      </c>
      <c r="D1717" s="502" t="s">
        <v>16</v>
      </c>
      <c r="E1717" s="502"/>
      <c r="F1717" s="502" t="s">
        <v>56</v>
      </c>
      <c r="G1717" s="503"/>
      <c r="H1717" s="749" t="s">
        <v>57</v>
      </c>
      <c r="I1717" s="747" t="s">
        <v>345</v>
      </c>
      <c r="J1717" s="749" t="s">
        <v>17</v>
      </c>
      <c r="K1717" s="749" t="s">
        <v>298</v>
      </c>
      <c r="L1717" s="749" t="s">
        <v>58</v>
      </c>
      <c r="M1717" s="749" t="s">
        <v>193</v>
      </c>
      <c r="N1717" s="766" t="s">
        <v>313</v>
      </c>
      <c r="O1717" s="767"/>
      <c r="P1717" s="733" t="s">
        <v>21</v>
      </c>
      <c r="Q1717" s="734"/>
      <c r="R1717" s="757" t="s">
        <v>205</v>
      </c>
      <c r="S1717" s="758"/>
      <c r="T1717" s="761" t="s">
        <v>180</v>
      </c>
      <c r="U1717" s="762"/>
      <c r="V1717" s="763"/>
    </row>
    <row r="1718" spans="1:22" s="24" customFormat="1" ht="92.25" customHeight="1">
      <c r="A1718" s="22"/>
      <c r="B1718" s="769"/>
      <c r="C1718" s="504" t="s">
        <v>59</v>
      </c>
      <c r="D1718" s="505" t="s">
        <v>3</v>
      </c>
      <c r="E1718" s="505" t="s">
        <v>18</v>
      </c>
      <c r="F1718" s="505" t="s">
        <v>60</v>
      </c>
      <c r="G1718" s="506" t="s">
        <v>61</v>
      </c>
      <c r="H1718" s="750"/>
      <c r="I1718" s="748"/>
      <c r="J1718" s="750"/>
      <c r="K1718" s="750"/>
      <c r="L1718" s="750"/>
      <c r="M1718" s="750"/>
      <c r="N1718" s="504" t="s">
        <v>191</v>
      </c>
      <c r="O1718" s="505" t="s">
        <v>73</v>
      </c>
      <c r="P1718" s="764"/>
      <c r="Q1718" s="765"/>
      <c r="R1718" s="759"/>
      <c r="S1718" s="760"/>
      <c r="T1718" s="507" t="s">
        <v>181</v>
      </c>
      <c r="U1718" s="508" t="s">
        <v>190</v>
      </c>
      <c r="V1718" s="509" t="s">
        <v>225</v>
      </c>
    </row>
    <row r="1719" spans="1:22" s="24" customFormat="1" ht="26.25" customHeight="1">
      <c r="A1719" s="22"/>
      <c r="B1719" s="433"/>
      <c r="C1719" s="434">
        <v>3</v>
      </c>
      <c r="D1719" s="434">
        <v>4</v>
      </c>
      <c r="E1719" s="434">
        <v>5</v>
      </c>
      <c r="F1719" s="434">
        <v>6</v>
      </c>
      <c r="G1719" s="434">
        <v>7</v>
      </c>
      <c r="H1719" s="434">
        <v>8</v>
      </c>
      <c r="I1719" s="434">
        <v>9</v>
      </c>
      <c r="J1719" s="434">
        <v>10</v>
      </c>
      <c r="K1719" s="434">
        <v>11</v>
      </c>
      <c r="L1719" s="434">
        <v>12</v>
      </c>
      <c r="M1719" s="434">
        <v>13</v>
      </c>
      <c r="N1719" s="434">
        <v>14</v>
      </c>
      <c r="O1719" s="434">
        <v>15</v>
      </c>
      <c r="P1719" s="435">
        <v>16</v>
      </c>
      <c r="Q1719" s="436">
        <v>17</v>
      </c>
      <c r="R1719" s="435">
        <v>18</v>
      </c>
      <c r="S1719" s="436">
        <v>19</v>
      </c>
      <c r="T1719" s="437">
        <v>20</v>
      </c>
      <c r="U1719" s="224">
        <v>21</v>
      </c>
      <c r="V1719" s="438">
        <v>22</v>
      </c>
    </row>
    <row r="1720" spans="1:22" s="40" customFormat="1" ht="24.9" customHeight="1">
      <c r="A1720" s="39" t="s">
        <v>1892</v>
      </c>
      <c r="B1720" s="439">
        <v>1</v>
      </c>
      <c r="C1720" s="427" t="s">
        <v>911</v>
      </c>
      <c r="D1720" s="427" t="s">
        <v>914</v>
      </c>
      <c r="E1720" s="427" t="s">
        <v>920</v>
      </c>
      <c r="F1720" s="427" t="s">
        <v>595</v>
      </c>
      <c r="G1720" s="419">
        <v>0.5</v>
      </c>
      <c r="H1720" s="419" t="s">
        <v>24</v>
      </c>
      <c r="I1720" s="425">
        <v>1</v>
      </c>
      <c r="J1720" s="426" t="s">
        <v>542</v>
      </c>
      <c r="K1720" s="461">
        <v>35107</v>
      </c>
      <c r="L1720" s="461">
        <v>36084</v>
      </c>
      <c r="M1720" s="420">
        <v>9696.67</v>
      </c>
      <c r="N1720" s="458">
        <v>4848.335</v>
      </c>
      <c r="O1720" s="228">
        <v>4848.335</v>
      </c>
      <c r="P1720" s="720"/>
      <c r="Q1720" s="721"/>
      <c r="R1720" s="722" t="s">
        <v>617</v>
      </c>
      <c r="S1720" s="723"/>
      <c r="T1720" s="422" t="s">
        <v>24</v>
      </c>
      <c r="U1720" s="423">
        <v>95</v>
      </c>
      <c r="V1720" s="424" t="s">
        <v>24</v>
      </c>
    </row>
    <row r="1721" spans="1:22" s="40" customFormat="1" ht="24.9" customHeight="1">
      <c r="A1721" s="39" t="e">
        <v>#REF!</v>
      </c>
      <c r="B1721" s="439">
        <v>2</v>
      </c>
      <c r="C1721" s="427" t="s">
        <v>912</v>
      </c>
      <c r="D1721" s="427" t="s">
        <v>915</v>
      </c>
      <c r="E1721" s="427" t="s">
        <v>921</v>
      </c>
      <c r="F1721" s="427" t="s">
        <v>595</v>
      </c>
      <c r="G1721" s="419">
        <v>0.5</v>
      </c>
      <c r="H1721" s="419" t="s">
        <v>24</v>
      </c>
      <c r="I1721" s="425">
        <v>1</v>
      </c>
      <c r="J1721" s="426" t="s">
        <v>542</v>
      </c>
      <c r="K1721" s="461">
        <v>38034</v>
      </c>
      <c r="L1721" s="461">
        <v>38154</v>
      </c>
      <c r="M1721" s="420">
        <v>2857.16</v>
      </c>
      <c r="N1721" s="458">
        <v>1428.58</v>
      </c>
      <c r="O1721" s="228">
        <v>1428.58</v>
      </c>
      <c r="P1721" s="720"/>
      <c r="Q1721" s="721"/>
      <c r="R1721" s="722" t="s">
        <v>610</v>
      </c>
      <c r="S1721" s="723"/>
      <c r="T1721" s="422" t="s">
        <v>24</v>
      </c>
      <c r="U1721" s="423">
        <v>37</v>
      </c>
      <c r="V1721" s="424" t="s">
        <v>24</v>
      </c>
    </row>
    <row r="1722" spans="1:22" s="40" customFormat="1" ht="24.9" customHeight="1">
      <c r="A1722" s="39" t="e">
        <v>#REF!</v>
      </c>
      <c r="B1722" s="439">
        <v>3</v>
      </c>
      <c r="C1722" s="427" t="s">
        <v>913</v>
      </c>
      <c r="D1722" s="427" t="s">
        <v>916</v>
      </c>
      <c r="E1722" s="427" t="s">
        <v>922</v>
      </c>
      <c r="F1722" s="427" t="s">
        <v>591</v>
      </c>
      <c r="G1722" s="419">
        <v>1</v>
      </c>
      <c r="H1722" s="419" t="s">
        <v>24</v>
      </c>
      <c r="I1722" s="425">
        <v>1</v>
      </c>
      <c r="J1722" s="426" t="s">
        <v>542</v>
      </c>
      <c r="K1722" s="461">
        <v>43830</v>
      </c>
      <c r="L1722" s="461">
        <v>45138</v>
      </c>
      <c r="M1722" s="420">
        <v>2201.92</v>
      </c>
      <c r="N1722" s="458">
        <v>2201.92</v>
      </c>
      <c r="O1722" s="228">
        <v>2201.92</v>
      </c>
      <c r="P1722" s="720"/>
      <c r="Q1722" s="721"/>
      <c r="R1722" s="722" t="s">
        <v>617</v>
      </c>
      <c r="S1722" s="723"/>
      <c r="T1722" s="422" t="s">
        <v>24</v>
      </c>
      <c r="U1722" s="423">
        <v>183</v>
      </c>
      <c r="V1722" s="424" t="s">
        <v>24</v>
      </c>
    </row>
    <row r="1723" spans="1:22" s="40" customFormat="1" ht="24.9" customHeight="1">
      <c r="A1723" s="39" t="e">
        <v>#REF!</v>
      </c>
      <c r="B1723" s="439">
        <v>4</v>
      </c>
      <c r="C1723" s="427" t="s">
        <v>913</v>
      </c>
      <c r="D1723" s="427" t="s">
        <v>917</v>
      </c>
      <c r="E1723" s="427" t="s">
        <v>923</v>
      </c>
      <c r="F1723" s="427" t="s">
        <v>595</v>
      </c>
      <c r="G1723" s="419">
        <v>0.6</v>
      </c>
      <c r="H1723" s="419" t="s">
        <v>24</v>
      </c>
      <c r="I1723" s="425">
        <v>1</v>
      </c>
      <c r="J1723" s="426" t="s">
        <v>542</v>
      </c>
      <c r="K1723" s="594">
        <v>39845</v>
      </c>
      <c r="L1723" s="461">
        <v>40781</v>
      </c>
      <c r="M1723" s="420">
        <v>1902.63</v>
      </c>
      <c r="N1723" s="458">
        <v>1141.578</v>
      </c>
      <c r="O1723" s="228">
        <v>1141.578</v>
      </c>
      <c r="P1723" s="720"/>
      <c r="Q1723" s="721"/>
      <c r="R1723" s="722" t="s">
        <v>617</v>
      </c>
      <c r="S1723" s="723"/>
      <c r="T1723" s="422" t="s">
        <v>24</v>
      </c>
      <c r="U1723" s="423">
        <v>18</v>
      </c>
      <c r="V1723" s="424" t="s">
        <v>24</v>
      </c>
    </row>
    <row r="1724" spans="1:22" s="40" customFormat="1" ht="24.9" customHeight="1">
      <c r="A1724" s="39" t="e">
        <v>#REF!</v>
      </c>
      <c r="B1724" s="439">
        <v>5</v>
      </c>
      <c r="C1724" s="427" t="s">
        <v>913</v>
      </c>
      <c r="D1724" s="427" t="s">
        <v>918</v>
      </c>
      <c r="E1724" s="427" t="s">
        <v>924</v>
      </c>
      <c r="F1724" s="427" t="s">
        <v>595</v>
      </c>
      <c r="G1724" s="419">
        <v>0.5</v>
      </c>
      <c r="H1724" s="419" t="s">
        <v>24</v>
      </c>
      <c r="I1724" s="425">
        <v>1</v>
      </c>
      <c r="J1724" s="426" t="s">
        <v>542</v>
      </c>
      <c r="K1724" s="461">
        <v>40952</v>
      </c>
      <c r="L1724" s="461">
        <v>41154</v>
      </c>
      <c r="M1724" s="420">
        <v>378.17</v>
      </c>
      <c r="N1724" s="458">
        <v>189.08500000000001</v>
      </c>
      <c r="O1724" s="228">
        <v>189.08500000000001</v>
      </c>
      <c r="P1724" s="720"/>
      <c r="Q1724" s="721"/>
      <c r="R1724" s="722" t="s">
        <v>617</v>
      </c>
      <c r="S1724" s="723"/>
      <c r="T1724" s="422" t="s">
        <v>24</v>
      </c>
      <c r="U1724" s="423">
        <v>94</v>
      </c>
      <c r="V1724" s="424" t="s">
        <v>24</v>
      </c>
    </row>
    <row r="1725" spans="1:22" s="40" customFormat="1" ht="24.9" customHeight="1">
      <c r="A1725" s="39" t="e">
        <v>#REF!</v>
      </c>
      <c r="B1725" s="439">
        <v>6</v>
      </c>
      <c r="C1725" s="427" t="s">
        <v>911</v>
      </c>
      <c r="D1725" s="427" t="s">
        <v>919</v>
      </c>
      <c r="E1725" s="427" t="s">
        <v>925</v>
      </c>
      <c r="F1725" s="427" t="s">
        <v>595</v>
      </c>
      <c r="G1725" s="419">
        <v>0.6</v>
      </c>
      <c r="H1725" s="419" t="s">
        <v>24</v>
      </c>
      <c r="I1725" s="425">
        <v>1</v>
      </c>
      <c r="J1725" s="426" t="s">
        <v>542</v>
      </c>
      <c r="K1725" s="461">
        <v>42716</v>
      </c>
      <c r="L1725" s="461">
        <v>43403</v>
      </c>
      <c r="M1725" s="420">
        <v>1211.18</v>
      </c>
      <c r="N1725" s="458">
        <v>726.70799999999997</v>
      </c>
      <c r="O1725" s="228">
        <v>726.70799999999997</v>
      </c>
      <c r="P1725" s="720"/>
      <c r="Q1725" s="721"/>
      <c r="R1725" s="722" t="s">
        <v>617</v>
      </c>
      <c r="S1725" s="723"/>
      <c r="T1725" s="422" t="s">
        <v>24</v>
      </c>
      <c r="U1725" s="423">
        <v>142</v>
      </c>
      <c r="V1725" s="424" t="s">
        <v>24</v>
      </c>
    </row>
    <row r="1726" spans="1:22" s="40" customFormat="1" ht="13.8">
      <c r="A1726" s="39"/>
      <c r="B1726" s="439"/>
      <c r="C1726" s="427"/>
      <c r="D1726" s="427"/>
      <c r="E1726" s="427"/>
      <c r="F1726" s="427"/>
      <c r="G1726" s="419"/>
      <c r="H1726" s="419"/>
      <c r="I1726" s="425"/>
      <c r="J1726" s="426" t="s">
        <v>1071</v>
      </c>
      <c r="K1726" s="461"/>
      <c r="L1726" s="461"/>
      <c r="M1726" s="420"/>
      <c r="N1726" s="458" t="s">
        <v>1071</v>
      </c>
      <c r="O1726" s="228" t="s">
        <v>1071</v>
      </c>
      <c r="P1726" s="720"/>
      <c r="Q1726" s="721"/>
      <c r="R1726" s="722"/>
      <c r="S1726" s="723"/>
      <c r="T1726" s="422"/>
      <c r="U1726" s="423"/>
      <c r="V1726" s="424"/>
    </row>
    <row r="1727" spans="1:22" s="40" customFormat="1" ht="13.8">
      <c r="A1727" s="39"/>
      <c r="B1727" s="439" t="s">
        <v>1071</v>
      </c>
      <c r="C1727" s="427"/>
      <c r="D1727" s="427"/>
      <c r="E1727" s="427"/>
      <c r="F1727" s="427"/>
      <c r="G1727" s="419"/>
      <c r="H1727" s="419"/>
      <c r="I1727" s="425"/>
      <c r="J1727" s="426" t="s">
        <v>1071</v>
      </c>
      <c r="K1727" s="461"/>
      <c r="L1727" s="461"/>
      <c r="M1727" s="420"/>
      <c r="N1727" s="458" t="s">
        <v>1071</v>
      </c>
      <c r="O1727" s="228" t="s">
        <v>1071</v>
      </c>
      <c r="P1727" s="720"/>
      <c r="Q1727" s="721"/>
      <c r="R1727" s="722"/>
      <c r="S1727" s="723"/>
      <c r="T1727" s="422"/>
      <c r="U1727" s="423"/>
      <c r="V1727" s="424"/>
    </row>
    <row r="1728" spans="1:22" s="40" customFormat="1" ht="13.8">
      <c r="A1728" s="39"/>
      <c r="B1728" s="439" t="s">
        <v>1071</v>
      </c>
      <c r="C1728" s="427"/>
      <c r="D1728" s="427"/>
      <c r="E1728" s="427"/>
      <c r="F1728" s="427"/>
      <c r="G1728" s="419"/>
      <c r="H1728" s="419"/>
      <c r="I1728" s="425"/>
      <c r="J1728" s="426" t="s">
        <v>1071</v>
      </c>
      <c r="K1728" s="461"/>
      <c r="L1728" s="461"/>
      <c r="M1728" s="420"/>
      <c r="N1728" s="458" t="s">
        <v>1071</v>
      </c>
      <c r="O1728" s="228" t="s">
        <v>1071</v>
      </c>
      <c r="P1728" s="720"/>
      <c r="Q1728" s="721"/>
      <c r="R1728" s="722"/>
      <c r="S1728" s="723"/>
      <c r="T1728" s="422"/>
      <c r="U1728" s="423"/>
      <c r="V1728" s="424"/>
    </row>
    <row r="1729" spans="1:22" s="40" customFormat="1" ht="13.8">
      <c r="A1729" s="39"/>
      <c r="B1729" s="439" t="s">
        <v>1071</v>
      </c>
      <c r="C1729" s="427"/>
      <c r="D1729" s="427"/>
      <c r="E1729" s="427"/>
      <c r="F1729" s="427"/>
      <c r="G1729" s="419"/>
      <c r="H1729" s="419"/>
      <c r="I1729" s="425"/>
      <c r="J1729" s="426" t="s">
        <v>1071</v>
      </c>
      <c r="K1729" s="461"/>
      <c r="L1729" s="461"/>
      <c r="M1729" s="420"/>
      <c r="N1729" s="458" t="s">
        <v>1071</v>
      </c>
      <c r="O1729" s="228" t="s">
        <v>1071</v>
      </c>
      <c r="P1729" s="720"/>
      <c r="Q1729" s="721"/>
      <c r="R1729" s="722"/>
      <c r="S1729" s="723"/>
      <c r="T1729" s="422"/>
      <c r="U1729" s="423"/>
      <c r="V1729" s="424"/>
    </row>
    <row r="1730" spans="1:22" s="40" customFormat="1" ht="13.8">
      <c r="A1730" s="39"/>
      <c r="B1730" s="439" t="s">
        <v>1071</v>
      </c>
      <c r="C1730" s="427"/>
      <c r="D1730" s="427"/>
      <c r="E1730" s="427"/>
      <c r="F1730" s="427"/>
      <c r="G1730" s="419"/>
      <c r="H1730" s="419"/>
      <c r="I1730" s="425"/>
      <c r="J1730" s="426" t="s">
        <v>1071</v>
      </c>
      <c r="K1730" s="461"/>
      <c r="L1730" s="461"/>
      <c r="M1730" s="420"/>
      <c r="N1730" s="458" t="s">
        <v>1071</v>
      </c>
      <c r="O1730" s="228" t="s">
        <v>1071</v>
      </c>
      <c r="P1730" s="720"/>
      <c r="Q1730" s="721"/>
      <c r="R1730" s="722"/>
      <c r="S1730" s="723"/>
      <c r="T1730" s="422"/>
      <c r="U1730" s="423"/>
      <c r="V1730" s="424"/>
    </row>
    <row r="1731" spans="1:22" s="40" customFormat="1" ht="13.8">
      <c r="A1731" s="39" t="s">
        <v>1893</v>
      </c>
      <c r="B1731" s="439" t="s">
        <v>1071</v>
      </c>
      <c r="C1731" s="427"/>
      <c r="D1731" s="427"/>
      <c r="E1731" s="427"/>
      <c r="F1731" s="427"/>
      <c r="G1731" s="419"/>
      <c r="H1731" s="419"/>
      <c r="I1731" s="425"/>
      <c r="J1731" s="426" t="s">
        <v>1071</v>
      </c>
      <c r="K1731" s="461"/>
      <c r="L1731" s="461"/>
      <c r="M1731" s="420"/>
      <c r="N1731" s="459" t="s">
        <v>1071</v>
      </c>
      <c r="O1731" s="228"/>
      <c r="P1731" s="720"/>
      <c r="Q1731" s="721"/>
      <c r="R1731" s="722"/>
      <c r="S1731" s="723"/>
      <c r="T1731" s="422"/>
      <c r="U1731" s="423"/>
      <c r="V1731" s="424"/>
    </row>
    <row r="1732" spans="1:22" s="40" customFormat="1" ht="13.8">
      <c r="A1732" s="39" t="s">
        <v>1894</v>
      </c>
      <c r="B1732" s="439" t="s">
        <v>1071</v>
      </c>
      <c r="C1732" s="427"/>
      <c r="D1732" s="427"/>
      <c r="E1732" s="427"/>
      <c r="F1732" s="427"/>
      <c r="G1732" s="419"/>
      <c r="H1732" s="419"/>
      <c r="I1732" s="425"/>
      <c r="J1732" s="426" t="s">
        <v>1071</v>
      </c>
      <c r="K1732" s="461"/>
      <c r="L1732" s="461"/>
      <c r="M1732" s="421"/>
      <c r="N1732" s="459" t="s">
        <v>1071</v>
      </c>
      <c r="O1732" s="228" t="s">
        <v>1071</v>
      </c>
      <c r="P1732" s="720"/>
      <c r="Q1732" s="721"/>
      <c r="R1732" s="722"/>
      <c r="S1732" s="723"/>
      <c r="T1732" s="422"/>
      <c r="U1732" s="423"/>
      <c r="V1732" s="424"/>
    </row>
    <row r="1733" spans="1:22" s="40" customFormat="1" ht="13.8">
      <c r="A1733" s="39" t="s">
        <v>1895</v>
      </c>
      <c r="B1733" s="439" t="s">
        <v>1071</v>
      </c>
      <c r="C1733" s="427"/>
      <c r="D1733" s="427"/>
      <c r="E1733" s="427"/>
      <c r="F1733" s="427"/>
      <c r="G1733" s="419"/>
      <c r="H1733" s="419"/>
      <c r="I1733" s="425"/>
      <c r="J1733" s="426" t="s">
        <v>1071</v>
      </c>
      <c r="K1733" s="461"/>
      <c r="L1733" s="461"/>
      <c r="M1733" s="421"/>
      <c r="N1733" s="459" t="s">
        <v>1071</v>
      </c>
      <c r="O1733" s="228" t="s">
        <v>1071</v>
      </c>
      <c r="P1733" s="720"/>
      <c r="Q1733" s="721"/>
      <c r="R1733" s="722"/>
      <c r="S1733" s="723"/>
      <c r="T1733" s="422"/>
      <c r="U1733" s="423"/>
      <c r="V1733" s="424"/>
    </row>
    <row r="1734" spans="1:22" s="40" customFormat="1" ht="14.4" thickBot="1">
      <c r="A1734" s="39" t="s">
        <v>1896</v>
      </c>
      <c r="B1734" s="443" t="s">
        <v>1071</v>
      </c>
      <c r="C1734" s="428"/>
      <c r="D1734" s="428"/>
      <c r="E1734" s="428"/>
      <c r="F1734" s="428"/>
      <c r="G1734" s="429"/>
      <c r="H1734" s="429"/>
      <c r="I1734" s="430"/>
      <c r="J1734" s="431" t="s">
        <v>1071</v>
      </c>
      <c r="K1734" s="462"/>
      <c r="L1734" s="462"/>
      <c r="M1734" s="432"/>
      <c r="N1734" s="459" t="s">
        <v>1071</v>
      </c>
      <c r="O1734" s="228" t="s">
        <v>1071</v>
      </c>
      <c r="P1734" s="720"/>
      <c r="Q1734" s="721"/>
      <c r="R1734" s="722"/>
      <c r="S1734" s="723"/>
      <c r="T1734" s="422"/>
      <c r="U1734" s="423"/>
      <c r="V1734" s="424"/>
    </row>
    <row r="1735" spans="1:22" s="24" customFormat="1" ht="12" customHeight="1">
      <c r="A1735" s="39"/>
      <c r="B1735" s="41"/>
      <c r="C1735" s="42"/>
      <c r="D1735" s="42"/>
      <c r="E1735" s="42"/>
      <c r="F1735" s="42"/>
      <c r="G1735" s="42"/>
      <c r="H1735" s="440"/>
      <c r="I1735" s="42"/>
      <c r="J1735" s="42"/>
      <c r="K1735" s="42"/>
      <c r="L1735" s="42"/>
      <c r="M1735" s="42"/>
      <c r="N1735" s="42"/>
      <c r="O1735" s="227"/>
      <c r="P1735" s="42"/>
      <c r="Q1735" s="42"/>
      <c r="R1735" s="227"/>
      <c r="S1735" s="42"/>
      <c r="T1735" s="42"/>
      <c r="U1735" s="43"/>
      <c r="V1735" s="44"/>
    </row>
    <row r="1736" spans="1:22" s="24" customFormat="1" ht="17.25" customHeight="1" thickBot="1">
      <c r="A1736" s="39" t="s">
        <v>1897</v>
      </c>
      <c r="B1736" s="510"/>
      <c r="C1736" s="511"/>
      <c r="D1736" s="511"/>
      <c r="E1736" s="511"/>
      <c r="F1736" s="511"/>
      <c r="G1736" s="511"/>
      <c r="H1736" s="511"/>
      <c r="I1736" s="511"/>
      <c r="J1736" s="511"/>
      <c r="K1736" s="511"/>
      <c r="L1736" s="511"/>
      <c r="M1736" s="511"/>
      <c r="N1736" s="447" t="s">
        <v>322</v>
      </c>
      <c r="O1736" s="448">
        <v>1756.0343333333331</v>
      </c>
      <c r="P1736" s="576"/>
      <c r="Q1736" s="576"/>
      <c r="R1736" s="577"/>
      <c r="S1736" s="577"/>
      <c r="T1736" s="578"/>
      <c r="U1736" s="579"/>
      <c r="V1736" s="580"/>
    </row>
    <row r="1737" spans="1:22" ht="17.25" customHeight="1">
      <c r="B1737" s="46"/>
      <c r="C1737" s="46"/>
      <c r="D1737" s="46"/>
      <c r="E1737" s="46"/>
      <c r="F1737" s="46"/>
      <c r="G1737" s="47"/>
      <c r="H1737" s="47"/>
      <c r="I1737" s="47"/>
      <c r="J1737" s="47"/>
      <c r="K1737" s="47"/>
      <c r="L1737" s="47"/>
      <c r="M1737" s="47"/>
      <c r="N1737" s="47"/>
      <c r="O1737" s="47"/>
      <c r="P1737" s="47"/>
      <c r="Q1737" s="47"/>
      <c r="R1737" s="47"/>
      <c r="S1737" s="47"/>
      <c r="T1737" s="47"/>
      <c r="U1737" s="47"/>
      <c r="V1737" s="47"/>
    </row>
    <row r="1738" spans="1:22" s="24" customFormat="1" ht="16.5" customHeight="1" thickBot="1">
      <c r="A1738" s="22"/>
      <c r="B1738" s="735" t="s">
        <v>65</v>
      </c>
      <c r="C1738" s="735"/>
      <c r="D1738" s="735"/>
      <c r="E1738" s="735"/>
      <c r="F1738" s="735"/>
      <c r="G1738" s="735"/>
      <c r="H1738" s="735"/>
      <c r="I1738" s="735"/>
      <c r="J1738" s="735"/>
      <c r="K1738" s="735"/>
      <c r="L1738" s="735"/>
      <c r="M1738" s="735"/>
      <c r="N1738" s="735"/>
      <c r="O1738" s="735"/>
      <c r="P1738" s="735"/>
      <c r="Q1738" s="735"/>
      <c r="R1738" s="735"/>
      <c r="S1738" s="735"/>
      <c r="T1738" s="735"/>
      <c r="U1738" s="735"/>
      <c r="V1738" s="735"/>
    </row>
    <row r="1739" spans="1:22" s="27" customFormat="1" ht="22.5" customHeight="1">
      <c r="A1739" s="106" t="s">
        <v>1898</v>
      </c>
      <c r="B1739" s="774" t="s">
        <v>62</v>
      </c>
      <c r="C1739" s="779" t="s">
        <v>83</v>
      </c>
      <c r="D1739" s="780"/>
      <c r="E1739" s="780"/>
      <c r="F1739" s="780"/>
      <c r="G1739" s="780"/>
      <c r="H1739" s="780"/>
      <c r="I1739" s="780"/>
      <c r="J1739" s="780"/>
      <c r="K1739" s="780"/>
      <c r="L1739" s="780"/>
      <c r="M1739" s="758"/>
      <c r="N1739" s="512"/>
      <c r="O1739" s="513"/>
      <c r="P1739" s="779" t="s">
        <v>90</v>
      </c>
      <c r="Q1739" s="780"/>
      <c r="R1739" s="780"/>
      <c r="S1739" s="758"/>
      <c r="T1739" s="757" t="s">
        <v>367</v>
      </c>
      <c r="U1739" s="758"/>
      <c r="V1739" s="781" t="s">
        <v>6</v>
      </c>
    </row>
    <row r="1740" spans="1:22" s="27" customFormat="1" ht="22.5" customHeight="1">
      <c r="A1740" s="106" t="s">
        <v>1899</v>
      </c>
      <c r="B1740" s="775"/>
      <c r="C1740" s="787" t="s">
        <v>84</v>
      </c>
      <c r="D1740" s="788"/>
      <c r="E1740" s="789"/>
      <c r="F1740" s="516">
        <v>2</v>
      </c>
      <c r="G1740" s="791" t="s">
        <v>292</v>
      </c>
      <c r="H1740" s="750" t="s">
        <v>291</v>
      </c>
      <c r="I1740" s="750"/>
      <c r="J1740" s="787" t="s">
        <v>290</v>
      </c>
      <c r="K1740" s="790"/>
      <c r="L1740" s="517"/>
      <c r="M1740" s="517"/>
      <c r="N1740" s="518"/>
      <c r="O1740" s="519"/>
      <c r="P1740" s="814"/>
      <c r="Q1740" s="815"/>
      <c r="R1740" s="815"/>
      <c r="S1740" s="816"/>
      <c r="T1740" s="759"/>
      <c r="U1740" s="760"/>
      <c r="V1740" s="782"/>
    </row>
    <row r="1741" spans="1:22" s="27" customFormat="1" ht="51.75" customHeight="1" thickBot="1">
      <c r="A1741" s="106" t="s">
        <v>1900</v>
      </c>
      <c r="B1741" s="775"/>
      <c r="C1741" s="788" t="s">
        <v>82</v>
      </c>
      <c r="D1741" s="789"/>
      <c r="E1741" s="520" t="s">
        <v>86</v>
      </c>
      <c r="F1741" s="514" t="s">
        <v>311</v>
      </c>
      <c r="G1741" s="791"/>
      <c r="H1741" s="750"/>
      <c r="I1741" s="750"/>
      <c r="J1741" s="504" t="s">
        <v>289</v>
      </c>
      <c r="K1741" s="515" t="s">
        <v>297</v>
      </c>
      <c r="L1741" s="521" t="s">
        <v>378</v>
      </c>
      <c r="M1741" s="521"/>
      <c r="N1741" s="522" t="s">
        <v>339</v>
      </c>
      <c r="O1741" s="523"/>
      <c r="P1741" s="454" t="s">
        <v>1100</v>
      </c>
      <c r="Q1741" s="333" t="s">
        <v>91</v>
      </c>
      <c r="R1741" s="334"/>
      <c r="S1741" s="107">
        <v>6</v>
      </c>
      <c r="T1741" s="784"/>
      <c r="U1741" s="785"/>
      <c r="V1741" s="783"/>
    </row>
    <row r="1742" spans="1:22" s="27" customFormat="1" ht="44.25" customHeight="1">
      <c r="A1742" s="106" t="s">
        <v>1901</v>
      </c>
      <c r="B1742" s="775"/>
      <c r="C1742" s="50">
        <v>1</v>
      </c>
      <c r="D1742" s="94" t="s">
        <v>542</v>
      </c>
      <c r="E1742" s="101">
        <v>0.9</v>
      </c>
      <c r="F1742" s="327">
        <v>10536.205999999998</v>
      </c>
      <c r="G1742" s="327">
        <v>1532.71</v>
      </c>
      <c r="H1742" s="777" t="s">
        <v>6</v>
      </c>
      <c r="I1742" s="778"/>
      <c r="J1742" s="102" t="s">
        <v>6</v>
      </c>
      <c r="K1742" s="99" t="s">
        <v>1071</v>
      </c>
      <c r="L1742" s="486" t="s">
        <v>1049</v>
      </c>
      <c r="M1742" s="487" t="s">
        <v>1135</v>
      </c>
      <c r="N1742" s="401" t="s">
        <v>24</v>
      </c>
      <c r="O1742" s="801" t="s">
        <v>15</v>
      </c>
      <c r="P1742" s="802"/>
      <c r="Q1742" s="792">
        <v>55</v>
      </c>
      <c r="R1742" s="795" t="s">
        <v>1049</v>
      </c>
      <c r="S1742" s="796"/>
      <c r="T1742" s="757" t="s">
        <v>68</v>
      </c>
      <c r="U1742" s="780"/>
      <c r="V1742" s="758"/>
    </row>
    <row r="1743" spans="1:22" s="27" customFormat="1" ht="48.75" customHeight="1" thickBot="1">
      <c r="A1743" s="106" t="s">
        <v>1902</v>
      </c>
      <c r="B1743" s="775"/>
      <c r="C1743" s="50">
        <v>2</v>
      </c>
      <c r="D1743" s="94" t="s">
        <v>543</v>
      </c>
      <c r="E1743" s="101">
        <v>0.1</v>
      </c>
      <c r="F1743" s="327" t="s">
        <v>1137</v>
      </c>
      <c r="G1743" s="327">
        <v>1532.71</v>
      </c>
      <c r="H1743" s="777" t="s">
        <v>31</v>
      </c>
      <c r="I1743" s="778"/>
      <c r="J1743" s="102" t="s">
        <v>6</v>
      </c>
      <c r="K1743" s="99" t="s">
        <v>1071</v>
      </c>
      <c r="L1743" s="486" t="s">
        <v>370</v>
      </c>
      <c r="M1743" s="487" t="s">
        <v>1102</v>
      </c>
      <c r="N1743" s="401" t="s">
        <v>24</v>
      </c>
      <c r="O1743" s="801"/>
      <c r="P1743" s="802"/>
      <c r="Q1743" s="793"/>
      <c r="R1743" s="797"/>
      <c r="S1743" s="798"/>
      <c r="T1743" s="784"/>
      <c r="U1743" s="786"/>
      <c r="V1743" s="785"/>
    </row>
    <row r="1744" spans="1:22" s="27" customFormat="1" ht="15.75" customHeight="1">
      <c r="A1744" s="106" t="s">
        <v>1903</v>
      </c>
      <c r="B1744" s="775"/>
      <c r="C1744" s="50">
        <v>3</v>
      </c>
      <c r="D1744" s="94" t="s">
        <v>1071</v>
      </c>
      <c r="E1744" s="101" t="s">
        <v>1071</v>
      </c>
      <c r="F1744" s="327" t="s">
        <v>1071</v>
      </c>
      <c r="G1744" s="327" t="s">
        <v>1071</v>
      </c>
      <c r="H1744" s="777" t="s">
        <v>1071</v>
      </c>
      <c r="I1744" s="778"/>
      <c r="J1744" s="102" t="s">
        <v>1071</v>
      </c>
      <c r="K1744" s="99" t="s">
        <v>1071</v>
      </c>
      <c r="L1744" s="486"/>
      <c r="M1744" s="487" t="s">
        <v>1071</v>
      </c>
      <c r="N1744" s="401"/>
      <c r="O1744" s="803"/>
      <c r="P1744" s="804"/>
      <c r="Q1744" s="794"/>
      <c r="R1744" s="799"/>
      <c r="S1744" s="800"/>
      <c r="T1744" s="261"/>
      <c r="U1744" s="261"/>
      <c r="V1744" s="262"/>
    </row>
    <row r="1745" spans="1:22" s="27" customFormat="1" ht="15.75" customHeight="1">
      <c r="A1745" s="106" t="s">
        <v>1904</v>
      </c>
      <c r="B1745" s="775"/>
      <c r="C1745" s="50">
        <v>4</v>
      </c>
      <c r="D1745" s="94" t="s">
        <v>1071</v>
      </c>
      <c r="E1745" s="101" t="s">
        <v>1071</v>
      </c>
      <c r="F1745" s="327" t="s">
        <v>1071</v>
      </c>
      <c r="G1745" s="327" t="s">
        <v>1071</v>
      </c>
      <c r="H1745" s="777" t="s">
        <v>1071</v>
      </c>
      <c r="I1745" s="778"/>
      <c r="J1745" s="102" t="s">
        <v>1071</v>
      </c>
      <c r="K1745" s="99" t="s">
        <v>1071</v>
      </c>
      <c r="L1745" s="486"/>
      <c r="M1745" s="487" t="s">
        <v>1071</v>
      </c>
      <c r="N1745" s="401"/>
      <c r="O1745" s="810" t="s">
        <v>315</v>
      </c>
      <c r="P1745" s="787" t="s">
        <v>314</v>
      </c>
      <c r="Q1745" s="788"/>
      <c r="R1745" s="788"/>
      <c r="S1745" s="789"/>
      <c r="T1745" s="242"/>
      <c r="U1745" s="242"/>
      <c r="V1745" s="263"/>
    </row>
    <row r="1746" spans="1:22" s="27" customFormat="1" ht="17.25" customHeight="1">
      <c r="A1746" s="106" t="s">
        <v>1905</v>
      </c>
      <c r="B1746" s="775"/>
      <c r="C1746" s="50">
        <v>5</v>
      </c>
      <c r="D1746" s="94" t="s">
        <v>1071</v>
      </c>
      <c r="E1746" s="101" t="s">
        <v>1071</v>
      </c>
      <c r="F1746" s="327" t="s">
        <v>1071</v>
      </c>
      <c r="G1746" s="327" t="s">
        <v>1071</v>
      </c>
      <c r="H1746" s="777" t="s">
        <v>1071</v>
      </c>
      <c r="I1746" s="778"/>
      <c r="J1746" s="102" t="s">
        <v>1071</v>
      </c>
      <c r="K1746" s="99" t="s">
        <v>1071</v>
      </c>
      <c r="L1746" s="486"/>
      <c r="M1746" s="487" t="s">
        <v>1071</v>
      </c>
      <c r="N1746" s="401"/>
      <c r="O1746" s="811"/>
      <c r="P1746" s="504" t="s">
        <v>92</v>
      </c>
      <c r="Q1746" s="504" t="s">
        <v>299</v>
      </c>
      <c r="R1746" s="750" t="s">
        <v>312</v>
      </c>
      <c r="S1746" s="750"/>
      <c r="T1746" s="242"/>
      <c r="U1746" s="242"/>
      <c r="V1746" s="263"/>
    </row>
    <row r="1747" spans="1:22" s="27" customFormat="1" ht="16.5" customHeight="1" thickBot="1">
      <c r="A1747" s="106" t="s">
        <v>1906</v>
      </c>
      <c r="B1747" s="775"/>
      <c r="C1747" s="103">
        <v>6</v>
      </c>
      <c r="D1747" s="104" t="s">
        <v>1071</v>
      </c>
      <c r="E1747" s="105" t="s">
        <v>1071</v>
      </c>
      <c r="F1747" s="327" t="s">
        <v>1071</v>
      </c>
      <c r="G1747" s="327" t="s">
        <v>1071</v>
      </c>
      <c r="H1747" s="777" t="s">
        <v>1071</v>
      </c>
      <c r="I1747" s="778"/>
      <c r="J1747" s="102" t="s">
        <v>1071</v>
      </c>
      <c r="K1747" s="99" t="s">
        <v>1071</v>
      </c>
      <c r="L1747" s="486"/>
      <c r="M1747" s="487" t="s">
        <v>1071</v>
      </c>
      <c r="N1747" s="484"/>
      <c r="O1747" s="346" t="s">
        <v>6</v>
      </c>
      <c r="P1747" s="265">
        <v>2</v>
      </c>
      <c r="Q1747" s="266">
        <v>3065.4126299999998</v>
      </c>
      <c r="R1747" s="817">
        <v>10536.205999999998</v>
      </c>
      <c r="S1747" s="817">
        <v>0</v>
      </c>
      <c r="T1747" s="242"/>
      <c r="U1747" s="242"/>
      <c r="V1747" s="263"/>
    </row>
    <row r="1748" spans="1:22" s="27" customFormat="1" ht="16.5" customHeight="1" thickBot="1">
      <c r="A1748" s="106" t="s">
        <v>1907</v>
      </c>
      <c r="B1748" s="776"/>
      <c r="C1748" s="805" t="s">
        <v>88</v>
      </c>
      <c r="D1748" s="806"/>
      <c r="E1748" s="806"/>
      <c r="F1748" s="545"/>
      <c r="G1748" s="546"/>
      <c r="H1748" s="730" t="s">
        <v>6</v>
      </c>
      <c r="I1748" s="731"/>
      <c r="J1748" s="449" t="s">
        <v>6</v>
      </c>
      <c r="K1748" s="267" t="s">
        <v>6</v>
      </c>
      <c r="L1748" s="527"/>
      <c r="M1748" s="575"/>
      <c r="N1748" s="528"/>
      <c r="O1748" s="732" t="s">
        <v>1071</v>
      </c>
      <c r="P1748" s="732" t="s">
        <v>1071</v>
      </c>
      <c r="Q1748" s="732" t="s">
        <v>1071</v>
      </c>
      <c r="R1748" s="732" t="s">
        <v>1071</v>
      </c>
      <c r="S1748" s="732" t="s">
        <v>1071</v>
      </c>
      <c r="T1748" s="524"/>
      <c r="U1748" s="525"/>
      <c r="V1748" s="526"/>
    </row>
    <row r="1749" spans="1:22" ht="24.9" customHeight="1"/>
    <row r="1750" spans="1:22" ht="24.9" customHeight="1"/>
    <row r="1751" spans="1:22" s="38" customFormat="1" ht="24" thickBot="1">
      <c r="A1751" s="31">
        <v>52</v>
      </c>
      <c r="B1751" s="746" t="s">
        <v>49</v>
      </c>
      <c r="C1751" s="746"/>
      <c r="D1751" s="746"/>
      <c r="E1751" s="32">
        <v>56</v>
      </c>
      <c r="F1751" s="33" t="s">
        <v>544</v>
      </c>
      <c r="G1751" s="34"/>
      <c r="H1751" s="34"/>
      <c r="I1751" s="33"/>
      <c r="J1751" s="33"/>
      <c r="K1751" s="33"/>
      <c r="L1751" s="33"/>
      <c r="M1751" s="35"/>
      <c r="N1751" s="35"/>
      <c r="O1751" s="34"/>
      <c r="P1751" s="34"/>
      <c r="Q1751" s="36"/>
      <c r="R1751" s="36"/>
      <c r="S1751" s="36"/>
      <c r="T1751" s="36"/>
      <c r="U1751" s="37"/>
    </row>
    <row r="1752" spans="1:22" s="24" customFormat="1" ht="24.75" customHeight="1">
      <c r="A1752" s="22"/>
      <c r="B1752" s="768" t="s">
        <v>54</v>
      </c>
      <c r="C1752" s="501" t="s">
        <v>55</v>
      </c>
      <c r="D1752" s="502" t="s">
        <v>16</v>
      </c>
      <c r="E1752" s="502"/>
      <c r="F1752" s="502" t="s">
        <v>56</v>
      </c>
      <c r="G1752" s="503"/>
      <c r="H1752" s="749" t="s">
        <v>57</v>
      </c>
      <c r="I1752" s="747" t="s">
        <v>345</v>
      </c>
      <c r="J1752" s="749" t="s">
        <v>17</v>
      </c>
      <c r="K1752" s="749" t="s">
        <v>298</v>
      </c>
      <c r="L1752" s="749" t="s">
        <v>58</v>
      </c>
      <c r="M1752" s="749" t="s">
        <v>193</v>
      </c>
      <c r="N1752" s="766" t="s">
        <v>313</v>
      </c>
      <c r="O1752" s="767"/>
      <c r="P1752" s="733" t="s">
        <v>21</v>
      </c>
      <c r="Q1752" s="734"/>
      <c r="R1752" s="757" t="s">
        <v>205</v>
      </c>
      <c r="S1752" s="758"/>
      <c r="T1752" s="761" t="s">
        <v>180</v>
      </c>
      <c r="U1752" s="762"/>
      <c r="V1752" s="763"/>
    </row>
    <row r="1753" spans="1:22" s="24" customFormat="1" ht="92.25" customHeight="1">
      <c r="A1753" s="22"/>
      <c r="B1753" s="769"/>
      <c r="C1753" s="504" t="s">
        <v>59</v>
      </c>
      <c r="D1753" s="505" t="s">
        <v>3</v>
      </c>
      <c r="E1753" s="505" t="s">
        <v>18</v>
      </c>
      <c r="F1753" s="505" t="s">
        <v>60</v>
      </c>
      <c r="G1753" s="506" t="s">
        <v>61</v>
      </c>
      <c r="H1753" s="750"/>
      <c r="I1753" s="748"/>
      <c r="J1753" s="750"/>
      <c r="K1753" s="750"/>
      <c r="L1753" s="750"/>
      <c r="M1753" s="750"/>
      <c r="N1753" s="504" t="s">
        <v>191</v>
      </c>
      <c r="O1753" s="505" t="s">
        <v>73</v>
      </c>
      <c r="P1753" s="764"/>
      <c r="Q1753" s="765"/>
      <c r="R1753" s="759"/>
      <c r="S1753" s="760"/>
      <c r="T1753" s="507" t="s">
        <v>181</v>
      </c>
      <c r="U1753" s="508" t="s">
        <v>190</v>
      </c>
      <c r="V1753" s="509" t="s">
        <v>225</v>
      </c>
    </row>
    <row r="1754" spans="1:22" s="24" customFormat="1" ht="26.25" customHeight="1">
      <c r="A1754" s="22"/>
      <c r="B1754" s="433"/>
      <c r="C1754" s="434">
        <v>3</v>
      </c>
      <c r="D1754" s="434">
        <v>4</v>
      </c>
      <c r="E1754" s="434">
        <v>5</v>
      </c>
      <c r="F1754" s="434">
        <v>6</v>
      </c>
      <c r="G1754" s="434">
        <v>7</v>
      </c>
      <c r="H1754" s="434">
        <v>8</v>
      </c>
      <c r="I1754" s="434">
        <v>9</v>
      </c>
      <c r="J1754" s="434">
        <v>10</v>
      </c>
      <c r="K1754" s="434">
        <v>11</v>
      </c>
      <c r="L1754" s="434">
        <v>12</v>
      </c>
      <c r="M1754" s="434">
        <v>13</v>
      </c>
      <c r="N1754" s="434">
        <v>14</v>
      </c>
      <c r="O1754" s="434">
        <v>15</v>
      </c>
      <c r="P1754" s="435">
        <v>16</v>
      </c>
      <c r="Q1754" s="436">
        <v>17</v>
      </c>
      <c r="R1754" s="435">
        <v>18</v>
      </c>
      <c r="S1754" s="436">
        <v>19</v>
      </c>
      <c r="T1754" s="437">
        <v>20</v>
      </c>
      <c r="U1754" s="224">
        <v>21</v>
      </c>
      <c r="V1754" s="438">
        <v>22</v>
      </c>
    </row>
    <row r="1755" spans="1:22" s="40" customFormat="1" ht="24.9" customHeight="1">
      <c r="A1755" s="39" t="s">
        <v>1908</v>
      </c>
      <c r="B1755" s="633">
        <v>1</v>
      </c>
      <c r="C1755" s="616" t="s">
        <v>926</v>
      </c>
      <c r="D1755" s="616" t="s">
        <v>927</v>
      </c>
      <c r="E1755" s="616" t="s">
        <v>928</v>
      </c>
      <c r="F1755" s="616" t="s">
        <v>591</v>
      </c>
      <c r="G1755" s="617">
        <v>1</v>
      </c>
      <c r="H1755" s="617" t="s">
        <v>24</v>
      </c>
      <c r="I1755" s="618">
        <v>1</v>
      </c>
      <c r="J1755" s="619" t="s">
        <v>545</v>
      </c>
      <c r="K1755" s="461">
        <v>39069</v>
      </c>
      <c r="L1755" s="461">
        <v>40836</v>
      </c>
      <c r="M1755" s="420">
        <v>6030.37</v>
      </c>
      <c r="N1755" s="458">
        <v>6030.37</v>
      </c>
      <c r="O1755" s="228">
        <v>6030.37</v>
      </c>
      <c r="P1755" s="720"/>
      <c r="Q1755" s="721"/>
      <c r="R1755" s="722" t="s">
        <v>610</v>
      </c>
      <c r="S1755" s="723"/>
      <c r="T1755" s="422" t="s">
        <v>24</v>
      </c>
      <c r="U1755" s="423">
        <v>136</v>
      </c>
      <c r="V1755" s="424" t="s">
        <v>24</v>
      </c>
    </row>
    <row r="1756" spans="1:22" s="40" customFormat="1" ht="24.9" customHeight="1">
      <c r="A1756" s="39" t="s">
        <v>1088</v>
      </c>
      <c r="B1756" s="633">
        <v>2</v>
      </c>
      <c r="C1756" s="616" t="s">
        <v>592</v>
      </c>
      <c r="D1756" s="616" t="s">
        <v>1045</v>
      </c>
      <c r="E1756" s="616" t="s">
        <v>929</v>
      </c>
      <c r="F1756" s="616" t="s">
        <v>591</v>
      </c>
      <c r="G1756" s="617">
        <v>1</v>
      </c>
      <c r="H1756" s="617" t="s">
        <v>24</v>
      </c>
      <c r="I1756" s="618">
        <v>2</v>
      </c>
      <c r="J1756" s="619" t="s">
        <v>546</v>
      </c>
      <c r="K1756" s="461">
        <v>37235</v>
      </c>
      <c r="L1756" s="461">
        <v>37539</v>
      </c>
      <c r="M1756" s="420">
        <v>666.32</v>
      </c>
      <c r="N1756" s="458">
        <v>666.32</v>
      </c>
      <c r="O1756" s="228">
        <v>666.32</v>
      </c>
      <c r="P1756" s="720"/>
      <c r="Q1756" s="721"/>
      <c r="R1756" s="722" t="s">
        <v>608</v>
      </c>
      <c r="S1756" s="723"/>
      <c r="T1756" s="422" t="s">
        <v>24</v>
      </c>
      <c r="U1756" s="423">
        <v>75</v>
      </c>
      <c r="V1756" s="424" t="s">
        <v>24</v>
      </c>
    </row>
    <row r="1757" spans="1:22" s="40" customFormat="1" ht="24.9" customHeight="1">
      <c r="A1757" s="39" t="s">
        <v>595</v>
      </c>
      <c r="B1757" s="633">
        <v>3</v>
      </c>
      <c r="C1757" s="616" t="s">
        <v>592</v>
      </c>
      <c r="D1757" s="616" t="s">
        <v>930</v>
      </c>
      <c r="E1757" s="616" t="s">
        <v>931</v>
      </c>
      <c r="F1757" s="616" t="s">
        <v>595</v>
      </c>
      <c r="G1757" s="617">
        <v>0.5</v>
      </c>
      <c r="H1757" s="617" t="s">
        <v>24</v>
      </c>
      <c r="I1757" s="618">
        <v>2</v>
      </c>
      <c r="J1757" s="619" t="s">
        <v>546</v>
      </c>
      <c r="K1757" s="461">
        <v>35023</v>
      </c>
      <c r="L1757" s="461">
        <v>35144</v>
      </c>
      <c r="M1757" s="420">
        <v>2088.66</v>
      </c>
      <c r="N1757" s="458">
        <v>1044.33</v>
      </c>
      <c r="O1757" s="228">
        <v>1044.33</v>
      </c>
      <c r="P1757" s="720"/>
      <c r="Q1757" s="721"/>
      <c r="R1757" s="751">
        <v>2</v>
      </c>
      <c r="S1757" s="752"/>
      <c r="T1757" s="422" t="s">
        <v>24</v>
      </c>
      <c r="U1757" s="423">
        <v>34</v>
      </c>
      <c r="V1757" s="424" t="s">
        <v>24</v>
      </c>
    </row>
    <row r="1758" spans="1:22" s="40" customFormat="1" ht="24.9" customHeight="1">
      <c r="A1758" s="39" t="s">
        <v>1089</v>
      </c>
      <c r="B1758" s="728">
        <v>4</v>
      </c>
      <c r="C1758" s="724" t="s">
        <v>932</v>
      </c>
      <c r="D1758" s="724" t="s">
        <v>935</v>
      </c>
      <c r="E1758" s="724" t="s">
        <v>933</v>
      </c>
      <c r="F1758" s="724" t="s">
        <v>595</v>
      </c>
      <c r="G1758" s="419">
        <v>0.6</v>
      </c>
      <c r="H1758" s="718" t="s">
        <v>24</v>
      </c>
      <c r="I1758" s="425">
        <v>2</v>
      </c>
      <c r="J1758" s="426" t="s">
        <v>546</v>
      </c>
      <c r="K1758" s="740">
        <v>44279</v>
      </c>
      <c r="L1758" s="726">
        <v>37346</v>
      </c>
      <c r="M1758" s="420">
        <v>1734.87</v>
      </c>
      <c r="N1758" s="458">
        <v>1040.9219999999998</v>
      </c>
      <c r="O1758" s="228">
        <v>1040.922</v>
      </c>
      <c r="P1758" s="720"/>
      <c r="Q1758" s="721"/>
      <c r="R1758" s="742" t="s">
        <v>609</v>
      </c>
      <c r="S1758" s="743"/>
      <c r="T1758" s="422" t="s">
        <v>24</v>
      </c>
      <c r="U1758" s="423">
        <v>215</v>
      </c>
      <c r="V1758" s="424" t="s">
        <v>24</v>
      </c>
    </row>
    <row r="1759" spans="1:22" s="40" customFormat="1" ht="24.9" customHeight="1">
      <c r="A1759" s="39" t="s">
        <v>1090</v>
      </c>
      <c r="B1759" s="729"/>
      <c r="C1759" s="725"/>
      <c r="D1759" s="725"/>
      <c r="E1759" s="725"/>
      <c r="F1759" s="725"/>
      <c r="G1759" s="419">
        <v>0.4</v>
      </c>
      <c r="H1759" s="719"/>
      <c r="I1759" s="425">
        <v>3</v>
      </c>
      <c r="J1759" s="426" t="s">
        <v>547</v>
      </c>
      <c r="K1759" s="741"/>
      <c r="L1759" s="727"/>
      <c r="M1759" s="420">
        <v>1769.38</v>
      </c>
      <c r="N1759" s="458">
        <v>707.75200000000007</v>
      </c>
      <c r="O1759" s="228">
        <v>707.75199999999995</v>
      </c>
      <c r="P1759" s="720"/>
      <c r="Q1759" s="721"/>
      <c r="R1759" s="744"/>
      <c r="S1759" s="745"/>
      <c r="T1759" s="422" t="s">
        <v>24</v>
      </c>
      <c r="U1759" s="423">
        <v>38</v>
      </c>
      <c r="V1759" s="424" t="s">
        <v>24</v>
      </c>
    </row>
    <row r="1760" spans="1:22" s="40" customFormat="1" ht="24.9" customHeight="1">
      <c r="A1760" s="39" t="s">
        <v>1091</v>
      </c>
      <c r="B1760" s="728">
        <v>5</v>
      </c>
      <c r="C1760" s="724" t="s">
        <v>932</v>
      </c>
      <c r="D1760" s="724"/>
      <c r="E1760" s="724" t="s">
        <v>934</v>
      </c>
      <c r="F1760" s="724" t="s">
        <v>595</v>
      </c>
      <c r="G1760" s="419">
        <v>0.6</v>
      </c>
      <c r="H1760" s="718" t="s">
        <v>24</v>
      </c>
      <c r="I1760" s="425">
        <v>2</v>
      </c>
      <c r="J1760" s="426" t="s">
        <v>546</v>
      </c>
      <c r="K1760" s="726">
        <v>43829</v>
      </c>
      <c r="L1760" s="726">
        <v>45138</v>
      </c>
      <c r="M1760" s="420">
        <v>2130.94</v>
      </c>
      <c r="N1760" s="458">
        <v>1278.5640000000001</v>
      </c>
      <c r="O1760" s="228">
        <v>1278.5640000000001</v>
      </c>
      <c r="P1760" s="720"/>
      <c r="Q1760" s="721"/>
      <c r="R1760" s="742" t="s">
        <v>610</v>
      </c>
      <c r="S1760" s="743"/>
      <c r="T1760" s="422" t="s">
        <v>24</v>
      </c>
      <c r="U1760" s="423">
        <v>218</v>
      </c>
      <c r="V1760" s="424" t="s">
        <v>24</v>
      </c>
    </row>
    <row r="1761" spans="1:22" s="40" customFormat="1" ht="24.9" customHeight="1">
      <c r="A1761" s="39"/>
      <c r="B1761" s="729"/>
      <c r="C1761" s="725"/>
      <c r="D1761" s="725"/>
      <c r="E1761" s="725"/>
      <c r="F1761" s="725"/>
      <c r="G1761" s="419">
        <v>0.4</v>
      </c>
      <c r="H1761" s="719"/>
      <c r="I1761" s="425">
        <v>3</v>
      </c>
      <c r="J1761" s="426" t="s">
        <v>547</v>
      </c>
      <c r="K1761" s="727"/>
      <c r="L1761" s="727"/>
      <c r="M1761" s="420">
        <v>2130.94</v>
      </c>
      <c r="N1761" s="458">
        <v>852.37600000000009</v>
      </c>
      <c r="O1761" s="228">
        <v>852.37599999999998</v>
      </c>
      <c r="P1761" s="720"/>
      <c r="Q1761" s="721"/>
      <c r="R1761" s="744"/>
      <c r="S1761" s="745"/>
      <c r="T1761" s="422" t="s">
        <v>24</v>
      </c>
      <c r="U1761" s="423">
        <v>40</v>
      </c>
      <c r="V1761" s="424" t="s">
        <v>24</v>
      </c>
    </row>
    <row r="1762" spans="1:22" s="40" customFormat="1" ht="13.8">
      <c r="A1762" s="39"/>
      <c r="B1762" s="439" t="s">
        <v>1071</v>
      </c>
      <c r="C1762" s="427"/>
      <c r="D1762" s="427"/>
      <c r="E1762" s="427"/>
      <c r="F1762" s="427"/>
      <c r="G1762" s="419"/>
      <c r="H1762" s="419"/>
      <c r="I1762" s="425"/>
      <c r="J1762" s="426" t="s">
        <v>1071</v>
      </c>
      <c r="K1762" s="461"/>
      <c r="L1762" s="461"/>
      <c r="M1762" s="420"/>
      <c r="N1762" s="458" t="s">
        <v>1071</v>
      </c>
      <c r="O1762" s="228" t="s">
        <v>1071</v>
      </c>
      <c r="P1762" s="720"/>
      <c r="Q1762" s="721"/>
      <c r="R1762" s="722"/>
      <c r="S1762" s="723"/>
      <c r="T1762" s="422"/>
      <c r="U1762" s="423"/>
      <c r="V1762" s="424"/>
    </row>
    <row r="1763" spans="1:22" s="40" customFormat="1" ht="13.8">
      <c r="A1763" s="39"/>
      <c r="B1763" s="439" t="s">
        <v>1071</v>
      </c>
      <c r="C1763" s="427"/>
      <c r="D1763" s="427"/>
      <c r="E1763" s="427"/>
      <c r="F1763" s="427"/>
      <c r="G1763" s="419"/>
      <c r="H1763" s="419"/>
      <c r="I1763" s="425"/>
      <c r="J1763" s="426" t="s">
        <v>1071</v>
      </c>
      <c r="K1763" s="461"/>
      <c r="L1763" s="461"/>
      <c r="M1763" s="420"/>
      <c r="N1763" s="458" t="s">
        <v>1071</v>
      </c>
      <c r="O1763" s="228" t="s">
        <v>1071</v>
      </c>
      <c r="P1763" s="720"/>
      <c r="Q1763" s="721"/>
      <c r="R1763" s="722"/>
      <c r="S1763" s="723"/>
      <c r="T1763" s="422"/>
      <c r="U1763" s="423"/>
      <c r="V1763" s="424"/>
    </row>
    <row r="1764" spans="1:22" s="40" customFormat="1" ht="13.8">
      <c r="A1764" s="39"/>
      <c r="B1764" s="439" t="s">
        <v>1071</v>
      </c>
      <c r="C1764" s="427"/>
      <c r="D1764" s="427"/>
      <c r="E1764" s="427"/>
      <c r="F1764" s="427"/>
      <c r="G1764" s="419"/>
      <c r="H1764" s="419"/>
      <c r="I1764" s="425"/>
      <c r="J1764" s="426" t="s">
        <v>1071</v>
      </c>
      <c r="K1764" s="461"/>
      <c r="L1764" s="461"/>
      <c r="M1764" s="420"/>
      <c r="N1764" s="458" t="s">
        <v>1071</v>
      </c>
      <c r="O1764" s="228" t="s">
        <v>1071</v>
      </c>
      <c r="P1764" s="720"/>
      <c r="Q1764" s="721"/>
      <c r="R1764" s="722"/>
      <c r="S1764" s="723"/>
      <c r="T1764" s="422"/>
      <c r="U1764" s="423"/>
      <c r="V1764" s="424"/>
    </row>
    <row r="1765" spans="1:22" s="40" customFormat="1" ht="13.8">
      <c r="A1765" s="39"/>
      <c r="B1765" s="439" t="s">
        <v>1071</v>
      </c>
      <c r="C1765" s="427"/>
      <c r="D1765" s="427"/>
      <c r="E1765" s="427"/>
      <c r="F1765" s="427"/>
      <c r="G1765" s="419"/>
      <c r="H1765" s="419"/>
      <c r="I1765" s="425"/>
      <c r="J1765" s="426" t="s">
        <v>1071</v>
      </c>
      <c r="K1765" s="461"/>
      <c r="L1765" s="461"/>
      <c r="M1765" s="420"/>
      <c r="N1765" s="458" t="s">
        <v>1071</v>
      </c>
      <c r="O1765" s="228" t="s">
        <v>1071</v>
      </c>
      <c r="P1765" s="720"/>
      <c r="Q1765" s="721"/>
      <c r="R1765" s="722"/>
      <c r="S1765" s="723"/>
      <c r="T1765" s="422"/>
      <c r="U1765" s="423"/>
      <c r="V1765" s="424"/>
    </row>
    <row r="1766" spans="1:22" s="40" customFormat="1" ht="13.8">
      <c r="A1766" s="39" t="s">
        <v>1909</v>
      </c>
      <c r="B1766" s="439" t="s">
        <v>1071</v>
      </c>
      <c r="C1766" s="427"/>
      <c r="D1766" s="427"/>
      <c r="E1766" s="427"/>
      <c r="F1766" s="427"/>
      <c r="G1766" s="419"/>
      <c r="H1766" s="419"/>
      <c r="I1766" s="425"/>
      <c r="J1766" s="426" t="s">
        <v>1071</v>
      </c>
      <c r="K1766" s="461"/>
      <c r="L1766" s="461"/>
      <c r="M1766" s="420"/>
      <c r="N1766" s="459" t="s">
        <v>1071</v>
      </c>
      <c r="O1766" s="228"/>
      <c r="P1766" s="720"/>
      <c r="Q1766" s="721"/>
      <c r="R1766" s="722"/>
      <c r="S1766" s="723"/>
      <c r="T1766" s="422"/>
      <c r="U1766" s="423"/>
      <c r="V1766" s="424"/>
    </row>
    <row r="1767" spans="1:22" s="40" customFormat="1" ht="13.8">
      <c r="A1767" s="39" t="s">
        <v>1910</v>
      </c>
      <c r="B1767" s="439" t="s">
        <v>1071</v>
      </c>
      <c r="C1767" s="427"/>
      <c r="D1767" s="427"/>
      <c r="E1767" s="427"/>
      <c r="F1767" s="427"/>
      <c r="G1767" s="419"/>
      <c r="H1767" s="419"/>
      <c r="I1767" s="425"/>
      <c r="J1767" s="426" t="s">
        <v>1071</v>
      </c>
      <c r="K1767" s="461"/>
      <c r="L1767" s="461"/>
      <c r="M1767" s="421"/>
      <c r="N1767" s="459" t="s">
        <v>1071</v>
      </c>
      <c r="O1767" s="228" t="s">
        <v>1071</v>
      </c>
      <c r="P1767" s="720"/>
      <c r="Q1767" s="721"/>
      <c r="R1767" s="722"/>
      <c r="S1767" s="723"/>
      <c r="T1767" s="422"/>
      <c r="U1767" s="423"/>
      <c r="V1767" s="424"/>
    </row>
    <row r="1768" spans="1:22" s="40" customFormat="1" ht="13.8">
      <c r="A1768" s="39" t="s">
        <v>1911</v>
      </c>
      <c r="B1768" s="439" t="s">
        <v>1071</v>
      </c>
      <c r="C1768" s="427"/>
      <c r="D1768" s="427"/>
      <c r="E1768" s="427"/>
      <c r="F1768" s="427"/>
      <c r="G1768" s="419"/>
      <c r="H1768" s="419"/>
      <c r="I1768" s="425"/>
      <c r="J1768" s="426" t="s">
        <v>1071</v>
      </c>
      <c r="K1768" s="461"/>
      <c r="L1768" s="461"/>
      <c r="M1768" s="421"/>
      <c r="N1768" s="459" t="s">
        <v>1071</v>
      </c>
      <c r="O1768" s="228" t="s">
        <v>1071</v>
      </c>
      <c r="P1768" s="720"/>
      <c r="Q1768" s="721"/>
      <c r="R1768" s="722"/>
      <c r="S1768" s="723"/>
      <c r="T1768" s="422"/>
      <c r="U1768" s="423"/>
      <c r="V1768" s="424"/>
    </row>
    <row r="1769" spans="1:22" s="40" customFormat="1" ht="14.4" thickBot="1">
      <c r="A1769" s="39" t="s">
        <v>1912</v>
      </c>
      <c r="B1769" s="443" t="s">
        <v>1071</v>
      </c>
      <c r="C1769" s="428"/>
      <c r="D1769" s="428"/>
      <c r="E1769" s="428"/>
      <c r="F1769" s="428"/>
      <c r="G1769" s="429"/>
      <c r="H1769" s="429"/>
      <c r="I1769" s="430"/>
      <c r="J1769" s="431" t="s">
        <v>1071</v>
      </c>
      <c r="K1769" s="462"/>
      <c r="L1769" s="462"/>
      <c r="M1769" s="432"/>
      <c r="N1769" s="459" t="s">
        <v>1071</v>
      </c>
      <c r="O1769" s="228" t="s">
        <v>1071</v>
      </c>
      <c r="P1769" s="720"/>
      <c r="Q1769" s="721"/>
      <c r="R1769" s="722"/>
      <c r="S1769" s="723"/>
      <c r="T1769" s="422"/>
      <c r="U1769" s="423"/>
      <c r="V1769" s="424"/>
    </row>
    <row r="1770" spans="1:22" s="24" customFormat="1" ht="12" customHeight="1">
      <c r="A1770" s="39"/>
      <c r="B1770" s="41"/>
      <c r="C1770" s="42"/>
      <c r="D1770" s="42"/>
      <c r="E1770" s="42"/>
      <c r="F1770" s="42"/>
      <c r="G1770" s="42"/>
      <c r="H1770" s="440"/>
      <c r="I1770" s="42"/>
      <c r="J1770" s="42"/>
      <c r="K1770" s="42"/>
      <c r="L1770" s="42"/>
      <c r="M1770" s="42"/>
      <c r="N1770" s="42"/>
      <c r="O1770" s="227"/>
      <c r="P1770" s="42"/>
      <c r="Q1770" s="42"/>
      <c r="R1770" s="227"/>
      <c r="S1770" s="42"/>
      <c r="T1770" s="42"/>
      <c r="U1770" s="43"/>
      <c r="V1770" s="44"/>
    </row>
    <row r="1771" spans="1:22" s="24" customFormat="1" ht="17.25" customHeight="1" thickBot="1">
      <c r="A1771" s="39" t="s">
        <v>1913</v>
      </c>
      <c r="B1771" s="510"/>
      <c r="C1771" s="511"/>
      <c r="D1771" s="511"/>
      <c r="E1771" s="511"/>
      <c r="F1771" s="511"/>
      <c r="G1771" s="511"/>
      <c r="H1771" s="511"/>
      <c r="I1771" s="511"/>
      <c r="J1771" s="511"/>
      <c r="K1771" s="511"/>
      <c r="L1771" s="511"/>
      <c r="M1771" s="511"/>
      <c r="N1771" s="447" t="s">
        <v>322</v>
      </c>
      <c r="O1771" s="448">
        <v>2324.1268</v>
      </c>
      <c r="P1771" s="576"/>
      <c r="Q1771" s="576"/>
      <c r="R1771" s="577"/>
      <c r="S1771" s="577"/>
      <c r="T1771" s="578"/>
      <c r="U1771" s="579"/>
      <c r="V1771" s="580"/>
    </row>
    <row r="1772" spans="1:22" ht="17.25" customHeight="1">
      <c r="B1772" s="46"/>
      <c r="C1772" s="46"/>
      <c r="D1772" s="46"/>
      <c r="E1772" s="46"/>
      <c r="F1772" s="46"/>
      <c r="G1772" s="47"/>
      <c r="H1772" s="47"/>
      <c r="I1772" s="47"/>
      <c r="J1772" s="47"/>
      <c r="K1772" s="47"/>
      <c r="L1772" s="47"/>
      <c r="M1772" s="47"/>
      <c r="N1772" s="47"/>
      <c r="O1772" s="47"/>
      <c r="P1772" s="47"/>
      <c r="Q1772" s="47"/>
      <c r="R1772" s="47"/>
      <c r="S1772" s="47"/>
      <c r="T1772" s="47"/>
      <c r="U1772" s="47"/>
      <c r="V1772" s="47"/>
    </row>
    <row r="1773" spans="1:22" s="24" customFormat="1" ht="16.5" customHeight="1" thickBot="1">
      <c r="A1773" s="22"/>
      <c r="B1773" s="735" t="s">
        <v>65</v>
      </c>
      <c r="C1773" s="735"/>
      <c r="D1773" s="735"/>
      <c r="E1773" s="735"/>
      <c r="F1773" s="735"/>
      <c r="G1773" s="735"/>
      <c r="H1773" s="735"/>
      <c r="I1773" s="735"/>
      <c r="J1773" s="735"/>
      <c r="K1773" s="735"/>
      <c r="L1773" s="735"/>
      <c r="M1773" s="735"/>
      <c r="N1773" s="735"/>
      <c r="O1773" s="735"/>
      <c r="P1773" s="735"/>
      <c r="Q1773" s="735"/>
      <c r="R1773" s="735"/>
      <c r="S1773" s="735"/>
      <c r="T1773" s="735"/>
      <c r="U1773" s="735"/>
      <c r="V1773" s="735"/>
    </row>
    <row r="1774" spans="1:22" s="27" customFormat="1" ht="22.5" customHeight="1">
      <c r="A1774" s="106" t="s">
        <v>1914</v>
      </c>
      <c r="B1774" s="774" t="s">
        <v>62</v>
      </c>
      <c r="C1774" s="779" t="s">
        <v>83</v>
      </c>
      <c r="D1774" s="780"/>
      <c r="E1774" s="780"/>
      <c r="F1774" s="780"/>
      <c r="G1774" s="780"/>
      <c r="H1774" s="780"/>
      <c r="I1774" s="780"/>
      <c r="J1774" s="780"/>
      <c r="K1774" s="780"/>
      <c r="L1774" s="780"/>
      <c r="M1774" s="758"/>
      <c r="N1774" s="512"/>
      <c r="O1774" s="513"/>
      <c r="P1774" s="779" t="s">
        <v>90</v>
      </c>
      <c r="Q1774" s="780"/>
      <c r="R1774" s="780"/>
      <c r="S1774" s="758"/>
      <c r="T1774" s="757" t="s">
        <v>367</v>
      </c>
      <c r="U1774" s="758"/>
      <c r="V1774" s="781" t="s">
        <v>6</v>
      </c>
    </row>
    <row r="1775" spans="1:22" s="27" customFormat="1" ht="22.5" customHeight="1">
      <c r="A1775" s="106" t="s">
        <v>1915</v>
      </c>
      <c r="B1775" s="775"/>
      <c r="C1775" s="787" t="s">
        <v>84</v>
      </c>
      <c r="D1775" s="788"/>
      <c r="E1775" s="789"/>
      <c r="F1775" s="516">
        <v>3</v>
      </c>
      <c r="G1775" s="791" t="s">
        <v>292</v>
      </c>
      <c r="H1775" s="750" t="s">
        <v>291</v>
      </c>
      <c r="I1775" s="750"/>
      <c r="J1775" s="787" t="s">
        <v>290</v>
      </c>
      <c r="K1775" s="790"/>
      <c r="L1775" s="517"/>
      <c r="M1775" s="517"/>
      <c r="N1775" s="518"/>
      <c r="O1775" s="519"/>
      <c r="P1775" s="814"/>
      <c r="Q1775" s="815"/>
      <c r="R1775" s="815"/>
      <c r="S1775" s="816"/>
      <c r="T1775" s="759"/>
      <c r="U1775" s="760"/>
      <c r="V1775" s="782"/>
    </row>
    <row r="1776" spans="1:22" s="27" customFormat="1" ht="51.75" customHeight="1" thickBot="1">
      <c r="A1776" s="106" t="s">
        <v>1916</v>
      </c>
      <c r="B1776" s="775"/>
      <c r="C1776" s="788" t="s">
        <v>82</v>
      </c>
      <c r="D1776" s="789"/>
      <c r="E1776" s="520" t="s">
        <v>86</v>
      </c>
      <c r="F1776" s="514" t="s">
        <v>311</v>
      </c>
      <c r="G1776" s="791"/>
      <c r="H1776" s="750"/>
      <c r="I1776" s="750"/>
      <c r="J1776" s="504" t="s">
        <v>289</v>
      </c>
      <c r="K1776" s="515" t="s">
        <v>297</v>
      </c>
      <c r="L1776" s="521" t="s">
        <v>378</v>
      </c>
      <c r="M1776" s="521"/>
      <c r="N1776" s="522" t="s">
        <v>339</v>
      </c>
      <c r="O1776" s="523"/>
      <c r="P1776" s="454" t="s">
        <v>1100</v>
      </c>
      <c r="Q1776" s="333" t="s">
        <v>91</v>
      </c>
      <c r="R1776" s="334"/>
      <c r="S1776" s="107">
        <v>5</v>
      </c>
      <c r="T1776" s="784"/>
      <c r="U1776" s="785"/>
      <c r="V1776" s="783"/>
    </row>
    <row r="1777" spans="1:22" s="27" customFormat="1" ht="15.75" customHeight="1">
      <c r="A1777" s="106" t="s">
        <v>1917</v>
      </c>
      <c r="B1777" s="775"/>
      <c r="C1777" s="50">
        <v>1</v>
      </c>
      <c r="D1777" s="94" t="s">
        <v>545</v>
      </c>
      <c r="E1777" s="101">
        <v>0.33300000000000002</v>
      </c>
      <c r="F1777" s="327">
        <v>6030.37</v>
      </c>
      <c r="G1777" s="327">
        <v>1532.71</v>
      </c>
      <c r="H1777" s="777" t="s">
        <v>6</v>
      </c>
      <c r="I1777" s="778"/>
      <c r="J1777" s="102" t="s">
        <v>6</v>
      </c>
      <c r="K1777" s="99" t="s">
        <v>1071</v>
      </c>
      <c r="L1777" s="486" t="s">
        <v>370</v>
      </c>
      <c r="M1777" s="487" t="s">
        <v>1102</v>
      </c>
      <c r="N1777" s="401" t="s">
        <v>24</v>
      </c>
      <c r="O1777" s="801" t="s">
        <v>15</v>
      </c>
      <c r="P1777" s="802"/>
      <c r="Q1777" s="792">
        <v>56</v>
      </c>
      <c r="R1777" s="795" t="s">
        <v>1049</v>
      </c>
      <c r="S1777" s="796"/>
      <c r="T1777" s="757" t="s">
        <v>68</v>
      </c>
      <c r="U1777" s="780"/>
      <c r="V1777" s="758"/>
    </row>
    <row r="1778" spans="1:22" s="27" customFormat="1" ht="15.75" customHeight="1" thickBot="1">
      <c r="A1778" s="106" t="s">
        <v>1918</v>
      </c>
      <c r="B1778" s="775"/>
      <c r="C1778" s="50">
        <v>2</v>
      </c>
      <c r="D1778" s="94" t="s">
        <v>546</v>
      </c>
      <c r="E1778" s="101">
        <v>0.33400000000000002</v>
      </c>
      <c r="F1778" s="327">
        <v>4030.1360000000004</v>
      </c>
      <c r="G1778" s="327">
        <v>1532.71</v>
      </c>
      <c r="H1778" s="777" t="s">
        <v>6</v>
      </c>
      <c r="I1778" s="778"/>
      <c r="J1778" s="102" t="s">
        <v>6</v>
      </c>
      <c r="K1778" s="99" t="s">
        <v>1071</v>
      </c>
      <c r="L1778" s="486" t="s">
        <v>1049</v>
      </c>
      <c r="M1778" s="487" t="s">
        <v>1135</v>
      </c>
      <c r="N1778" s="401" t="s">
        <v>24</v>
      </c>
      <c r="O1778" s="801"/>
      <c r="P1778" s="802"/>
      <c r="Q1778" s="793"/>
      <c r="R1778" s="797"/>
      <c r="S1778" s="798"/>
      <c r="T1778" s="784"/>
      <c r="U1778" s="786"/>
      <c r="V1778" s="785"/>
    </row>
    <row r="1779" spans="1:22" s="27" customFormat="1" ht="15.75" customHeight="1">
      <c r="A1779" s="106" t="s">
        <v>1919</v>
      </c>
      <c r="B1779" s="775"/>
      <c r="C1779" s="50">
        <v>3</v>
      </c>
      <c r="D1779" s="94" t="s">
        <v>547</v>
      </c>
      <c r="E1779" s="101">
        <v>0.33300000000000002</v>
      </c>
      <c r="F1779" s="327">
        <v>1560.1279999999999</v>
      </c>
      <c r="G1779" s="327">
        <v>1532.71</v>
      </c>
      <c r="H1779" s="777" t="s">
        <v>6</v>
      </c>
      <c r="I1779" s="778"/>
      <c r="J1779" s="102" t="s">
        <v>6</v>
      </c>
      <c r="K1779" s="99" t="s">
        <v>1071</v>
      </c>
      <c r="L1779" s="486" t="s">
        <v>370</v>
      </c>
      <c r="M1779" s="487" t="s">
        <v>1102</v>
      </c>
      <c r="N1779" s="401" t="s">
        <v>24</v>
      </c>
      <c r="O1779" s="803"/>
      <c r="P1779" s="804"/>
      <c r="Q1779" s="794"/>
      <c r="R1779" s="799"/>
      <c r="S1779" s="800"/>
      <c r="T1779" s="261"/>
      <c r="U1779" s="261"/>
      <c r="V1779" s="262"/>
    </row>
    <row r="1780" spans="1:22" s="27" customFormat="1" ht="15.75" customHeight="1">
      <c r="A1780" s="106" t="s">
        <v>1920</v>
      </c>
      <c r="B1780" s="775"/>
      <c r="C1780" s="50">
        <v>4</v>
      </c>
      <c r="D1780" s="94" t="s">
        <v>1071</v>
      </c>
      <c r="E1780" s="101" t="s">
        <v>1071</v>
      </c>
      <c r="F1780" s="327" t="s">
        <v>1071</v>
      </c>
      <c r="G1780" s="327" t="s">
        <v>1071</v>
      </c>
      <c r="H1780" s="777" t="s">
        <v>1071</v>
      </c>
      <c r="I1780" s="778"/>
      <c r="J1780" s="102" t="s">
        <v>1071</v>
      </c>
      <c r="K1780" s="99" t="s">
        <v>1071</v>
      </c>
      <c r="L1780" s="486"/>
      <c r="M1780" s="487" t="s">
        <v>1071</v>
      </c>
      <c r="N1780" s="401"/>
      <c r="O1780" s="810" t="s">
        <v>315</v>
      </c>
      <c r="P1780" s="787" t="s">
        <v>314</v>
      </c>
      <c r="Q1780" s="788"/>
      <c r="R1780" s="788"/>
      <c r="S1780" s="789"/>
      <c r="T1780" s="242"/>
      <c r="U1780" s="242"/>
      <c r="V1780" s="263"/>
    </row>
    <row r="1781" spans="1:22" s="27" customFormat="1" ht="17.25" customHeight="1">
      <c r="A1781" s="106" t="s">
        <v>1921</v>
      </c>
      <c r="B1781" s="775"/>
      <c r="C1781" s="50">
        <v>5</v>
      </c>
      <c r="D1781" s="94" t="s">
        <v>1071</v>
      </c>
      <c r="E1781" s="101" t="s">
        <v>1071</v>
      </c>
      <c r="F1781" s="327" t="s">
        <v>1071</v>
      </c>
      <c r="G1781" s="327" t="s">
        <v>1071</v>
      </c>
      <c r="H1781" s="777" t="s">
        <v>1071</v>
      </c>
      <c r="I1781" s="778"/>
      <c r="J1781" s="102" t="s">
        <v>1071</v>
      </c>
      <c r="K1781" s="99" t="s">
        <v>1071</v>
      </c>
      <c r="L1781" s="486"/>
      <c r="M1781" s="487" t="s">
        <v>1071</v>
      </c>
      <c r="N1781" s="401"/>
      <c r="O1781" s="811"/>
      <c r="P1781" s="504" t="s">
        <v>92</v>
      </c>
      <c r="Q1781" s="504" t="s">
        <v>299</v>
      </c>
      <c r="R1781" s="750" t="s">
        <v>312</v>
      </c>
      <c r="S1781" s="750"/>
      <c r="T1781" s="242"/>
      <c r="U1781" s="242"/>
      <c r="V1781" s="263"/>
    </row>
    <row r="1782" spans="1:22" s="27" customFormat="1" ht="16.5" customHeight="1" thickBot="1">
      <c r="A1782" s="106" t="s">
        <v>1922</v>
      </c>
      <c r="B1782" s="775"/>
      <c r="C1782" s="103">
        <v>6</v>
      </c>
      <c r="D1782" s="104" t="s">
        <v>1071</v>
      </c>
      <c r="E1782" s="105" t="s">
        <v>1071</v>
      </c>
      <c r="F1782" s="327" t="s">
        <v>1071</v>
      </c>
      <c r="G1782" s="327" t="s">
        <v>1071</v>
      </c>
      <c r="H1782" s="777" t="s">
        <v>1071</v>
      </c>
      <c r="I1782" s="778"/>
      <c r="J1782" s="102" t="s">
        <v>1071</v>
      </c>
      <c r="K1782" s="99" t="s">
        <v>1071</v>
      </c>
      <c r="L1782" s="486"/>
      <c r="M1782" s="487" t="s">
        <v>1071</v>
      </c>
      <c r="N1782" s="484"/>
      <c r="O1782" s="346" t="s">
        <v>6</v>
      </c>
      <c r="P1782" s="265">
        <v>2</v>
      </c>
      <c r="Q1782" s="266">
        <v>3065.4126299999998</v>
      </c>
      <c r="R1782" s="817">
        <v>11620.634</v>
      </c>
      <c r="S1782" s="817">
        <v>0</v>
      </c>
      <c r="T1782" s="242"/>
      <c r="U1782" s="242"/>
      <c r="V1782" s="263"/>
    </row>
    <row r="1783" spans="1:22" s="27" customFormat="1" ht="16.5" customHeight="1" thickBot="1">
      <c r="A1783" s="106" t="s">
        <v>1923</v>
      </c>
      <c r="B1783" s="776"/>
      <c r="C1783" s="805" t="s">
        <v>88</v>
      </c>
      <c r="D1783" s="806"/>
      <c r="E1783" s="806"/>
      <c r="F1783" s="545"/>
      <c r="G1783" s="546"/>
      <c r="H1783" s="730" t="s">
        <v>6</v>
      </c>
      <c r="I1783" s="731"/>
      <c r="J1783" s="449" t="s">
        <v>6</v>
      </c>
      <c r="K1783" s="267" t="s">
        <v>6</v>
      </c>
      <c r="L1783" s="527"/>
      <c r="M1783" s="575"/>
      <c r="N1783" s="528"/>
      <c r="O1783" s="732" t="s">
        <v>1071</v>
      </c>
      <c r="P1783" s="732" t="s">
        <v>1071</v>
      </c>
      <c r="Q1783" s="732" t="s">
        <v>1071</v>
      </c>
      <c r="R1783" s="732" t="s">
        <v>1071</v>
      </c>
      <c r="S1783" s="732" t="s">
        <v>1071</v>
      </c>
      <c r="T1783" s="524"/>
      <c r="U1783" s="525"/>
      <c r="V1783" s="526"/>
    </row>
    <row r="1784" spans="1:22" ht="24.9" customHeight="1"/>
    <row r="1785" spans="1:22" ht="24.9" customHeight="1"/>
    <row r="1786" spans="1:22" s="38" customFormat="1" ht="24" thickBot="1">
      <c r="A1786" s="31">
        <v>53</v>
      </c>
      <c r="B1786" s="746" t="s">
        <v>49</v>
      </c>
      <c r="C1786" s="746"/>
      <c r="D1786" s="746"/>
      <c r="E1786" s="32">
        <v>57</v>
      </c>
      <c r="F1786" s="33" t="s">
        <v>548</v>
      </c>
      <c r="G1786" s="34"/>
      <c r="H1786" s="34"/>
      <c r="I1786" s="33"/>
      <c r="J1786" s="33"/>
      <c r="K1786" s="33"/>
      <c r="L1786" s="33"/>
      <c r="M1786" s="35"/>
      <c r="N1786" s="35"/>
      <c r="O1786" s="34"/>
      <c r="P1786" s="34"/>
      <c r="Q1786" s="36"/>
      <c r="R1786" s="36"/>
      <c r="S1786" s="36"/>
      <c r="T1786" s="36"/>
      <c r="U1786" s="37"/>
    </row>
    <row r="1787" spans="1:22" s="24" customFormat="1" ht="24.75" customHeight="1">
      <c r="A1787" s="22"/>
      <c r="B1787" s="768" t="s">
        <v>54</v>
      </c>
      <c r="C1787" s="501" t="s">
        <v>55</v>
      </c>
      <c r="D1787" s="502" t="s">
        <v>16</v>
      </c>
      <c r="E1787" s="502"/>
      <c r="F1787" s="502" t="s">
        <v>56</v>
      </c>
      <c r="G1787" s="503"/>
      <c r="H1787" s="749" t="s">
        <v>57</v>
      </c>
      <c r="I1787" s="747" t="s">
        <v>345</v>
      </c>
      <c r="J1787" s="749" t="s">
        <v>17</v>
      </c>
      <c r="K1787" s="749" t="s">
        <v>298</v>
      </c>
      <c r="L1787" s="749" t="s">
        <v>58</v>
      </c>
      <c r="M1787" s="749" t="s">
        <v>193</v>
      </c>
      <c r="N1787" s="766" t="s">
        <v>313</v>
      </c>
      <c r="O1787" s="767"/>
      <c r="P1787" s="733" t="s">
        <v>21</v>
      </c>
      <c r="Q1787" s="734"/>
      <c r="R1787" s="757" t="s">
        <v>205</v>
      </c>
      <c r="S1787" s="758"/>
      <c r="T1787" s="761" t="s">
        <v>180</v>
      </c>
      <c r="U1787" s="762"/>
      <c r="V1787" s="763"/>
    </row>
    <row r="1788" spans="1:22" s="24" customFormat="1" ht="92.25" customHeight="1">
      <c r="A1788" s="22"/>
      <c r="B1788" s="769"/>
      <c r="C1788" s="504" t="s">
        <v>59</v>
      </c>
      <c r="D1788" s="505" t="s">
        <v>3</v>
      </c>
      <c r="E1788" s="505" t="s">
        <v>18</v>
      </c>
      <c r="F1788" s="505" t="s">
        <v>60</v>
      </c>
      <c r="G1788" s="506" t="s">
        <v>61</v>
      </c>
      <c r="H1788" s="750"/>
      <c r="I1788" s="748"/>
      <c r="J1788" s="750"/>
      <c r="K1788" s="750"/>
      <c r="L1788" s="750"/>
      <c r="M1788" s="750"/>
      <c r="N1788" s="504" t="s">
        <v>191</v>
      </c>
      <c r="O1788" s="505" t="s">
        <v>73</v>
      </c>
      <c r="P1788" s="764"/>
      <c r="Q1788" s="765"/>
      <c r="R1788" s="759"/>
      <c r="S1788" s="760"/>
      <c r="T1788" s="507" t="s">
        <v>181</v>
      </c>
      <c r="U1788" s="508" t="s">
        <v>190</v>
      </c>
      <c r="V1788" s="509" t="s">
        <v>225</v>
      </c>
    </row>
    <row r="1789" spans="1:22" s="24" customFormat="1" ht="26.25" customHeight="1">
      <c r="A1789" s="22"/>
      <c r="B1789" s="433"/>
      <c r="C1789" s="434">
        <v>3</v>
      </c>
      <c r="D1789" s="434">
        <v>4</v>
      </c>
      <c r="E1789" s="434">
        <v>5</v>
      </c>
      <c r="F1789" s="434">
        <v>6</v>
      </c>
      <c r="G1789" s="434">
        <v>7</v>
      </c>
      <c r="H1789" s="434">
        <v>8</v>
      </c>
      <c r="I1789" s="434">
        <v>9</v>
      </c>
      <c r="J1789" s="434">
        <v>10</v>
      </c>
      <c r="K1789" s="434">
        <v>11</v>
      </c>
      <c r="L1789" s="434">
        <v>12</v>
      </c>
      <c r="M1789" s="434">
        <v>13</v>
      </c>
      <c r="N1789" s="434">
        <v>14</v>
      </c>
      <c r="O1789" s="434">
        <v>15</v>
      </c>
      <c r="P1789" s="435">
        <v>16</v>
      </c>
      <c r="Q1789" s="436">
        <v>17</v>
      </c>
      <c r="R1789" s="435">
        <v>18</v>
      </c>
      <c r="S1789" s="436">
        <v>19</v>
      </c>
      <c r="T1789" s="437">
        <v>20</v>
      </c>
      <c r="U1789" s="224">
        <v>21</v>
      </c>
      <c r="V1789" s="438">
        <v>22</v>
      </c>
    </row>
    <row r="1790" spans="1:22" s="40" customFormat="1" ht="24.9" customHeight="1">
      <c r="A1790" s="39" t="s">
        <v>1924</v>
      </c>
      <c r="B1790" s="439">
        <v>1</v>
      </c>
      <c r="C1790" s="427" t="s">
        <v>592</v>
      </c>
      <c r="D1790" s="427" t="s">
        <v>936</v>
      </c>
      <c r="E1790" s="427" t="s">
        <v>937</v>
      </c>
      <c r="F1790" s="427" t="s">
        <v>591</v>
      </c>
      <c r="G1790" s="419">
        <v>1</v>
      </c>
      <c r="H1790" s="419" t="s">
        <v>24</v>
      </c>
      <c r="I1790" s="425">
        <v>1</v>
      </c>
      <c r="J1790" s="426" t="s">
        <v>549</v>
      </c>
      <c r="K1790" s="461">
        <v>37083</v>
      </c>
      <c r="L1790" s="461">
        <v>38199</v>
      </c>
      <c r="M1790" s="420">
        <v>1723</v>
      </c>
      <c r="N1790" s="458">
        <v>1723</v>
      </c>
      <c r="O1790" s="228">
        <v>1723</v>
      </c>
      <c r="P1790" s="720"/>
      <c r="Q1790" s="721"/>
      <c r="R1790" s="751" t="s">
        <v>610</v>
      </c>
      <c r="S1790" s="752"/>
      <c r="T1790" s="422" t="s">
        <v>24</v>
      </c>
      <c r="U1790" s="423">
        <v>15</v>
      </c>
      <c r="V1790" s="424" t="s">
        <v>24</v>
      </c>
    </row>
    <row r="1791" spans="1:22" s="40" customFormat="1" ht="24.9" customHeight="1">
      <c r="A1791" s="39" t="s">
        <v>1088</v>
      </c>
      <c r="B1791" s="439">
        <v>2</v>
      </c>
      <c r="C1791" s="427" t="s">
        <v>592</v>
      </c>
      <c r="D1791" s="427" t="s">
        <v>938</v>
      </c>
      <c r="E1791" s="427" t="s">
        <v>939</v>
      </c>
      <c r="F1791" s="427" t="s">
        <v>591</v>
      </c>
      <c r="G1791" s="419">
        <v>1</v>
      </c>
      <c r="H1791" s="419" t="s">
        <v>24</v>
      </c>
      <c r="I1791" s="425">
        <v>1</v>
      </c>
      <c r="J1791" s="426" t="s">
        <v>549</v>
      </c>
      <c r="K1791" s="461">
        <v>36663</v>
      </c>
      <c r="L1791" s="461">
        <v>37011</v>
      </c>
      <c r="M1791" s="420">
        <v>634.02</v>
      </c>
      <c r="N1791" s="458">
        <v>634.02</v>
      </c>
      <c r="O1791" s="228">
        <v>634.02</v>
      </c>
      <c r="P1791" s="720"/>
      <c r="Q1791" s="721"/>
      <c r="R1791" s="751">
        <v>1.2</v>
      </c>
      <c r="S1791" s="752"/>
      <c r="T1791" s="422" t="s">
        <v>24</v>
      </c>
      <c r="U1791" s="423">
        <v>16</v>
      </c>
      <c r="V1791" s="424" t="s">
        <v>24</v>
      </c>
    </row>
    <row r="1792" spans="1:22" s="40" customFormat="1" ht="24.9" customHeight="1">
      <c r="A1792" s="39" t="s">
        <v>1089</v>
      </c>
      <c r="B1792" s="439">
        <v>3</v>
      </c>
      <c r="C1792" s="427" t="s">
        <v>592</v>
      </c>
      <c r="D1792" s="427" t="s">
        <v>940</v>
      </c>
      <c r="E1792" s="427" t="s">
        <v>941</v>
      </c>
      <c r="F1792" s="427" t="s">
        <v>591</v>
      </c>
      <c r="G1792" s="419">
        <v>1</v>
      </c>
      <c r="H1792" s="419" t="s">
        <v>24</v>
      </c>
      <c r="I1792" s="425">
        <v>1</v>
      </c>
      <c r="J1792" s="426" t="s">
        <v>549</v>
      </c>
      <c r="K1792" s="594">
        <v>41415</v>
      </c>
      <c r="L1792" s="461">
        <v>41547</v>
      </c>
      <c r="M1792" s="420">
        <v>102.58</v>
      </c>
      <c r="N1792" s="458">
        <v>102.58</v>
      </c>
      <c r="O1792" s="228">
        <v>102.58</v>
      </c>
      <c r="P1792" s="720"/>
      <c r="Q1792" s="721"/>
      <c r="R1792" s="751">
        <v>2</v>
      </c>
      <c r="S1792" s="752"/>
      <c r="T1792" s="422" t="s">
        <v>24</v>
      </c>
      <c r="U1792" s="423">
        <v>30</v>
      </c>
      <c r="V1792" s="424" t="s">
        <v>24</v>
      </c>
    </row>
    <row r="1793" spans="1:22" s="40" customFormat="1" ht="24.9" customHeight="1">
      <c r="A1793" s="39" t="s">
        <v>1090</v>
      </c>
      <c r="B1793" s="439">
        <v>4</v>
      </c>
      <c r="C1793" s="427" t="s">
        <v>942</v>
      </c>
      <c r="D1793" s="427" t="s">
        <v>943</v>
      </c>
      <c r="E1793" s="427" t="s">
        <v>944</v>
      </c>
      <c r="F1793" s="427" t="s">
        <v>595</v>
      </c>
      <c r="G1793" s="419">
        <v>0.8</v>
      </c>
      <c r="H1793" s="419" t="s">
        <v>24</v>
      </c>
      <c r="I1793" s="425">
        <v>2</v>
      </c>
      <c r="J1793" s="426" t="s">
        <v>550</v>
      </c>
      <c r="K1793" s="461">
        <v>39888</v>
      </c>
      <c r="L1793" s="461">
        <v>41364</v>
      </c>
      <c r="M1793" s="420">
        <v>3569.37</v>
      </c>
      <c r="N1793" s="458">
        <v>2855.4960000000001</v>
      </c>
      <c r="O1793" s="228">
        <v>2855.4960000000001</v>
      </c>
      <c r="P1793" s="720"/>
      <c r="Q1793" s="721"/>
      <c r="R1793" s="751" t="s">
        <v>610</v>
      </c>
      <c r="S1793" s="752"/>
      <c r="T1793" s="422" t="s">
        <v>24</v>
      </c>
      <c r="U1793" s="423">
        <v>4</v>
      </c>
      <c r="V1793" s="424" t="s">
        <v>24</v>
      </c>
    </row>
    <row r="1794" spans="1:22" s="40" customFormat="1" ht="13.8">
      <c r="A1794" s="39" t="s">
        <v>1091</v>
      </c>
      <c r="B1794" s="439" t="s">
        <v>1071</v>
      </c>
      <c r="C1794" s="427"/>
      <c r="D1794" s="427"/>
      <c r="E1794" s="427"/>
      <c r="F1794" s="427"/>
      <c r="G1794" s="419"/>
      <c r="H1794" s="419"/>
      <c r="I1794" s="425"/>
      <c r="J1794" s="426" t="s">
        <v>1071</v>
      </c>
      <c r="K1794" s="461"/>
      <c r="L1794" s="461"/>
      <c r="M1794" s="420"/>
      <c r="N1794" s="458" t="s">
        <v>1071</v>
      </c>
      <c r="O1794" s="228" t="s">
        <v>1071</v>
      </c>
      <c r="P1794" s="720"/>
      <c r="Q1794" s="721"/>
      <c r="R1794" s="722"/>
      <c r="S1794" s="723"/>
      <c r="T1794" s="422"/>
      <c r="U1794" s="423"/>
      <c r="V1794" s="424"/>
    </row>
    <row r="1795" spans="1:22" s="40" customFormat="1" ht="13.8">
      <c r="A1795" s="39"/>
      <c r="B1795" s="439" t="s">
        <v>1071</v>
      </c>
      <c r="C1795" s="427"/>
      <c r="D1795" s="427"/>
      <c r="E1795" s="427"/>
      <c r="F1795" s="427"/>
      <c r="G1795" s="419"/>
      <c r="H1795" s="419"/>
      <c r="I1795" s="425"/>
      <c r="J1795" s="426" t="s">
        <v>1071</v>
      </c>
      <c r="K1795" s="461"/>
      <c r="L1795" s="461"/>
      <c r="M1795" s="420"/>
      <c r="N1795" s="458" t="s">
        <v>1071</v>
      </c>
      <c r="O1795" s="228" t="s">
        <v>1071</v>
      </c>
      <c r="P1795" s="720"/>
      <c r="Q1795" s="721"/>
      <c r="R1795" s="722"/>
      <c r="S1795" s="723"/>
      <c r="T1795" s="422"/>
      <c r="U1795" s="423"/>
      <c r="V1795" s="424"/>
    </row>
    <row r="1796" spans="1:22" s="40" customFormat="1" ht="13.8">
      <c r="A1796" s="39"/>
      <c r="B1796" s="439" t="s">
        <v>1071</v>
      </c>
      <c r="C1796" s="427"/>
      <c r="D1796" s="427"/>
      <c r="E1796" s="427"/>
      <c r="F1796" s="427"/>
      <c r="G1796" s="419"/>
      <c r="H1796" s="419"/>
      <c r="I1796" s="425"/>
      <c r="J1796" s="426" t="s">
        <v>1071</v>
      </c>
      <c r="K1796" s="461"/>
      <c r="L1796" s="461"/>
      <c r="M1796" s="420"/>
      <c r="N1796" s="458" t="s">
        <v>1071</v>
      </c>
      <c r="O1796" s="228" t="s">
        <v>1071</v>
      </c>
      <c r="P1796" s="720"/>
      <c r="Q1796" s="721"/>
      <c r="R1796" s="722"/>
      <c r="S1796" s="723"/>
      <c r="T1796" s="422"/>
      <c r="U1796" s="423"/>
      <c r="V1796" s="424"/>
    </row>
    <row r="1797" spans="1:22" s="40" customFormat="1" ht="13.8">
      <c r="A1797" s="39"/>
      <c r="B1797" s="439" t="s">
        <v>1071</v>
      </c>
      <c r="C1797" s="427"/>
      <c r="D1797" s="427"/>
      <c r="E1797" s="427"/>
      <c r="F1797" s="427"/>
      <c r="G1797" s="419"/>
      <c r="H1797" s="419"/>
      <c r="I1797" s="425"/>
      <c r="J1797" s="426" t="s">
        <v>1071</v>
      </c>
      <c r="K1797" s="461"/>
      <c r="L1797" s="461"/>
      <c r="M1797" s="420"/>
      <c r="N1797" s="458" t="s">
        <v>1071</v>
      </c>
      <c r="O1797" s="228" t="s">
        <v>1071</v>
      </c>
      <c r="P1797" s="720"/>
      <c r="Q1797" s="721"/>
      <c r="R1797" s="722"/>
      <c r="S1797" s="723"/>
      <c r="T1797" s="422"/>
      <c r="U1797" s="423"/>
      <c r="V1797" s="424"/>
    </row>
    <row r="1798" spans="1:22" s="40" customFormat="1" ht="13.8">
      <c r="A1798" s="39"/>
      <c r="B1798" s="439" t="s">
        <v>1071</v>
      </c>
      <c r="C1798" s="427"/>
      <c r="D1798" s="427"/>
      <c r="E1798" s="427"/>
      <c r="F1798" s="427"/>
      <c r="G1798" s="419"/>
      <c r="H1798" s="419"/>
      <c r="I1798" s="425"/>
      <c r="J1798" s="426" t="s">
        <v>1071</v>
      </c>
      <c r="K1798" s="461"/>
      <c r="L1798" s="461"/>
      <c r="M1798" s="420"/>
      <c r="N1798" s="458" t="s">
        <v>1071</v>
      </c>
      <c r="O1798" s="228" t="s">
        <v>1071</v>
      </c>
      <c r="P1798" s="720"/>
      <c r="Q1798" s="721"/>
      <c r="R1798" s="722"/>
      <c r="S1798" s="723"/>
      <c r="T1798" s="422"/>
      <c r="U1798" s="423"/>
      <c r="V1798" s="424"/>
    </row>
    <row r="1799" spans="1:22" s="40" customFormat="1" ht="13.8">
      <c r="A1799" s="39"/>
      <c r="B1799" s="439" t="s">
        <v>1071</v>
      </c>
      <c r="C1799" s="427"/>
      <c r="D1799" s="427"/>
      <c r="E1799" s="427"/>
      <c r="F1799" s="427"/>
      <c r="G1799" s="419"/>
      <c r="H1799" s="419"/>
      <c r="I1799" s="425"/>
      <c r="J1799" s="426" t="s">
        <v>1071</v>
      </c>
      <c r="K1799" s="461"/>
      <c r="L1799" s="461"/>
      <c r="M1799" s="420"/>
      <c r="N1799" s="458" t="s">
        <v>1071</v>
      </c>
      <c r="O1799" s="228" t="s">
        <v>1071</v>
      </c>
      <c r="P1799" s="720"/>
      <c r="Q1799" s="721"/>
      <c r="R1799" s="722"/>
      <c r="S1799" s="723"/>
      <c r="T1799" s="422"/>
      <c r="U1799" s="423"/>
      <c r="V1799" s="424"/>
    </row>
    <row r="1800" spans="1:22" s="40" customFormat="1" ht="13.8">
      <c r="A1800" s="39" t="s">
        <v>1925</v>
      </c>
      <c r="B1800" s="439" t="s">
        <v>1071</v>
      </c>
      <c r="C1800" s="427"/>
      <c r="D1800" s="427"/>
      <c r="E1800" s="427"/>
      <c r="F1800" s="427"/>
      <c r="G1800" s="419"/>
      <c r="H1800" s="419"/>
      <c r="I1800" s="425"/>
      <c r="J1800" s="426" t="s">
        <v>1071</v>
      </c>
      <c r="K1800" s="461"/>
      <c r="L1800" s="461"/>
      <c r="M1800" s="420"/>
      <c r="N1800" s="459" t="s">
        <v>1071</v>
      </c>
      <c r="O1800" s="228"/>
      <c r="P1800" s="720"/>
      <c r="Q1800" s="721"/>
      <c r="R1800" s="722"/>
      <c r="S1800" s="723"/>
      <c r="T1800" s="422"/>
      <c r="U1800" s="423"/>
      <c r="V1800" s="424"/>
    </row>
    <row r="1801" spans="1:22" s="40" customFormat="1" ht="13.8">
      <c r="A1801" s="39" t="s">
        <v>1926</v>
      </c>
      <c r="B1801" s="439" t="s">
        <v>1071</v>
      </c>
      <c r="C1801" s="427"/>
      <c r="D1801" s="427"/>
      <c r="E1801" s="427"/>
      <c r="F1801" s="427"/>
      <c r="G1801" s="419"/>
      <c r="H1801" s="419"/>
      <c r="I1801" s="425"/>
      <c r="J1801" s="426" t="s">
        <v>1071</v>
      </c>
      <c r="K1801" s="461"/>
      <c r="L1801" s="461"/>
      <c r="M1801" s="421"/>
      <c r="N1801" s="459" t="s">
        <v>1071</v>
      </c>
      <c r="O1801" s="228" t="s">
        <v>1071</v>
      </c>
      <c r="P1801" s="720"/>
      <c r="Q1801" s="721"/>
      <c r="R1801" s="722"/>
      <c r="S1801" s="723"/>
      <c r="T1801" s="422"/>
      <c r="U1801" s="423"/>
      <c r="V1801" s="424"/>
    </row>
    <row r="1802" spans="1:22" s="40" customFormat="1" ht="13.8">
      <c r="A1802" s="39" t="s">
        <v>1927</v>
      </c>
      <c r="B1802" s="439" t="s">
        <v>1071</v>
      </c>
      <c r="C1802" s="427"/>
      <c r="D1802" s="427"/>
      <c r="E1802" s="427"/>
      <c r="F1802" s="427"/>
      <c r="G1802" s="419"/>
      <c r="H1802" s="419"/>
      <c r="I1802" s="425"/>
      <c r="J1802" s="426" t="s">
        <v>1071</v>
      </c>
      <c r="K1802" s="461"/>
      <c r="L1802" s="461"/>
      <c r="M1802" s="421"/>
      <c r="N1802" s="459" t="s">
        <v>1071</v>
      </c>
      <c r="O1802" s="228" t="s">
        <v>1071</v>
      </c>
      <c r="P1802" s="720"/>
      <c r="Q1802" s="721"/>
      <c r="R1802" s="722"/>
      <c r="S1802" s="723"/>
      <c r="T1802" s="422"/>
      <c r="U1802" s="423"/>
      <c r="V1802" s="424"/>
    </row>
    <row r="1803" spans="1:22" s="40" customFormat="1" ht="14.4" thickBot="1">
      <c r="A1803" s="39" t="s">
        <v>1928</v>
      </c>
      <c r="B1803" s="443" t="s">
        <v>1071</v>
      </c>
      <c r="C1803" s="428"/>
      <c r="D1803" s="428"/>
      <c r="E1803" s="428"/>
      <c r="F1803" s="428"/>
      <c r="G1803" s="429"/>
      <c r="H1803" s="429"/>
      <c r="I1803" s="430"/>
      <c r="J1803" s="431" t="s">
        <v>1071</v>
      </c>
      <c r="K1803" s="462"/>
      <c r="L1803" s="462"/>
      <c r="M1803" s="432"/>
      <c r="N1803" s="459" t="s">
        <v>1071</v>
      </c>
      <c r="O1803" s="228" t="s">
        <v>1071</v>
      </c>
      <c r="P1803" s="720"/>
      <c r="Q1803" s="721"/>
      <c r="R1803" s="722"/>
      <c r="S1803" s="723"/>
      <c r="T1803" s="422"/>
      <c r="U1803" s="423"/>
      <c r="V1803" s="424"/>
    </row>
    <row r="1804" spans="1:22" s="24" customFormat="1" ht="12" customHeight="1">
      <c r="A1804" s="39"/>
      <c r="B1804" s="41"/>
      <c r="C1804" s="42"/>
      <c r="D1804" s="42"/>
      <c r="E1804" s="42"/>
      <c r="F1804" s="42"/>
      <c r="G1804" s="42"/>
      <c r="H1804" s="440"/>
      <c r="I1804" s="42"/>
      <c r="J1804" s="42"/>
      <c r="K1804" s="42"/>
      <c r="L1804" s="42"/>
      <c r="M1804" s="42"/>
      <c r="N1804" s="42"/>
      <c r="O1804" s="227"/>
      <c r="P1804" s="42"/>
      <c r="Q1804" s="42"/>
      <c r="R1804" s="227"/>
      <c r="S1804" s="42"/>
      <c r="T1804" s="42"/>
      <c r="U1804" s="43"/>
      <c r="V1804" s="44"/>
    </row>
    <row r="1805" spans="1:22" s="24" customFormat="1" ht="17.25" customHeight="1" thickBot="1">
      <c r="A1805" s="39" t="s">
        <v>1929</v>
      </c>
      <c r="B1805" s="510"/>
      <c r="C1805" s="511"/>
      <c r="D1805" s="511"/>
      <c r="E1805" s="511"/>
      <c r="F1805" s="511"/>
      <c r="G1805" s="511"/>
      <c r="H1805" s="511"/>
      <c r="I1805" s="511"/>
      <c r="J1805" s="511"/>
      <c r="K1805" s="511"/>
      <c r="L1805" s="511"/>
      <c r="M1805" s="511"/>
      <c r="N1805" s="447" t="s">
        <v>322</v>
      </c>
      <c r="O1805" s="448">
        <v>1328.7739999999999</v>
      </c>
      <c r="P1805" s="576"/>
      <c r="Q1805" s="576"/>
      <c r="R1805" s="577"/>
      <c r="S1805" s="577"/>
      <c r="T1805" s="578"/>
      <c r="U1805" s="579"/>
      <c r="V1805" s="580"/>
    </row>
    <row r="1806" spans="1:22" ht="17.25" customHeight="1">
      <c r="B1806" s="46"/>
      <c r="C1806" s="46"/>
      <c r="D1806" s="46"/>
      <c r="E1806" s="46"/>
      <c r="F1806" s="46"/>
      <c r="G1806" s="47"/>
      <c r="H1806" s="47"/>
      <c r="I1806" s="47"/>
      <c r="J1806" s="47"/>
      <c r="K1806" s="47"/>
      <c r="L1806" s="47"/>
      <c r="M1806" s="47"/>
      <c r="N1806" s="47"/>
      <c r="O1806" s="47"/>
      <c r="P1806" s="47"/>
      <c r="Q1806" s="47"/>
      <c r="R1806" s="47"/>
      <c r="S1806" s="47"/>
      <c r="T1806" s="47"/>
      <c r="U1806" s="47"/>
      <c r="V1806" s="47"/>
    </row>
    <row r="1807" spans="1:22" s="24" customFormat="1" ht="16.5" customHeight="1" thickBot="1">
      <c r="A1807" s="22"/>
      <c r="B1807" s="735" t="s">
        <v>65</v>
      </c>
      <c r="C1807" s="735"/>
      <c r="D1807" s="735"/>
      <c r="E1807" s="735"/>
      <c r="F1807" s="735"/>
      <c r="G1807" s="735"/>
      <c r="H1807" s="735"/>
      <c r="I1807" s="735"/>
      <c r="J1807" s="735"/>
      <c r="K1807" s="735"/>
      <c r="L1807" s="735"/>
      <c r="M1807" s="735"/>
      <c r="N1807" s="735"/>
      <c r="O1807" s="735"/>
      <c r="P1807" s="735"/>
      <c r="Q1807" s="735"/>
      <c r="R1807" s="735"/>
      <c r="S1807" s="735"/>
      <c r="T1807" s="735"/>
      <c r="U1807" s="735"/>
      <c r="V1807" s="735"/>
    </row>
    <row r="1808" spans="1:22" s="27" customFormat="1" ht="22.5" customHeight="1">
      <c r="A1808" s="106" t="s">
        <v>1930</v>
      </c>
      <c r="B1808" s="774" t="s">
        <v>62</v>
      </c>
      <c r="C1808" s="779" t="s">
        <v>83</v>
      </c>
      <c r="D1808" s="780"/>
      <c r="E1808" s="780"/>
      <c r="F1808" s="780"/>
      <c r="G1808" s="780"/>
      <c r="H1808" s="780"/>
      <c r="I1808" s="780"/>
      <c r="J1808" s="780"/>
      <c r="K1808" s="780"/>
      <c r="L1808" s="780"/>
      <c r="M1808" s="758"/>
      <c r="N1808" s="512"/>
      <c r="O1808" s="513"/>
      <c r="P1808" s="779" t="s">
        <v>90</v>
      </c>
      <c r="Q1808" s="780"/>
      <c r="R1808" s="780"/>
      <c r="S1808" s="758"/>
      <c r="T1808" s="757" t="s">
        <v>367</v>
      </c>
      <c r="U1808" s="758"/>
      <c r="V1808" s="781" t="s">
        <v>6</v>
      </c>
    </row>
    <row r="1809" spans="1:22" s="27" customFormat="1" ht="22.5" customHeight="1">
      <c r="A1809" s="106" t="s">
        <v>1931</v>
      </c>
      <c r="B1809" s="775"/>
      <c r="C1809" s="787" t="s">
        <v>84</v>
      </c>
      <c r="D1809" s="788"/>
      <c r="E1809" s="789"/>
      <c r="F1809" s="516">
        <v>2</v>
      </c>
      <c r="G1809" s="791" t="s">
        <v>292</v>
      </c>
      <c r="H1809" s="750" t="s">
        <v>291</v>
      </c>
      <c r="I1809" s="750"/>
      <c r="J1809" s="787" t="s">
        <v>290</v>
      </c>
      <c r="K1809" s="790"/>
      <c r="L1809" s="517"/>
      <c r="M1809" s="517"/>
      <c r="N1809" s="518"/>
      <c r="O1809" s="519"/>
      <c r="P1809" s="814"/>
      <c r="Q1809" s="815"/>
      <c r="R1809" s="815"/>
      <c r="S1809" s="816"/>
      <c r="T1809" s="759"/>
      <c r="U1809" s="760"/>
      <c r="V1809" s="782"/>
    </row>
    <row r="1810" spans="1:22" s="27" customFormat="1" ht="51.75" customHeight="1" thickBot="1">
      <c r="A1810" s="106" t="s">
        <v>1932</v>
      </c>
      <c r="B1810" s="775"/>
      <c r="C1810" s="788" t="s">
        <v>82</v>
      </c>
      <c r="D1810" s="789"/>
      <c r="E1810" s="520" t="s">
        <v>86</v>
      </c>
      <c r="F1810" s="514" t="s">
        <v>311</v>
      </c>
      <c r="G1810" s="791"/>
      <c r="H1810" s="750"/>
      <c r="I1810" s="750"/>
      <c r="J1810" s="504" t="s">
        <v>289</v>
      </c>
      <c r="K1810" s="515" t="s">
        <v>297</v>
      </c>
      <c r="L1810" s="521" t="s">
        <v>378</v>
      </c>
      <c r="M1810" s="521"/>
      <c r="N1810" s="522" t="s">
        <v>339</v>
      </c>
      <c r="O1810" s="523"/>
      <c r="P1810" s="454" t="s">
        <v>1100</v>
      </c>
      <c r="Q1810" s="333" t="s">
        <v>91</v>
      </c>
      <c r="R1810" s="334"/>
      <c r="S1810" s="107">
        <v>4</v>
      </c>
      <c r="T1810" s="784"/>
      <c r="U1810" s="785"/>
      <c r="V1810" s="783"/>
    </row>
    <row r="1811" spans="1:22" s="27" customFormat="1" ht="15.75" customHeight="1">
      <c r="A1811" s="106" t="s">
        <v>1933</v>
      </c>
      <c r="B1811" s="775"/>
      <c r="C1811" s="50">
        <v>1</v>
      </c>
      <c r="D1811" s="94" t="s">
        <v>549</v>
      </c>
      <c r="E1811" s="101">
        <v>0.7</v>
      </c>
      <c r="F1811" s="327">
        <v>2459.6</v>
      </c>
      <c r="G1811" s="327">
        <v>1532.71</v>
      </c>
      <c r="H1811" s="777" t="s">
        <v>6</v>
      </c>
      <c r="I1811" s="778"/>
      <c r="J1811" s="102" t="s">
        <v>6</v>
      </c>
      <c r="K1811" s="99" t="s">
        <v>1071</v>
      </c>
      <c r="L1811" s="486" t="s">
        <v>1049</v>
      </c>
      <c r="M1811" s="487" t="s">
        <v>1135</v>
      </c>
      <c r="N1811" s="401" t="s">
        <v>24</v>
      </c>
      <c r="O1811" s="801" t="s">
        <v>15</v>
      </c>
      <c r="P1811" s="802"/>
      <c r="Q1811" s="792">
        <v>57</v>
      </c>
      <c r="R1811" s="795" t="s">
        <v>1049</v>
      </c>
      <c r="S1811" s="796"/>
      <c r="T1811" s="757" t="s">
        <v>68</v>
      </c>
      <c r="U1811" s="780"/>
      <c r="V1811" s="758"/>
    </row>
    <row r="1812" spans="1:22" s="27" customFormat="1" ht="15.75" customHeight="1" thickBot="1">
      <c r="A1812" s="106" t="s">
        <v>1934</v>
      </c>
      <c r="B1812" s="775"/>
      <c r="C1812" s="50">
        <v>2</v>
      </c>
      <c r="D1812" s="94" t="s">
        <v>550</v>
      </c>
      <c r="E1812" s="101">
        <v>0.3</v>
      </c>
      <c r="F1812" s="327">
        <v>2855.4960000000001</v>
      </c>
      <c r="G1812" s="327">
        <v>1532.71</v>
      </c>
      <c r="H1812" s="777" t="s">
        <v>6</v>
      </c>
      <c r="I1812" s="778"/>
      <c r="J1812" s="102" t="s">
        <v>6</v>
      </c>
      <c r="K1812" s="99" t="s">
        <v>1071</v>
      </c>
      <c r="L1812" s="486" t="s">
        <v>370</v>
      </c>
      <c r="M1812" s="487" t="s">
        <v>1102</v>
      </c>
      <c r="N1812" s="401" t="s">
        <v>24</v>
      </c>
      <c r="O1812" s="801"/>
      <c r="P1812" s="802"/>
      <c r="Q1812" s="793"/>
      <c r="R1812" s="797"/>
      <c r="S1812" s="798"/>
      <c r="T1812" s="784"/>
      <c r="U1812" s="786"/>
      <c r="V1812" s="785"/>
    </row>
    <row r="1813" spans="1:22" s="27" customFormat="1" ht="15.75" customHeight="1">
      <c r="A1813" s="106" t="s">
        <v>1935</v>
      </c>
      <c r="B1813" s="775"/>
      <c r="C1813" s="50">
        <v>3</v>
      </c>
      <c r="D1813" s="94" t="s">
        <v>1071</v>
      </c>
      <c r="E1813" s="101" t="s">
        <v>1071</v>
      </c>
      <c r="F1813" s="327" t="s">
        <v>1071</v>
      </c>
      <c r="G1813" s="327" t="s">
        <v>1071</v>
      </c>
      <c r="H1813" s="777" t="s">
        <v>1071</v>
      </c>
      <c r="I1813" s="778"/>
      <c r="J1813" s="102" t="s">
        <v>1071</v>
      </c>
      <c r="K1813" s="99" t="s">
        <v>1071</v>
      </c>
      <c r="L1813" s="486"/>
      <c r="M1813" s="487" t="s">
        <v>1071</v>
      </c>
      <c r="N1813" s="401"/>
      <c r="O1813" s="803"/>
      <c r="P1813" s="804"/>
      <c r="Q1813" s="794"/>
      <c r="R1813" s="799"/>
      <c r="S1813" s="800"/>
      <c r="T1813" s="261"/>
      <c r="U1813" s="261"/>
      <c r="V1813" s="262"/>
    </row>
    <row r="1814" spans="1:22" s="27" customFormat="1" ht="15.75" customHeight="1">
      <c r="A1814" s="106" t="s">
        <v>1936</v>
      </c>
      <c r="B1814" s="775"/>
      <c r="C1814" s="50">
        <v>4</v>
      </c>
      <c r="D1814" s="94" t="s">
        <v>1071</v>
      </c>
      <c r="E1814" s="101" t="s">
        <v>1071</v>
      </c>
      <c r="F1814" s="327" t="s">
        <v>1071</v>
      </c>
      <c r="G1814" s="327" t="s">
        <v>1071</v>
      </c>
      <c r="H1814" s="777" t="s">
        <v>1071</v>
      </c>
      <c r="I1814" s="778"/>
      <c r="J1814" s="102" t="s">
        <v>1071</v>
      </c>
      <c r="K1814" s="99" t="s">
        <v>1071</v>
      </c>
      <c r="L1814" s="486"/>
      <c r="M1814" s="487" t="s">
        <v>1071</v>
      </c>
      <c r="N1814" s="401"/>
      <c r="O1814" s="810" t="s">
        <v>315</v>
      </c>
      <c r="P1814" s="787" t="s">
        <v>314</v>
      </c>
      <c r="Q1814" s="788"/>
      <c r="R1814" s="788"/>
      <c r="S1814" s="789"/>
      <c r="T1814" s="242"/>
      <c r="U1814" s="242"/>
      <c r="V1814" s="263"/>
    </row>
    <row r="1815" spans="1:22" s="27" customFormat="1" ht="17.25" customHeight="1">
      <c r="A1815" s="106" t="s">
        <v>1937</v>
      </c>
      <c r="B1815" s="775"/>
      <c r="C1815" s="50">
        <v>5</v>
      </c>
      <c r="D1815" s="94" t="s">
        <v>1071</v>
      </c>
      <c r="E1815" s="101" t="s">
        <v>1071</v>
      </c>
      <c r="F1815" s="327" t="s">
        <v>1071</v>
      </c>
      <c r="G1815" s="327" t="s">
        <v>1071</v>
      </c>
      <c r="H1815" s="777" t="s">
        <v>1071</v>
      </c>
      <c r="I1815" s="778"/>
      <c r="J1815" s="102" t="s">
        <v>1071</v>
      </c>
      <c r="K1815" s="99" t="s">
        <v>1071</v>
      </c>
      <c r="L1815" s="486"/>
      <c r="M1815" s="487" t="s">
        <v>1071</v>
      </c>
      <c r="N1815" s="401"/>
      <c r="O1815" s="811"/>
      <c r="P1815" s="504" t="s">
        <v>92</v>
      </c>
      <c r="Q1815" s="504" t="s">
        <v>299</v>
      </c>
      <c r="R1815" s="750" t="s">
        <v>312</v>
      </c>
      <c r="S1815" s="750"/>
      <c r="T1815" s="242"/>
      <c r="U1815" s="242"/>
      <c r="V1815" s="263"/>
    </row>
    <row r="1816" spans="1:22" s="27" customFormat="1" ht="16.5" customHeight="1" thickBot="1">
      <c r="A1816" s="106" t="s">
        <v>1938</v>
      </c>
      <c r="B1816" s="775"/>
      <c r="C1816" s="103">
        <v>6</v>
      </c>
      <c r="D1816" s="104" t="s">
        <v>1071</v>
      </c>
      <c r="E1816" s="105" t="s">
        <v>1071</v>
      </c>
      <c r="F1816" s="327" t="s">
        <v>1071</v>
      </c>
      <c r="G1816" s="327" t="s">
        <v>1071</v>
      </c>
      <c r="H1816" s="777" t="s">
        <v>1071</v>
      </c>
      <c r="I1816" s="778"/>
      <c r="J1816" s="102" t="s">
        <v>1071</v>
      </c>
      <c r="K1816" s="99" t="s">
        <v>1071</v>
      </c>
      <c r="L1816" s="486"/>
      <c r="M1816" s="487" t="s">
        <v>1071</v>
      </c>
      <c r="N1816" s="484"/>
      <c r="O1816" s="346" t="s">
        <v>6</v>
      </c>
      <c r="P1816" s="265">
        <v>2</v>
      </c>
      <c r="Q1816" s="266">
        <v>3065.4126299999998</v>
      </c>
      <c r="R1816" s="817">
        <v>5315.0959999999995</v>
      </c>
      <c r="S1816" s="817">
        <v>0</v>
      </c>
      <c r="T1816" s="242"/>
      <c r="U1816" s="242"/>
      <c r="V1816" s="263"/>
    </row>
    <row r="1817" spans="1:22" s="27" customFormat="1" ht="16.5" customHeight="1" thickBot="1">
      <c r="A1817" s="106" t="s">
        <v>1939</v>
      </c>
      <c r="B1817" s="776"/>
      <c r="C1817" s="805" t="s">
        <v>88</v>
      </c>
      <c r="D1817" s="806"/>
      <c r="E1817" s="806"/>
      <c r="F1817" s="545"/>
      <c r="G1817" s="546"/>
      <c r="H1817" s="730" t="s">
        <v>6</v>
      </c>
      <c r="I1817" s="731"/>
      <c r="J1817" s="449" t="s">
        <v>6</v>
      </c>
      <c r="K1817" s="267" t="s">
        <v>6</v>
      </c>
      <c r="L1817" s="527"/>
      <c r="M1817" s="575"/>
      <c r="N1817" s="528"/>
      <c r="O1817" s="732" t="s">
        <v>1071</v>
      </c>
      <c r="P1817" s="732" t="s">
        <v>1071</v>
      </c>
      <c r="Q1817" s="732" t="s">
        <v>1071</v>
      </c>
      <c r="R1817" s="732" t="s">
        <v>1071</v>
      </c>
      <c r="S1817" s="732" t="s">
        <v>1071</v>
      </c>
      <c r="T1817" s="524"/>
      <c r="U1817" s="525"/>
      <c r="V1817" s="526"/>
    </row>
    <row r="1818" spans="1:22" ht="24.9" customHeight="1"/>
    <row r="1819" spans="1:22" ht="24.9" customHeight="1"/>
    <row r="1820" spans="1:22" s="38" customFormat="1" ht="24" thickBot="1">
      <c r="A1820" s="31">
        <v>54</v>
      </c>
      <c r="B1820" s="746" t="s">
        <v>49</v>
      </c>
      <c r="C1820" s="746"/>
      <c r="D1820" s="746"/>
      <c r="E1820" s="32">
        <v>58</v>
      </c>
      <c r="F1820" s="33" t="s">
        <v>1042</v>
      </c>
      <c r="G1820" s="34"/>
      <c r="H1820" s="34"/>
      <c r="I1820" s="33"/>
      <c r="J1820" s="33"/>
      <c r="K1820" s="33"/>
      <c r="L1820" s="33"/>
      <c r="M1820" s="35"/>
      <c r="N1820" s="35"/>
      <c r="O1820" s="34"/>
      <c r="P1820" s="34"/>
      <c r="Q1820" s="36"/>
      <c r="R1820" s="36"/>
      <c r="S1820" s="36"/>
      <c r="T1820" s="36"/>
      <c r="U1820" s="37"/>
    </row>
    <row r="1821" spans="1:22" s="24" customFormat="1" ht="24.75" customHeight="1">
      <c r="A1821" s="22"/>
      <c r="B1821" s="768" t="s">
        <v>54</v>
      </c>
      <c r="C1821" s="501" t="s">
        <v>55</v>
      </c>
      <c r="D1821" s="502" t="s">
        <v>16</v>
      </c>
      <c r="E1821" s="502"/>
      <c r="F1821" s="502" t="s">
        <v>56</v>
      </c>
      <c r="G1821" s="503"/>
      <c r="H1821" s="749" t="s">
        <v>57</v>
      </c>
      <c r="I1821" s="747" t="s">
        <v>345</v>
      </c>
      <c r="J1821" s="749" t="s">
        <v>17</v>
      </c>
      <c r="K1821" s="749" t="s">
        <v>298</v>
      </c>
      <c r="L1821" s="749" t="s">
        <v>58</v>
      </c>
      <c r="M1821" s="749" t="s">
        <v>193</v>
      </c>
      <c r="N1821" s="766" t="s">
        <v>313</v>
      </c>
      <c r="O1821" s="767"/>
      <c r="P1821" s="733" t="s">
        <v>21</v>
      </c>
      <c r="Q1821" s="734"/>
      <c r="R1821" s="757" t="s">
        <v>205</v>
      </c>
      <c r="S1821" s="758"/>
      <c r="T1821" s="761" t="s">
        <v>180</v>
      </c>
      <c r="U1821" s="762"/>
      <c r="V1821" s="763"/>
    </row>
    <row r="1822" spans="1:22" s="24" customFormat="1" ht="92.25" customHeight="1">
      <c r="A1822" s="22"/>
      <c r="B1822" s="769"/>
      <c r="C1822" s="504" t="s">
        <v>59</v>
      </c>
      <c r="D1822" s="505" t="s">
        <v>3</v>
      </c>
      <c r="E1822" s="505" t="s">
        <v>18</v>
      </c>
      <c r="F1822" s="505" t="s">
        <v>60</v>
      </c>
      <c r="G1822" s="506" t="s">
        <v>61</v>
      </c>
      <c r="H1822" s="750"/>
      <c r="I1822" s="748"/>
      <c r="J1822" s="750"/>
      <c r="K1822" s="750"/>
      <c r="L1822" s="750"/>
      <c r="M1822" s="750"/>
      <c r="N1822" s="504" t="s">
        <v>191</v>
      </c>
      <c r="O1822" s="505" t="s">
        <v>73</v>
      </c>
      <c r="P1822" s="764"/>
      <c r="Q1822" s="765"/>
      <c r="R1822" s="759"/>
      <c r="S1822" s="760"/>
      <c r="T1822" s="507" t="s">
        <v>181</v>
      </c>
      <c r="U1822" s="508" t="s">
        <v>190</v>
      </c>
      <c r="V1822" s="509" t="s">
        <v>225</v>
      </c>
    </row>
    <row r="1823" spans="1:22" s="24" customFormat="1" ht="26.25" customHeight="1">
      <c r="A1823" s="22"/>
      <c r="B1823" s="433"/>
      <c r="C1823" s="434">
        <v>3</v>
      </c>
      <c r="D1823" s="434">
        <v>4</v>
      </c>
      <c r="E1823" s="434">
        <v>5</v>
      </c>
      <c r="F1823" s="434">
        <v>6</v>
      </c>
      <c r="G1823" s="434">
        <v>7</v>
      </c>
      <c r="H1823" s="434">
        <v>8</v>
      </c>
      <c r="I1823" s="434">
        <v>9</v>
      </c>
      <c r="J1823" s="434">
        <v>10</v>
      </c>
      <c r="K1823" s="434">
        <v>11</v>
      </c>
      <c r="L1823" s="434">
        <v>12</v>
      </c>
      <c r="M1823" s="434">
        <v>13</v>
      </c>
      <c r="N1823" s="434">
        <v>14</v>
      </c>
      <c r="O1823" s="434">
        <v>15</v>
      </c>
      <c r="P1823" s="435">
        <v>16</v>
      </c>
      <c r="Q1823" s="436">
        <v>17</v>
      </c>
      <c r="R1823" s="435">
        <v>18</v>
      </c>
      <c r="S1823" s="436">
        <v>19</v>
      </c>
      <c r="T1823" s="437">
        <v>20</v>
      </c>
      <c r="U1823" s="224">
        <v>21</v>
      </c>
      <c r="V1823" s="438">
        <v>22</v>
      </c>
    </row>
    <row r="1824" spans="1:22" s="40" customFormat="1" ht="24.9" customHeight="1">
      <c r="A1824" s="39" t="s">
        <v>1940</v>
      </c>
      <c r="B1824" s="728">
        <v>1</v>
      </c>
      <c r="C1824" s="724" t="s">
        <v>592</v>
      </c>
      <c r="D1824" s="724" t="s">
        <v>945</v>
      </c>
      <c r="E1824" s="724" t="s">
        <v>946</v>
      </c>
      <c r="F1824" s="724" t="s">
        <v>595</v>
      </c>
      <c r="G1824" s="419">
        <v>0.4</v>
      </c>
      <c r="H1824" s="718" t="s">
        <v>24</v>
      </c>
      <c r="I1824" s="425">
        <v>1</v>
      </c>
      <c r="J1824" s="426" t="s">
        <v>551</v>
      </c>
      <c r="K1824" s="726">
        <v>43837</v>
      </c>
      <c r="L1824" s="726">
        <v>45138</v>
      </c>
      <c r="M1824" s="420">
        <v>2242.89</v>
      </c>
      <c r="N1824" s="458">
        <v>897.15599999999995</v>
      </c>
      <c r="O1824" s="228">
        <v>897.15599999999995</v>
      </c>
      <c r="P1824" s="720"/>
      <c r="Q1824" s="721"/>
      <c r="R1824" s="742" t="s">
        <v>610</v>
      </c>
      <c r="S1824" s="743"/>
      <c r="T1824" s="422" t="s">
        <v>24</v>
      </c>
      <c r="U1824" s="423">
        <v>24</v>
      </c>
      <c r="V1824" s="424" t="s">
        <v>24</v>
      </c>
    </row>
    <row r="1825" spans="1:22" s="40" customFormat="1" ht="24.9" customHeight="1">
      <c r="A1825" s="39" t="s">
        <v>1088</v>
      </c>
      <c r="B1825" s="729"/>
      <c r="C1825" s="725"/>
      <c r="D1825" s="725"/>
      <c r="E1825" s="725"/>
      <c r="F1825" s="725"/>
      <c r="G1825" s="419">
        <v>0.6</v>
      </c>
      <c r="H1825" s="719"/>
      <c r="I1825" s="425">
        <v>3</v>
      </c>
      <c r="J1825" s="426" t="s">
        <v>553</v>
      </c>
      <c r="K1825" s="727"/>
      <c r="L1825" s="727"/>
      <c r="M1825" s="420">
        <v>2242.89</v>
      </c>
      <c r="N1825" s="458">
        <v>1345.7339999999999</v>
      </c>
      <c r="O1825" s="228">
        <v>1345.7339999999999</v>
      </c>
      <c r="P1825" s="720"/>
      <c r="Q1825" s="721"/>
      <c r="R1825" s="744"/>
      <c r="S1825" s="745"/>
      <c r="T1825" s="422" t="s">
        <v>24</v>
      </c>
      <c r="U1825" s="423">
        <v>100</v>
      </c>
      <c r="V1825" s="424" t="s">
        <v>24</v>
      </c>
    </row>
    <row r="1826" spans="1:22" s="40" customFormat="1" ht="24.9" customHeight="1">
      <c r="A1826" s="39" t="s">
        <v>595</v>
      </c>
      <c r="B1826" s="439">
        <v>2</v>
      </c>
      <c r="C1826" s="427" t="s">
        <v>592</v>
      </c>
      <c r="D1826" s="427" t="s">
        <v>947</v>
      </c>
      <c r="E1826" s="427" t="s">
        <v>948</v>
      </c>
      <c r="F1826" s="427" t="s">
        <v>591</v>
      </c>
      <c r="G1826" s="419">
        <v>1</v>
      </c>
      <c r="H1826" s="419" t="s">
        <v>24</v>
      </c>
      <c r="I1826" s="425">
        <v>2</v>
      </c>
      <c r="J1826" s="426" t="s">
        <v>552</v>
      </c>
      <c r="K1826" s="461">
        <v>38849</v>
      </c>
      <c r="L1826" s="461">
        <v>39810</v>
      </c>
      <c r="M1826" s="420">
        <v>1371</v>
      </c>
      <c r="N1826" s="458">
        <v>1371</v>
      </c>
      <c r="O1826" s="228">
        <v>1371</v>
      </c>
      <c r="P1826" s="720"/>
      <c r="Q1826" s="721"/>
      <c r="R1826" s="722" t="s">
        <v>610</v>
      </c>
      <c r="S1826" s="723"/>
      <c r="T1826" s="422" t="s">
        <v>24</v>
      </c>
      <c r="U1826" s="423">
        <v>18</v>
      </c>
      <c r="V1826" s="424" t="s">
        <v>24</v>
      </c>
    </row>
    <row r="1827" spans="1:22" s="40" customFormat="1" ht="24.9" customHeight="1">
      <c r="A1827" s="39" t="s">
        <v>1089</v>
      </c>
      <c r="B1827" s="439">
        <v>3</v>
      </c>
      <c r="C1827" s="427" t="s">
        <v>592</v>
      </c>
      <c r="D1827" s="427" t="s">
        <v>949</v>
      </c>
      <c r="E1827" s="427" t="s">
        <v>950</v>
      </c>
      <c r="F1827" s="427" t="s">
        <v>595</v>
      </c>
      <c r="G1827" s="419">
        <v>0.6</v>
      </c>
      <c r="H1827" s="419" t="s">
        <v>24</v>
      </c>
      <c r="I1827" s="425">
        <v>2</v>
      </c>
      <c r="J1827" s="426" t="s">
        <v>552</v>
      </c>
      <c r="K1827" s="594">
        <v>42703</v>
      </c>
      <c r="L1827" s="461">
        <v>43302</v>
      </c>
      <c r="M1827" s="420">
        <v>1157.1600000000001</v>
      </c>
      <c r="N1827" s="458">
        <v>694.29600000000005</v>
      </c>
      <c r="O1827" s="228">
        <v>694.29600000000005</v>
      </c>
      <c r="P1827" s="720"/>
      <c r="Q1827" s="721"/>
      <c r="R1827" s="722" t="s">
        <v>610</v>
      </c>
      <c r="S1827" s="723"/>
      <c r="T1827" s="422" t="s">
        <v>24</v>
      </c>
      <c r="U1827" s="423">
        <v>30</v>
      </c>
      <c r="V1827" s="424" t="s">
        <v>24</v>
      </c>
    </row>
    <row r="1828" spans="1:22" s="40" customFormat="1" ht="13.8">
      <c r="A1828" s="39" t="s">
        <v>1090</v>
      </c>
      <c r="B1828" s="439" t="s">
        <v>1071</v>
      </c>
      <c r="C1828" s="427"/>
      <c r="D1828" s="427"/>
      <c r="E1828" s="427"/>
      <c r="F1828" s="427"/>
      <c r="G1828" s="419"/>
      <c r="H1828" s="419"/>
      <c r="I1828" s="425"/>
      <c r="J1828" s="426" t="s">
        <v>1071</v>
      </c>
      <c r="K1828" s="461"/>
      <c r="L1828" s="461"/>
      <c r="M1828" s="420"/>
      <c r="N1828" s="458" t="s">
        <v>1071</v>
      </c>
      <c r="O1828" s="228" t="s">
        <v>1071</v>
      </c>
      <c r="P1828" s="720"/>
      <c r="Q1828" s="721"/>
      <c r="R1828" s="722"/>
      <c r="S1828" s="723"/>
      <c r="T1828" s="422"/>
      <c r="U1828" s="423"/>
      <c r="V1828" s="424"/>
    </row>
    <row r="1829" spans="1:22" s="40" customFormat="1" ht="13.8">
      <c r="A1829" s="39" t="s">
        <v>1091</v>
      </c>
      <c r="B1829" s="439" t="s">
        <v>1071</v>
      </c>
      <c r="C1829" s="427"/>
      <c r="D1829" s="427"/>
      <c r="E1829" s="427"/>
      <c r="F1829" s="427"/>
      <c r="G1829" s="419"/>
      <c r="H1829" s="419"/>
      <c r="I1829" s="425"/>
      <c r="J1829" s="426" t="s">
        <v>1071</v>
      </c>
      <c r="K1829" s="461"/>
      <c r="L1829" s="461"/>
      <c r="M1829" s="420"/>
      <c r="N1829" s="458" t="s">
        <v>1071</v>
      </c>
      <c r="O1829" s="228" t="s">
        <v>1071</v>
      </c>
      <c r="P1829" s="720"/>
      <c r="Q1829" s="721"/>
      <c r="R1829" s="722"/>
      <c r="S1829" s="723"/>
      <c r="T1829" s="422"/>
      <c r="U1829" s="423"/>
      <c r="V1829" s="424"/>
    </row>
    <row r="1830" spans="1:22" s="40" customFormat="1" ht="13.8">
      <c r="A1830" s="39"/>
      <c r="B1830" s="439" t="s">
        <v>1071</v>
      </c>
      <c r="C1830" s="427"/>
      <c r="D1830" s="427"/>
      <c r="E1830" s="427"/>
      <c r="F1830" s="427"/>
      <c r="G1830" s="419"/>
      <c r="H1830" s="419"/>
      <c r="I1830" s="425"/>
      <c r="J1830" s="426" t="s">
        <v>1071</v>
      </c>
      <c r="K1830" s="461"/>
      <c r="L1830" s="461"/>
      <c r="M1830" s="420"/>
      <c r="N1830" s="458" t="s">
        <v>1071</v>
      </c>
      <c r="O1830" s="228" t="s">
        <v>1071</v>
      </c>
      <c r="P1830" s="720"/>
      <c r="Q1830" s="721"/>
      <c r="R1830" s="722"/>
      <c r="S1830" s="723"/>
      <c r="T1830" s="422"/>
      <c r="U1830" s="423"/>
      <c r="V1830" s="424"/>
    </row>
    <row r="1831" spans="1:22" s="40" customFormat="1" ht="13.8">
      <c r="A1831" s="39"/>
      <c r="B1831" s="439" t="s">
        <v>1071</v>
      </c>
      <c r="C1831" s="427"/>
      <c r="D1831" s="427"/>
      <c r="E1831" s="427"/>
      <c r="F1831" s="427"/>
      <c r="G1831" s="419"/>
      <c r="H1831" s="419"/>
      <c r="I1831" s="425"/>
      <c r="J1831" s="426" t="s">
        <v>1071</v>
      </c>
      <c r="K1831" s="461"/>
      <c r="L1831" s="461"/>
      <c r="M1831" s="420"/>
      <c r="N1831" s="458" t="s">
        <v>1071</v>
      </c>
      <c r="O1831" s="228" t="s">
        <v>1071</v>
      </c>
      <c r="P1831" s="720"/>
      <c r="Q1831" s="721"/>
      <c r="R1831" s="722"/>
      <c r="S1831" s="723"/>
      <c r="T1831" s="422"/>
      <c r="U1831" s="423"/>
      <c r="V1831" s="424"/>
    </row>
    <row r="1832" spans="1:22" s="40" customFormat="1" ht="13.8">
      <c r="A1832" s="39"/>
      <c r="B1832" s="439" t="s">
        <v>1071</v>
      </c>
      <c r="C1832" s="427"/>
      <c r="D1832" s="427"/>
      <c r="E1832" s="427"/>
      <c r="F1832" s="427"/>
      <c r="G1832" s="419"/>
      <c r="H1832" s="419"/>
      <c r="I1832" s="425"/>
      <c r="J1832" s="426" t="s">
        <v>1071</v>
      </c>
      <c r="K1832" s="461"/>
      <c r="L1832" s="461"/>
      <c r="M1832" s="420"/>
      <c r="N1832" s="458" t="s">
        <v>1071</v>
      </c>
      <c r="O1832" s="228" t="s">
        <v>1071</v>
      </c>
      <c r="P1832" s="720"/>
      <c r="Q1832" s="721"/>
      <c r="R1832" s="722"/>
      <c r="S1832" s="723"/>
      <c r="T1832" s="422"/>
      <c r="U1832" s="423"/>
      <c r="V1832" s="424"/>
    </row>
    <row r="1833" spans="1:22" s="40" customFormat="1" ht="13.8">
      <c r="A1833" s="39"/>
      <c r="B1833" s="439" t="s">
        <v>1071</v>
      </c>
      <c r="C1833" s="427"/>
      <c r="D1833" s="427"/>
      <c r="E1833" s="427"/>
      <c r="F1833" s="427"/>
      <c r="G1833" s="419"/>
      <c r="H1833" s="419"/>
      <c r="I1833" s="425"/>
      <c r="J1833" s="426" t="s">
        <v>1071</v>
      </c>
      <c r="K1833" s="461"/>
      <c r="L1833" s="461"/>
      <c r="M1833" s="420"/>
      <c r="N1833" s="458" t="s">
        <v>1071</v>
      </c>
      <c r="O1833" s="228" t="s">
        <v>1071</v>
      </c>
      <c r="P1833" s="720"/>
      <c r="Q1833" s="721"/>
      <c r="R1833" s="722"/>
      <c r="S1833" s="723"/>
      <c r="T1833" s="422"/>
      <c r="U1833" s="423"/>
      <c r="V1833" s="424"/>
    </row>
    <row r="1834" spans="1:22" s="40" customFormat="1" ht="13.8">
      <c r="A1834" s="39"/>
      <c r="B1834" s="439" t="s">
        <v>1071</v>
      </c>
      <c r="C1834" s="427"/>
      <c r="D1834" s="427"/>
      <c r="E1834" s="427"/>
      <c r="F1834" s="427"/>
      <c r="G1834" s="419"/>
      <c r="H1834" s="419"/>
      <c r="I1834" s="425"/>
      <c r="J1834" s="426" t="s">
        <v>1071</v>
      </c>
      <c r="K1834" s="461"/>
      <c r="L1834" s="461"/>
      <c r="M1834" s="420"/>
      <c r="N1834" s="458" t="s">
        <v>1071</v>
      </c>
      <c r="O1834" s="228" t="s">
        <v>1071</v>
      </c>
      <c r="P1834" s="720"/>
      <c r="Q1834" s="721"/>
      <c r="R1834" s="722"/>
      <c r="S1834" s="723"/>
      <c r="T1834" s="422"/>
      <c r="U1834" s="423"/>
      <c r="V1834" s="424"/>
    </row>
    <row r="1835" spans="1:22" s="40" customFormat="1" ht="13.8">
      <c r="A1835" s="39" t="s">
        <v>1941</v>
      </c>
      <c r="B1835" s="439" t="s">
        <v>1071</v>
      </c>
      <c r="C1835" s="427"/>
      <c r="D1835" s="427"/>
      <c r="E1835" s="427"/>
      <c r="F1835" s="427"/>
      <c r="G1835" s="419"/>
      <c r="H1835" s="419"/>
      <c r="I1835" s="425"/>
      <c r="J1835" s="426" t="s">
        <v>1071</v>
      </c>
      <c r="K1835" s="461"/>
      <c r="L1835" s="461"/>
      <c r="M1835" s="420"/>
      <c r="N1835" s="459" t="s">
        <v>1071</v>
      </c>
      <c r="O1835" s="228"/>
      <c r="P1835" s="720"/>
      <c r="Q1835" s="721"/>
      <c r="R1835" s="722"/>
      <c r="S1835" s="723"/>
      <c r="T1835" s="422"/>
      <c r="U1835" s="423"/>
      <c r="V1835" s="424"/>
    </row>
    <row r="1836" spans="1:22" s="40" customFormat="1" ht="13.8">
      <c r="A1836" s="39" t="s">
        <v>1942</v>
      </c>
      <c r="B1836" s="439" t="s">
        <v>1071</v>
      </c>
      <c r="C1836" s="427"/>
      <c r="D1836" s="427"/>
      <c r="E1836" s="427"/>
      <c r="F1836" s="427"/>
      <c r="G1836" s="419"/>
      <c r="H1836" s="419"/>
      <c r="I1836" s="425"/>
      <c r="J1836" s="426" t="s">
        <v>1071</v>
      </c>
      <c r="K1836" s="461"/>
      <c r="L1836" s="461"/>
      <c r="M1836" s="421"/>
      <c r="N1836" s="459" t="s">
        <v>1071</v>
      </c>
      <c r="O1836" s="228" t="s">
        <v>1071</v>
      </c>
      <c r="P1836" s="720"/>
      <c r="Q1836" s="721"/>
      <c r="R1836" s="722"/>
      <c r="S1836" s="723"/>
      <c r="T1836" s="422"/>
      <c r="U1836" s="423"/>
      <c r="V1836" s="424"/>
    </row>
    <row r="1837" spans="1:22" s="40" customFormat="1" ht="13.8">
      <c r="A1837" s="39" t="s">
        <v>1943</v>
      </c>
      <c r="B1837" s="439" t="s">
        <v>1071</v>
      </c>
      <c r="C1837" s="427"/>
      <c r="D1837" s="427"/>
      <c r="E1837" s="427"/>
      <c r="F1837" s="427"/>
      <c r="G1837" s="419"/>
      <c r="H1837" s="419"/>
      <c r="I1837" s="425"/>
      <c r="J1837" s="426" t="s">
        <v>1071</v>
      </c>
      <c r="K1837" s="461"/>
      <c r="L1837" s="461"/>
      <c r="M1837" s="421"/>
      <c r="N1837" s="459" t="s">
        <v>1071</v>
      </c>
      <c r="O1837" s="228" t="s">
        <v>1071</v>
      </c>
      <c r="P1837" s="720"/>
      <c r="Q1837" s="721"/>
      <c r="R1837" s="722"/>
      <c r="S1837" s="723"/>
      <c r="T1837" s="422"/>
      <c r="U1837" s="423"/>
      <c r="V1837" s="424"/>
    </row>
    <row r="1838" spans="1:22" s="40" customFormat="1" ht="14.4" thickBot="1">
      <c r="A1838" s="39" t="s">
        <v>1944</v>
      </c>
      <c r="B1838" s="443" t="s">
        <v>1071</v>
      </c>
      <c r="C1838" s="428"/>
      <c r="D1838" s="428"/>
      <c r="E1838" s="428"/>
      <c r="F1838" s="428"/>
      <c r="G1838" s="429"/>
      <c r="H1838" s="429"/>
      <c r="I1838" s="430"/>
      <c r="J1838" s="431" t="s">
        <v>1071</v>
      </c>
      <c r="K1838" s="462"/>
      <c r="L1838" s="462"/>
      <c r="M1838" s="432"/>
      <c r="N1838" s="459" t="s">
        <v>1071</v>
      </c>
      <c r="O1838" s="228" t="s">
        <v>1071</v>
      </c>
      <c r="P1838" s="720"/>
      <c r="Q1838" s="721"/>
      <c r="R1838" s="722"/>
      <c r="S1838" s="723"/>
      <c r="T1838" s="422"/>
      <c r="U1838" s="423"/>
      <c r="V1838" s="424"/>
    </row>
    <row r="1839" spans="1:22" s="24" customFormat="1" ht="12" customHeight="1">
      <c r="A1839" s="39"/>
      <c r="B1839" s="41"/>
      <c r="C1839" s="42"/>
      <c r="D1839" s="42"/>
      <c r="E1839" s="42"/>
      <c r="F1839" s="42"/>
      <c r="G1839" s="42"/>
      <c r="H1839" s="440"/>
      <c r="I1839" s="42"/>
      <c r="J1839" s="42"/>
      <c r="K1839" s="42"/>
      <c r="L1839" s="42"/>
      <c r="M1839" s="42"/>
      <c r="N1839" s="42"/>
      <c r="O1839" s="227"/>
      <c r="P1839" s="42"/>
      <c r="Q1839" s="42"/>
      <c r="R1839" s="227"/>
      <c r="S1839" s="42"/>
      <c r="T1839" s="42"/>
      <c r="U1839" s="43"/>
      <c r="V1839" s="44"/>
    </row>
    <row r="1840" spans="1:22" s="24" customFormat="1" ht="17.25" customHeight="1" thickBot="1">
      <c r="A1840" s="39" t="s">
        <v>1945</v>
      </c>
      <c r="B1840" s="510"/>
      <c r="C1840" s="511"/>
      <c r="D1840" s="511"/>
      <c r="E1840" s="511"/>
      <c r="F1840" s="511"/>
      <c r="G1840" s="511"/>
      <c r="H1840" s="511"/>
      <c r="I1840" s="511"/>
      <c r="J1840" s="511"/>
      <c r="K1840" s="511"/>
      <c r="L1840" s="511"/>
      <c r="M1840" s="511"/>
      <c r="N1840" s="447" t="s">
        <v>322</v>
      </c>
      <c r="O1840" s="448">
        <v>1436.0619999999999</v>
      </c>
      <c r="P1840" s="576"/>
      <c r="Q1840" s="576"/>
      <c r="R1840" s="577"/>
      <c r="S1840" s="577"/>
      <c r="T1840" s="578"/>
      <c r="U1840" s="579"/>
      <c r="V1840" s="580"/>
    </row>
    <row r="1841" spans="1:22" ht="17.25" customHeight="1">
      <c r="B1841" s="46"/>
      <c r="C1841" s="46"/>
      <c r="D1841" s="46"/>
      <c r="E1841" s="46"/>
      <c r="F1841" s="46"/>
      <c r="G1841" s="47"/>
      <c r="H1841" s="47"/>
      <c r="I1841" s="47"/>
      <c r="J1841" s="47"/>
      <c r="K1841" s="47"/>
      <c r="L1841" s="47"/>
      <c r="M1841" s="47"/>
      <c r="N1841" s="47"/>
      <c r="O1841" s="47"/>
      <c r="P1841" s="47"/>
      <c r="Q1841" s="47"/>
      <c r="R1841" s="47"/>
      <c r="S1841" s="47"/>
      <c r="T1841" s="47"/>
      <c r="U1841" s="47"/>
      <c r="V1841" s="47"/>
    </row>
    <row r="1842" spans="1:22" s="24" customFormat="1" ht="16.5" customHeight="1" thickBot="1">
      <c r="A1842" s="22"/>
      <c r="B1842" s="735" t="s">
        <v>65</v>
      </c>
      <c r="C1842" s="735"/>
      <c r="D1842" s="735"/>
      <c r="E1842" s="735"/>
      <c r="F1842" s="735"/>
      <c r="G1842" s="735"/>
      <c r="H1842" s="735"/>
      <c r="I1842" s="735"/>
      <c r="J1842" s="735"/>
      <c r="K1842" s="735"/>
      <c r="L1842" s="735"/>
      <c r="M1842" s="735"/>
      <c r="N1842" s="735"/>
      <c r="O1842" s="735"/>
      <c r="P1842" s="735"/>
      <c r="Q1842" s="735"/>
      <c r="R1842" s="735"/>
      <c r="S1842" s="735"/>
      <c r="T1842" s="735"/>
      <c r="U1842" s="735"/>
      <c r="V1842" s="735"/>
    </row>
    <row r="1843" spans="1:22" s="27" customFormat="1" ht="22.5" customHeight="1">
      <c r="A1843" s="106" t="s">
        <v>1946</v>
      </c>
      <c r="B1843" s="774" t="s">
        <v>62</v>
      </c>
      <c r="C1843" s="779" t="s">
        <v>83</v>
      </c>
      <c r="D1843" s="780"/>
      <c r="E1843" s="780"/>
      <c r="F1843" s="780"/>
      <c r="G1843" s="780"/>
      <c r="H1843" s="780"/>
      <c r="I1843" s="780"/>
      <c r="J1843" s="780"/>
      <c r="K1843" s="780"/>
      <c r="L1843" s="780"/>
      <c r="M1843" s="758"/>
      <c r="N1843" s="512"/>
      <c r="O1843" s="513"/>
      <c r="P1843" s="779" t="s">
        <v>90</v>
      </c>
      <c r="Q1843" s="780"/>
      <c r="R1843" s="780"/>
      <c r="S1843" s="758"/>
      <c r="T1843" s="757" t="s">
        <v>367</v>
      </c>
      <c r="U1843" s="758"/>
      <c r="V1843" s="781" t="s">
        <v>6</v>
      </c>
    </row>
    <row r="1844" spans="1:22" s="27" customFormat="1" ht="22.5" customHeight="1">
      <c r="A1844" s="106" t="s">
        <v>1947</v>
      </c>
      <c r="B1844" s="775"/>
      <c r="C1844" s="787" t="s">
        <v>84</v>
      </c>
      <c r="D1844" s="788"/>
      <c r="E1844" s="789"/>
      <c r="F1844" s="516">
        <v>3</v>
      </c>
      <c r="G1844" s="791" t="s">
        <v>292</v>
      </c>
      <c r="H1844" s="750" t="s">
        <v>291</v>
      </c>
      <c r="I1844" s="750"/>
      <c r="J1844" s="787" t="s">
        <v>290</v>
      </c>
      <c r="K1844" s="790"/>
      <c r="L1844" s="517"/>
      <c r="M1844" s="517"/>
      <c r="N1844" s="518"/>
      <c r="O1844" s="519"/>
      <c r="P1844" s="814"/>
      <c r="Q1844" s="815"/>
      <c r="R1844" s="815"/>
      <c r="S1844" s="816"/>
      <c r="T1844" s="759"/>
      <c r="U1844" s="760"/>
      <c r="V1844" s="782"/>
    </row>
    <row r="1845" spans="1:22" s="27" customFormat="1" ht="51.75" customHeight="1" thickBot="1">
      <c r="A1845" s="106" t="s">
        <v>1948</v>
      </c>
      <c r="B1845" s="775"/>
      <c r="C1845" s="788" t="s">
        <v>82</v>
      </c>
      <c r="D1845" s="789"/>
      <c r="E1845" s="520" t="s">
        <v>86</v>
      </c>
      <c r="F1845" s="514" t="s">
        <v>311</v>
      </c>
      <c r="G1845" s="791"/>
      <c r="H1845" s="750"/>
      <c r="I1845" s="750"/>
      <c r="J1845" s="504" t="s">
        <v>289</v>
      </c>
      <c r="K1845" s="515" t="s">
        <v>297</v>
      </c>
      <c r="L1845" s="521" t="s">
        <v>378</v>
      </c>
      <c r="M1845" s="521"/>
      <c r="N1845" s="522" t="s">
        <v>339</v>
      </c>
      <c r="O1845" s="523"/>
      <c r="P1845" s="454" t="s">
        <v>1100</v>
      </c>
      <c r="Q1845" s="333" t="s">
        <v>91</v>
      </c>
      <c r="R1845" s="334"/>
      <c r="S1845" s="107">
        <v>3</v>
      </c>
      <c r="T1845" s="784"/>
      <c r="U1845" s="785"/>
      <c r="V1845" s="783"/>
    </row>
    <row r="1846" spans="1:22" s="27" customFormat="1" ht="15.75" customHeight="1">
      <c r="A1846" s="106" t="s">
        <v>1949</v>
      </c>
      <c r="B1846" s="775"/>
      <c r="C1846" s="50">
        <v>1</v>
      </c>
      <c r="D1846" s="94" t="s">
        <v>551</v>
      </c>
      <c r="E1846" s="101">
        <v>0.34</v>
      </c>
      <c r="F1846" s="327">
        <v>897.15599999999995</v>
      </c>
      <c r="G1846" s="327">
        <v>1532.71</v>
      </c>
      <c r="H1846" s="777" t="s">
        <v>31</v>
      </c>
      <c r="I1846" s="778"/>
      <c r="J1846" s="102" t="s">
        <v>6</v>
      </c>
      <c r="K1846" s="99" t="s">
        <v>1071</v>
      </c>
      <c r="L1846" s="486" t="s">
        <v>1049</v>
      </c>
      <c r="M1846" s="487" t="s">
        <v>1135</v>
      </c>
      <c r="N1846" s="401" t="s">
        <v>24</v>
      </c>
      <c r="O1846" s="801" t="s">
        <v>15</v>
      </c>
      <c r="P1846" s="802"/>
      <c r="Q1846" s="792">
        <v>58</v>
      </c>
      <c r="R1846" s="795" t="s">
        <v>1049</v>
      </c>
      <c r="S1846" s="796"/>
      <c r="T1846" s="757" t="s">
        <v>68</v>
      </c>
      <c r="U1846" s="780"/>
      <c r="V1846" s="758"/>
    </row>
    <row r="1847" spans="1:22" s="27" customFormat="1" ht="15.75" customHeight="1" thickBot="1">
      <c r="A1847" s="106" t="s">
        <v>1950</v>
      </c>
      <c r="B1847" s="775"/>
      <c r="C1847" s="50">
        <v>2</v>
      </c>
      <c r="D1847" s="94" t="s">
        <v>552</v>
      </c>
      <c r="E1847" s="101">
        <v>0.33</v>
      </c>
      <c r="F1847" s="327">
        <v>2065.2960000000003</v>
      </c>
      <c r="G1847" s="327">
        <v>1532.71</v>
      </c>
      <c r="H1847" s="777" t="s">
        <v>6</v>
      </c>
      <c r="I1847" s="778"/>
      <c r="J1847" s="102" t="s">
        <v>6</v>
      </c>
      <c r="K1847" s="99" t="s">
        <v>1071</v>
      </c>
      <c r="L1847" s="486" t="s">
        <v>370</v>
      </c>
      <c r="M1847" s="487" t="s">
        <v>1102</v>
      </c>
      <c r="N1847" s="401" t="s">
        <v>24</v>
      </c>
      <c r="O1847" s="801"/>
      <c r="P1847" s="802"/>
      <c r="Q1847" s="793"/>
      <c r="R1847" s="797"/>
      <c r="S1847" s="798"/>
      <c r="T1847" s="784"/>
      <c r="U1847" s="786"/>
      <c r="V1847" s="785"/>
    </row>
    <row r="1848" spans="1:22" s="27" customFormat="1" ht="15.75" customHeight="1">
      <c r="A1848" s="106" t="s">
        <v>1951</v>
      </c>
      <c r="B1848" s="775"/>
      <c r="C1848" s="50">
        <v>3</v>
      </c>
      <c r="D1848" s="94" t="s">
        <v>553</v>
      </c>
      <c r="E1848" s="101">
        <v>0.33</v>
      </c>
      <c r="F1848" s="327">
        <v>1345.7339999999999</v>
      </c>
      <c r="G1848" s="327">
        <v>1532.71</v>
      </c>
      <c r="H1848" s="777" t="s">
        <v>31</v>
      </c>
      <c r="I1848" s="778"/>
      <c r="J1848" s="102" t="s">
        <v>6</v>
      </c>
      <c r="K1848" s="99" t="s">
        <v>1071</v>
      </c>
      <c r="L1848" s="486" t="s">
        <v>370</v>
      </c>
      <c r="M1848" s="487" t="s">
        <v>1102</v>
      </c>
      <c r="N1848" s="401" t="s">
        <v>24</v>
      </c>
      <c r="O1848" s="803"/>
      <c r="P1848" s="804"/>
      <c r="Q1848" s="794"/>
      <c r="R1848" s="799"/>
      <c r="S1848" s="800"/>
      <c r="T1848" s="261"/>
      <c r="U1848" s="261"/>
      <c r="V1848" s="262"/>
    </row>
    <row r="1849" spans="1:22" s="27" customFormat="1" ht="15.75" customHeight="1">
      <c r="A1849" s="106" t="s">
        <v>1952</v>
      </c>
      <c r="B1849" s="775"/>
      <c r="C1849" s="50">
        <v>4</v>
      </c>
      <c r="D1849" s="94" t="s">
        <v>1071</v>
      </c>
      <c r="E1849" s="101" t="s">
        <v>1071</v>
      </c>
      <c r="F1849" s="327" t="s">
        <v>1071</v>
      </c>
      <c r="G1849" s="327" t="s">
        <v>1071</v>
      </c>
      <c r="H1849" s="777" t="s">
        <v>1071</v>
      </c>
      <c r="I1849" s="778"/>
      <c r="J1849" s="102" t="s">
        <v>1071</v>
      </c>
      <c r="K1849" s="99" t="s">
        <v>1071</v>
      </c>
      <c r="L1849" s="486"/>
      <c r="M1849" s="487" t="s">
        <v>1071</v>
      </c>
      <c r="N1849" s="401"/>
      <c r="O1849" s="810" t="s">
        <v>315</v>
      </c>
      <c r="P1849" s="787" t="s">
        <v>314</v>
      </c>
      <c r="Q1849" s="788"/>
      <c r="R1849" s="788"/>
      <c r="S1849" s="789"/>
      <c r="T1849" s="242"/>
      <c r="U1849" s="242"/>
      <c r="V1849" s="263"/>
    </row>
    <row r="1850" spans="1:22" s="27" customFormat="1" ht="17.25" customHeight="1">
      <c r="A1850" s="106" t="s">
        <v>1953</v>
      </c>
      <c r="B1850" s="775"/>
      <c r="C1850" s="50">
        <v>5</v>
      </c>
      <c r="D1850" s="94" t="s">
        <v>1071</v>
      </c>
      <c r="E1850" s="101" t="s">
        <v>1071</v>
      </c>
      <c r="F1850" s="327" t="s">
        <v>1071</v>
      </c>
      <c r="G1850" s="327" t="s">
        <v>1071</v>
      </c>
      <c r="H1850" s="777" t="s">
        <v>1071</v>
      </c>
      <c r="I1850" s="778"/>
      <c r="J1850" s="102" t="s">
        <v>1071</v>
      </c>
      <c r="K1850" s="99" t="s">
        <v>1071</v>
      </c>
      <c r="L1850" s="486"/>
      <c r="M1850" s="487" t="s">
        <v>1071</v>
      </c>
      <c r="N1850" s="401"/>
      <c r="O1850" s="811"/>
      <c r="P1850" s="504" t="s">
        <v>92</v>
      </c>
      <c r="Q1850" s="504" t="s">
        <v>299</v>
      </c>
      <c r="R1850" s="750" t="s">
        <v>312</v>
      </c>
      <c r="S1850" s="750"/>
      <c r="T1850" s="242"/>
      <c r="U1850" s="242"/>
      <c r="V1850" s="263"/>
    </row>
    <row r="1851" spans="1:22" s="27" customFormat="1" ht="16.5" customHeight="1" thickBot="1">
      <c r="A1851" s="106" t="s">
        <v>1954</v>
      </c>
      <c r="B1851" s="775"/>
      <c r="C1851" s="103">
        <v>6</v>
      </c>
      <c r="D1851" s="104" t="s">
        <v>1071</v>
      </c>
      <c r="E1851" s="105" t="s">
        <v>1071</v>
      </c>
      <c r="F1851" s="327" t="s">
        <v>1071</v>
      </c>
      <c r="G1851" s="327" t="s">
        <v>1071</v>
      </c>
      <c r="H1851" s="777" t="s">
        <v>1071</v>
      </c>
      <c r="I1851" s="778"/>
      <c r="J1851" s="102" t="s">
        <v>1071</v>
      </c>
      <c r="K1851" s="99" t="s">
        <v>1071</v>
      </c>
      <c r="L1851" s="486"/>
      <c r="M1851" s="487" t="s">
        <v>1071</v>
      </c>
      <c r="N1851" s="484"/>
      <c r="O1851" s="346" t="s">
        <v>6</v>
      </c>
      <c r="P1851" s="265">
        <v>2</v>
      </c>
      <c r="Q1851" s="266">
        <v>3065.4126299999998</v>
      </c>
      <c r="R1851" s="817">
        <v>4308.1859999999997</v>
      </c>
      <c r="S1851" s="817">
        <v>0</v>
      </c>
      <c r="T1851" s="242"/>
      <c r="U1851" s="242"/>
      <c r="V1851" s="263"/>
    </row>
    <row r="1852" spans="1:22" s="27" customFormat="1" ht="16.5" customHeight="1" thickBot="1">
      <c r="A1852" s="106" t="s">
        <v>1955</v>
      </c>
      <c r="B1852" s="776"/>
      <c r="C1852" s="805" t="s">
        <v>88</v>
      </c>
      <c r="D1852" s="806"/>
      <c r="E1852" s="806"/>
      <c r="F1852" s="545"/>
      <c r="G1852" s="546"/>
      <c r="H1852" s="730" t="s">
        <v>6</v>
      </c>
      <c r="I1852" s="731"/>
      <c r="J1852" s="449" t="s">
        <v>6</v>
      </c>
      <c r="K1852" s="267" t="s">
        <v>6</v>
      </c>
      <c r="L1852" s="527"/>
      <c r="M1852" s="575"/>
      <c r="N1852" s="528"/>
      <c r="O1852" s="732" t="s">
        <v>1071</v>
      </c>
      <c r="P1852" s="732" t="s">
        <v>1071</v>
      </c>
      <c r="Q1852" s="732" t="s">
        <v>1071</v>
      </c>
      <c r="R1852" s="732" t="s">
        <v>1071</v>
      </c>
      <c r="S1852" s="732" t="s">
        <v>1071</v>
      </c>
      <c r="T1852" s="524"/>
      <c r="U1852" s="525"/>
      <c r="V1852" s="526"/>
    </row>
    <row r="1853" spans="1:22" ht="24.9" customHeight="1"/>
    <row r="1854" spans="1:22" ht="24.9" customHeight="1"/>
    <row r="1855" spans="1:22" s="38" customFormat="1" ht="24" thickBot="1">
      <c r="A1855" s="31">
        <v>55</v>
      </c>
      <c r="B1855" s="746" t="s">
        <v>49</v>
      </c>
      <c r="C1855" s="746"/>
      <c r="D1855" s="746"/>
      <c r="E1855" s="32">
        <v>59</v>
      </c>
      <c r="F1855" s="33" t="s">
        <v>554</v>
      </c>
      <c r="G1855" s="34"/>
      <c r="H1855" s="34"/>
      <c r="I1855" s="33"/>
      <c r="J1855" s="33"/>
      <c r="K1855" s="33"/>
      <c r="L1855" s="33"/>
      <c r="M1855" s="35"/>
      <c r="N1855" s="35"/>
      <c r="O1855" s="34"/>
      <c r="P1855" s="34"/>
      <c r="Q1855" s="36"/>
      <c r="R1855" s="36"/>
      <c r="S1855" s="36"/>
      <c r="T1855" s="36"/>
      <c r="U1855" s="37"/>
    </row>
    <row r="1856" spans="1:22" s="24" customFormat="1" ht="24.75" customHeight="1">
      <c r="A1856" s="22"/>
      <c r="B1856" s="768" t="s">
        <v>54</v>
      </c>
      <c r="C1856" s="501" t="s">
        <v>55</v>
      </c>
      <c r="D1856" s="502" t="s">
        <v>16</v>
      </c>
      <c r="E1856" s="502"/>
      <c r="F1856" s="502" t="s">
        <v>56</v>
      </c>
      <c r="G1856" s="503"/>
      <c r="H1856" s="749" t="s">
        <v>57</v>
      </c>
      <c r="I1856" s="747" t="s">
        <v>345</v>
      </c>
      <c r="J1856" s="749" t="s">
        <v>17</v>
      </c>
      <c r="K1856" s="749" t="s">
        <v>298</v>
      </c>
      <c r="L1856" s="749" t="s">
        <v>58</v>
      </c>
      <c r="M1856" s="749" t="s">
        <v>193</v>
      </c>
      <c r="N1856" s="766" t="s">
        <v>313</v>
      </c>
      <c r="O1856" s="767"/>
      <c r="P1856" s="733" t="s">
        <v>21</v>
      </c>
      <c r="Q1856" s="734"/>
      <c r="R1856" s="757" t="s">
        <v>205</v>
      </c>
      <c r="S1856" s="758"/>
      <c r="T1856" s="761" t="s">
        <v>180</v>
      </c>
      <c r="U1856" s="762"/>
      <c r="V1856" s="763"/>
    </row>
    <row r="1857" spans="1:22" s="24" customFormat="1" ht="92.25" customHeight="1">
      <c r="A1857" s="22"/>
      <c r="B1857" s="769"/>
      <c r="C1857" s="504" t="s">
        <v>59</v>
      </c>
      <c r="D1857" s="505" t="s">
        <v>3</v>
      </c>
      <c r="E1857" s="505" t="s">
        <v>18</v>
      </c>
      <c r="F1857" s="505" t="s">
        <v>60</v>
      </c>
      <c r="G1857" s="506" t="s">
        <v>61</v>
      </c>
      <c r="H1857" s="750"/>
      <c r="I1857" s="748"/>
      <c r="J1857" s="750"/>
      <c r="K1857" s="750"/>
      <c r="L1857" s="750"/>
      <c r="M1857" s="750"/>
      <c r="N1857" s="504" t="s">
        <v>191</v>
      </c>
      <c r="O1857" s="505" t="s">
        <v>73</v>
      </c>
      <c r="P1857" s="764"/>
      <c r="Q1857" s="765"/>
      <c r="R1857" s="759"/>
      <c r="S1857" s="760"/>
      <c r="T1857" s="507" t="s">
        <v>181</v>
      </c>
      <c r="U1857" s="508" t="s">
        <v>190</v>
      </c>
      <c r="V1857" s="509" t="s">
        <v>225</v>
      </c>
    </row>
    <row r="1858" spans="1:22" s="24" customFormat="1" ht="26.25" customHeight="1">
      <c r="A1858" s="22"/>
      <c r="B1858" s="433"/>
      <c r="C1858" s="434">
        <v>3</v>
      </c>
      <c r="D1858" s="434" t="s">
        <v>965</v>
      </c>
      <c r="E1858" s="434">
        <v>5</v>
      </c>
      <c r="F1858" s="434">
        <v>6</v>
      </c>
      <c r="G1858" s="434">
        <v>7</v>
      </c>
      <c r="H1858" s="434">
        <v>8</v>
      </c>
      <c r="I1858" s="434">
        <v>9</v>
      </c>
      <c r="J1858" s="434">
        <v>10</v>
      </c>
      <c r="K1858" s="434">
        <v>11</v>
      </c>
      <c r="L1858" s="434">
        <v>12</v>
      </c>
      <c r="M1858" s="434">
        <v>13</v>
      </c>
      <c r="N1858" s="434">
        <v>14</v>
      </c>
      <c r="O1858" s="434">
        <v>15</v>
      </c>
      <c r="P1858" s="435">
        <v>16</v>
      </c>
      <c r="Q1858" s="436">
        <v>17</v>
      </c>
      <c r="R1858" s="435">
        <v>18</v>
      </c>
      <c r="S1858" s="436">
        <v>19</v>
      </c>
      <c r="T1858" s="437">
        <v>20</v>
      </c>
      <c r="U1858" s="224">
        <v>21</v>
      </c>
      <c r="V1858" s="438">
        <v>22</v>
      </c>
    </row>
    <row r="1859" spans="1:22" s="40" customFormat="1" ht="24.9" customHeight="1">
      <c r="A1859" s="39" t="s">
        <v>1088</v>
      </c>
      <c r="B1859" s="728">
        <v>1</v>
      </c>
      <c r="C1859" s="724" t="s">
        <v>951</v>
      </c>
      <c r="D1859" s="724" t="s">
        <v>952</v>
      </c>
      <c r="E1859" s="724" t="s">
        <v>953</v>
      </c>
      <c r="F1859" s="724" t="s">
        <v>595</v>
      </c>
      <c r="G1859" s="419">
        <v>0.7</v>
      </c>
      <c r="H1859" s="718" t="s">
        <v>24</v>
      </c>
      <c r="I1859" s="425">
        <v>3</v>
      </c>
      <c r="J1859" s="426" t="s">
        <v>557</v>
      </c>
      <c r="K1859" s="726">
        <v>39679</v>
      </c>
      <c r="L1859" s="726">
        <v>40287</v>
      </c>
      <c r="M1859" s="420">
        <v>1755.4</v>
      </c>
      <c r="N1859" s="458">
        <v>1228.78</v>
      </c>
      <c r="O1859" s="228">
        <v>1228.78</v>
      </c>
      <c r="P1859" s="614"/>
      <c r="Q1859" s="615"/>
      <c r="R1859" s="736" t="s">
        <v>610</v>
      </c>
      <c r="S1859" s="737"/>
      <c r="T1859" s="422" t="s">
        <v>24</v>
      </c>
      <c r="U1859" s="423">
        <v>44</v>
      </c>
      <c r="V1859" s="424" t="s">
        <v>24</v>
      </c>
    </row>
    <row r="1860" spans="1:22" s="40" customFormat="1" ht="24.9" customHeight="1">
      <c r="A1860" s="39" t="s">
        <v>595</v>
      </c>
      <c r="B1860" s="729"/>
      <c r="C1860" s="725"/>
      <c r="D1860" s="725"/>
      <c r="E1860" s="725"/>
      <c r="F1860" s="725"/>
      <c r="G1860" s="419">
        <v>0.3</v>
      </c>
      <c r="H1860" s="719"/>
      <c r="I1860" s="425">
        <v>4</v>
      </c>
      <c r="J1860" s="426" t="s">
        <v>558</v>
      </c>
      <c r="K1860" s="727"/>
      <c r="L1860" s="727"/>
      <c r="M1860" s="420">
        <v>1755.4</v>
      </c>
      <c r="N1860" s="458">
        <v>526.62</v>
      </c>
      <c r="O1860" s="228">
        <v>526.62</v>
      </c>
      <c r="P1860" s="614"/>
      <c r="Q1860" s="615"/>
      <c r="R1860" s="738"/>
      <c r="S1860" s="739"/>
      <c r="T1860" s="422" t="s">
        <v>24</v>
      </c>
      <c r="U1860" s="423">
        <v>37</v>
      </c>
      <c r="V1860" s="424" t="s">
        <v>24</v>
      </c>
    </row>
    <row r="1861" spans="1:22" s="40" customFormat="1" ht="24.9" customHeight="1">
      <c r="A1861" s="39" t="s">
        <v>1089</v>
      </c>
      <c r="B1861" s="439">
        <v>2</v>
      </c>
      <c r="C1861" s="427" t="s">
        <v>957</v>
      </c>
      <c r="D1861" s="427" t="s">
        <v>202</v>
      </c>
      <c r="E1861" s="427" t="s">
        <v>954</v>
      </c>
      <c r="F1861" s="427" t="s">
        <v>591</v>
      </c>
      <c r="G1861" s="419">
        <v>1</v>
      </c>
      <c r="H1861" s="419" t="s">
        <v>24</v>
      </c>
      <c r="I1861" s="425">
        <v>2</v>
      </c>
      <c r="J1861" s="426" t="s">
        <v>556</v>
      </c>
      <c r="K1861" s="594">
        <v>42265</v>
      </c>
      <c r="L1861" s="461">
        <v>43101</v>
      </c>
      <c r="M1861" s="420">
        <v>7131.43</v>
      </c>
      <c r="N1861" s="458">
        <v>7131.43</v>
      </c>
      <c r="O1861" s="228">
        <v>7131.43</v>
      </c>
      <c r="P1861" s="614"/>
      <c r="Q1861" s="615"/>
      <c r="R1861" s="751" t="s">
        <v>610</v>
      </c>
      <c r="S1861" s="752"/>
      <c r="T1861" s="422" t="s">
        <v>24</v>
      </c>
      <c r="U1861" s="423">
        <v>59</v>
      </c>
      <c r="V1861" s="424" t="s">
        <v>24</v>
      </c>
    </row>
    <row r="1862" spans="1:22" s="40" customFormat="1" ht="24.9" customHeight="1">
      <c r="A1862" s="39" t="s">
        <v>1091</v>
      </c>
      <c r="B1862" s="439">
        <v>3</v>
      </c>
      <c r="C1862" s="616" t="s">
        <v>951</v>
      </c>
      <c r="D1862" s="616" t="s">
        <v>955</v>
      </c>
      <c r="E1862" s="616" t="s">
        <v>956</v>
      </c>
      <c r="F1862" s="616" t="s">
        <v>595</v>
      </c>
      <c r="G1862" s="617">
        <v>0.35</v>
      </c>
      <c r="H1862" s="617" t="s">
        <v>24</v>
      </c>
      <c r="I1862" s="618">
        <v>1</v>
      </c>
      <c r="J1862" s="619" t="s">
        <v>555</v>
      </c>
      <c r="K1862" s="620">
        <v>43486</v>
      </c>
      <c r="L1862" s="620">
        <v>44184</v>
      </c>
      <c r="M1862" s="621">
        <v>1464.09</v>
      </c>
      <c r="N1862" s="458">
        <v>512.43149999999991</v>
      </c>
      <c r="O1862" s="228">
        <v>512.43150000000003</v>
      </c>
      <c r="P1862" s="720"/>
      <c r="Q1862" s="721"/>
      <c r="R1862" s="722" t="s">
        <v>710</v>
      </c>
      <c r="S1862" s="723"/>
      <c r="T1862" s="422" t="s">
        <v>24</v>
      </c>
      <c r="U1862" s="423">
        <v>476</v>
      </c>
      <c r="V1862" s="424" t="s">
        <v>24</v>
      </c>
    </row>
    <row r="1863" spans="1:22" s="40" customFormat="1" ht="13.8">
      <c r="A1863" s="39"/>
      <c r="B1863" s="439" t="s">
        <v>1071</v>
      </c>
      <c r="C1863" s="427"/>
      <c r="D1863" s="427"/>
      <c r="E1863" s="427"/>
      <c r="F1863" s="427"/>
      <c r="G1863" s="419"/>
      <c r="H1863" s="419"/>
      <c r="I1863" s="425"/>
      <c r="J1863" s="426" t="s">
        <v>1071</v>
      </c>
      <c r="K1863" s="461"/>
      <c r="L1863" s="461"/>
      <c r="M1863" s="420"/>
      <c r="N1863" s="458" t="s">
        <v>1071</v>
      </c>
      <c r="O1863" s="228" t="s">
        <v>1071</v>
      </c>
      <c r="P1863" s="720"/>
      <c r="Q1863" s="721"/>
      <c r="R1863" s="722"/>
      <c r="S1863" s="723"/>
      <c r="T1863" s="422"/>
      <c r="U1863" s="423"/>
      <c r="V1863" s="424"/>
    </row>
    <row r="1864" spans="1:22" s="40" customFormat="1" ht="13.8">
      <c r="A1864" s="39"/>
      <c r="B1864" s="439" t="s">
        <v>1071</v>
      </c>
      <c r="C1864" s="427"/>
      <c r="D1864" s="427"/>
      <c r="E1864" s="427"/>
      <c r="F1864" s="427"/>
      <c r="G1864" s="419"/>
      <c r="H1864" s="419"/>
      <c r="I1864" s="425"/>
      <c r="J1864" s="426" t="s">
        <v>1071</v>
      </c>
      <c r="K1864" s="461"/>
      <c r="L1864" s="461"/>
      <c r="M1864" s="420"/>
      <c r="N1864" s="458" t="s">
        <v>1071</v>
      </c>
      <c r="O1864" s="228" t="s">
        <v>1071</v>
      </c>
      <c r="P1864" s="720"/>
      <c r="Q1864" s="721"/>
      <c r="R1864" s="722"/>
      <c r="S1864" s="723"/>
      <c r="T1864" s="422"/>
      <c r="U1864" s="423"/>
      <c r="V1864" s="424"/>
    </row>
    <row r="1865" spans="1:22" s="40" customFormat="1" ht="13.8">
      <c r="A1865" s="39"/>
      <c r="B1865" s="439" t="s">
        <v>1071</v>
      </c>
      <c r="C1865" s="427"/>
      <c r="D1865" s="427"/>
      <c r="E1865" s="427"/>
      <c r="F1865" s="427"/>
      <c r="G1865" s="419"/>
      <c r="H1865" s="419"/>
      <c r="I1865" s="425"/>
      <c r="J1865" s="426" t="s">
        <v>1071</v>
      </c>
      <c r="K1865" s="461"/>
      <c r="L1865" s="461"/>
      <c r="M1865" s="420"/>
      <c r="N1865" s="458" t="s">
        <v>1071</v>
      </c>
      <c r="O1865" s="228" t="s">
        <v>1071</v>
      </c>
      <c r="P1865" s="720"/>
      <c r="Q1865" s="721"/>
      <c r="R1865" s="722"/>
      <c r="S1865" s="723"/>
      <c r="T1865" s="422"/>
      <c r="U1865" s="423"/>
      <c r="V1865" s="424"/>
    </row>
    <row r="1866" spans="1:22" s="40" customFormat="1" ht="13.8">
      <c r="A1866" s="39"/>
      <c r="B1866" s="439" t="s">
        <v>1071</v>
      </c>
      <c r="C1866" s="427"/>
      <c r="D1866" s="427"/>
      <c r="E1866" s="427"/>
      <c r="F1866" s="427"/>
      <c r="G1866" s="419"/>
      <c r="H1866" s="419"/>
      <c r="I1866" s="425"/>
      <c r="J1866" s="426" t="s">
        <v>1071</v>
      </c>
      <c r="K1866" s="461"/>
      <c r="L1866" s="461"/>
      <c r="M1866" s="420"/>
      <c r="N1866" s="458" t="s">
        <v>1071</v>
      </c>
      <c r="O1866" s="228" t="s">
        <v>1071</v>
      </c>
      <c r="P1866" s="720"/>
      <c r="Q1866" s="721"/>
      <c r="R1866" s="722"/>
      <c r="S1866" s="723"/>
      <c r="T1866" s="422"/>
      <c r="U1866" s="423"/>
      <c r="V1866" s="424"/>
    </row>
    <row r="1867" spans="1:22" s="40" customFormat="1" ht="13.8">
      <c r="A1867" s="39"/>
      <c r="B1867" s="439" t="s">
        <v>1071</v>
      </c>
      <c r="C1867" s="427"/>
      <c r="D1867" s="427"/>
      <c r="E1867" s="427"/>
      <c r="F1867" s="427"/>
      <c r="G1867" s="419"/>
      <c r="H1867" s="419"/>
      <c r="I1867" s="425"/>
      <c r="J1867" s="426" t="s">
        <v>1071</v>
      </c>
      <c r="K1867" s="461"/>
      <c r="L1867" s="461"/>
      <c r="M1867" s="420"/>
      <c r="N1867" s="458" t="s">
        <v>1071</v>
      </c>
      <c r="O1867" s="228" t="s">
        <v>1071</v>
      </c>
      <c r="P1867" s="720"/>
      <c r="Q1867" s="721"/>
      <c r="R1867" s="722"/>
      <c r="S1867" s="723"/>
      <c r="T1867" s="422"/>
      <c r="U1867" s="423"/>
      <c r="V1867" s="424"/>
    </row>
    <row r="1868" spans="1:22" s="40" customFormat="1" ht="13.8">
      <c r="A1868" s="39" t="s">
        <v>1956</v>
      </c>
      <c r="B1868" s="439" t="s">
        <v>1071</v>
      </c>
      <c r="C1868" s="427"/>
      <c r="D1868" s="427"/>
      <c r="E1868" s="427"/>
      <c r="F1868" s="427"/>
      <c r="G1868" s="419"/>
      <c r="H1868" s="419"/>
      <c r="I1868" s="425"/>
      <c r="J1868" s="426" t="s">
        <v>1071</v>
      </c>
      <c r="K1868" s="461"/>
      <c r="L1868" s="461"/>
      <c r="M1868" s="420"/>
      <c r="N1868" s="459" t="s">
        <v>1071</v>
      </c>
      <c r="O1868" s="228"/>
      <c r="P1868" s="720"/>
      <c r="Q1868" s="721"/>
      <c r="R1868" s="722"/>
      <c r="S1868" s="723"/>
      <c r="T1868" s="422"/>
      <c r="U1868" s="423"/>
      <c r="V1868" s="424"/>
    </row>
    <row r="1869" spans="1:22" s="40" customFormat="1" ht="13.8">
      <c r="A1869" s="39" t="s">
        <v>1957</v>
      </c>
      <c r="B1869" s="439" t="s">
        <v>1071</v>
      </c>
      <c r="C1869" s="427"/>
      <c r="D1869" s="427"/>
      <c r="E1869" s="427"/>
      <c r="F1869" s="427"/>
      <c r="G1869" s="419"/>
      <c r="H1869" s="419"/>
      <c r="I1869" s="425"/>
      <c r="J1869" s="426" t="s">
        <v>1071</v>
      </c>
      <c r="K1869" s="461"/>
      <c r="L1869" s="461"/>
      <c r="M1869" s="421"/>
      <c r="N1869" s="459" t="s">
        <v>1071</v>
      </c>
      <c r="O1869" s="228" t="s">
        <v>1071</v>
      </c>
      <c r="P1869" s="720"/>
      <c r="Q1869" s="721"/>
      <c r="R1869" s="722"/>
      <c r="S1869" s="723"/>
      <c r="T1869" s="422"/>
      <c r="U1869" s="423"/>
      <c r="V1869" s="424"/>
    </row>
    <row r="1870" spans="1:22" s="40" customFormat="1" ht="13.8">
      <c r="A1870" s="39" t="s">
        <v>1958</v>
      </c>
      <c r="B1870" s="439" t="s">
        <v>1071</v>
      </c>
      <c r="C1870" s="427"/>
      <c r="D1870" s="427"/>
      <c r="E1870" s="427"/>
      <c r="F1870" s="427"/>
      <c r="G1870" s="419"/>
      <c r="H1870" s="419"/>
      <c r="I1870" s="425"/>
      <c r="J1870" s="426" t="s">
        <v>1071</v>
      </c>
      <c r="K1870" s="461"/>
      <c r="L1870" s="461"/>
      <c r="M1870" s="421"/>
      <c r="N1870" s="459" t="s">
        <v>1071</v>
      </c>
      <c r="O1870" s="228" t="s">
        <v>1071</v>
      </c>
      <c r="P1870" s="720"/>
      <c r="Q1870" s="721"/>
      <c r="R1870" s="722"/>
      <c r="S1870" s="723"/>
      <c r="T1870" s="422"/>
      <c r="U1870" s="423"/>
      <c r="V1870" s="424"/>
    </row>
    <row r="1871" spans="1:22" s="40" customFormat="1" ht="14.4" thickBot="1">
      <c r="A1871" s="39" t="s">
        <v>1959</v>
      </c>
      <c r="B1871" s="443" t="s">
        <v>1071</v>
      </c>
      <c r="C1871" s="428"/>
      <c r="D1871" s="428"/>
      <c r="E1871" s="428"/>
      <c r="F1871" s="428"/>
      <c r="G1871" s="429"/>
      <c r="H1871" s="429"/>
      <c r="I1871" s="430"/>
      <c r="J1871" s="431" t="s">
        <v>1071</v>
      </c>
      <c r="K1871" s="462"/>
      <c r="L1871" s="462"/>
      <c r="M1871" s="432"/>
      <c r="N1871" s="459" t="s">
        <v>1071</v>
      </c>
      <c r="O1871" s="228" t="s">
        <v>1071</v>
      </c>
      <c r="P1871" s="720"/>
      <c r="Q1871" s="721"/>
      <c r="R1871" s="722"/>
      <c r="S1871" s="723"/>
      <c r="T1871" s="422"/>
      <c r="U1871" s="423"/>
      <c r="V1871" s="424"/>
    </row>
    <row r="1872" spans="1:22" s="24" customFormat="1" ht="12" customHeight="1">
      <c r="A1872" s="39"/>
      <c r="B1872" s="41"/>
      <c r="C1872" s="42"/>
      <c r="D1872" s="42"/>
      <c r="E1872" s="42"/>
      <c r="F1872" s="42"/>
      <c r="G1872" s="42"/>
      <c r="H1872" s="440"/>
      <c r="I1872" s="42"/>
      <c r="J1872" s="42"/>
      <c r="K1872" s="42"/>
      <c r="L1872" s="42"/>
      <c r="M1872" s="42"/>
      <c r="N1872" s="42"/>
      <c r="O1872" s="227"/>
      <c r="P1872" s="42"/>
      <c r="Q1872" s="42"/>
      <c r="R1872" s="227"/>
      <c r="S1872" s="42"/>
      <c r="T1872" s="42"/>
      <c r="U1872" s="43"/>
      <c r="V1872" s="44"/>
    </row>
    <row r="1873" spans="1:22" s="24" customFormat="1" ht="17.25" customHeight="1" thickBot="1">
      <c r="A1873" s="39" t="s">
        <v>1960</v>
      </c>
      <c r="B1873" s="510"/>
      <c r="C1873" s="511"/>
      <c r="D1873" s="511"/>
      <c r="E1873" s="511"/>
      <c r="F1873" s="511"/>
      <c r="G1873" s="511"/>
      <c r="H1873" s="511"/>
      <c r="I1873" s="511"/>
      <c r="J1873" s="511"/>
      <c r="K1873" s="511"/>
      <c r="L1873" s="511"/>
      <c r="M1873" s="511"/>
      <c r="N1873" s="447" t="s">
        <v>322</v>
      </c>
      <c r="O1873" s="448">
        <v>3133.0871666666667</v>
      </c>
      <c r="P1873" s="576"/>
      <c r="Q1873" s="576"/>
      <c r="R1873" s="577"/>
      <c r="S1873" s="577"/>
      <c r="T1873" s="578"/>
      <c r="U1873" s="579"/>
      <c r="V1873" s="580"/>
    </row>
    <row r="1874" spans="1:22" ht="17.25" customHeight="1">
      <c r="B1874" s="46"/>
      <c r="C1874" s="46"/>
      <c r="D1874" s="46"/>
      <c r="E1874" s="46"/>
      <c r="F1874" s="46"/>
      <c r="G1874" s="47"/>
      <c r="H1874" s="47"/>
      <c r="I1874" s="47"/>
      <c r="J1874" s="47"/>
      <c r="K1874" s="47"/>
      <c r="L1874" s="47"/>
      <c r="M1874" s="47"/>
      <c r="N1874" s="47"/>
      <c r="O1874" s="47"/>
      <c r="P1874" s="47"/>
      <c r="Q1874" s="47"/>
      <c r="R1874" s="47"/>
      <c r="S1874" s="47"/>
      <c r="T1874" s="47"/>
      <c r="U1874" s="47"/>
      <c r="V1874" s="47"/>
    </row>
    <row r="1875" spans="1:22" s="24" customFormat="1" ht="16.5" customHeight="1" thickBot="1">
      <c r="A1875" s="22"/>
      <c r="B1875" s="735" t="s">
        <v>65</v>
      </c>
      <c r="C1875" s="735"/>
      <c r="D1875" s="735"/>
      <c r="E1875" s="735"/>
      <c r="F1875" s="735"/>
      <c r="G1875" s="735"/>
      <c r="H1875" s="735"/>
      <c r="I1875" s="735"/>
      <c r="J1875" s="735"/>
      <c r="K1875" s="735"/>
      <c r="L1875" s="735"/>
      <c r="M1875" s="735"/>
      <c r="N1875" s="735"/>
      <c r="O1875" s="735"/>
      <c r="P1875" s="735"/>
      <c r="Q1875" s="735"/>
      <c r="R1875" s="735"/>
      <c r="S1875" s="735"/>
      <c r="T1875" s="735"/>
      <c r="U1875" s="735"/>
      <c r="V1875" s="735"/>
    </row>
    <row r="1876" spans="1:22" s="27" customFormat="1" ht="22.5" customHeight="1">
      <c r="A1876" s="106" t="s">
        <v>1961</v>
      </c>
      <c r="B1876" s="774" t="s">
        <v>62</v>
      </c>
      <c r="C1876" s="779" t="s">
        <v>83</v>
      </c>
      <c r="D1876" s="780"/>
      <c r="E1876" s="780"/>
      <c r="F1876" s="780"/>
      <c r="G1876" s="780"/>
      <c r="H1876" s="780"/>
      <c r="I1876" s="780"/>
      <c r="J1876" s="780"/>
      <c r="K1876" s="780"/>
      <c r="L1876" s="780"/>
      <c r="M1876" s="758"/>
      <c r="N1876" s="512"/>
      <c r="O1876" s="513"/>
      <c r="P1876" s="779" t="s">
        <v>90</v>
      </c>
      <c r="Q1876" s="780"/>
      <c r="R1876" s="780"/>
      <c r="S1876" s="758"/>
      <c r="T1876" s="757" t="s">
        <v>367</v>
      </c>
      <c r="U1876" s="758"/>
      <c r="V1876" s="781" t="s">
        <v>31</v>
      </c>
    </row>
    <row r="1877" spans="1:22" s="27" customFormat="1" ht="22.5" customHeight="1">
      <c r="A1877" s="106" t="s">
        <v>1962</v>
      </c>
      <c r="B1877" s="775"/>
      <c r="C1877" s="787" t="s">
        <v>84</v>
      </c>
      <c r="D1877" s="788"/>
      <c r="E1877" s="789"/>
      <c r="F1877" s="516">
        <v>4</v>
      </c>
      <c r="G1877" s="791" t="s">
        <v>292</v>
      </c>
      <c r="H1877" s="750" t="s">
        <v>291</v>
      </c>
      <c r="I1877" s="750"/>
      <c r="J1877" s="787" t="s">
        <v>290</v>
      </c>
      <c r="K1877" s="790"/>
      <c r="L1877" s="517"/>
      <c r="M1877" s="517"/>
      <c r="N1877" s="518"/>
      <c r="O1877" s="519"/>
      <c r="P1877" s="814"/>
      <c r="Q1877" s="815"/>
      <c r="R1877" s="815"/>
      <c r="S1877" s="816"/>
      <c r="T1877" s="759"/>
      <c r="U1877" s="760"/>
      <c r="V1877" s="782"/>
    </row>
    <row r="1878" spans="1:22" s="27" customFormat="1" ht="51.75" customHeight="1" thickBot="1">
      <c r="A1878" s="106" t="s">
        <v>1963</v>
      </c>
      <c r="B1878" s="775"/>
      <c r="C1878" s="788" t="s">
        <v>82</v>
      </c>
      <c r="D1878" s="789"/>
      <c r="E1878" s="520" t="s">
        <v>86</v>
      </c>
      <c r="F1878" s="514" t="s">
        <v>311</v>
      </c>
      <c r="G1878" s="791"/>
      <c r="H1878" s="750"/>
      <c r="I1878" s="750"/>
      <c r="J1878" s="504" t="s">
        <v>289</v>
      </c>
      <c r="K1878" s="515" t="s">
        <v>297</v>
      </c>
      <c r="L1878" s="521" t="s">
        <v>378</v>
      </c>
      <c r="M1878" s="521"/>
      <c r="N1878" s="522" t="s">
        <v>339</v>
      </c>
      <c r="O1878" s="523"/>
      <c r="P1878" s="454" t="s">
        <v>1100</v>
      </c>
      <c r="Q1878" s="333" t="s">
        <v>91</v>
      </c>
      <c r="R1878" s="334"/>
      <c r="S1878" s="107">
        <v>3</v>
      </c>
      <c r="T1878" s="784"/>
      <c r="U1878" s="785"/>
      <c r="V1878" s="783"/>
    </row>
    <row r="1879" spans="1:22" s="27" customFormat="1" ht="34.5" customHeight="1">
      <c r="A1879" s="106" t="s">
        <v>1964</v>
      </c>
      <c r="B1879" s="775"/>
      <c r="C1879" s="50">
        <v>1</v>
      </c>
      <c r="D1879" s="94" t="s">
        <v>555</v>
      </c>
      <c r="E1879" s="101">
        <v>0.25</v>
      </c>
      <c r="F1879" s="327">
        <v>512.43150000000003</v>
      </c>
      <c r="G1879" s="327">
        <v>1532.71</v>
      </c>
      <c r="H1879" s="777" t="s">
        <v>31</v>
      </c>
      <c r="I1879" s="778"/>
      <c r="J1879" s="102" t="s">
        <v>6</v>
      </c>
      <c r="K1879" s="99" t="s">
        <v>1071</v>
      </c>
      <c r="L1879" s="486" t="s">
        <v>1049</v>
      </c>
      <c r="M1879" s="487" t="s">
        <v>1135</v>
      </c>
      <c r="N1879" s="401" t="s">
        <v>24</v>
      </c>
      <c r="O1879" s="801" t="s">
        <v>15</v>
      </c>
      <c r="P1879" s="802"/>
      <c r="Q1879" s="792">
        <v>59</v>
      </c>
      <c r="R1879" s="795" t="s">
        <v>1049</v>
      </c>
      <c r="S1879" s="796"/>
      <c r="T1879" s="757" t="s">
        <v>68</v>
      </c>
      <c r="U1879" s="780"/>
      <c r="V1879" s="758"/>
    </row>
    <row r="1880" spans="1:22" s="27" customFormat="1" ht="31.5" customHeight="1" thickBot="1">
      <c r="A1880" s="106" t="s">
        <v>1965</v>
      </c>
      <c r="B1880" s="775"/>
      <c r="C1880" s="50">
        <v>2</v>
      </c>
      <c r="D1880" s="94" t="s">
        <v>556</v>
      </c>
      <c r="E1880" s="101">
        <v>0.25</v>
      </c>
      <c r="F1880" s="327">
        <v>7131.43</v>
      </c>
      <c r="G1880" s="327">
        <v>1532.71</v>
      </c>
      <c r="H1880" s="777" t="s">
        <v>6</v>
      </c>
      <c r="I1880" s="778"/>
      <c r="J1880" s="102" t="s">
        <v>6</v>
      </c>
      <c r="K1880" s="99" t="s">
        <v>1071</v>
      </c>
      <c r="L1880" s="486" t="s">
        <v>370</v>
      </c>
      <c r="M1880" s="487" t="s">
        <v>1102</v>
      </c>
      <c r="N1880" s="401" t="s">
        <v>24</v>
      </c>
      <c r="O1880" s="801"/>
      <c r="P1880" s="802"/>
      <c r="Q1880" s="793"/>
      <c r="R1880" s="797"/>
      <c r="S1880" s="798"/>
      <c r="T1880" s="784"/>
      <c r="U1880" s="786"/>
      <c r="V1880" s="785"/>
    </row>
    <row r="1881" spans="1:22" s="27" customFormat="1" ht="30" customHeight="1">
      <c r="A1881" s="106" t="s">
        <v>1966</v>
      </c>
      <c r="B1881" s="775"/>
      <c r="C1881" s="50">
        <v>3</v>
      </c>
      <c r="D1881" s="94" t="s">
        <v>557</v>
      </c>
      <c r="E1881" s="101">
        <v>0.25</v>
      </c>
      <c r="F1881" s="327">
        <v>1228.78</v>
      </c>
      <c r="G1881" s="327">
        <v>1532.71</v>
      </c>
      <c r="H1881" s="777" t="s">
        <v>31</v>
      </c>
      <c r="I1881" s="778"/>
      <c r="J1881" s="102" t="s">
        <v>6</v>
      </c>
      <c r="K1881" s="99" t="s">
        <v>1071</v>
      </c>
      <c r="L1881" s="486" t="s">
        <v>370</v>
      </c>
      <c r="M1881" s="487" t="s">
        <v>1102</v>
      </c>
      <c r="N1881" s="401" t="s">
        <v>24</v>
      </c>
      <c r="O1881" s="803"/>
      <c r="P1881" s="804"/>
      <c r="Q1881" s="794"/>
      <c r="R1881" s="799"/>
      <c r="S1881" s="800"/>
      <c r="T1881" s="261"/>
      <c r="U1881" s="261"/>
      <c r="V1881" s="262"/>
    </row>
    <row r="1882" spans="1:22" s="27" customFormat="1" ht="15.75" customHeight="1">
      <c r="A1882" s="106" t="s">
        <v>1967</v>
      </c>
      <c r="B1882" s="775"/>
      <c r="C1882" s="50">
        <v>4</v>
      </c>
      <c r="D1882" s="94" t="s">
        <v>558</v>
      </c>
      <c r="E1882" s="101">
        <v>0.25</v>
      </c>
      <c r="F1882" s="327">
        <v>526.62</v>
      </c>
      <c r="G1882" s="327">
        <v>1532.71</v>
      </c>
      <c r="H1882" s="777" t="s">
        <v>31</v>
      </c>
      <c r="I1882" s="778"/>
      <c r="J1882" s="102" t="s">
        <v>6</v>
      </c>
      <c r="K1882" s="99" t="s">
        <v>1071</v>
      </c>
      <c r="L1882" s="486" t="s">
        <v>370</v>
      </c>
      <c r="M1882" s="487" t="s">
        <v>1102</v>
      </c>
      <c r="N1882" s="401" t="s">
        <v>24</v>
      </c>
      <c r="O1882" s="810" t="s">
        <v>315</v>
      </c>
      <c r="P1882" s="787" t="s">
        <v>314</v>
      </c>
      <c r="Q1882" s="788"/>
      <c r="R1882" s="788"/>
      <c r="S1882" s="789"/>
      <c r="T1882" s="242"/>
      <c r="U1882" s="242"/>
      <c r="V1882" s="263"/>
    </row>
    <row r="1883" spans="1:22" s="27" customFormat="1" ht="17.25" customHeight="1">
      <c r="A1883" s="106" t="s">
        <v>1968</v>
      </c>
      <c r="B1883" s="775"/>
      <c r="C1883" s="50">
        <v>5</v>
      </c>
      <c r="D1883" s="94" t="s">
        <v>1071</v>
      </c>
      <c r="E1883" s="101" t="s">
        <v>1071</v>
      </c>
      <c r="F1883" s="327" t="s">
        <v>1071</v>
      </c>
      <c r="G1883" s="327" t="s">
        <v>1071</v>
      </c>
      <c r="H1883" s="777" t="s">
        <v>1071</v>
      </c>
      <c r="I1883" s="778"/>
      <c r="J1883" s="102" t="s">
        <v>1071</v>
      </c>
      <c r="K1883" s="99" t="s">
        <v>1071</v>
      </c>
      <c r="L1883" s="486"/>
      <c r="M1883" s="487" t="s">
        <v>1071</v>
      </c>
      <c r="N1883" s="401"/>
      <c r="O1883" s="811"/>
      <c r="P1883" s="504" t="s">
        <v>92</v>
      </c>
      <c r="Q1883" s="504" t="s">
        <v>299</v>
      </c>
      <c r="R1883" s="750" t="s">
        <v>312</v>
      </c>
      <c r="S1883" s="750"/>
      <c r="T1883" s="242"/>
      <c r="U1883" s="242"/>
      <c r="V1883" s="263"/>
    </row>
    <row r="1884" spans="1:22" s="27" customFormat="1" ht="16.5" customHeight="1" thickBot="1">
      <c r="A1884" s="106" t="s">
        <v>1969</v>
      </c>
      <c r="B1884" s="775"/>
      <c r="C1884" s="103">
        <v>6</v>
      </c>
      <c r="D1884" s="104" t="s">
        <v>1071</v>
      </c>
      <c r="E1884" s="105" t="s">
        <v>1071</v>
      </c>
      <c r="F1884" s="327" t="s">
        <v>1071</v>
      </c>
      <c r="G1884" s="327" t="s">
        <v>1071</v>
      </c>
      <c r="H1884" s="777" t="s">
        <v>1071</v>
      </c>
      <c r="I1884" s="778"/>
      <c r="J1884" s="102" t="s">
        <v>1071</v>
      </c>
      <c r="K1884" s="99" t="s">
        <v>1071</v>
      </c>
      <c r="L1884" s="486"/>
      <c r="M1884" s="487" t="s">
        <v>1071</v>
      </c>
      <c r="N1884" s="484"/>
      <c r="O1884" s="346" t="s">
        <v>6</v>
      </c>
      <c r="P1884" s="265">
        <v>2</v>
      </c>
      <c r="Q1884" s="266">
        <v>3065.4126299999998</v>
      </c>
      <c r="R1884" s="817">
        <v>9399.2615000000005</v>
      </c>
      <c r="S1884" s="817">
        <v>0</v>
      </c>
      <c r="T1884" s="242"/>
      <c r="U1884" s="242"/>
      <c r="V1884" s="263"/>
    </row>
    <row r="1885" spans="1:22" s="27" customFormat="1" ht="16.5" customHeight="1" thickBot="1">
      <c r="A1885" s="106" t="s">
        <v>1970</v>
      </c>
      <c r="B1885" s="776"/>
      <c r="C1885" s="805" t="s">
        <v>88</v>
      </c>
      <c r="D1885" s="806"/>
      <c r="E1885" s="806"/>
      <c r="F1885" s="545"/>
      <c r="G1885" s="546"/>
      <c r="H1885" s="730" t="s">
        <v>6</v>
      </c>
      <c r="I1885" s="731"/>
      <c r="J1885" s="449" t="s">
        <v>6</v>
      </c>
      <c r="K1885" s="267" t="s">
        <v>31</v>
      </c>
      <c r="L1885" s="527"/>
      <c r="M1885" s="575"/>
      <c r="N1885" s="528"/>
      <c r="O1885" s="732" t="s">
        <v>1071</v>
      </c>
      <c r="P1885" s="732" t="s">
        <v>1071</v>
      </c>
      <c r="Q1885" s="732" t="s">
        <v>1071</v>
      </c>
      <c r="R1885" s="732" t="s">
        <v>1071</v>
      </c>
      <c r="S1885" s="732" t="s">
        <v>1071</v>
      </c>
      <c r="T1885" s="524"/>
      <c r="U1885" s="525"/>
      <c r="V1885" s="526"/>
    </row>
    <row r="1886" spans="1:22" ht="24.9" customHeight="1"/>
    <row r="1887" spans="1:22" ht="24.9" customHeight="1"/>
    <row r="1888" spans="1:22" s="38" customFormat="1" ht="24" thickBot="1">
      <c r="A1888" s="31">
        <v>56</v>
      </c>
      <c r="B1888" s="746" t="s">
        <v>49</v>
      </c>
      <c r="C1888" s="746"/>
      <c r="D1888" s="746"/>
      <c r="E1888" s="32">
        <v>60</v>
      </c>
      <c r="F1888" s="33" t="s">
        <v>559</v>
      </c>
      <c r="G1888" s="34"/>
      <c r="H1888" s="34"/>
      <c r="I1888" s="33"/>
      <c r="J1888" s="33"/>
      <c r="K1888" s="33"/>
      <c r="L1888" s="33"/>
      <c r="M1888" s="35"/>
      <c r="N1888" s="35"/>
      <c r="O1888" s="34"/>
      <c r="P1888" s="34"/>
      <c r="Q1888" s="36"/>
      <c r="R1888" s="36"/>
      <c r="S1888" s="36"/>
      <c r="T1888" s="36"/>
      <c r="U1888" s="37"/>
    </row>
    <row r="1889" spans="1:22" s="24" customFormat="1" ht="24.75" customHeight="1">
      <c r="A1889" s="22"/>
      <c r="B1889" s="768" t="s">
        <v>54</v>
      </c>
      <c r="C1889" s="501" t="s">
        <v>55</v>
      </c>
      <c r="D1889" s="502" t="s">
        <v>16</v>
      </c>
      <c r="E1889" s="502"/>
      <c r="F1889" s="502" t="s">
        <v>56</v>
      </c>
      <c r="G1889" s="503"/>
      <c r="H1889" s="749" t="s">
        <v>57</v>
      </c>
      <c r="I1889" s="747" t="s">
        <v>345</v>
      </c>
      <c r="J1889" s="749" t="s">
        <v>17</v>
      </c>
      <c r="K1889" s="749" t="s">
        <v>298</v>
      </c>
      <c r="L1889" s="749" t="s">
        <v>58</v>
      </c>
      <c r="M1889" s="749" t="s">
        <v>193</v>
      </c>
      <c r="N1889" s="766" t="s">
        <v>313</v>
      </c>
      <c r="O1889" s="767"/>
      <c r="P1889" s="733" t="s">
        <v>21</v>
      </c>
      <c r="Q1889" s="734"/>
      <c r="R1889" s="757" t="s">
        <v>205</v>
      </c>
      <c r="S1889" s="758"/>
      <c r="T1889" s="761" t="s">
        <v>180</v>
      </c>
      <c r="U1889" s="762"/>
      <c r="V1889" s="763"/>
    </row>
    <row r="1890" spans="1:22" s="24" customFormat="1" ht="92.25" customHeight="1">
      <c r="A1890" s="22"/>
      <c r="B1890" s="769"/>
      <c r="C1890" s="504" t="s">
        <v>59</v>
      </c>
      <c r="D1890" s="505" t="s">
        <v>3</v>
      </c>
      <c r="E1890" s="505" t="s">
        <v>18</v>
      </c>
      <c r="F1890" s="505" t="s">
        <v>60</v>
      </c>
      <c r="G1890" s="506" t="s">
        <v>61</v>
      </c>
      <c r="H1890" s="750"/>
      <c r="I1890" s="748"/>
      <c r="J1890" s="750"/>
      <c r="K1890" s="750"/>
      <c r="L1890" s="750"/>
      <c r="M1890" s="750"/>
      <c r="N1890" s="504" t="s">
        <v>191</v>
      </c>
      <c r="O1890" s="505" t="s">
        <v>73</v>
      </c>
      <c r="P1890" s="764"/>
      <c r="Q1890" s="765"/>
      <c r="R1890" s="759"/>
      <c r="S1890" s="760"/>
      <c r="T1890" s="507" t="s">
        <v>181</v>
      </c>
      <c r="U1890" s="508" t="s">
        <v>190</v>
      </c>
      <c r="V1890" s="509" t="s">
        <v>225</v>
      </c>
    </row>
    <row r="1891" spans="1:22" s="24" customFormat="1" ht="26.25" customHeight="1">
      <c r="A1891" s="22"/>
      <c r="B1891" s="433"/>
      <c r="C1891" s="434">
        <v>3</v>
      </c>
      <c r="D1891" s="434">
        <v>4</v>
      </c>
      <c r="E1891" s="434">
        <v>5</v>
      </c>
      <c r="F1891" s="434">
        <v>6</v>
      </c>
      <c r="G1891" s="434">
        <v>7</v>
      </c>
      <c r="H1891" s="434">
        <v>8</v>
      </c>
      <c r="I1891" s="434">
        <v>9</v>
      </c>
      <c r="J1891" s="434">
        <v>10</v>
      </c>
      <c r="K1891" s="434">
        <v>11</v>
      </c>
      <c r="L1891" s="434">
        <v>12</v>
      </c>
      <c r="M1891" s="434">
        <v>13</v>
      </c>
      <c r="N1891" s="434">
        <v>14</v>
      </c>
      <c r="O1891" s="434">
        <v>15</v>
      </c>
      <c r="P1891" s="435">
        <v>16</v>
      </c>
      <c r="Q1891" s="436">
        <v>17</v>
      </c>
      <c r="R1891" s="435">
        <v>18</v>
      </c>
      <c r="S1891" s="436">
        <v>19</v>
      </c>
      <c r="T1891" s="437">
        <v>20</v>
      </c>
      <c r="U1891" s="224">
        <v>21</v>
      </c>
      <c r="V1891" s="438">
        <v>22</v>
      </c>
    </row>
    <row r="1892" spans="1:22" s="40" customFormat="1" ht="24.9" customHeight="1">
      <c r="A1892" s="39" t="s">
        <v>1971</v>
      </c>
      <c r="B1892" s="728">
        <v>1</v>
      </c>
      <c r="C1892" s="724" t="s">
        <v>958</v>
      </c>
      <c r="D1892" s="724" t="s">
        <v>966</v>
      </c>
      <c r="E1892" s="724" t="s">
        <v>959</v>
      </c>
      <c r="F1892" s="724" t="s">
        <v>595</v>
      </c>
      <c r="G1892" s="419">
        <v>0.4</v>
      </c>
      <c r="H1892" s="718" t="s">
        <v>24</v>
      </c>
      <c r="I1892" s="425">
        <v>3</v>
      </c>
      <c r="J1892" s="426" t="s">
        <v>562</v>
      </c>
      <c r="K1892" s="726">
        <v>43829</v>
      </c>
      <c r="L1892" s="726">
        <v>45138</v>
      </c>
      <c r="M1892" s="420">
        <v>2366.59</v>
      </c>
      <c r="N1892" s="458">
        <v>946.63600000000008</v>
      </c>
      <c r="O1892" s="228">
        <v>946.63599999999997</v>
      </c>
      <c r="P1892" s="720"/>
      <c r="Q1892" s="721"/>
      <c r="R1892" s="736" t="s">
        <v>610</v>
      </c>
      <c r="S1892" s="737"/>
      <c r="T1892" s="422" t="s">
        <v>24</v>
      </c>
      <c r="U1892" s="423">
        <v>187</v>
      </c>
      <c r="V1892" s="424" t="s">
        <v>24</v>
      </c>
    </row>
    <row r="1893" spans="1:22" s="40" customFormat="1" ht="24.9" customHeight="1">
      <c r="A1893" s="39" t="s">
        <v>1088</v>
      </c>
      <c r="B1893" s="729"/>
      <c r="C1893" s="725"/>
      <c r="D1893" s="725"/>
      <c r="E1893" s="725"/>
      <c r="F1893" s="725"/>
      <c r="G1893" s="419">
        <v>0.6</v>
      </c>
      <c r="H1893" s="719"/>
      <c r="I1893" s="425">
        <v>2</v>
      </c>
      <c r="J1893" s="426" t="s">
        <v>561</v>
      </c>
      <c r="K1893" s="727"/>
      <c r="L1893" s="727"/>
      <c r="M1893" s="420">
        <v>2366.59</v>
      </c>
      <c r="N1893" s="458">
        <v>1419.954</v>
      </c>
      <c r="O1893" s="228">
        <v>1419.954</v>
      </c>
      <c r="P1893" s="720"/>
      <c r="Q1893" s="721"/>
      <c r="R1893" s="738"/>
      <c r="S1893" s="739"/>
      <c r="T1893" s="422" t="s">
        <v>24</v>
      </c>
      <c r="U1893" s="423">
        <v>63</v>
      </c>
      <c r="V1893" s="424" t="s">
        <v>24</v>
      </c>
    </row>
    <row r="1894" spans="1:22" s="40" customFormat="1" ht="24.9" customHeight="1">
      <c r="A1894" s="39" t="s">
        <v>1089</v>
      </c>
      <c r="B1894" s="439">
        <v>2</v>
      </c>
      <c r="C1894" s="427" t="s">
        <v>960</v>
      </c>
      <c r="D1894" s="427"/>
      <c r="E1894" s="427" t="s">
        <v>963</v>
      </c>
      <c r="F1894" s="427"/>
      <c r="G1894" s="419">
        <v>1</v>
      </c>
      <c r="H1894" s="419" t="s">
        <v>24</v>
      </c>
      <c r="I1894" s="425">
        <v>3</v>
      </c>
      <c r="J1894" s="426" t="s">
        <v>562</v>
      </c>
      <c r="K1894" s="594">
        <v>40102</v>
      </c>
      <c r="L1894" s="461">
        <v>41562</v>
      </c>
      <c r="M1894" s="420">
        <v>5896.87</v>
      </c>
      <c r="N1894" s="458">
        <v>5896.87</v>
      </c>
      <c r="O1894" s="228">
        <v>5896.87</v>
      </c>
      <c r="P1894" s="720"/>
      <c r="Q1894" s="721"/>
      <c r="R1894" s="751" t="s">
        <v>609</v>
      </c>
      <c r="S1894" s="752"/>
      <c r="T1894" s="422" t="s">
        <v>24</v>
      </c>
      <c r="U1894" s="423">
        <v>75</v>
      </c>
      <c r="V1894" s="424" t="s">
        <v>24</v>
      </c>
    </row>
    <row r="1895" spans="1:22" s="40" customFormat="1" ht="24.9" customHeight="1">
      <c r="A1895" s="39"/>
      <c r="B1895" s="439">
        <v>3</v>
      </c>
      <c r="C1895" s="427" t="s">
        <v>961</v>
      </c>
      <c r="D1895" s="427" t="s">
        <v>962</v>
      </c>
      <c r="E1895" s="427" t="s">
        <v>964</v>
      </c>
      <c r="F1895" s="427" t="s">
        <v>591</v>
      </c>
      <c r="G1895" s="419">
        <v>1</v>
      </c>
      <c r="H1895" s="419" t="s">
        <v>24</v>
      </c>
      <c r="I1895" s="425">
        <v>1</v>
      </c>
      <c r="J1895" s="426" t="s">
        <v>560</v>
      </c>
      <c r="K1895" s="461">
        <v>43827</v>
      </c>
      <c r="L1895" s="461">
        <v>45138</v>
      </c>
      <c r="M1895" s="420">
        <v>1516.52</v>
      </c>
      <c r="N1895" s="458">
        <v>1516.52</v>
      </c>
      <c r="O1895" s="228">
        <v>1516.52</v>
      </c>
      <c r="P1895" s="720"/>
      <c r="Q1895" s="721"/>
      <c r="R1895" s="751" t="s">
        <v>610</v>
      </c>
      <c r="S1895" s="752"/>
      <c r="T1895" s="422" t="s">
        <v>24</v>
      </c>
      <c r="U1895" s="423">
        <v>117</v>
      </c>
      <c r="V1895" s="424" t="s">
        <v>24</v>
      </c>
    </row>
    <row r="1896" spans="1:22" s="40" customFormat="1" ht="13.8">
      <c r="A1896" s="39"/>
      <c r="B1896" s="439" t="s">
        <v>1071</v>
      </c>
      <c r="C1896" s="427"/>
      <c r="D1896" s="427"/>
      <c r="E1896" s="427"/>
      <c r="F1896" s="427"/>
      <c r="G1896" s="419"/>
      <c r="H1896" s="419"/>
      <c r="I1896" s="425"/>
      <c r="J1896" s="426" t="s">
        <v>1071</v>
      </c>
      <c r="K1896" s="461"/>
      <c r="L1896" s="461"/>
      <c r="M1896" s="420"/>
      <c r="N1896" s="458" t="s">
        <v>1071</v>
      </c>
      <c r="O1896" s="228" t="s">
        <v>1071</v>
      </c>
      <c r="P1896" s="720"/>
      <c r="Q1896" s="721"/>
      <c r="R1896" s="722"/>
      <c r="S1896" s="723"/>
      <c r="T1896" s="422"/>
      <c r="U1896" s="423"/>
      <c r="V1896" s="424"/>
    </row>
    <row r="1897" spans="1:22" s="40" customFormat="1" ht="13.8">
      <c r="A1897" s="39"/>
      <c r="B1897" s="439" t="s">
        <v>1071</v>
      </c>
      <c r="C1897" s="427"/>
      <c r="D1897" s="427"/>
      <c r="E1897" s="427"/>
      <c r="F1897" s="427"/>
      <c r="G1897" s="419"/>
      <c r="H1897" s="419"/>
      <c r="I1897" s="425"/>
      <c r="J1897" s="426" t="s">
        <v>1071</v>
      </c>
      <c r="K1897" s="461"/>
      <c r="L1897" s="461"/>
      <c r="M1897" s="420"/>
      <c r="N1897" s="458" t="s">
        <v>1071</v>
      </c>
      <c r="O1897" s="228" t="s">
        <v>1071</v>
      </c>
      <c r="P1897" s="720"/>
      <c r="Q1897" s="721"/>
      <c r="R1897" s="722"/>
      <c r="S1897" s="723"/>
      <c r="T1897" s="422"/>
      <c r="U1897" s="423"/>
      <c r="V1897" s="424"/>
    </row>
    <row r="1898" spans="1:22" s="40" customFormat="1" ht="13.8">
      <c r="A1898" s="39"/>
      <c r="B1898" s="439" t="s">
        <v>1071</v>
      </c>
      <c r="C1898" s="427"/>
      <c r="D1898" s="427"/>
      <c r="E1898" s="427"/>
      <c r="F1898" s="427"/>
      <c r="G1898" s="419"/>
      <c r="H1898" s="419"/>
      <c r="I1898" s="425"/>
      <c r="J1898" s="426" t="s">
        <v>1071</v>
      </c>
      <c r="K1898" s="461"/>
      <c r="L1898" s="461"/>
      <c r="M1898" s="420"/>
      <c r="N1898" s="458" t="s">
        <v>1071</v>
      </c>
      <c r="O1898" s="228" t="s">
        <v>1071</v>
      </c>
      <c r="P1898" s="720"/>
      <c r="Q1898" s="721"/>
      <c r="R1898" s="722"/>
      <c r="S1898" s="723"/>
      <c r="T1898" s="422"/>
      <c r="U1898" s="423"/>
      <c r="V1898" s="424"/>
    </row>
    <row r="1899" spans="1:22" s="40" customFormat="1" ht="13.8">
      <c r="A1899" s="39" t="s">
        <v>1972</v>
      </c>
      <c r="B1899" s="439" t="s">
        <v>1071</v>
      </c>
      <c r="C1899" s="427"/>
      <c r="D1899" s="427"/>
      <c r="E1899" s="427"/>
      <c r="F1899" s="427"/>
      <c r="G1899" s="419"/>
      <c r="H1899" s="419"/>
      <c r="I1899" s="425"/>
      <c r="J1899" s="426" t="s">
        <v>1071</v>
      </c>
      <c r="K1899" s="461"/>
      <c r="L1899" s="461"/>
      <c r="M1899" s="420"/>
      <c r="N1899" s="459" t="s">
        <v>1071</v>
      </c>
      <c r="O1899" s="228"/>
      <c r="P1899" s="720"/>
      <c r="Q1899" s="721"/>
      <c r="R1899" s="722"/>
      <c r="S1899" s="723"/>
      <c r="T1899" s="422"/>
      <c r="U1899" s="423"/>
      <c r="V1899" s="424"/>
    </row>
    <row r="1900" spans="1:22" s="40" customFormat="1" ht="13.8">
      <c r="A1900" s="39" t="s">
        <v>1973</v>
      </c>
      <c r="B1900" s="439" t="s">
        <v>1071</v>
      </c>
      <c r="C1900" s="427"/>
      <c r="D1900" s="427"/>
      <c r="E1900" s="427"/>
      <c r="F1900" s="427"/>
      <c r="G1900" s="419"/>
      <c r="H1900" s="419"/>
      <c r="I1900" s="425"/>
      <c r="J1900" s="426" t="s">
        <v>1071</v>
      </c>
      <c r="K1900" s="461"/>
      <c r="L1900" s="461"/>
      <c r="M1900" s="421"/>
      <c r="N1900" s="459" t="s">
        <v>1071</v>
      </c>
      <c r="O1900" s="228" t="s">
        <v>1071</v>
      </c>
      <c r="P1900" s="720"/>
      <c r="Q1900" s="721"/>
      <c r="R1900" s="722"/>
      <c r="S1900" s="723"/>
      <c r="T1900" s="422"/>
      <c r="U1900" s="423"/>
      <c r="V1900" s="424"/>
    </row>
    <row r="1901" spans="1:22" s="40" customFormat="1" ht="13.8">
      <c r="A1901" s="39" t="s">
        <v>1974</v>
      </c>
      <c r="B1901" s="439" t="s">
        <v>1071</v>
      </c>
      <c r="C1901" s="427"/>
      <c r="D1901" s="427"/>
      <c r="E1901" s="427"/>
      <c r="F1901" s="427"/>
      <c r="G1901" s="419"/>
      <c r="H1901" s="419"/>
      <c r="I1901" s="425"/>
      <c r="J1901" s="426" t="s">
        <v>1071</v>
      </c>
      <c r="K1901" s="461"/>
      <c r="L1901" s="461"/>
      <c r="M1901" s="421"/>
      <c r="N1901" s="459" t="s">
        <v>1071</v>
      </c>
      <c r="O1901" s="228" t="s">
        <v>1071</v>
      </c>
      <c r="P1901" s="720"/>
      <c r="Q1901" s="721"/>
      <c r="R1901" s="722"/>
      <c r="S1901" s="723"/>
      <c r="T1901" s="422"/>
      <c r="U1901" s="423"/>
      <c r="V1901" s="424"/>
    </row>
    <row r="1902" spans="1:22" s="40" customFormat="1" ht="14.4" thickBot="1">
      <c r="A1902" s="39" t="s">
        <v>1975</v>
      </c>
      <c r="B1902" s="443" t="s">
        <v>1071</v>
      </c>
      <c r="C1902" s="428"/>
      <c r="D1902" s="428"/>
      <c r="E1902" s="428"/>
      <c r="F1902" s="428"/>
      <c r="G1902" s="429"/>
      <c r="H1902" s="429"/>
      <c r="I1902" s="430"/>
      <c r="J1902" s="431" t="s">
        <v>1071</v>
      </c>
      <c r="K1902" s="462"/>
      <c r="L1902" s="462"/>
      <c r="M1902" s="432"/>
      <c r="N1902" s="459" t="s">
        <v>1071</v>
      </c>
      <c r="O1902" s="228" t="s">
        <v>1071</v>
      </c>
      <c r="P1902" s="720"/>
      <c r="Q1902" s="721"/>
      <c r="R1902" s="722"/>
      <c r="S1902" s="723"/>
      <c r="T1902" s="422"/>
      <c r="U1902" s="423"/>
      <c r="V1902" s="424"/>
    </row>
    <row r="1903" spans="1:22" s="24" customFormat="1" ht="12" customHeight="1">
      <c r="A1903" s="39"/>
      <c r="B1903" s="41"/>
      <c r="C1903" s="42"/>
      <c r="D1903" s="42"/>
      <c r="E1903" s="42"/>
      <c r="F1903" s="42"/>
      <c r="G1903" s="42"/>
      <c r="H1903" s="440"/>
      <c r="I1903" s="42"/>
      <c r="J1903" s="42"/>
      <c r="K1903" s="42"/>
      <c r="L1903" s="42"/>
      <c r="M1903" s="42"/>
      <c r="N1903" s="42"/>
      <c r="O1903" s="227"/>
      <c r="P1903" s="42"/>
      <c r="Q1903" s="42"/>
      <c r="R1903" s="227"/>
      <c r="S1903" s="42"/>
      <c r="T1903" s="42"/>
      <c r="U1903" s="43"/>
      <c r="V1903" s="44"/>
    </row>
    <row r="1904" spans="1:22" s="24" customFormat="1" ht="17.25" customHeight="1" thickBot="1">
      <c r="A1904" s="39" t="s">
        <v>1976</v>
      </c>
      <c r="B1904" s="510"/>
      <c r="C1904" s="511"/>
      <c r="D1904" s="511"/>
      <c r="E1904" s="511"/>
      <c r="F1904" s="511"/>
      <c r="G1904" s="511"/>
      <c r="H1904" s="511"/>
      <c r="I1904" s="511"/>
      <c r="J1904" s="511"/>
      <c r="K1904" s="511"/>
      <c r="L1904" s="511"/>
      <c r="M1904" s="511"/>
      <c r="N1904" s="447" t="s">
        <v>322</v>
      </c>
      <c r="O1904" s="448">
        <v>3259.9933333333333</v>
      </c>
      <c r="P1904" s="576"/>
      <c r="Q1904" s="576"/>
      <c r="R1904" s="577"/>
      <c r="S1904" s="577"/>
      <c r="T1904" s="578"/>
      <c r="U1904" s="579"/>
      <c r="V1904" s="580"/>
    </row>
    <row r="1905" spans="1:22" ht="17.25" customHeight="1">
      <c r="B1905" s="46"/>
      <c r="C1905" s="46"/>
      <c r="D1905" s="46"/>
      <c r="E1905" s="46"/>
      <c r="F1905" s="46"/>
      <c r="G1905" s="47"/>
      <c r="H1905" s="47"/>
      <c r="I1905" s="47"/>
      <c r="J1905" s="47"/>
      <c r="K1905" s="47"/>
      <c r="L1905" s="47"/>
      <c r="M1905" s="47"/>
      <c r="N1905" s="47"/>
      <c r="O1905" s="47"/>
      <c r="P1905" s="47"/>
      <c r="Q1905" s="47"/>
      <c r="R1905" s="47"/>
      <c r="S1905" s="47"/>
      <c r="T1905" s="47"/>
      <c r="U1905" s="47"/>
      <c r="V1905" s="47"/>
    </row>
    <row r="1906" spans="1:22" s="24" customFormat="1" ht="16.5" customHeight="1" thickBot="1">
      <c r="A1906" s="22"/>
      <c r="B1906" s="735" t="s">
        <v>65</v>
      </c>
      <c r="C1906" s="735"/>
      <c r="D1906" s="735"/>
      <c r="E1906" s="735"/>
      <c r="F1906" s="735"/>
      <c r="G1906" s="735"/>
      <c r="H1906" s="735"/>
      <c r="I1906" s="735"/>
      <c r="J1906" s="735"/>
      <c r="K1906" s="735"/>
      <c r="L1906" s="735"/>
      <c r="M1906" s="735"/>
      <c r="N1906" s="735"/>
      <c r="O1906" s="735"/>
      <c r="P1906" s="735"/>
      <c r="Q1906" s="735"/>
      <c r="R1906" s="735"/>
      <c r="S1906" s="735"/>
      <c r="T1906" s="735"/>
      <c r="U1906" s="735"/>
      <c r="V1906" s="735"/>
    </row>
    <row r="1907" spans="1:22" s="27" customFormat="1" ht="22.5" customHeight="1">
      <c r="A1907" s="106" t="s">
        <v>1977</v>
      </c>
      <c r="B1907" s="774" t="s">
        <v>62</v>
      </c>
      <c r="C1907" s="779" t="s">
        <v>83</v>
      </c>
      <c r="D1907" s="780"/>
      <c r="E1907" s="780"/>
      <c r="F1907" s="780"/>
      <c r="G1907" s="780"/>
      <c r="H1907" s="780"/>
      <c r="I1907" s="780"/>
      <c r="J1907" s="780"/>
      <c r="K1907" s="780"/>
      <c r="L1907" s="780"/>
      <c r="M1907" s="758"/>
      <c r="N1907" s="512"/>
      <c r="O1907" s="513"/>
      <c r="P1907" s="779" t="s">
        <v>90</v>
      </c>
      <c r="Q1907" s="780"/>
      <c r="R1907" s="780"/>
      <c r="S1907" s="758"/>
      <c r="T1907" s="757" t="s">
        <v>367</v>
      </c>
      <c r="U1907" s="758"/>
      <c r="V1907" s="781" t="s">
        <v>6</v>
      </c>
    </row>
    <row r="1908" spans="1:22" s="27" customFormat="1" ht="22.5" customHeight="1">
      <c r="A1908" s="106" t="s">
        <v>1978</v>
      </c>
      <c r="B1908" s="775"/>
      <c r="C1908" s="787" t="s">
        <v>84</v>
      </c>
      <c r="D1908" s="788"/>
      <c r="E1908" s="789"/>
      <c r="F1908" s="516">
        <v>3</v>
      </c>
      <c r="G1908" s="791" t="s">
        <v>292</v>
      </c>
      <c r="H1908" s="750" t="s">
        <v>291</v>
      </c>
      <c r="I1908" s="750"/>
      <c r="J1908" s="787" t="s">
        <v>290</v>
      </c>
      <c r="K1908" s="790"/>
      <c r="L1908" s="517"/>
      <c r="M1908" s="517"/>
      <c r="N1908" s="518"/>
      <c r="O1908" s="519"/>
      <c r="P1908" s="814"/>
      <c r="Q1908" s="815"/>
      <c r="R1908" s="815"/>
      <c r="S1908" s="816"/>
      <c r="T1908" s="759"/>
      <c r="U1908" s="760"/>
      <c r="V1908" s="782"/>
    </row>
    <row r="1909" spans="1:22" s="27" customFormat="1" ht="51.75" customHeight="1" thickBot="1">
      <c r="A1909" s="106" t="s">
        <v>1979</v>
      </c>
      <c r="B1909" s="775"/>
      <c r="C1909" s="788" t="s">
        <v>82</v>
      </c>
      <c r="D1909" s="789"/>
      <c r="E1909" s="520" t="s">
        <v>86</v>
      </c>
      <c r="F1909" s="514" t="s">
        <v>311</v>
      </c>
      <c r="G1909" s="791"/>
      <c r="H1909" s="750"/>
      <c r="I1909" s="750"/>
      <c r="J1909" s="504" t="s">
        <v>289</v>
      </c>
      <c r="K1909" s="515" t="s">
        <v>297</v>
      </c>
      <c r="L1909" s="521" t="s">
        <v>378</v>
      </c>
      <c r="M1909" s="521"/>
      <c r="N1909" s="522" t="s">
        <v>339</v>
      </c>
      <c r="O1909" s="523"/>
      <c r="P1909" s="454" t="s">
        <v>1100</v>
      </c>
      <c r="Q1909" s="333" t="s">
        <v>91</v>
      </c>
      <c r="R1909" s="334"/>
      <c r="S1909" s="107">
        <v>3</v>
      </c>
      <c r="T1909" s="784"/>
      <c r="U1909" s="785"/>
      <c r="V1909" s="783"/>
    </row>
    <row r="1910" spans="1:22" s="27" customFormat="1" ht="26.4" customHeight="1">
      <c r="A1910" s="106" t="s">
        <v>1980</v>
      </c>
      <c r="B1910" s="775"/>
      <c r="C1910" s="50">
        <v>1</v>
      </c>
      <c r="D1910" s="94" t="s">
        <v>560</v>
      </c>
      <c r="E1910" s="101">
        <v>0.33</v>
      </c>
      <c r="F1910" s="327">
        <v>1516.52</v>
      </c>
      <c r="G1910" s="327">
        <v>1532.71</v>
      </c>
      <c r="H1910" s="777" t="s">
        <v>31</v>
      </c>
      <c r="I1910" s="778"/>
      <c r="J1910" s="102" t="s">
        <v>6</v>
      </c>
      <c r="K1910" s="99" t="s">
        <v>1071</v>
      </c>
      <c r="L1910" s="486" t="s">
        <v>1049</v>
      </c>
      <c r="M1910" s="487" t="s">
        <v>1135</v>
      </c>
      <c r="N1910" s="401" t="s">
        <v>24</v>
      </c>
      <c r="O1910" s="801" t="s">
        <v>15</v>
      </c>
      <c r="P1910" s="802"/>
      <c r="Q1910" s="792">
        <v>60</v>
      </c>
      <c r="R1910" s="795" t="s">
        <v>1049</v>
      </c>
      <c r="S1910" s="796"/>
      <c r="T1910" s="757" t="s">
        <v>68</v>
      </c>
      <c r="U1910" s="780"/>
      <c r="V1910" s="758"/>
    </row>
    <row r="1911" spans="1:22" s="27" customFormat="1" ht="15.75" customHeight="1" thickBot="1">
      <c r="A1911" s="106" t="s">
        <v>1981</v>
      </c>
      <c r="B1911" s="775"/>
      <c r="C1911" s="50">
        <v>2</v>
      </c>
      <c r="D1911" s="94" t="s">
        <v>561</v>
      </c>
      <c r="E1911" s="101">
        <v>0.33</v>
      </c>
      <c r="F1911" s="327">
        <v>1419.954</v>
      </c>
      <c r="G1911" s="327">
        <v>1532.71</v>
      </c>
      <c r="H1911" s="777" t="s">
        <v>31</v>
      </c>
      <c r="I1911" s="778"/>
      <c r="J1911" s="102" t="s">
        <v>6</v>
      </c>
      <c r="K1911" s="99" t="s">
        <v>1071</v>
      </c>
      <c r="L1911" s="486" t="s">
        <v>1049</v>
      </c>
      <c r="M1911" s="487" t="s">
        <v>1135</v>
      </c>
      <c r="N1911" s="401" t="s">
        <v>24</v>
      </c>
      <c r="O1911" s="801"/>
      <c r="P1911" s="802"/>
      <c r="Q1911" s="793"/>
      <c r="R1911" s="797"/>
      <c r="S1911" s="798"/>
      <c r="T1911" s="784"/>
      <c r="U1911" s="786"/>
      <c r="V1911" s="785"/>
    </row>
    <row r="1912" spans="1:22" s="27" customFormat="1" ht="29.4" customHeight="1">
      <c r="A1912" s="106" t="s">
        <v>1982</v>
      </c>
      <c r="B1912" s="775"/>
      <c r="C1912" s="50">
        <v>3</v>
      </c>
      <c r="D1912" s="94" t="s">
        <v>562</v>
      </c>
      <c r="E1912" s="101">
        <v>0.34</v>
      </c>
      <c r="F1912" s="327">
        <v>6843.5059999999994</v>
      </c>
      <c r="G1912" s="327">
        <v>1532.71</v>
      </c>
      <c r="H1912" s="777" t="s">
        <v>6</v>
      </c>
      <c r="I1912" s="778"/>
      <c r="J1912" s="102" t="s">
        <v>6</v>
      </c>
      <c r="K1912" s="99" t="s">
        <v>1071</v>
      </c>
      <c r="L1912" s="486" t="s">
        <v>370</v>
      </c>
      <c r="M1912" s="487" t="s">
        <v>1102</v>
      </c>
      <c r="N1912" s="401" t="s">
        <v>24</v>
      </c>
      <c r="O1912" s="803"/>
      <c r="P1912" s="804"/>
      <c r="Q1912" s="794"/>
      <c r="R1912" s="799"/>
      <c r="S1912" s="800"/>
      <c r="T1912" s="261"/>
      <c r="U1912" s="261"/>
      <c r="V1912" s="262"/>
    </row>
    <row r="1913" spans="1:22" s="27" customFormat="1" ht="15.75" customHeight="1">
      <c r="A1913" s="106" t="s">
        <v>1983</v>
      </c>
      <c r="B1913" s="775"/>
      <c r="C1913" s="50">
        <v>4</v>
      </c>
      <c r="D1913" s="94" t="s">
        <v>1071</v>
      </c>
      <c r="E1913" s="101" t="s">
        <v>1071</v>
      </c>
      <c r="F1913" s="327" t="s">
        <v>1071</v>
      </c>
      <c r="G1913" s="327" t="s">
        <v>1071</v>
      </c>
      <c r="H1913" s="777" t="s">
        <v>1071</v>
      </c>
      <c r="I1913" s="778"/>
      <c r="J1913" s="102" t="s">
        <v>1071</v>
      </c>
      <c r="K1913" s="99" t="s">
        <v>1071</v>
      </c>
      <c r="L1913" s="486"/>
      <c r="M1913" s="487" t="s">
        <v>1071</v>
      </c>
      <c r="N1913" s="401"/>
      <c r="O1913" s="810" t="s">
        <v>315</v>
      </c>
      <c r="P1913" s="787" t="s">
        <v>314</v>
      </c>
      <c r="Q1913" s="788"/>
      <c r="R1913" s="788"/>
      <c r="S1913" s="789"/>
      <c r="T1913" s="242"/>
      <c r="U1913" s="242"/>
      <c r="V1913" s="263"/>
    </row>
    <row r="1914" spans="1:22" s="27" customFormat="1" ht="17.25" customHeight="1">
      <c r="A1914" s="106" t="s">
        <v>1984</v>
      </c>
      <c r="B1914" s="775"/>
      <c r="C1914" s="50">
        <v>5</v>
      </c>
      <c r="D1914" s="94" t="s">
        <v>1071</v>
      </c>
      <c r="E1914" s="101" t="s">
        <v>1071</v>
      </c>
      <c r="F1914" s="327" t="s">
        <v>1071</v>
      </c>
      <c r="G1914" s="327" t="s">
        <v>1071</v>
      </c>
      <c r="H1914" s="777" t="s">
        <v>1071</v>
      </c>
      <c r="I1914" s="778"/>
      <c r="J1914" s="102" t="s">
        <v>1071</v>
      </c>
      <c r="K1914" s="99" t="s">
        <v>1071</v>
      </c>
      <c r="L1914" s="486"/>
      <c r="M1914" s="487" t="s">
        <v>1071</v>
      </c>
      <c r="N1914" s="401"/>
      <c r="O1914" s="811"/>
      <c r="P1914" s="504" t="s">
        <v>92</v>
      </c>
      <c r="Q1914" s="504" t="s">
        <v>299</v>
      </c>
      <c r="R1914" s="750" t="s">
        <v>312</v>
      </c>
      <c r="S1914" s="750"/>
      <c r="T1914" s="242"/>
      <c r="U1914" s="242"/>
      <c r="V1914" s="263"/>
    </row>
    <row r="1915" spans="1:22" s="27" customFormat="1" ht="16.5" customHeight="1" thickBot="1">
      <c r="A1915" s="106" t="s">
        <v>1985</v>
      </c>
      <c r="B1915" s="775"/>
      <c r="C1915" s="103">
        <v>6</v>
      </c>
      <c r="D1915" s="104" t="s">
        <v>1071</v>
      </c>
      <c r="E1915" s="105" t="s">
        <v>1071</v>
      </c>
      <c r="F1915" s="327" t="s">
        <v>1071</v>
      </c>
      <c r="G1915" s="327" t="s">
        <v>1071</v>
      </c>
      <c r="H1915" s="777" t="s">
        <v>1071</v>
      </c>
      <c r="I1915" s="778"/>
      <c r="J1915" s="102" t="s">
        <v>1071</v>
      </c>
      <c r="K1915" s="99" t="s">
        <v>1071</v>
      </c>
      <c r="L1915" s="486"/>
      <c r="M1915" s="487" t="s">
        <v>1071</v>
      </c>
      <c r="N1915" s="484"/>
      <c r="O1915" s="346" t="s">
        <v>6</v>
      </c>
      <c r="P1915" s="265">
        <v>2</v>
      </c>
      <c r="Q1915" s="266">
        <v>3065.4126299999998</v>
      </c>
      <c r="R1915" s="817">
        <v>9779.98</v>
      </c>
      <c r="S1915" s="817">
        <v>0</v>
      </c>
      <c r="T1915" s="242"/>
      <c r="U1915" s="242"/>
      <c r="V1915" s="263"/>
    </row>
    <row r="1916" spans="1:22" s="27" customFormat="1" ht="16.5" customHeight="1" thickBot="1">
      <c r="A1916" s="106" t="s">
        <v>1986</v>
      </c>
      <c r="B1916" s="776"/>
      <c r="C1916" s="805" t="s">
        <v>88</v>
      </c>
      <c r="D1916" s="806"/>
      <c r="E1916" s="806"/>
      <c r="F1916" s="545"/>
      <c r="G1916" s="546"/>
      <c r="H1916" s="730" t="s">
        <v>6</v>
      </c>
      <c r="I1916" s="731"/>
      <c r="J1916" s="449" t="s">
        <v>6</v>
      </c>
      <c r="K1916" s="267" t="s">
        <v>6</v>
      </c>
      <c r="L1916" s="527"/>
      <c r="M1916" s="575"/>
      <c r="N1916" s="528"/>
      <c r="O1916" s="732" t="s">
        <v>1071</v>
      </c>
      <c r="P1916" s="732" t="s">
        <v>1071</v>
      </c>
      <c r="Q1916" s="732" t="s">
        <v>1071</v>
      </c>
      <c r="R1916" s="732" t="s">
        <v>1071</v>
      </c>
      <c r="S1916" s="732" t="s">
        <v>1071</v>
      </c>
      <c r="T1916" s="524"/>
      <c r="U1916" s="525"/>
      <c r="V1916" s="526"/>
    </row>
    <row r="1917" spans="1:22" ht="24.9" customHeight="1"/>
    <row r="1918" spans="1:22" ht="24.9" customHeight="1"/>
    <row r="1919" spans="1:22" s="38" customFormat="1" ht="24" thickBot="1">
      <c r="A1919" s="31">
        <v>57</v>
      </c>
      <c r="B1919" s="746" t="s">
        <v>49</v>
      </c>
      <c r="C1919" s="746"/>
      <c r="D1919" s="746"/>
      <c r="E1919" s="32">
        <v>61</v>
      </c>
      <c r="F1919" s="33" t="s">
        <v>563</v>
      </c>
      <c r="G1919" s="34"/>
      <c r="H1919" s="34"/>
      <c r="I1919" s="33"/>
      <c r="J1919" s="33"/>
      <c r="K1919" s="33"/>
      <c r="L1919" s="33"/>
      <c r="M1919" s="35"/>
      <c r="N1919" s="35"/>
      <c r="O1919" s="34"/>
      <c r="P1919" s="34"/>
      <c r="Q1919" s="36"/>
      <c r="R1919" s="36"/>
      <c r="S1919" s="36"/>
      <c r="T1919" s="36"/>
      <c r="U1919" s="37"/>
    </row>
    <row r="1920" spans="1:22" s="24" customFormat="1" ht="24.75" customHeight="1">
      <c r="A1920" s="22"/>
      <c r="B1920" s="768" t="s">
        <v>54</v>
      </c>
      <c r="C1920" s="501" t="s">
        <v>55</v>
      </c>
      <c r="D1920" s="502" t="s">
        <v>16</v>
      </c>
      <c r="E1920" s="502"/>
      <c r="F1920" s="502" t="s">
        <v>56</v>
      </c>
      <c r="G1920" s="503"/>
      <c r="H1920" s="749" t="s">
        <v>57</v>
      </c>
      <c r="I1920" s="747" t="s">
        <v>345</v>
      </c>
      <c r="J1920" s="749" t="s">
        <v>17</v>
      </c>
      <c r="K1920" s="749" t="s">
        <v>298</v>
      </c>
      <c r="L1920" s="749" t="s">
        <v>58</v>
      </c>
      <c r="M1920" s="749" t="s">
        <v>193</v>
      </c>
      <c r="N1920" s="766" t="s">
        <v>313</v>
      </c>
      <c r="O1920" s="767"/>
      <c r="P1920" s="733" t="s">
        <v>21</v>
      </c>
      <c r="Q1920" s="734"/>
      <c r="R1920" s="757" t="s">
        <v>205</v>
      </c>
      <c r="S1920" s="758"/>
      <c r="T1920" s="761" t="s">
        <v>180</v>
      </c>
      <c r="U1920" s="762"/>
      <c r="V1920" s="763"/>
    </row>
    <row r="1921" spans="1:22" s="24" customFormat="1" ht="92.25" customHeight="1">
      <c r="A1921" s="22"/>
      <c r="B1921" s="769"/>
      <c r="C1921" s="504" t="s">
        <v>59</v>
      </c>
      <c r="D1921" s="505" t="s">
        <v>3</v>
      </c>
      <c r="E1921" s="505" t="s">
        <v>18</v>
      </c>
      <c r="F1921" s="505" t="s">
        <v>60</v>
      </c>
      <c r="G1921" s="506" t="s">
        <v>61</v>
      </c>
      <c r="H1921" s="750"/>
      <c r="I1921" s="748"/>
      <c r="J1921" s="750"/>
      <c r="K1921" s="750"/>
      <c r="L1921" s="750"/>
      <c r="M1921" s="750"/>
      <c r="N1921" s="504" t="s">
        <v>191</v>
      </c>
      <c r="O1921" s="505" t="s">
        <v>73</v>
      </c>
      <c r="P1921" s="764"/>
      <c r="Q1921" s="765"/>
      <c r="R1921" s="759"/>
      <c r="S1921" s="760"/>
      <c r="T1921" s="507" t="s">
        <v>181</v>
      </c>
      <c r="U1921" s="508" t="s">
        <v>190</v>
      </c>
      <c r="V1921" s="509" t="s">
        <v>225</v>
      </c>
    </row>
    <row r="1922" spans="1:22" s="24" customFormat="1" ht="26.25" customHeight="1">
      <c r="A1922" s="22"/>
      <c r="B1922" s="433"/>
      <c r="C1922" s="434">
        <v>3</v>
      </c>
      <c r="D1922" s="434">
        <v>4</v>
      </c>
      <c r="E1922" s="434">
        <v>5</v>
      </c>
      <c r="F1922" s="434">
        <v>6</v>
      </c>
      <c r="G1922" s="434">
        <v>7</v>
      </c>
      <c r="H1922" s="434">
        <v>8</v>
      </c>
      <c r="I1922" s="434">
        <v>9</v>
      </c>
      <c r="J1922" s="434">
        <v>10</v>
      </c>
      <c r="K1922" s="434">
        <v>11</v>
      </c>
      <c r="L1922" s="434">
        <v>12</v>
      </c>
      <c r="M1922" s="434">
        <v>13</v>
      </c>
      <c r="N1922" s="434">
        <v>14</v>
      </c>
      <c r="O1922" s="434">
        <v>15</v>
      </c>
      <c r="P1922" s="435">
        <v>16</v>
      </c>
      <c r="Q1922" s="436">
        <v>17</v>
      </c>
      <c r="R1922" s="435">
        <v>18</v>
      </c>
      <c r="S1922" s="436">
        <v>19</v>
      </c>
      <c r="T1922" s="437">
        <v>20</v>
      </c>
      <c r="U1922" s="224">
        <v>21</v>
      </c>
      <c r="V1922" s="438">
        <v>22</v>
      </c>
    </row>
    <row r="1923" spans="1:22" s="40" customFormat="1" ht="24.9" customHeight="1">
      <c r="A1923" s="39" t="s">
        <v>1987</v>
      </c>
      <c r="B1923" s="439">
        <v>1</v>
      </c>
      <c r="C1923" s="427" t="s">
        <v>967</v>
      </c>
      <c r="D1923" s="427" t="s">
        <v>968</v>
      </c>
      <c r="E1923" s="427" t="s">
        <v>969</v>
      </c>
      <c r="F1923" s="427" t="s">
        <v>595</v>
      </c>
      <c r="G1923" s="419">
        <v>0.5</v>
      </c>
      <c r="H1923" s="419" t="s">
        <v>24</v>
      </c>
      <c r="I1923" s="425">
        <v>2</v>
      </c>
      <c r="J1923" s="426" t="s">
        <v>565</v>
      </c>
      <c r="K1923" s="461">
        <v>39841</v>
      </c>
      <c r="L1923" s="461">
        <v>40757</v>
      </c>
      <c r="M1923" s="420">
        <v>1172.8699999999999</v>
      </c>
      <c r="N1923" s="458">
        <v>586.43499999999995</v>
      </c>
      <c r="O1923" s="228">
        <v>586.43499999999995</v>
      </c>
      <c r="P1923" s="720"/>
      <c r="Q1923" s="721"/>
      <c r="R1923" s="722" t="s">
        <v>610</v>
      </c>
      <c r="S1923" s="723"/>
      <c r="T1923" s="422" t="s">
        <v>24</v>
      </c>
      <c r="U1923" s="423">
        <v>23</v>
      </c>
      <c r="V1923" s="424" t="s">
        <v>24</v>
      </c>
    </row>
    <row r="1924" spans="1:22" s="40" customFormat="1" ht="24.9" customHeight="1">
      <c r="A1924" s="39" t="s">
        <v>1088</v>
      </c>
      <c r="B1924" s="439">
        <v>2</v>
      </c>
      <c r="C1924" s="427" t="s">
        <v>967</v>
      </c>
      <c r="D1924" s="427" t="s">
        <v>970</v>
      </c>
      <c r="E1924" s="427" t="s">
        <v>971</v>
      </c>
      <c r="F1924" s="427" t="s">
        <v>591</v>
      </c>
      <c r="G1924" s="419">
        <v>1</v>
      </c>
      <c r="H1924" s="419" t="s">
        <v>24</v>
      </c>
      <c r="I1924" s="425">
        <v>2</v>
      </c>
      <c r="J1924" s="426" t="s">
        <v>565</v>
      </c>
      <c r="K1924" s="461">
        <v>42005</v>
      </c>
      <c r="L1924" s="461">
        <v>42551</v>
      </c>
      <c r="M1924" s="420">
        <v>1151.4000000000001</v>
      </c>
      <c r="N1924" s="458">
        <v>1151.4000000000001</v>
      </c>
      <c r="O1924" s="228">
        <v>1151.4000000000001</v>
      </c>
      <c r="P1924" s="720"/>
      <c r="Q1924" s="721"/>
      <c r="R1924" s="722" t="s">
        <v>610</v>
      </c>
      <c r="S1924" s="723"/>
      <c r="T1924" s="422" t="s">
        <v>24</v>
      </c>
      <c r="U1924" s="423">
        <v>85</v>
      </c>
      <c r="V1924" s="424" t="s">
        <v>24</v>
      </c>
    </row>
    <row r="1925" spans="1:22" s="40" customFormat="1" ht="24.9" customHeight="1">
      <c r="A1925" s="39" t="s">
        <v>595</v>
      </c>
      <c r="B1925" s="439">
        <v>3</v>
      </c>
      <c r="C1925" s="427" t="s">
        <v>972</v>
      </c>
      <c r="D1925" s="427" t="s">
        <v>973</v>
      </c>
      <c r="E1925" s="427" t="s">
        <v>974</v>
      </c>
      <c r="F1925" s="427" t="s">
        <v>591</v>
      </c>
      <c r="G1925" s="419">
        <v>1</v>
      </c>
      <c r="H1925" s="419" t="s">
        <v>24</v>
      </c>
      <c r="I1925" s="425">
        <v>2</v>
      </c>
      <c r="J1925" s="426" t="s">
        <v>565</v>
      </c>
      <c r="K1925" s="461">
        <v>40802</v>
      </c>
      <c r="L1925" s="461">
        <v>40907</v>
      </c>
      <c r="M1925" s="420">
        <v>201.48</v>
      </c>
      <c r="N1925" s="458">
        <v>201.48</v>
      </c>
      <c r="O1925" s="228">
        <v>201.48</v>
      </c>
      <c r="P1925" s="720"/>
      <c r="Q1925" s="721"/>
      <c r="R1925" s="722" t="s">
        <v>610</v>
      </c>
      <c r="S1925" s="723"/>
      <c r="T1925" s="422" t="s">
        <v>24</v>
      </c>
      <c r="U1925" s="423">
        <v>8</v>
      </c>
      <c r="V1925" s="424" t="s">
        <v>24</v>
      </c>
    </row>
    <row r="1926" spans="1:22" s="40" customFormat="1" ht="24.9" customHeight="1">
      <c r="A1926" s="39" t="s">
        <v>1089</v>
      </c>
      <c r="B1926" s="439">
        <v>4</v>
      </c>
      <c r="C1926" s="427" t="s">
        <v>967</v>
      </c>
      <c r="D1926" s="427" t="s">
        <v>975</v>
      </c>
      <c r="E1926" s="427" t="s">
        <v>976</v>
      </c>
      <c r="F1926" s="427" t="s">
        <v>595</v>
      </c>
      <c r="G1926" s="419">
        <v>0.8</v>
      </c>
      <c r="H1926" s="419" t="s">
        <v>24</v>
      </c>
      <c r="I1926" s="425">
        <v>2</v>
      </c>
      <c r="J1926" s="426" t="s">
        <v>565</v>
      </c>
      <c r="K1926" s="594">
        <v>43642</v>
      </c>
      <c r="L1926" s="461">
        <v>43824</v>
      </c>
      <c r="M1926" s="420">
        <v>257.8</v>
      </c>
      <c r="N1926" s="458">
        <v>206.24</v>
      </c>
      <c r="O1926" s="228">
        <v>206.24</v>
      </c>
      <c r="P1926" s="720"/>
      <c r="Q1926" s="721"/>
      <c r="R1926" s="722" t="s">
        <v>610</v>
      </c>
      <c r="S1926" s="723"/>
      <c r="T1926" s="422" t="s">
        <v>24</v>
      </c>
      <c r="U1926" s="423">
        <v>98</v>
      </c>
      <c r="V1926" s="424" t="s">
        <v>24</v>
      </c>
    </row>
    <row r="1927" spans="1:22" s="40" customFormat="1" ht="24.9" customHeight="1">
      <c r="A1927" s="39" t="s">
        <v>1090</v>
      </c>
      <c r="B1927" s="439">
        <v>5</v>
      </c>
      <c r="C1927" s="427" t="s">
        <v>977</v>
      </c>
      <c r="D1927" s="427" t="s">
        <v>978</v>
      </c>
      <c r="E1927" s="427" t="s">
        <v>979</v>
      </c>
      <c r="F1927" s="427" t="s">
        <v>595</v>
      </c>
      <c r="G1927" s="419">
        <v>0.2</v>
      </c>
      <c r="H1927" s="419" t="s">
        <v>24</v>
      </c>
      <c r="I1927" s="425">
        <v>1</v>
      </c>
      <c r="J1927" s="426" t="s">
        <v>564</v>
      </c>
      <c r="K1927" s="461">
        <v>41603</v>
      </c>
      <c r="L1927" s="461">
        <v>42735</v>
      </c>
      <c r="M1927" s="420">
        <v>70145.22</v>
      </c>
      <c r="N1927" s="458">
        <v>14029.044000000002</v>
      </c>
      <c r="O1927" s="228">
        <v>14029.044</v>
      </c>
      <c r="P1927" s="720"/>
      <c r="Q1927" s="721"/>
      <c r="R1927" s="722" t="s">
        <v>610</v>
      </c>
      <c r="S1927" s="723"/>
      <c r="T1927" s="422" t="s">
        <v>24</v>
      </c>
      <c r="U1927" s="423">
        <v>31</v>
      </c>
      <c r="V1927" s="424" t="s">
        <v>24</v>
      </c>
    </row>
    <row r="1928" spans="1:22" s="40" customFormat="1" ht="24.9" customHeight="1">
      <c r="A1928" s="39" t="s">
        <v>1091</v>
      </c>
      <c r="B1928" s="439">
        <v>6</v>
      </c>
      <c r="C1928" s="427" t="s">
        <v>967</v>
      </c>
      <c r="D1928" s="427" t="s">
        <v>980</v>
      </c>
      <c r="E1928" s="427" t="s">
        <v>981</v>
      </c>
      <c r="F1928" s="427" t="s">
        <v>591</v>
      </c>
      <c r="G1928" s="419">
        <v>1</v>
      </c>
      <c r="H1928" s="419" t="s">
        <v>24</v>
      </c>
      <c r="I1928" s="425">
        <v>3</v>
      </c>
      <c r="J1928" s="426" t="s">
        <v>566</v>
      </c>
      <c r="K1928" s="461">
        <v>37081</v>
      </c>
      <c r="L1928" s="461">
        <v>38199</v>
      </c>
      <c r="M1928" s="420">
        <v>1609.96</v>
      </c>
      <c r="N1928" s="458">
        <v>1609.96</v>
      </c>
      <c r="O1928" s="228">
        <v>1609.96</v>
      </c>
      <c r="P1928" s="720"/>
      <c r="Q1928" s="721"/>
      <c r="R1928" s="722" t="s">
        <v>610</v>
      </c>
      <c r="S1928" s="723"/>
      <c r="T1928" s="422" t="s">
        <v>24</v>
      </c>
      <c r="U1928" s="423">
        <v>6</v>
      </c>
      <c r="V1928" s="424" t="s">
        <v>24</v>
      </c>
    </row>
    <row r="1929" spans="1:22" s="40" customFormat="1" ht="13.8">
      <c r="A1929" s="39"/>
      <c r="B1929" s="439"/>
      <c r="C1929" s="427"/>
      <c r="D1929" s="427"/>
      <c r="E1929" s="427"/>
      <c r="F1929" s="427"/>
      <c r="G1929" s="419"/>
      <c r="H1929" s="419"/>
      <c r="I1929" s="425"/>
      <c r="J1929" s="426" t="s">
        <v>1071</v>
      </c>
      <c r="K1929" s="461"/>
      <c r="L1929" s="461"/>
      <c r="M1929" s="420"/>
      <c r="N1929" s="458" t="s">
        <v>1071</v>
      </c>
      <c r="O1929" s="228" t="s">
        <v>1071</v>
      </c>
      <c r="P1929" s="720"/>
      <c r="Q1929" s="721"/>
      <c r="R1929" s="722"/>
      <c r="S1929" s="723"/>
      <c r="T1929" s="422"/>
      <c r="U1929" s="423"/>
      <c r="V1929" s="424"/>
    </row>
    <row r="1930" spans="1:22" s="40" customFormat="1" ht="13.8">
      <c r="A1930" s="39"/>
      <c r="B1930" s="439" t="s">
        <v>1071</v>
      </c>
      <c r="C1930" s="427"/>
      <c r="D1930" s="427"/>
      <c r="E1930" s="427"/>
      <c r="F1930" s="427"/>
      <c r="G1930" s="419"/>
      <c r="H1930" s="419"/>
      <c r="I1930" s="425"/>
      <c r="J1930" s="426" t="s">
        <v>1071</v>
      </c>
      <c r="K1930" s="461"/>
      <c r="L1930" s="461"/>
      <c r="M1930" s="420"/>
      <c r="N1930" s="458" t="s">
        <v>1071</v>
      </c>
      <c r="O1930" s="228" t="s">
        <v>1071</v>
      </c>
      <c r="P1930" s="720"/>
      <c r="Q1930" s="721"/>
      <c r="R1930" s="722"/>
      <c r="S1930" s="723"/>
      <c r="T1930" s="422"/>
      <c r="U1930" s="423"/>
      <c r="V1930" s="424"/>
    </row>
    <row r="1931" spans="1:22" s="40" customFormat="1" ht="13.8">
      <c r="A1931" s="39"/>
      <c r="B1931" s="439" t="s">
        <v>1071</v>
      </c>
      <c r="C1931" s="427"/>
      <c r="D1931" s="427"/>
      <c r="E1931" s="427"/>
      <c r="F1931" s="427"/>
      <c r="G1931" s="419"/>
      <c r="H1931" s="419"/>
      <c r="I1931" s="425"/>
      <c r="J1931" s="426" t="s">
        <v>1071</v>
      </c>
      <c r="K1931" s="461"/>
      <c r="L1931" s="461"/>
      <c r="M1931" s="420"/>
      <c r="N1931" s="458" t="s">
        <v>1071</v>
      </c>
      <c r="O1931" s="228" t="s">
        <v>1071</v>
      </c>
      <c r="P1931" s="720"/>
      <c r="Q1931" s="721"/>
      <c r="R1931" s="722"/>
      <c r="S1931" s="723"/>
      <c r="T1931" s="422"/>
      <c r="U1931" s="423"/>
      <c r="V1931" s="424"/>
    </row>
    <row r="1932" spans="1:22" s="40" customFormat="1" ht="13.8">
      <c r="A1932" s="39"/>
      <c r="B1932" s="439" t="s">
        <v>1071</v>
      </c>
      <c r="C1932" s="427"/>
      <c r="D1932" s="427"/>
      <c r="E1932" s="427"/>
      <c r="F1932" s="427"/>
      <c r="G1932" s="419"/>
      <c r="H1932" s="419"/>
      <c r="I1932" s="425"/>
      <c r="J1932" s="426" t="s">
        <v>1071</v>
      </c>
      <c r="K1932" s="461"/>
      <c r="L1932" s="461"/>
      <c r="M1932" s="420"/>
      <c r="N1932" s="458" t="s">
        <v>1071</v>
      </c>
      <c r="O1932" s="228" t="s">
        <v>1071</v>
      </c>
      <c r="P1932" s="720"/>
      <c r="Q1932" s="721"/>
      <c r="R1932" s="722"/>
      <c r="S1932" s="723"/>
      <c r="T1932" s="422"/>
      <c r="U1932" s="423"/>
      <c r="V1932" s="424"/>
    </row>
    <row r="1933" spans="1:22" s="40" customFormat="1" ht="13.8">
      <c r="A1933" s="39"/>
      <c r="B1933" s="439" t="s">
        <v>1071</v>
      </c>
      <c r="C1933" s="427"/>
      <c r="D1933" s="427"/>
      <c r="E1933" s="427"/>
      <c r="F1933" s="427"/>
      <c r="G1933" s="419"/>
      <c r="H1933" s="419"/>
      <c r="I1933" s="425"/>
      <c r="J1933" s="426" t="s">
        <v>1071</v>
      </c>
      <c r="K1933" s="461"/>
      <c r="L1933" s="461"/>
      <c r="M1933" s="420"/>
      <c r="N1933" s="458" t="s">
        <v>1071</v>
      </c>
      <c r="O1933" s="228" t="s">
        <v>1071</v>
      </c>
      <c r="P1933" s="720"/>
      <c r="Q1933" s="721"/>
      <c r="R1933" s="722"/>
      <c r="S1933" s="723"/>
      <c r="T1933" s="422"/>
      <c r="U1933" s="423"/>
      <c r="V1933" s="424"/>
    </row>
    <row r="1934" spans="1:22" s="40" customFormat="1" ht="13.8">
      <c r="A1934" s="39" t="s">
        <v>1988</v>
      </c>
      <c r="B1934" s="439" t="s">
        <v>1071</v>
      </c>
      <c r="C1934" s="427"/>
      <c r="D1934" s="427"/>
      <c r="E1934" s="427"/>
      <c r="F1934" s="427"/>
      <c r="G1934" s="419"/>
      <c r="H1934" s="419"/>
      <c r="I1934" s="425"/>
      <c r="J1934" s="426" t="s">
        <v>1071</v>
      </c>
      <c r="K1934" s="461"/>
      <c r="L1934" s="461"/>
      <c r="M1934" s="420"/>
      <c r="N1934" s="459" t="s">
        <v>1071</v>
      </c>
      <c r="O1934" s="228"/>
      <c r="P1934" s="720"/>
      <c r="Q1934" s="721"/>
      <c r="R1934" s="722"/>
      <c r="S1934" s="723"/>
      <c r="T1934" s="422"/>
      <c r="U1934" s="423"/>
      <c r="V1934" s="424"/>
    </row>
    <row r="1935" spans="1:22" s="40" customFormat="1" ht="13.8">
      <c r="A1935" s="39" t="s">
        <v>1989</v>
      </c>
      <c r="B1935" s="439" t="s">
        <v>1071</v>
      </c>
      <c r="C1935" s="427"/>
      <c r="D1935" s="427"/>
      <c r="E1935" s="427"/>
      <c r="F1935" s="427"/>
      <c r="G1935" s="419"/>
      <c r="H1935" s="419"/>
      <c r="I1935" s="425"/>
      <c r="J1935" s="426" t="s">
        <v>1071</v>
      </c>
      <c r="K1935" s="461"/>
      <c r="L1935" s="461"/>
      <c r="M1935" s="421"/>
      <c r="N1935" s="459" t="s">
        <v>1071</v>
      </c>
      <c r="O1935" s="228" t="s">
        <v>1071</v>
      </c>
      <c r="P1935" s="720"/>
      <c r="Q1935" s="721"/>
      <c r="R1935" s="722"/>
      <c r="S1935" s="723"/>
      <c r="T1935" s="422"/>
      <c r="U1935" s="423"/>
      <c r="V1935" s="424"/>
    </row>
    <row r="1936" spans="1:22" s="40" customFormat="1" ht="13.8">
      <c r="A1936" s="39" t="s">
        <v>1990</v>
      </c>
      <c r="B1936" s="439" t="s">
        <v>1071</v>
      </c>
      <c r="C1936" s="427"/>
      <c r="D1936" s="427"/>
      <c r="E1936" s="427"/>
      <c r="F1936" s="427"/>
      <c r="G1936" s="419"/>
      <c r="H1936" s="419"/>
      <c r="I1936" s="425"/>
      <c r="J1936" s="426" t="s">
        <v>1071</v>
      </c>
      <c r="K1936" s="461"/>
      <c r="L1936" s="461"/>
      <c r="M1936" s="421"/>
      <c r="N1936" s="459" t="s">
        <v>1071</v>
      </c>
      <c r="O1936" s="228" t="s">
        <v>1071</v>
      </c>
      <c r="P1936" s="720"/>
      <c r="Q1936" s="721"/>
      <c r="R1936" s="722"/>
      <c r="S1936" s="723"/>
      <c r="T1936" s="422"/>
      <c r="U1936" s="423"/>
      <c r="V1936" s="424"/>
    </row>
    <row r="1937" spans="1:22" s="40" customFormat="1" ht="14.4" thickBot="1">
      <c r="A1937" s="39" t="s">
        <v>1991</v>
      </c>
      <c r="B1937" s="443" t="s">
        <v>1071</v>
      </c>
      <c r="C1937" s="428"/>
      <c r="D1937" s="428"/>
      <c r="E1937" s="428"/>
      <c r="F1937" s="428"/>
      <c r="G1937" s="429"/>
      <c r="H1937" s="429"/>
      <c r="I1937" s="430"/>
      <c r="J1937" s="431" t="s">
        <v>1071</v>
      </c>
      <c r="K1937" s="462"/>
      <c r="L1937" s="462"/>
      <c r="M1937" s="432"/>
      <c r="N1937" s="459" t="s">
        <v>1071</v>
      </c>
      <c r="O1937" s="228" t="s">
        <v>1071</v>
      </c>
      <c r="P1937" s="720"/>
      <c r="Q1937" s="721"/>
      <c r="R1937" s="722"/>
      <c r="S1937" s="723"/>
      <c r="T1937" s="422"/>
      <c r="U1937" s="423"/>
      <c r="V1937" s="424"/>
    </row>
    <row r="1938" spans="1:22" s="24" customFormat="1" ht="12" customHeight="1">
      <c r="A1938" s="39"/>
      <c r="B1938" s="41"/>
      <c r="C1938" s="42"/>
      <c r="D1938" s="42"/>
      <c r="E1938" s="42"/>
      <c r="F1938" s="42"/>
      <c r="G1938" s="42"/>
      <c r="H1938" s="440"/>
      <c r="I1938" s="42"/>
      <c r="J1938" s="42"/>
      <c r="K1938" s="42"/>
      <c r="L1938" s="42"/>
      <c r="M1938" s="42"/>
      <c r="N1938" s="42"/>
      <c r="O1938" s="227"/>
      <c r="P1938" s="42"/>
      <c r="Q1938" s="42"/>
      <c r="R1938" s="227"/>
      <c r="S1938" s="42"/>
      <c r="T1938" s="42"/>
      <c r="U1938" s="43"/>
      <c r="V1938" s="44"/>
    </row>
    <row r="1939" spans="1:22" s="24" customFormat="1" ht="17.25" customHeight="1" thickBot="1">
      <c r="A1939" s="39" t="s">
        <v>1992</v>
      </c>
      <c r="B1939" s="510"/>
      <c r="C1939" s="511"/>
      <c r="D1939" s="511"/>
      <c r="E1939" s="511"/>
      <c r="F1939" s="511"/>
      <c r="G1939" s="511"/>
      <c r="H1939" s="511"/>
      <c r="I1939" s="511"/>
      <c r="J1939" s="511"/>
      <c r="K1939" s="511"/>
      <c r="L1939" s="511"/>
      <c r="M1939" s="511"/>
      <c r="N1939" s="447" t="s">
        <v>322</v>
      </c>
      <c r="O1939" s="448">
        <v>2964.093166666667</v>
      </c>
      <c r="P1939" s="576"/>
      <c r="Q1939" s="576"/>
      <c r="R1939" s="577"/>
      <c r="S1939" s="577"/>
      <c r="T1939" s="578"/>
      <c r="U1939" s="579"/>
      <c r="V1939" s="580"/>
    </row>
    <row r="1940" spans="1:22" ht="17.25" customHeight="1">
      <c r="B1940" s="46"/>
      <c r="C1940" s="46"/>
      <c r="D1940" s="46"/>
      <c r="E1940" s="46"/>
      <c r="F1940" s="46"/>
      <c r="G1940" s="47"/>
      <c r="H1940" s="47"/>
      <c r="I1940" s="47"/>
      <c r="J1940" s="47"/>
      <c r="K1940" s="47"/>
      <c r="L1940" s="47"/>
      <c r="M1940" s="47"/>
      <c r="N1940" s="47"/>
      <c r="O1940" s="47"/>
      <c r="P1940" s="47"/>
      <c r="Q1940" s="47"/>
      <c r="R1940" s="47"/>
      <c r="S1940" s="47"/>
      <c r="T1940" s="47"/>
      <c r="U1940" s="47"/>
      <c r="V1940" s="47"/>
    </row>
    <row r="1941" spans="1:22" s="24" customFormat="1" ht="16.5" customHeight="1" thickBot="1">
      <c r="A1941" s="22"/>
      <c r="B1941" s="735" t="s">
        <v>65</v>
      </c>
      <c r="C1941" s="735"/>
      <c r="D1941" s="735"/>
      <c r="E1941" s="735"/>
      <c r="F1941" s="735"/>
      <c r="G1941" s="735"/>
      <c r="H1941" s="735"/>
      <c r="I1941" s="735"/>
      <c r="J1941" s="735"/>
      <c r="K1941" s="735"/>
      <c r="L1941" s="735"/>
      <c r="M1941" s="735"/>
      <c r="N1941" s="735"/>
      <c r="O1941" s="735"/>
      <c r="P1941" s="735"/>
      <c r="Q1941" s="735"/>
      <c r="R1941" s="735"/>
      <c r="S1941" s="735"/>
      <c r="T1941" s="735"/>
      <c r="U1941" s="735"/>
      <c r="V1941" s="735"/>
    </row>
    <row r="1942" spans="1:22" s="27" customFormat="1" ht="22.5" customHeight="1">
      <c r="A1942" s="106" t="s">
        <v>1993</v>
      </c>
      <c r="B1942" s="774" t="s">
        <v>62</v>
      </c>
      <c r="C1942" s="779" t="s">
        <v>83</v>
      </c>
      <c r="D1942" s="780"/>
      <c r="E1942" s="780"/>
      <c r="F1942" s="780"/>
      <c r="G1942" s="780"/>
      <c r="H1942" s="780"/>
      <c r="I1942" s="780"/>
      <c r="J1942" s="780"/>
      <c r="K1942" s="780"/>
      <c r="L1942" s="780"/>
      <c r="M1942" s="758"/>
      <c r="N1942" s="512"/>
      <c r="O1942" s="513"/>
      <c r="P1942" s="779" t="s">
        <v>90</v>
      </c>
      <c r="Q1942" s="780"/>
      <c r="R1942" s="780"/>
      <c r="S1942" s="758"/>
      <c r="T1942" s="757" t="s">
        <v>367</v>
      </c>
      <c r="U1942" s="758"/>
      <c r="V1942" s="781" t="s">
        <v>6</v>
      </c>
    </row>
    <row r="1943" spans="1:22" s="27" customFormat="1" ht="22.5" customHeight="1">
      <c r="A1943" s="106" t="s">
        <v>1994</v>
      </c>
      <c r="B1943" s="775"/>
      <c r="C1943" s="787" t="s">
        <v>84</v>
      </c>
      <c r="D1943" s="788"/>
      <c r="E1943" s="789"/>
      <c r="F1943" s="516">
        <v>3</v>
      </c>
      <c r="G1943" s="791" t="s">
        <v>292</v>
      </c>
      <c r="H1943" s="750" t="s">
        <v>291</v>
      </c>
      <c r="I1943" s="750"/>
      <c r="J1943" s="787" t="s">
        <v>290</v>
      </c>
      <c r="K1943" s="790"/>
      <c r="L1943" s="517"/>
      <c r="M1943" s="517"/>
      <c r="N1943" s="518"/>
      <c r="O1943" s="519"/>
      <c r="P1943" s="814"/>
      <c r="Q1943" s="815"/>
      <c r="R1943" s="815"/>
      <c r="S1943" s="816"/>
      <c r="T1943" s="759"/>
      <c r="U1943" s="760"/>
      <c r="V1943" s="782"/>
    </row>
    <row r="1944" spans="1:22" s="27" customFormat="1" ht="51.75" customHeight="1" thickBot="1">
      <c r="A1944" s="106" t="s">
        <v>1995</v>
      </c>
      <c r="B1944" s="775"/>
      <c r="C1944" s="788" t="s">
        <v>82</v>
      </c>
      <c r="D1944" s="789"/>
      <c r="E1944" s="520" t="s">
        <v>86</v>
      </c>
      <c r="F1944" s="514" t="s">
        <v>311</v>
      </c>
      <c r="G1944" s="791"/>
      <c r="H1944" s="750"/>
      <c r="I1944" s="750"/>
      <c r="J1944" s="504" t="s">
        <v>289</v>
      </c>
      <c r="K1944" s="515" t="s">
        <v>297</v>
      </c>
      <c r="L1944" s="521" t="s">
        <v>378</v>
      </c>
      <c r="M1944" s="521"/>
      <c r="N1944" s="522" t="s">
        <v>339</v>
      </c>
      <c r="O1944" s="523"/>
      <c r="P1944" s="454" t="s">
        <v>1100</v>
      </c>
      <c r="Q1944" s="333" t="s">
        <v>91</v>
      </c>
      <c r="R1944" s="334"/>
      <c r="S1944" s="107">
        <v>6</v>
      </c>
      <c r="T1944" s="784"/>
      <c r="U1944" s="785"/>
      <c r="V1944" s="783"/>
    </row>
    <row r="1945" spans="1:22" s="27" customFormat="1" ht="15.75" customHeight="1">
      <c r="A1945" s="106" t="s">
        <v>1996</v>
      </c>
      <c r="B1945" s="775"/>
      <c r="C1945" s="50">
        <v>1</v>
      </c>
      <c r="D1945" s="94" t="s">
        <v>564</v>
      </c>
      <c r="E1945" s="101">
        <v>0.51</v>
      </c>
      <c r="F1945" s="327">
        <v>14029.044</v>
      </c>
      <c r="G1945" s="327">
        <v>1532.71</v>
      </c>
      <c r="H1945" s="777" t="s">
        <v>6</v>
      </c>
      <c r="I1945" s="778"/>
      <c r="J1945" s="102" t="s">
        <v>6</v>
      </c>
      <c r="K1945" s="99" t="s">
        <v>1071</v>
      </c>
      <c r="L1945" s="486"/>
      <c r="M1945" s="487" t="s">
        <v>1071</v>
      </c>
      <c r="N1945" s="401" t="s">
        <v>24</v>
      </c>
      <c r="O1945" s="801" t="s">
        <v>15</v>
      </c>
      <c r="P1945" s="802"/>
      <c r="Q1945" s="792">
        <v>61</v>
      </c>
      <c r="R1945" s="795" t="s">
        <v>1049</v>
      </c>
      <c r="S1945" s="796"/>
      <c r="T1945" s="757" t="s">
        <v>68</v>
      </c>
      <c r="U1945" s="780"/>
      <c r="V1945" s="758"/>
    </row>
    <row r="1946" spans="1:22" s="27" customFormat="1" ht="15.75" customHeight="1" thickBot="1">
      <c r="A1946" s="106" t="s">
        <v>1997</v>
      </c>
      <c r="B1946" s="775"/>
      <c r="C1946" s="50">
        <v>2</v>
      </c>
      <c r="D1946" s="94" t="s">
        <v>565</v>
      </c>
      <c r="E1946" s="101">
        <v>0.25</v>
      </c>
      <c r="F1946" s="327">
        <v>2145.5550000000003</v>
      </c>
      <c r="G1946" s="327">
        <v>1532.71</v>
      </c>
      <c r="H1946" s="777" t="s">
        <v>6</v>
      </c>
      <c r="I1946" s="778"/>
      <c r="J1946" s="102" t="s">
        <v>6</v>
      </c>
      <c r="K1946" s="99" t="s">
        <v>1071</v>
      </c>
      <c r="L1946" s="486" t="s">
        <v>1049</v>
      </c>
      <c r="M1946" s="487" t="s">
        <v>1135</v>
      </c>
      <c r="N1946" s="401" t="s">
        <v>24</v>
      </c>
      <c r="O1946" s="801"/>
      <c r="P1946" s="802"/>
      <c r="Q1946" s="793"/>
      <c r="R1946" s="797"/>
      <c r="S1946" s="798"/>
      <c r="T1946" s="784"/>
      <c r="U1946" s="786"/>
      <c r="V1946" s="785"/>
    </row>
    <row r="1947" spans="1:22" s="27" customFormat="1" ht="15.75" customHeight="1">
      <c r="A1947" s="106" t="s">
        <v>1998</v>
      </c>
      <c r="B1947" s="775"/>
      <c r="C1947" s="50">
        <v>3</v>
      </c>
      <c r="D1947" s="94" t="s">
        <v>566</v>
      </c>
      <c r="E1947" s="101">
        <v>0.24</v>
      </c>
      <c r="F1947" s="327">
        <v>1609.96</v>
      </c>
      <c r="G1947" s="327">
        <v>1532.71</v>
      </c>
      <c r="H1947" s="777" t="s">
        <v>6</v>
      </c>
      <c r="I1947" s="778"/>
      <c r="J1947" s="102" t="s">
        <v>6</v>
      </c>
      <c r="K1947" s="99" t="s">
        <v>1071</v>
      </c>
      <c r="L1947" s="486" t="s">
        <v>370</v>
      </c>
      <c r="M1947" s="487" t="s">
        <v>1102</v>
      </c>
      <c r="N1947" s="401" t="s">
        <v>24</v>
      </c>
      <c r="O1947" s="803"/>
      <c r="P1947" s="804"/>
      <c r="Q1947" s="794"/>
      <c r="R1947" s="799"/>
      <c r="S1947" s="800"/>
      <c r="T1947" s="261"/>
      <c r="U1947" s="261"/>
      <c r="V1947" s="262"/>
    </row>
    <row r="1948" spans="1:22" s="27" customFormat="1" ht="15.75" customHeight="1">
      <c r="A1948" s="106" t="s">
        <v>1999</v>
      </c>
      <c r="B1948" s="775"/>
      <c r="C1948" s="50">
        <v>4</v>
      </c>
      <c r="D1948" s="94" t="s">
        <v>1071</v>
      </c>
      <c r="E1948" s="101" t="s">
        <v>1071</v>
      </c>
      <c r="F1948" s="327" t="s">
        <v>1071</v>
      </c>
      <c r="G1948" s="327" t="s">
        <v>1071</v>
      </c>
      <c r="H1948" s="777" t="s">
        <v>1071</v>
      </c>
      <c r="I1948" s="778"/>
      <c r="J1948" s="102" t="s">
        <v>1071</v>
      </c>
      <c r="K1948" s="99" t="s">
        <v>1071</v>
      </c>
      <c r="L1948" s="486"/>
      <c r="M1948" s="487" t="s">
        <v>1071</v>
      </c>
      <c r="N1948" s="401"/>
      <c r="O1948" s="810" t="s">
        <v>315</v>
      </c>
      <c r="P1948" s="787" t="s">
        <v>314</v>
      </c>
      <c r="Q1948" s="788"/>
      <c r="R1948" s="788"/>
      <c r="S1948" s="789"/>
      <c r="T1948" s="242"/>
      <c r="U1948" s="242"/>
      <c r="V1948" s="263"/>
    </row>
    <row r="1949" spans="1:22" s="27" customFormat="1" ht="17.25" customHeight="1">
      <c r="A1949" s="106" t="s">
        <v>2000</v>
      </c>
      <c r="B1949" s="775"/>
      <c r="C1949" s="50">
        <v>5</v>
      </c>
      <c r="D1949" s="94" t="s">
        <v>1071</v>
      </c>
      <c r="E1949" s="101" t="s">
        <v>1071</v>
      </c>
      <c r="F1949" s="327" t="s">
        <v>1071</v>
      </c>
      <c r="G1949" s="327" t="s">
        <v>1071</v>
      </c>
      <c r="H1949" s="777" t="s">
        <v>1071</v>
      </c>
      <c r="I1949" s="778"/>
      <c r="J1949" s="102" t="s">
        <v>1071</v>
      </c>
      <c r="K1949" s="99" t="s">
        <v>1071</v>
      </c>
      <c r="L1949" s="486"/>
      <c r="M1949" s="487" t="s">
        <v>1071</v>
      </c>
      <c r="N1949" s="401"/>
      <c r="O1949" s="811"/>
      <c r="P1949" s="504" t="s">
        <v>92</v>
      </c>
      <c r="Q1949" s="504" t="s">
        <v>299</v>
      </c>
      <c r="R1949" s="750" t="s">
        <v>312</v>
      </c>
      <c r="S1949" s="750"/>
      <c r="T1949" s="242"/>
      <c r="U1949" s="242"/>
      <c r="V1949" s="263"/>
    </row>
    <row r="1950" spans="1:22" s="27" customFormat="1" ht="16.5" customHeight="1" thickBot="1">
      <c r="A1950" s="106" t="s">
        <v>2001</v>
      </c>
      <c r="B1950" s="775"/>
      <c r="C1950" s="103">
        <v>6</v>
      </c>
      <c r="D1950" s="104" t="s">
        <v>1071</v>
      </c>
      <c r="E1950" s="105" t="s">
        <v>1071</v>
      </c>
      <c r="F1950" s="327" t="s">
        <v>1071</v>
      </c>
      <c r="G1950" s="327" t="s">
        <v>1071</v>
      </c>
      <c r="H1950" s="777" t="s">
        <v>1071</v>
      </c>
      <c r="I1950" s="778"/>
      <c r="J1950" s="102" t="s">
        <v>1071</v>
      </c>
      <c r="K1950" s="99" t="s">
        <v>1071</v>
      </c>
      <c r="L1950" s="486"/>
      <c r="M1950" s="487" t="s">
        <v>1071</v>
      </c>
      <c r="N1950" s="484"/>
      <c r="O1950" s="346" t="s">
        <v>6</v>
      </c>
      <c r="P1950" s="265">
        <v>2</v>
      </c>
      <c r="Q1950" s="266">
        <v>3065.4126299999998</v>
      </c>
      <c r="R1950" s="817">
        <v>17784.559000000001</v>
      </c>
      <c r="S1950" s="817">
        <v>0</v>
      </c>
      <c r="T1950" s="242"/>
      <c r="U1950" s="242"/>
      <c r="V1950" s="263"/>
    </row>
    <row r="1951" spans="1:22" s="27" customFormat="1" ht="16.5" customHeight="1" thickBot="1">
      <c r="A1951" s="106" t="s">
        <v>2002</v>
      </c>
      <c r="B1951" s="776"/>
      <c r="C1951" s="805" t="s">
        <v>88</v>
      </c>
      <c r="D1951" s="806"/>
      <c r="E1951" s="806"/>
      <c r="F1951" s="545"/>
      <c r="G1951" s="546"/>
      <c r="H1951" s="730" t="s">
        <v>6</v>
      </c>
      <c r="I1951" s="731"/>
      <c r="J1951" s="449" t="s">
        <v>6</v>
      </c>
      <c r="K1951" s="267" t="s">
        <v>6</v>
      </c>
      <c r="L1951" s="527"/>
      <c r="M1951" s="575"/>
      <c r="N1951" s="528"/>
      <c r="O1951" s="732" t="s">
        <v>1071</v>
      </c>
      <c r="P1951" s="732" t="s">
        <v>1071</v>
      </c>
      <c r="Q1951" s="732" t="s">
        <v>1071</v>
      </c>
      <c r="R1951" s="732" t="s">
        <v>1071</v>
      </c>
      <c r="S1951" s="732" t="s">
        <v>1071</v>
      </c>
      <c r="T1951" s="524"/>
      <c r="U1951" s="525"/>
      <c r="V1951" s="526"/>
    </row>
    <row r="1952" spans="1:22" ht="24.9" customHeight="1"/>
    <row r="1953" spans="1:22" ht="24.9" customHeight="1"/>
    <row r="1954" spans="1:22" s="38" customFormat="1" ht="24" thickBot="1">
      <c r="A1954" s="31">
        <v>58</v>
      </c>
      <c r="B1954" s="746" t="s">
        <v>49</v>
      </c>
      <c r="C1954" s="746"/>
      <c r="D1954" s="746"/>
      <c r="E1954" s="32">
        <v>63</v>
      </c>
      <c r="F1954" s="33" t="s">
        <v>567</v>
      </c>
      <c r="G1954" s="34"/>
      <c r="H1954" s="34"/>
      <c r="I1954" s="33"/>
      <c r="J1954" s="33"/>
      <c r="K1954" s="33"/>
      <c r="L1954" s="33"/>
      <c r="M1954" s="35"/>
      <c r="N1954" s="35"/>
      <c r="O1954" s="34"/>
      <c r="P1954" s="34"/>
      <c r="Q1954" s="36"/>
      <c r="R1954" s="36"/>
      <c r="S1954" s="36"/>
      <c r="T1954" s="36"/>
      <c r="U1954" s="37"/>
    </row>
    <row r="1955" spans="1:22" s="24" customFormat="1" ht="24.75" customHeight="1">
      <c r="A1955" s="22"/>
      <c r="B1955" s="768" t="s">
        <v>54</v>
      </c>
      <c r="C1955" s="501" t="s">
        <v>55</v>
      </c>
      <c r="D1955" s="502" t="s">
        <v>16</v>
      </c>
      <c r="E1955" s="502"/>
      <c r="F1955" s="502" t="s">
        <v>56</v>
      </c>
      <c r="G1955" s="503"/>
      <c r="H1955" s="749" t="s">
        <v>57</v>
      </c>
      <c r="I1955" s="747" t="s">
        <v>345</v>
      </c>
      <c r="J1955" s="749" t="s">
        <v>17</v>
      </c>
      <c r="K1955" s="749" t="s">
        <v>298</v>
      </c>
      <c r="L1955" s="749" t="s">
        <v>58</v>
      </c>
      <c r="M1955" s="749" t="s">
        <v>193</v>
      </c>
      <c r="N1955" s="766" t="s">
        <v>313</v>
      </c>
      <c r="O1955" s="767"/>
      <c r="P1955" s="733" t="s">
        <v>21</v>
      </c>
      <c r="Q1955" s="734"/>
      <c r="R1955" s="757" t="s">
        <v>205</v>
      </c>
      <c r="S1955" s="758"/>
      <c r="T1955" s="761" t="s">
        <v>180</v>
      </c>
      <c r="U1955" s="762"/>
      <c r="V1955" s="763"/>
    </row>
    <row r="1956" spans="1:22" s="24" customFormat="1" ht="92.25" customHeight="1">
      <c r="A1956" s="22"/>
      <c r="B1956" s="769"/>
      <c r="C1956" s="504" t="s">
        <v>59</v>
      </c>
      <c r="D1956" s="505" t="s">
        <v>3</v>
      </c>
      <c r="E1956" s="505" t="s">
        <v>18</v>
      </c>
      <c r="F1956" s="505" t="s">
        <v>60</v>
      </c>
      <c r="G1956" s="506" t="s">
        <v>61</v>
      </c>
      <c r="H1956" s="750"/>
      <c r="I1956" s="748"/>
      <c r="J1956" s="750"/>
      <c r="K1956" s="750"/>
      <c r="L1956" s="750"/>
      <c r="M1956" s="750"/>
      <c r="N1956" s="504" t="s">
        <v>191</v>
      </c>
      <c r="O1956" s="505" t="s">
        <v>73</v>
      </c>
      <c r="P1956" s="764"/>
      <c r="Q1956" s="765"/>
      <c r="R1956" s="759"/>
      <c r="S1956" s="760"/>
      <c r="T1956" s="507" t="s">
        <v>181</v>
      </c>
      <c r="U1956" s="508" t="s">
        <v>190</v>
      </c>
      <c r="V1956" s="509" t="s">
        <v>225</v>
      </c>
    </row>
    <row r="1957" spans="1:22" s="24" customFormat="1" ht="26.25" customHeight="1">
      <c r="A1957" s="22"/>
      <c r="B1957" s="433"/>
      <c r="C1957" s="434">
        <v>3</v>
      </c>
      <c r="D1957" s="434">
        <v>4</v>
      </c>
      <c r="E1957" s="434">
        <v>5</v>
      </c>
      <c r="F1957" s="434">
        <v>6</v>
      </c>
      <c r="G1957" s="434">
        <v>7</v>
      </c>
      <c r="H1957" s="434">
        <v>8</v>
      </c>
      <c r="I1957" s="434">
        <v>9</v>
      </c>
      <c r="J1957" s="434">
        <v>10</v>
      </c>
      <c r="K1957" s="434">
        <v>11</v>
      </c>
      <c r="L1957" s="434">
        <v>12</v>
      </c>
      <c r="M1957" s="434">
        <v>13</v>
      </c>
      <c r="N1957" s="434">
        <v>14</v>
      </c>
      <c r="O1957" s="434">
        <v>15</v>
      </c>
      <c r="P1957" s="435">
        <v>16</v>
      </c>
      <c r="Q1957" s="436">
        <v>17</v>
      </c>
      <c r="R1957" s="435">
        <v>18</v>
      </c>
      <c r="S1957" s="436">
        <v>19</v>
      </c>
      <c r="T1957" s="437">
        <v>20</v>
      </c>
      <c r="U1957" s="224">
        <v>21</v>
      </c>
      <c r="V1957" s="438">
        <v>22</v>
      </c>
    </row>
    <row r="1958" spans="1:22" s="40" customFormat="1" ht="24.9" customHeight="1">
      <c r="A1958" s="39" t="s">
        <v>2003</v>
      </c>
      <c r="B1958" s="439">
        <v>1</v>
      </c>
      <c r="C1958" s="427" t="s">
        <v>592</v>
      </c>
      <c r="D1958" s="427" t="s">
        <v>982</v>
      </c>
      <c r="E1958" s="427" t="s">
        <v>983</v>
      </c>
      <c r="F1958" s="427" t="s">
        <v>591</v>
      </c>
      <c r="G1958" s="419">
        <v>1</v>
      </c>
      <c r="H1958" s="419" t="s">
        <v>24</v>
      </c>
      <c r="I1958" s="425" t="s">
        <v>591</v>
      </c>
      <c r="J1958" s="426" t="s">
        <v>567</v>
      </c>
      <c r="K1958" s="461">
        <v>38279</v>
      </c>
      <c r="L1958" s="461">
        <v>38533</v>
      </c>
      <c r="M1958" s="420">
        <v>355.62</v>
      </c>
      <c r="N1958" s="458">
        <v>355.62</v>
      </c>
      <c r="O1958" s="228">
        <v>355.62</v>
      </c>
      <c r="P1958" s="720"/>
      <c r="Q1958" s="721"/>
      <c r="R1958" s="722" t="s">
        <v>610</v>
      </c>
      <c r="S1958" s="723"/>
      <c r="T1958" s="422" t="s">
        <v>24</v>
      </c>
      <c r="U1958" s="423">
        <v>3</v>
      </c>
      <c r="V1958" s="424" t="s">
        <v>24</v>
      </c>
    </row>
    <row r="1959" spans="1:22" s="40" customFormat="1" ht="24.9" customHeight="1">
      <c r="A1959" s="39" t="e">
        <v>#REF!</v>
      </c>
      <c r="B1959" s="439">
        <v>2</v>
      </c>
      <c r="C1959" s="427" t="s">
        <v>592</v>
      </c>
      <c r="D1959" s="427" t="s">
        <v>984</v>
      </c>
      <c r="E1959" s="427" t="s">
        <v>985</v>
      </c>
      <c r="F1959" s="427" t="s">
        <v>591</v>
      </c>
      <c r="G1959" s="419">
        <v>1</v>
      </c>
      <c r="H1959" s="419" t="s">
        <v>24</v>
      </c>
      <c r="I1959" s="425" t="s">
        <v>591</v>
      </c>
      <c r="J1959" s="426" t="s">
        <v>567</v>
      </c>
      <c r="K1959" s="461">
        <v>39842</v>
      </c>
      <c r="L1959" s="461">
        <v>40751</v>
      </c>
      <c r="M1959" s="420">
        <v>1514.16</v>
      </c>
      <c r="N1959" s="458">
        <v>1514.16</v>
      </c>
      <c r="O1959" s="228">
        <v>1514.16</v>
      </c>
      <c r="P1959" s="720"/>
      <c r="Q1959" s="721"/>
      <c r="R1959" s="722" t="s">
        <v>610</v>
      </c>
      <c r="S1959" s="723"/>
      <c r="T1959" s="422" t="s">
        <v>24</v>
      </c>
      <c r="U1959" s="423">
        <v>10</v>
      </c>
      <c r="V1959" s="424" t="s">
        <v>24</v>
      </c>
    </row>
    <row r="1960" spans="1:22" s="40" customFormat="1" ht="24.9" customHeight="1">
      <c r="A1960" s="39" t="e">
        <v>#REF!</v>
      </c>
      <c r="B1960" s="439">
        <v>3</v>
      </c>
      <c r="C1960" s="427" t="s">
        <v>592</v>
      </c>
      <c r="D1960" s="427" t="s">
        <v>986</v>
      </c>
      <c r="E1960" s="427" t="s">
        <v>987</v>
      </c>
      <c r="F1960" s="427" t="s">
        <v>595</v>
      </c>
      <c r="G1960" s="419">
        <v>0.9</v>
      </c>
      <c r="H1960" s="419" t="s">
        <v>24</v>
      </c>
      <c r="I1960" s="425" t="s">
        <v>591</v>
      </c>
      <c r="J1960" s="426" t="s">
        <v>567</v>
      </c>
      <c r="K1960" s="461">
        <v>43830</v>
      </c>
      <c r="L1960" s="461">
        <v>45138</v>
      </c>
      <c r="M1960" s="420">
        <v>3097.21</v>
      </c>
      <c r="N1960" s="458">
        <v>2787.489</v>
      </c>
      <c r="O1960" s="228">
        <v>2787.489</v>
      </c>
      <c r="P1960" s="720"/>
      <c r="Q1960" s="721"/>
      <c r="R1960" s="722" t="s">
        <v>610</v>
      </c>
      <c r="S1960" s="723"/>
      <c r="T1960" s="422" t="s">
        <v>24</v>
      </c>
      <c r="U1960" s="423">
        <v>59</v>
      </c>
      <c r="V1960" s="424" t="s">
        <v>24</v>
      </c>
    </row>
    <row r="1961" spans="1:22" s="40" customFormat="1" ht="24.9" customHeight="1">
      <c r="A1961" s="39" t="e">
        <v>#REF!</v>
      </c>
      <c r="B1961" s="439">
        <v>4</v>
      </c>
      <c r="C1961" s="427" t="s">
        <v>592</v>
      </c>
      <c r="D1961" s="427" t="s">
        <v>988</v>
      </c>
      <c r="E1961" s="427" t="s">
        <v>989</v>
      </c>
      <c r="F1961" s="427">
        <v>1</v>
      </c>
      <c r="G1961" s="419">
        <v>1</v>
      </c>
      <c r="H1961" s="419" t="s">
        <v>24</v>
      </c>
      <c r="I1961" s="425" t="s">
        <v>591</v>
      </c>
      <c r="J1961" s="426" t="s">
        <v>567</v>
      </c>
      <c r="K1961" s="594">
        <v>36693</v>
      </c>
      <c r="L1961" s="461">
        <v>36981</v>
      </c>
      <c r="M1961" s="420">
        <v>538.64</v>
      </c>
      <c r="N1961" s="458">
        <v>538.64</v>
      </c>
      <c r="O1961" s="228">
        <v>538.64</v>
      </c>
      <c r="P1961" s="720"/>
      <c r="Q1961" s="721"/>
      <c r="R1961" s="722" t="s">
        <v>710</v>
      </c>
      <c r="S1961" s="723"/>
      <c r="T1961" s="422" t="s">
        <v>24</v>
      </c>
      <c r="U1961" s="423">
        <v>2</v>
      </c>
      <c r="V1961" s="424" t="s">
        <v>24</v>
      </c>
    </row>
    <row r="1962" spans="1:22" s="40" customFormat="1" ht="13.8">
      <c r="A1962" s="39" t="e">
        <v>#REF!</v>
      </c>
      <c r="B1962" s="439" t="s">
        <v>1071</v>
      </c>
      <c r="C1962" s="427"/>
      <c r="D1962" s="427"/>
      <c r="E1962" s="427"/>
      <c r="F1962" s="427"/>
      <c r="G1962" s="419"/>
      <c r="H1962" s="419"/>
      <c r="I1962" s="425"/>
      <c r="J1962" s="426" t="s">
        <v>1071</v>
      </c>
      <c r="K1962" s="461"/>
      <c r="L1962" s="461"/>
      <c r="M1962" s="420"/>
      <c r="N1962" s="458" t="s">
        <v>1071</v>
      </c>
      <c r="O1962" s="228" t="s">
        <v>1071</v>
      </c>
      <c r="P1962" s="720"/>
      <c r="Q1962" s="721"/>
      <c r="R1962" s="722"/>
      <c r="S1962" s="723"/>
      <c r="T1962" s="422"/>
      <c r="U1962" s="423"/>
      <c r="V1962" s="424"/>
    </row>
    <row r="1963" spans="1:22" s="40" customFormat="1" ht="13.8">
      <c r="A1963" s="39" t="e">
        <v>#REF!</v>
      </c>
      <c r="B1963" s="439" t="s">
        <v>1071</v>
      </c>
      <c r="C1963" s="427"/>
      <c r="D1963" s="427"/>
      <c r="E1963" s="427"/>
      <c r="F1963" s="427"/>
      <c r="G1963" s="419"/>
      <c r="H1963" s="419"/>
      <c r="I1963" s="425"/>
      <c r="J1963" s="426" t="s">
        <v>1071</v>
      </c>
      <c r="K1963" s="461"/>
      <c r="L1963" s="461"/>
      <c r="M1963" s="420"/>
      <c r="N1963" s="458" t="s">
        <v>1071</v>
      </c>
      <c r="O1963" s="228" t="s">
        <v>1071</v>
      </c>
      <c r="P1963" s="720"/>
      <c r="Q1963" s="721"/>
      <c r="R1963" s="722"/>
      <c r="S1963" s="723"/>
      <c r="T1963" s="422"/>
      <c r="U1963" s="423"/>
      <c r="V1963" s="424"/>
    </row>
    <row r="1964" spans="1:22" s="40" customFormat="1" ht="13.8">
      <c r="A1964" s="39"/>
      <c r="B1964" s="439" t="s">
        <v>1071</v>
      </c>
      <c r="C1964" s="427"/>
      <c r="D1964" s="427"/>
      <c r="E1964" s="427"/>
      <c r="F1964" s="427"/>
      <c r="G1964" s="419"/>
      <c r="H1964" s="419"/>
      <c r="I1964" s="425"/>
      <c r="J1964" s="426" t="s">
        <v>1071</v>
      </c>
      <c r="K1964" s="461"/>
      <c r="L1964" s="461"/>
      <c r="M1964" s="420"/>
      <c r="N1964" s="458" t="s">
        <v>1071</v>
      </c>
      <c r="O1964" s="228" t="s">
        <v>1071</v>
      </c>
      <c r="P1964" s="720"/>
      <c r="Q1964" s="721"/>
      <c r="R1964" s="722"/>
      <c r="S1964" s="723"/>
      <c r="T1964" s="422"/>
      <c r="U1964" s="423"/>
      <c r="V1964" s="424"/>
    </row>
    <row r="1965" spans="1:22" s="40" customFormat="1" ht="13.8">
      <c r="A1965" s="39"/>
      <c r="B1965" s="439" t="s">
        <v>1071</v>
      </c>
      <c r="C1965" s="427"/>
      <c r="D1965" s="427"/>
      <c r="E1965" s="427"/>
      <c r="F1965" s="427"/>
      <c r="G1965" s="419"/>
      <c r="H1965" s="419"/>
      <c r="I1965" s="425"/>
      <c r="J1965" s="426" t="s">
        <v>1071</v>
      </c>
      <c r="K1965" s="461"/>
      <c r="L1965" s="461"/>
      <c r="M1965" s="420"/>
      <c r="N1965" s="458" t="s">
        <v>1071</v>
      </c>
      <c r="O1965" s="228" t="s">
        <v>1071</v>
      </c>
      <c r="P1965" s="720"/>
      <c r="Q1965" s="721"/>
      <c r="R1965" s="722"/>
      <c r="S1965" s="723"/>
      <c r="T1965" s="422"/>
      <c r="U1965" s="423"/>
      <c r="V1965" s="424"/>
    </row>
    <row r="1966" spans="1:22" s="40" customFormat="1" ht="13.8">
      <c r="A1966" s="39"/>
      <c r="B1966" s="439" t="s">
        <v>1071</v>
      </c>
      <c r="C1966" s="427"/>
      <c r="D1966" s="427"/>
      <c r="E1966" s="427"/>
      <c r="F1966" s="427"/>
      <c r="G1966" s="419"/>
      <c r="H1966" s="419"/>
      <c r="I1966" s="425"/>
      <c r="J1966" s="426" t="s">
        <v>1071</v>
      </c>
      <c r="K1966" s="461"/>
      <c r="L1966" s="461"/>
      <c r="M1966" s="420"/>
      <c r="N1966" s="458" t="s">
        <v>1071</v>
      </c>
      <c r="O1966" s="228" t="s">
        <v>1071</v>
      </c>
      <c r="P1966" s="720"/>
      <c r="Q1966" s="721"/>
      <c r="R1966" s="722"/>
      <c r="S1966" s="723"/>
      <c r="T1966" s="422"/>
      <c r="U1966" s="423"/>
      <c r="V1966" s="424"/>
    </row>
    <row r="1967" spans="1:22" s="40" customFormat="1" ht="13.8">
      <c r="A1967" s="39"/>
      <c r="B1967" s="439" t="s">
        <v>1071</v>
      </c>
      <c r="C1967" s="427"/>
      <c r="D1967" s="427"/>
      <c r="E1967" s="427"/>
      <c r="F1967" s="427"/>
      <c r="G1967" s="419"/>
      <c r="H1967" s="419"/>
      <c r="I1967" s="425"/>
      <c r="J1967" s="426" t="s">
        <v>1071</v>
      </c>
      <c r="K1967" s="461"/>
      <c r="L1967" s="461"/>
      <c r="M1967" s="420"/>
      <c r="N1967" s="458" t="s">
        <v>1071</v>
      </c>
      <c r="O1967" s="228" t="s">
        <v>1071</v>
      </c>
      <c r="P1967" s="720"/>
      <c r="Q1967" s="721"/>
      <c r="R1967" s="722"/>
      <c r="S1967" s="723"/>
      <c r="T1967" s="422"/>
      <c r="U1967" s="423"/>
      <c r="V1967" s="424"/>
    </row>
    <row r="1968" spans="1:22" s="40" customFormat="1" ht="13.8">
      <c r="A1968" s="39"/>
      <c r="B1968" s="439" t="s">
        <v>1071</v>
      </c>
      <c r="C1968" s="427"/>
      <c r="D1968" s="427"/>
      <c r="E1968" s="427"/>
      <c r="F1968" s="427"/>
      <c r="G1968" s="419"/>
      <c r="H1968" s="419"/>
      <c r="I1968" s="425"/>
      <c r="J1968" s="426" t="s">
        <v>1071</v>
      </c>
      <c r="K1968" s="461"/>
      <c r="L1968" s="461"/>
      <c r="M1968" s="420"/>
      <c r="N1968" s="458" t="s">
        <v>1071</v>
      </c>
      <c r="O1968" s="228"/>
      <c r="P1968" s="720"/>
      <c r="Q1968" s="721"/>
      <c r="R1968" s="722"/>
      <c r="S1968" s="723"/>
      <c r="T1968" s="422"/>
      <c r="U1968" s="423"/>
      <c r="V1968" s="424"/>
    </row>
    <row r="1969" spans="1:22" s="40" customFormat="1" ht="13.8">
      <c r="A1969" s="39" t="s">
        <v>2004</v>
      </c>
      <c r="B1969" s="439" t="s">
        <v>1071</v>
      </c>
      <c r="C1969" s="427"/>
      <c r="D1969" s="427"/>
      <c r="E1969" s="427"/>
      <c r="F1969" s="427"/>
      <c r="G1969" s="419"/>
      <c r="H1969" s="419"/>
      <c r="I1969" s="425"/>
      <c r="J1969" s="426" t="s">
        <v>1071</v>
      </c>
      <c r="K1969" s="461"/>
      <c r="L1969" s="461"/>
      <c r="M1969" s="420"/>
      <c r="N1969" s="459" t="s">
        <v>1071</v>
      </c>
      <c r="O1969" s="228"/>
      <c r="P1969" s="720"/>
      <c r="Q1969" s="721"/>
      <c r="R1969" s="722"/>
      <c r="S1969" s="723"/>
      <c r="T1969" s="422"/>
      <c r="U1969" s="423"/>
      <c r="V1969" s="424"/>
    </row>
    <row r="1970" spans="1:22" s="40" customFormat="1" ht="13.8">
      <c r="A1970" s="39" t="s">
        <v>2005</v>
      </c>
      <c r="B1970" s="439" t="s">
        <v>1071</v>
      </c>
      <c r="C1970" s="427"/>
      <c r="D1970" s="427"/>
      <c r="E1970" s="427"/>
      <c r="F1970" s="427"/>
      <c r="G1970" s="419"/>
      <c r="H1970" s="419"/>
      <c r="I1970" s="425"/>
      <c r="J1970" s="426" t="s">
        <v>1071</v>
      </c>
      <c r="K1970" s="461"/>
      <c r="L1970" s="461"/>
      <c r="M1970" s="421"/>
      <c r="N1970" s="459" t="s">
        <v>1071</v>
      </c>
      <c r="O1970" s="228" t="s">
        <v>1071</v>
      </c>
      <c r="P1970" s="720"/>
      <c r="Q1970" s="721"/>
      <c r="R1970" s="722"/>
      <c r="S1970" s="723"/>
      <c r="T1970" s="422"/>
      <c r="U1970" s="423"/>
      <c r="V1970" s="424"/>
    </row>
    <row r="1971" spans="1:22" s="40" customFormat="1" ht="13.8">
      <c r="A1971" s="39" t="s">
        <v>2006</v>
      </c>
      <c r="B1971" s="439" t="s">
        <v>1071</v>
      </c>
      <c r="C1971" s="427"/>
      <c r="D1971" s="427"/>
      <c r="E1971" s="427"/>
      <c r="F1971" s="427"/>
      <c r="G1971" s="419"/>
      <c r="H1971" s="419"/>
      <c r="I1971" s="425"/>
      <c r="J1971" s="426" t="s">
        <v>1071</v>
      </c>
      <c r="K1971" s="461"/>
      <c r="L1971" s="461"/>
      <c r="M1971" s="421"/>
      <c r="N1971" s="459" t="s">
        <v>1071</v>
      </c>
      <c r="O1971" s="228" t="s">
        <v>1071</v>
      </c>
      <c r="P1971" s="720"/>
      <c r="Q1971" s="721"/>
      <c r="R1971" s="722"/>
      <c r="S1971" s="723"/>
      <c r="T1971" s="422"/>
      <c r="U1971" s="423"/>
      <c r="V1971" s="424"/>
    </row>
    <row r="1972" spans="1:22" s="40" customFormat="1" ht="14.4" thickBot="1">
      <c r="A1972" s="39" t="s">
        <v>2007</v>
      </c>
      <c r="B1972" s="443" t="s">
        <v>1071</v>
      </c>
      <c r="C1972" s="428"/>
      <c r="D1972" s="428"/>
      <c r="E1972" s="428"/>
      <c r="F1972" s="428"/>
      <c r="G1972" s="429"/>
      <c r="H1972" s="429"/>
      <c r="I1972" s="430"/>
      <c r="J1972" s="431" t="s">
        <v>1071</v>
      </c>
      <c r="K1972" s="462"/>
      <c r="L1972" s="462"/>
      <c r="M1972" s="432"/>
      <c r="N1972" s="459" t="s">
        <v>1071</v>
      </c>
      <c r="O1972" s="228" t="s">
        <v>1071</v>
      </c>
      <c r="P1972" s="720"/>
      <c r="Q1972" s="721"/>
      <c r="R1972" s="722"/>
      <c r="S1972" s="723"/>
      <c r="T1972" s="422"/>
      <c r="U1972" s="423"/>
      <c r="V1972" s="424"/>
    </row>
    <row r="1973" spans="1:22" s="24" customFormat="1" ht="12" customHeight="1">
      <c r="A1973" s="39"/>
      <c r="B1973" s="41"/>
      <c r="C1973" s="42"/>
      <c r="D1973" s="42"/>
      <c r="E1973" s="42"/>
      <c r="F1973" s="42"/>
      <c r="G1973" s="42"/>
      <c r="H1973" s="440"/>
      <c r="I1973" s="42"/>
      <c r="J1973" s="42"/>
      <c r="K1973" s="42"/>
      <c r="L1973" s="42"/>
      <c r="M1973" s="42"/>
      <c r="N1973" s="42"/>
      <c r="O1973" s="227"/>
      <c r="P1973" s="42"/>
      <c r="Q1973" s="42"/>
      <c r="R1973" s="227"/>
      <c r="S1973" s="42"/>
      <c r="T1973" s="42"/>
      <c r="U1973" s="43"/>
      <c r="V1973" s="44"/>
    </row>
    <row r="1974" spans="1:22" s="24" customFormat="1" ht="17.25" customHeight="1" thickBot="1">
      <c r="A1974" s="39" t="s">
        <v>2008</v>
      </c>
      <c r="B1974" s="510"/>
      <c r="C1974" s="511"/>
      <c r="D1974" s="511"/>
      <c r="E1974" s="511"/>
      <c r="F1974" s="511"/>
      <c r="G1974" s="511"/>
      <c r="H1974" s="511"/>
      <c r="I1974" s="511"/>
      <c r="J1974" s="511"/>
      <c r="K1974" s="511"/>
      <c r="L1974" s="511"/>
      <c r="M1974" s="511"/>
      <c r="N1974" s="447" t="s">
        <v>322</v>
      </c>
      <c r="O1974" s="448">
        <v>1298.9772500000001</v>
      </c>
      <c r="P1974" s="576"/>
      <c r="Q1974" s="576"/>
      <c r="R1974" s="577"/>
      <c r="S1974" s="577"/>
      <c r="T1974" s="578"/>
      <c r="U1974" s="579"/>
      <c r="V1974" s="580"/>
    </row>
    <row r="1975" spans="1:22" ht="17.25" customHeight="1">
      <c r="B1975" s="46"/>
      <c r="C1975" s="46"/>
      <c r="D1975" s="46"/>
      <c r="E1975" s="46"/>
      <c r="F1975" s="46"/>
      <c r="G1975" s="47"/>
      <c r="H1975" s="47"/>
      <c r="I1975" s="47"/>
      <c r="J1975" s="47"/>
      <c r="K1975" s="47"/>
      <c r="L1975" s="47"/>
      <c r="M1975" s="47"/>
      <c r="N1975" s="47"/>
      <c r="O1975" s="47"/>
      <c r="P1975" s="47"/>
      <c r="Q1975" s="47"/>
      <c r="R1975" s="47"/>
      <c r="S1975" s="47"/>
      <c r="T1975" s="47"/>
      <c r="U1975" s="47"/>
      <c r="V1975" s="47"/>
    </row>
    <row r="1976" spans="1:22" s="24" customFormat="1" ht="16.5" customHeight="1" thickBot="1">
      <c r="A1976" s="22"/>
      <c r="B1976" s="735" t="s">
        <v>65</v>
      </c>
      <c r="C1976" s="735"/>
      <c r="D1976" s="735"/>
      <c r="E1976" s="735"/>
      <c r="F1976" s="735"/>
      <c r="G1976" s="735"/>
      <c r="H1976" s="735"/>
      <c r="I1976" s="735"/>
      <c r="J1976" s="735"/>
      <c r="K1976" s="735"/>
      <c r="L1976" s="735"/>
      <c r="M1976" s="735"/>
      <c r="N1976" s="735"/>
      <c r="O1976" s="735"/>
      <c r="P1976" s="735"/>
      <c r="Q1976" s="735"/>
      <c r="R1976" s="735"/>
      <c r="S1976" s="735"/>
      <c r="T1976" s="735"/>
      <c r="U1976" s="735"/>
      <c r="V1976" s="735"/>
    </row>
    <row r="1977" spans="1:22" s="27" customFormat="1" ht="22.5" customHeight="1">
      <c r="A1977" s="106" t="s">
        <v>2009</v>
      </c>
      <c r="B1977" s="774" t="s">
        <v>62</v>
      </c>
      <c r="C1977" s="779" t="s">
        <v>83</v>
      </c>
      <c r="D1977" s="780"/>
      <c r="E1977" s="780"/>
      <c r="F1977" s="780"/>
      <c r="G1977" s="780"/>
      <c r="H1977" s="780"/>
      <c r="I1977" s="780"/>
      <c r="J1977" s="780"/>
      <c r="K1977" s="780"/>
      <c r="L1977" s="780"/>
      <c r="M1977" s="758"/>
      <c r="N1977" s="512"/>
      <c r="O1977" s="513"/>
      <c r="P1977" s="779" t="s">
        <v>90</v>
      </c>
      <c r="Q1977" s="780"/>
      <c r="R1977" s="780"/>
      <c r="S1977" s="758"/>
      <c r="T1977" s="757" t="s">
        <v>367</v>
      </c>
      <c r="U1977" s="758"/>
      <c r="V1977" s="781" t="s">
        <v>6</v>
      </c>
    </row>
    <row r="1978" spans="1:22" s="27" customFormat="1" ht="22.5" customHeight="1">
      <c r="A1978" s="106" t="s">
        <v>2010</v>
      </c>
      <c r="B1978" s="775"/>
      <c r="C1978" s="787" t="s">
        <v>84</v>
      </c>
      <c r="D1978" s="788"/>
      <c r="E1978" s="789"/>
      <c r="F1978" s="516">
        <v>1</v>
      </c>
      <c r="G1978" s="791" t="s">
        <v>292</v>
      </c>
      <c r="H1978" s="750" t="s">
        <v>291</v>
      </c>
      <c r="I1978" s="750"/>
      <c r="J1978" s="787" t="s">
        <v>290</v>
      </c>
      <c r="K1978" s="790"/>
      <c r="L1978" s="517"/>
      <c r="M1978" s="517"/>
      <c r="N1978" s="518"/>
      <c r="O1978" s="519"/>
      <c r="P1978" s="814"/>
      <c r="Q1978" s="815"/>
      <c r="R1978" s="815"/>
      <c r="S1978" s="816"/>
      <c r="T1978" s="759"/>
      <c r="U1978" s="760"/>
      <c r="V1978" s="782"/>
    </row>
    <row r="1979" spans="1:22" s="27" customFormat="1" ht="51.75" customHeight="1" thickBot="1">
      <c r="A1979" s="106" t="s">
        <v>2011</v>
      </c>
      <c r="B1979" s="775"/>
      <c r="C1979" s="788" t="s">
        <v>82</v>
      </c>
      <c r="D1979" s="789"/>
      <c r="E1979" s="520" t="s">
        <v>86</v>
      </c>
      <c r="F1979" s="514" t="s">
        <v>311</v>
      </c>
      <c r="G1979" s="791"/>
      <c r="H1979" s="750"/>
      <c r="I1979" s="750"/>
      <c r="J1979" s="504" t="s">
        <v>289</v>
      </c>
      <c r="K1979" s="515" t="s">
        <v>297</v>
      </c>
      <c r="L1979" s="521" t="s">
        <v>378</v>
      </c>
      <c r="M1979" s="521"/>
      <c r="N1979" s="522" t="s">
        <v>339</v>
      </c>
      <c r="O1979" s="523"/>
      <c r="P1979" s="454" t="s">
        <v>1100</v>
      </c>
      <c r="Q1979" s="333" t="s">
        <v>91</v>
      </c>
      <c r="R1979" s="334"/>
      <c r="S1979" s="107">
        <v>4</v>
      </c>
      <c r="T1979" s="784"/>
      <c r="U1979" s="785"/>
      <c r="V1979" s="783"/>
    </row>
    <row r="1980" spans="1:22" s="27" customFormat="1" ht="15.75" customHeight="1">
      <c r="A1980" s="106" t="s">
        <v>2012</v>
      </c>
      <c r="B1980" s="775"/>
      <c r="C1980" s="50">
        <v>1</v>
      </c>
      <c r="D1980" s="94" t="s">
        <v>1071</v>
      </c>
      <c r="E1980" s="101" t="s">
        <v>1071</v>
      </c>
      <c r="F1980" s="327" t="s">
        <v>1071</v>
      </c>
      <c r="G1980" s="327" t="s">
        <v>1071</v>
      </c>
      <c r="H1980" s="777" t="s">
        <v>1071</v>
      </c>
      <c r="I1980" s="778"/>
      <c r="J1980" s="102" t="s">
        <v>1071</v>
      </c>
      <c r="K1980" s="99" t="s">
        <v>1071</v>
      </c>
      <c r="L1980" s="486" t="s">
        <v>1049</v>
      </c>
      <c r="M1980" s="487" t="s">
        <v>1135</v>
      </c>
      <c r="N1980" s="401" t="s">
        <v>24</v>
      </c>
      <c r="O1980" s="801" t="s">
        <v>15</v>
      </c>
      <c r="P1980" s="802"/>
      <c r="Q1980" s="792">
        <v>63</v>
      </c>
      <c r="R1980" s="795" t="s">
        <v>1049</v>
      </c>
      <c r="S1980" s="796"/>
      <c r="T1980" s="757" t="s">
        <v>68</v>
      </c>
      <c r="U1980" s="780"/>
      <c r="V1980" s="758"/>
    </row>
    <row r="1981" spans="1:22" s="27" customFormat="1" ht="15.75" customHeight="1" thickBot="1">
      <c r="A1981" s="106" t="s">
        <v>2013</v>
      </c>
      <c r="B1981" s="775"/>
      <c r="C1981" s="50">
        <v>2</v>
      </c>
      <c r="D1981" s="94" t="s">
        <v>1071</v>
      </c>
      <c r="E1981" s="101" t="s">
        <v>1071</v>
      </c>
      <c r="F1981" s="327" t="s">
        <v>1071</v>
      </c>
      <c r="G1981" s="327" t="s">
        <v>1071</v>
      </c>
      <c r="H1981" s="777" t="s">
        <v>1071</v>
      </c>
      <c r="I1981" s="778"/>
      <c r="J1981" s="102" t="s">
        <v>1071</v>
      </c>
      <c r="K1981" s="99" t="s">
        <v>1071</v>
      </c>
      <c r="L1981" s="486"/>
      <c r="M1981" s="487" t="s">
        <v>1071</v>
      </c>
      <c r="N1981" s="401" t="s">
        <v>24</v>
      </c>
      <c r="O1981" s="801"/>
      <c r="P1981" s="802"/>
      <c r="Q1981" s="793"/>
      <c r="R1981" s="797"/>
      <c r="S1981" s="798"/>
      <c r="T1981" s="784"/>
      <c r="U1981" s="786"/>
      <c r="V1981" s="785"/>
    </row>
    <row r="1982" spans="1:22" s="27" customFormat="1" ht="15.75" customHeight="1">
      <c r="A1982" s="106" t="s">
        <v>2014</v>
      </c>
      <c r="B1982" s="775"/>
      <c r="C1982" s="50">
        <v>3</v>
      </c>
      <c r="D1982" s="94" t="s">
        <v>1071</v>
      </c>
      <c r="E1982" s="101" t="s">
        <v>1071</v>
      </c>
      <c r="F1982" s="327" t="s">
        <v>1071</v>
      </c>
      <c r="G1982" s="327" t="s">
        <v>1071</v>
      </c>
      <c r="H1982" s="777" t="s">
        <v>1071</v>
      </c>
      <c r="I1982" s="778"/>
      <c r="J1982" s="102" t="s">
        <v>1071</v>
      </c>
      <c r="K1982" s="99" t="s">
        <v>1071</v>
      </c>
      <c r="L1982" s="486"/>
      <c r="M1982" s="487" t="s">
        <v>1071</v>
      </c>
      <c r="N1982" s="401"/>
      <c r="O1982" s="803"/>
      <c r="P1982" s="804"/>
      <c r="Q1982" s="794"/>
      <c r="R1982" s="799"/>
      <c r="S1982" s="800"/>
      <c r="T1982" s="261"/>
      <c r="U1982" s="261"/>
      <c r="V1982" s="262"/>
    </row>
    <row r="1983" spans="1:22" s="27" customFormat="1" ht="15.75" customHeight="1">
      <c r="A1983" s="106" t="s">
        <v>2015</v>
      </c>
      <c r="B1983" s="775"/>
      <c r="C1983" s="50">
        <v>4</v>
      </c>
      <c r="D1983" s="94" t="s">
        <v>1071</v>
      </c>
      <c r="E1983" s="101" t="s">
        <v>1071</v>
      </c>
      <c r="F1983" s="327" t="s">
        <v>1071</v>
      </c>
      <c r="G1983" s="327" t="s">
        <v>1071</v>
      </c>
      <c r="H1983" s="777" t="s">
        <v>1071</v>
      </c>
      <c r="I1983" s="778"/>
      <c r="J1983" s="102" t="s">
        <v>1071</v>
      </c>
      <c r="K1983" s="99" t="s">
        <v>1071</v>
      </c>
      <c r="L1983" s="486"/>
      <c r="M1983" s="487" t="s">
        <v>1071</v>
      </c>
      <c r="N1983" s="401"/>
      <c r="O1983" s="810" t="s">
        <v>315</v>
      </c>
      <c r="P1983" s="787" t="s">
        <v>314</v>
      </c>
      <c r="Q1983" s="788"/>
      <c r="R1983" s="788"/>
      <c r="S1983" s="789"/>
      <c r="T1983" s="242"/>
      <c r="U1983" s="242"/>
      <c r="V1983" s="263"/>
    </row>
    <row r="1984" spans="1:22" s="27" customFormat="1" ht="17.25" customHeight="1">
      <c r="A1984" s="106" t="s">
        <v>2016</v>
      </c>
      <c r="B1984" s="775"/>
      <c r="C1984" s="50">
        <v>5</v>
      </c>
      <c r="D1984" s="94" t="s">
        <v>1071</v>
      </c>
      <c r="E1984" s="101" t="s">
        <v>1071</v>
      </c>
      <c r="F1984" s="327" t="s">
        <v>1071</v>
      </c>
      <c r="G1984" s="327" t="s">
        <v>1071</v>
      </c>
      <c r="H1984" s="777" t="s">
        <v>1071</v>
      </c>
      <c r="I1984" s="778"/>
      <c r="J1984" s="102" t="s">
        <v>1071</v>
      </c>
      <c r="K1984" s="99" t="s">
        <v>1071</v>
      </c>
      <c r="L1984" s="486"/>
      <c r="M1984" s="487" t="s">
        <v>1071</v>
      </c>
      <c r="N1984" s="401"/>
      <c r="O1984" s="811"/>
      <c r="P1984" s="504" t="s">
        <v>92</v>
      </c>
      <c r="Q1984" s="504" t="s">
        <v>299</v>
      </c>
      <c r="R1984" s="750" t="s">
        <v>312</v>
      </c>
      <c r="S1984" s="750"/>
      <c r="T1984" s="242"/>
      <c r="U1984" s="242"/>
      <c r="V1984" s="263"/>
    </row>
    <row r="1985" spans="1:22" s="27" customFormat="1" ht="16.5" customHeight="1" thickBot="1">
      <c r="A1985" s="106" t="s">
        <v>2017</v>
      </c>
      <c r="B1985" s="775"/>
      <c r="C1985" s="103">
        <v>6</v>
      </c>
      <c r="D1985" s="104" t="s">
        <v>1071</v>
      </c>
      <c r="E1985" s="105" t="s">
        <v>1071</v>
      </c>
      <c r="F1985" s="327" t="s">
        <v>1071</v>
      </c>
      <c r="G1985" s="327" t="s">
        <v>1071</v>
      </c>
      <c r="H1985" s="777" t="s">
        <v>1071</v>
      </c>
      <c r="I1985" s="778"/>
      <c r="J1985" s="102" t="s">
        <v>1071</v>
      </c>
      <c r="K1985" s="99" t="s">
        <v>1071</v>
      </c>
      <c r="L1985" s="486"/>
      <c r="M1985" s="487" t="s">
        <v>1071</v>
      </c>
      <c r="N1985" s="484"/>
      <c r="O1985" s="346" t="s">
        <v>6</v>
      </c>
      <c r="P1985" s="265">
        <v>2</v>
      </c>
      <c r="Q1985" s="266">
        <v>3065.4126299999998</v>
      </c>
      <c r="R1985" s="817">
        <v>5195.9090000000006</v>
      </c>
      <c r="S1985" s="817">
        <v>0</v>
      </c>
      <c r="T1985" s="242"/>
      <c r="U1985" s="242"/>
      <c r="V1985" s="263"/>
    </row>
    <row r="1986" spans="1:22" s="27" customFormat="1" ht="16.5" customHeight="1" thickBot="1">
      <c r="A1986" s="106" t="s">
        <v>2018</v>
      </c>
      <c r="B1986" s="776"/>
      <c r="C1986" s="805" t="s">
        <v>88</v>
      </c>
      <c r="D1986" s="806"/>
      <c r="E1986" s="806"/>
      <c r="F1986" s="545"/>
      <c r="G1986" s="546"/>
      <c r="H1986" s="730" t="s">
        <v>1071</v>
      </c>
      <c r="I1986" s="731"/>
      <c r="J1986" s="449" t="s">
        <v>1071</v>
      </c>
      <c r="K1986" s="267" t="s">
        <v>6</v>
      </c>
      <c r="L1986" s="527"/>
      <c r="M1986" s="575"/>
      <c r="N1986" s="528"/>
      <c r="O1986" s="732" t="s">
        <v>1071</v>
      </c>
      <c r="P1986" s="732" t="s">
        <v>1071</v>
      </c>
      <c r="Q1986" s="732" t="s">
        <v>1071</v>
      </c>
      <c r="R1986" s="732" t="s">
        <v>1071</v>
      </c>
      <c r="S1986" s="732" t="s">
        <v>1071</v>
      </c>
      <c r="T1986" s="524"/>
      <c r="U1986" s="525"/>
      <c r="V1986" s="526"/>
    </row>
    <row r="1987" spans="1:22" ht="24.9" customHeight="1"/>
    <row r="1988" spans="1:22" ht="24.9" customHeight="1"/>
    <row r="1989" spans="1:22" s="38" customFormat="1" ht="24" thickBot="1">
      <c r="A1989" s="31">
        <v>59</v>
      </c>
      <c r="B1989" s="746" t="s">
        <v>49</v>
      </c>
      <c r="C1989" s="746"/>
      <c r="D1989" s="746"/>
      <c r="E1989" s="32">
        <v>64</v>
      </c>
      <c r="F1989" s="33" t="s">
        <v>568</v>
      </c>
      <c r="G1989" s="34"/>
      <c r="H1989" s="34"/>
      <c r="I1989" s="33"/>
      <c r="J1989" s="33"/>
      <c r="K1989" s="33"/>
      <c r="L1989" s="33"/>
      <c r="M1989" s="35"/>
      <c r="N1989" s="35"/>
      <c r="O1989" s="34"/>
      <c r="P1989" s="34"/>
      <c r="Q1989" s="36"/>
      <c r="R1989" s="36"/>
      <c r="S1989" s="36"/>
      <c r="T1989" s="36"/>
      <c r="U1989" s="37"/>
    </row>
    <row r="1990" spans="1:22" s="24" customFormat="1" ht="24.75" customHeight="1">
      <c r="A1990" s="22"/>
      <c r="B1990" s="768" t="s">
        <v>54</v>
      </c>
      <c r="C1990" s="501" t="s">
        <v>55</v>
      </c>
      <c r="D1990" s="502" t="s">
        <v>16</v>
      </c>
      <c r="E1990" s="502"/>
      <c r="F1990" s="502" t="s">
        <v>56</v>
      </c>
      <c r="G1990" s="503"/>
      <c r="H1990" s="749" t="s">
        <v>57</v>
      </c>
      <c r="I1990" s="747" t="s">
        <v>345</v>
      </c>
      <c r="J1990" s="749" t="s">
        <v>17</v>
      </c>
      <c r="K1990" s="749" t="s">
        <v>298</v>
      </c>
      <c r="L1990" s="749" t="s">
        <v>58</v>
      </c>
      <c r="M1990" s="749" t="s">
        <v>193</v>
      </c>
      <c r="N1990" s="766" t="s">
        <v>313</v>
      </c>
      <c r="O1990" s="767"/>
      <c r="P1990" s="733" t="s">
        <v>21</v>
      </c>
      <c r="Q1990" s="734"/>
      <c r="R1990" s="757" t="s">
        <v>205</v>
      </c>
      <c r="S1990" s="758"/>
      <c r="T1990" s="761" t="s">
        <v>180</v>
      </c>
      <c r="U1990" s="762"/>
      <c r="V1990" s="763"/>
    </row>
    <row r="1991" spans="1:22" s="24" customFormat="1" ht="92.25" customHeight="1">
      <c r="A1991" s="22"/>
      <c r="B1991" s="769"/>
      <c r="C1991" s="504" t="s">
        <v>59</v>
      </c>
      <c r="D1991" s="505" t="s">
        <v>3</v>
      </c>
      <c r="E1991" s="505" t="s">
        <v>18</v>
      </c>
      <c r="F1991" s="505" t="s">
        <v>60</v>
      </c>
      <c r="G1991" s="506" t="s">
        <v>61</v>
      </c>
      <c r="H1991" s="750"/>
      <c r="I1991" s="748"/>
      <c r="J1991" s="750"/>
      <c r="K1991" s="750"/>
      <c r="L1991" s="750"/>
      <c r="M1991" s="750"/>
      <c r="N1991" s="504" t="s">
        <v>191</v>
      </c>
      <c r="O1991" s="505" t="s">
        <v>73</v>
      </c>
      <c r="P1991" s="764"/>
      <c r="Q1991" s="765"/>
      <c r="R1991" s="759"/>
      <c r="S1991" s="760"/>
      <c r="T1991" s="507" t="s">
        <v>181</v>
      </c>
      <c r="U1991" s="508" t="s">
        <v>190</v>
      </c>
      <c r="V1991" s="509" t="s">
        <v>225</v>
      </c>
    </row>
    <row r="1992" spans="1:22" s="24" customFormat="1" ht="26.25" customHeight="1">
      <c r="A1992" s="22"/>
      <c r="B1992" s="433"/>
      <c r="C1992" s="434">
        <v>3</v>
      </c>
      <c r="D1992" s="434">
        <v>4</v>
      </c>
      <c r="E1992" s="434">
        <v>5</v>
      </c>
      <c r="F1992" s="434">
        <v>6</v>
      </c>
      <c r="G1992" s="434">
        <v>7</v>
      </c>
      <c r="H1992" s="434">
        <v>8</v>
      </c>
      <c r="I1992" s="434">
        <v>9</v>
      </c>
      <c r="J1992" s="434">
        <v>10</v>
      </c>
      <c r="K1992" s="434">
        <v>11</v>
      </c>
      <c r="L1992" s="434">
        <v>12</v>
      </c>
      <c r="M1992" s="434">
        <v>13</v>
      </c>
      <c r="N1992" s="434">
        <v>14</v>
      </c>
      <c r="O1992" s="434">
        <v>15</v>
      </c>
      <c r="P1992" s="435">
        <v>16</v>
      </c>
      <c r="Q1992" s="436">
        <v>17</v>
      </c>
      <c r="R1992" s="435">
        <v>18</v>
      </c>
      <c r="S1992" s="436">
        <v>19</v>
      </c>
      <c r="T1992" s="437">
        <v>20</v>
      </c>
      <c r="U1992" s="224">
        <v>21</v>
      </c>
      <c r="V1992" s="438">
        <v>22</v>
      </c>
    </row>
    <row r="1993" spans="1:22" s="40" customFormat="1" ht="24.9" customHeight="1">
      <c r="A1993" s="39" t="s">
        <v>2019</v>
      </c>
      <c r="B1993" s="439">
        <v>1</v>
      </c>
      <c r="C1993" s="427" t="s">
        <v>592</v>
      </c>
      <c r="D1993" s="427" t="s">
        <v>784</v>
      </c>
      <c r="E1993" s="427" t="s">
        <v>994</v>
      </c>
      <c r="F1993" s="427" t="s">
        <v>595</v>
      </c>
      <c r="G1993" s="419">
        <v>0.6</v>
      </c>
      <c r="H1993" s="419" t="s">
        <v>24</v>
      </c>
      <c r="I1993" s="425">
        <v>1</v>
      </c>
      <c r="J1993" s="426" t="s">
        <v>569</v>
      </c>
      <c r="K1993" s="461">
        <v>42718</v>
      </c>
      <c r="L1993" s="461">
        <v>43312</v>
      </c>
      <c r="M1993" s="420">
        <v>1139.3800000000001</v>
      </c>
      <c r="N1993" s="458">
        <v>683.62800000000004</v>
      </c>
      <c r="O1993" s="228">
        <v>683.62800000000004</v>
      </c>
      <c r="P1993" s="720"/>
      <c r="Q1993" s="721"/>
      <c r="R1993" s="722" t="s">
        <v>610</v>
      </c>
      <c r="S1993" s="723"/>
      <c r="T1993" s="422" t="s">
        <v>24</v>
      </c>
      <c r="U1993" s="423">
        <v>125</v>
      </c>
      <c r="V1993" s="424" t="s">
        <v>24</v>
      </c>
    </row>
    <row r="1994" spans="1:22" s="40" customFormat="1" ht="24.9" customHeight="1">
      <c r="A1994" s="39" t="s">
        <v>1088</v>
      </c>
      <c r="B1994" s="439">
        <v>2</v>
      </c>
      <c r="C1994" s="427" t="s">
        <v>592</v>
      </c>
      <c r="D1994" s="427" t="s">
        <v>992</v>
      </c>
      <c r="E1994" s="427" t="s">
        <v>995</v>
      </c>
      <c r="F1994" s="427" t="s">
        <v>591</v>
      </c>
      <c r="G1994" s="419">
        <v>1</v>
      </c>
      <c r="H1994" s="419" t="s">
        <v>24</v>
      </c>
      <c r="I1994" s="425">
        <v>1</v>
      </c>
      <c r="J1994" s="426" t="s">
        <v>569</v>
      </c>
      <c r="K1994" s="461">
        <v>43827</v>
      </c>
      <c r="L1994" s="461">
        <v>45138</v>
      </c>
      <c r="M1994" s="420">
        <v>2114.36</v>
      </c>
      <c r="N1994" s="458">
        <v>2114.36</v>
      </c>
      <c r="O1994" s="228">
        <v>2114.36</v>
      </c>
      <c r="P1994" s="720"/>
      <c r="Q1994" s="721"/>
      <c r="R1994" s="722" t="s">
        <v>610</v>
      </c>
      <c r="S1994" s="723"/>
      <c r="T1994" s="422" t="s">
        <v>24</v>
      </c>
      <c r="U1994" s="423">
        <v>168</v>
      </c>
      <c r="V1994" s="424" t="s">
        <v>24</v>
      </c>
    </row>
    <row r="1995" spans="1:22" s="40" customFormat="1" ht="30.75" customHeight="1">
      <c r="A1995" s="39" t="s">
        <v>595</v>
      </c>
      <c r="B1995" s="439">
        <v>3</v>
      </c>
      <c r="C1995" s="427" t="s">
        <v>990</v>
      </c>
      <c r="D1995" s="427">
        <v>2140962</v>
      </c>
      <c r="E1995" s="427" t="s">
        <v>996</v>
      </c>
      <c r="F1995" s="427" t="s">
        <v>591</v>
      </c>
      <c r="G1995" s="419">
        <v>1</v>
      </c>
      <c r="H1995" s="419" t="s">
        <v>24</v>
      </c>
      <c r="I1995" s="425">
        <v>2</v>
      </c>
      <c r="J1995" s="426" t="s">
        <v>570</v>
      </c>
      <c r="K1995" s="461">
        <v>41891</v>
      </c>
      <c r="L1995" s="461">
        <v>42643</v>
      </c>
      <c r="M1995" s="420">
        <v>7292.02</v>
      </c>
      <c r="N1995" s="458">
        <v>7292.02</v>
      </c>
      <c r="O1995" s="228">
        <v>7292.02</v>
      </c>
      <c r="P1995" s="720"/>
      <c r="Q1995" s="721"/>
      <c r="R1995" s="722" t="s">
        <v>610</v>
      </c>
      <c r="S1995" s="723"/>
      <c r="T1995" s="422" t="s">
        <v>24</v>
      </c>
      <c r="U1995" s="423">
        <v>4</v>
      </c>
      <c r="V1995" s="424" t="s">
        <v>24</v>
      </c>
    </row>
    <row r="1996" spans="1:22" s="40" customFormat="1" ht="24.9" customHeight="1">
      <c r="A1996" s="39" t="s">
        <v>1089</v>
      </c>
      <c r="B1996" s="439">
        <v>4</v>
      </c>
      <c r="C1996" s="427" t="s">
        <v>991</v>
      </c>
      <c r="D1996" s="427" t="s">
        <v>993</v>
      </c>
      <c r="E1996" s="427" t="s">
        <v>997</v>
      </c>
      <c r="F1996" s="427" t="s">
        <v>595</v>
      </c>
      <c r="G1996" s="419">
        <v>0.5</v>
      </c>
      <c r="H1996" s="419" t="s">
        <v>24</v>
      </c>
      <c r="I1996" s="425">
        <v>2</v>
      </c>
      <c r="J1996" s="426" t="s">
        <v>570</v>
      </c>
      <c r="K1996" s="594">
        <v>43173</v>
      </c>
      <c r="L1996" s="461">
        <v>43417</v>
      </c>
      <c r="M1996" s="420">
        <v>7295.83</v>
      </c>
      <c r="N1996" s="458">
        <v>3647.915</v>
      </c>
      <c r="O1996" s="228">
        <v>3647.915</v>
      </c>
      <c r="P1996" s="720"/>
      <c r="Q1996" s="721"/>
      <c r="R1996" s="722" t="s">
        <v>610</v>
      </c>
      <c r="S1996" s="723"/>
      <c r="T1996" s="422" t="s">
        <v>24</v>
      </c>
      <c r="U1996" s="423">
        <v>199</v>
      </c>
      <c r="V1996" s="424" t="s">
        <v>24</v>
      </c>
    </row>
    <row r="1997" spans="1:22" s="40" customFormat="1" ht="13.8">
      <c r="A1997" s="39" t="s">
        <v>1090</v>
      </c>
      <c r="B1997" s="439" t="s">
        <v>1071</v>
      </c>
      <c r="C1997" s="427"/>
      <c r="D1997" s="427"/>
      <c r="E1997" s="427"/>
      <c r="F1997" s="427"/>
      <c r="G1997" s="419"/>
      <c r="H1997" s="419"/>
      <c r="I1997" s="425"/>
      <c r="J1997" s="426" t="s">
        <v>1071</v>
      </c>
      <c r="K1997" s="461"/>
      <c r="L1997" s="461"/>
      <c r="M1997" s="420"/>
      <c r="N1997" s="458" t="s">
        <v>1071</v>
      </c>
      <c r="O1997" s="228" t="s">
        <v>1071</v>
      </c>
      <c r="P1997" s="720"/>
      <c r="Q1997" s="721"/>
      <c r="R1997" s="722"/>
      <c r="S1997" s="723"/>
      <c r="T1997" s="422"/>
      <c r="U1997" s="423"/>
      <c r="V1997" s="424"/>
    </row>
    <row r="1998" spans="1:22" s="40" customFormat="1" ht="13.8">
      <c r="A1998" s="39" t="s">
        <v>1091</v>
      </c>
      <c r="B1998" s="439" t="s">
        <v>1071</v>
      </c>
      <c r="C1998" s="427"/>
      <c r="D1998" s="427"/>
      <c r="E1998" s="427"/>
      <c r="F1998" s="427"/>
      <c r="G1998" s="419"/>
      <c r="H1998" s="419"/>
      <c r="I1998" s="425"/>
      <c r="J1998" s="426" t="s">
        <v>1071</v>
      </c>
      <c r="K1998" s="461"/>
      <c r="L1998" s="461"/>
      <c r="M1998" s="420"/>
      <c r="N1998" s="458" t="s">
        <v>1071</v>
      </c>
      <c r="O1998" s="228" t="s">
        <v>1071</v>
      </c>
      <c r="P1998" s="720"/>
      <c r="Q1998" s="721"/>
      <c r="R1998" s="722"/>
      <c r="S1998" s="723"/>
      <c r="T1998" s="422"/>
      <c r="U1998" s="423"/>
      <c r="V1998" s="424"/>
    </row>
    <row r="1999" spans="1:22" s="40" customFormat="1" ht="13.8">
      <c r="A1999" s="39"/>
      <c r="B1999" s="439" t="s">
        <v>1071</v>
      </c>
      <c r="C1999" s="427"/>
      <c r="D1999" s="427"/>
      <c r="E1999" s="427"/>
      <c r="F1999" s="427"/>
      <c r="G1999" s="419"/>
      <c r="H1999" s="419"/>
      <c r="I1999" s="425"/>
      <c r="J1999" s="426" t="s">
        <v>1071</v>
      </c>
      <c r="K1999" s="461"/>
      <c r="L1999" s="461"/>
      <c r="M1999" s="420"/>
      <c r="N1999" s="458" t="s">
        <v>1071</v>
      </c>
      <c r="O1999" s="228" t="s">
        <v>1071</v>
      </c>
      <c r="P1999" s="720"/>
      <c r="Q1999" s="721"/>
      <c r="R1999" s="722"/>
      <c r="S1999" s="723"/>
      <c r="T1999" s="422"/>
      <c r="U1999" s="423"/>
      <c r="V1999" s="424"/>
    </row>
    <row r="2000" spans="1:22" s="40" customFormat="1" ht="13.8">
      <c r="A2000" s="39"/>
      <c r="B2000" s="439" t="s">
        <v>1071</v>
      </c>
      <c r="C2000" s="427"/>
      <c r="D2000" s="427"/>
      <c r="E2000" s="427"/>
      <c r="F2000" s="427"/>
      <c r="G2000" s="419"/>
      <c r="H2000" s="419"/>
      <c r="I2000" s="425"/>
      <c r="J2000" s="426" t="s">
        <v>1071</v>
      </c>
      <c r="K2000" s="461"/>
      <c r="L2000" s="461"/>
      <c r="M2000" s="420"/>
      <c r="N2000" s="458" t="s">
        <v>1071</v>
      </c>
      <c r="O2000" s="228" t="s">
        <v>1071</v>
      </c>
      <c r="P2000" s="720"/>
      <c r="Q2000" s="721"/>
      <c r="R2000" s="722"/>
      <c r="S2000" s="723"/>
      <c r="T2000" s="422"/>
      <c r="U2000" s="423"/>
      <c r="V2000" s="424"/>
    </row>
    <row r="2001" spans="1:22" s="40" customFormat="1" ht="13.8">
      <c r="A2001" s="39"/>
      <c r="B2001" s="439" t="s">
        <v>1071</v>
      </c>
      <c r="C2001" s="427"/>
      <c r="D2001" s="427"/>
      <c r="E2001" s="427"/>
      <c r="F2001" s="427"/>
      <c r="G2001" s="419"/>
      <c r="H2001" s="419"/>
      <c r="I2001" s="425"/>
      <c r="J2001" s="426" t="s">
        <v>1071</v>
      </c>
      <c r="K2001" s="461"/>
      <c r="L2001" s="461"/>
      <c r="M2001" s="420"/>
      <c r="N2001" s="458" t="s">
        <v>1071</v>
      </c>
      <c r="O2001" s="228" t="s">
        <v>1071</v>
      </c>
      <c r="P2001" s="720"/>
      <c r="Q2001" s="721"/>
      <c r="R2001" s="722"/>
      <c r="S2001" s="723"/>
      <c r="T2001" s="422"/>
      <c r="U2001" s="423"/>
      <c r="V2001" s="424"/>
    </row>
    <row r="2002" spans="1:22" s="40" customFormat="1" ht="13.8">
      <c r="A2002" s="39"/>
      <c r="B2002" s="439" t="s">
        <v>1071</v>
      </c>
      <c r="C2002" s="427"/>
      <c r="D2002" s="427"/>
      <c r="E2002" s="427"/>
      <c r="F2002" s="427"/>
      <c r="G2002" s="419"/>
      <c r="H2002" s="419"/>
      <c r="I2002" s="425"/>
      <c r="J2002" s="426" t="s">
        <v>1071</v>
      </c>
      <c r="K2002" s="461"/>
      <c r="L2002" s="461"/>
      <c r="M2002" s="420"/>
      <c r="N2002" s="458" t="s">
        <v>1071</v>
      </c>
      <c r="O2002" s="228" t="s">
        <v>1071</v>
      </c>
      <c r="P2002" s="720"/>
      <c r="Q2002" s="721"/>
      <c r="R2002" s="722"/>
      <c r="S2002" s="723"/>
      <c r="T2002" s="422"/>
      <c r="U2002" s="423"/>
      <c r="V2002" s="424"/>
    </row>
    <row r="2003" spans="1:22" s="40" customFormat="1" ht="13.8">
      <c r="A2003" s="39"/>
      <c r="B2003" s="439" t="s">
        <v>1071</v>
      </c>
      <c r="C2003" s="427"/>
      <c r="D2003" s="427"/>
      <c r="E2003" s="427"/>
      <c r="F2003" s="427"/>
      <c r="G2003" s="419"/>
      <c r="H2003" s="419"/>
      <c r="I2003" s="425"/>
      <c r="J2003" s="426" t="s">
        <v>1071</v>
      </c>
      <c r="K2003" s="461"/>
      <c r="L2003" s="461"/>
      <c r="M2003" s="420"/>
      <c r="N2003" s="458" t="s">
        <v>1071</v>
      </c>
      <c r="O2003" s="228" t="s">
        <v>1071</v>
      </c>
      <c r="P2003" s="720"/>
      <c r="Q2003" s="721"/>
      <c r="R2003" s="722"/>
      <c r="S2003" s="723"/>
      <c r="T2003" s="422"/>
      <c r="U2003" s="423"/>
      <c r="V2003" s="424"/>
    </row>
    <row r="2004" spans="1:22" s="40" customFormat="1" ht="13.8">
      <c r="A2004" s="39" t="s">
        <v>2020</v>
      </c>
      <c r="B2004" s="439" t="s">
        <v>1071</v>
      </c>
      <c r="C2004" s="427"/>
      <c r="D2004" s="427"/>
      <c r="E2004" s="427"/>
      <c r="F2004" s="427"/>
      <c r="G2004" s="419"/>
      <c r="H2004" s="419"/>
      <c r="I2004" s="425"/>
      <c r="J2004" s="426" t="s">
        <v>1071</v>
      </c>
      <c r="K2004" s="461"/>
      <c r="L2004" s="461"/>
      <c r="M2004" s="420"/>
      <c r="N2004" s="459" t="s">
        <v>1071</v>
      </c>
      <c r="O2004" s="228"/>
      <c r="P2004" s="720"/>
      <c r="Q2004" s="721"/>
      <c r="R2004" s="722"/>
      <c r="S2004" s="723"/>
      <c r="T2004" s="422"/>
      <c r="U2004" s="423"/>
      <c r="V2004" s="424"/>
    </row>
    <row r="2005" spans="1:22" s="40" customFormat="1" ht="13.8">
      <c r="A2005" s="39" t="s">
        <v>2021</v>
      </c>
      <c r="B2005" s="439" t="s">
        <v>1071</v>
      </c>
      <c r="C2005" s="427"/>
      <c r="D2005" s="427"/>
      <c r="E2005" s="427"/>
      <c r="F2005" s="427"/>
      <c r="G2005" s="419"/>
      <c r="H2005" s="419"/>
      <c r="I2005" s="425"/>
      <c r="J2005" s="426" t="s">
        <v>1071</v>
      </c>
      <c r="K2005" s="461"/>
      <c r="L2005" s="461"/>
      <c r="M2005" s="421"/>
      <c r="N2005" s="459" t="s">
        <v>1071</v>
      </c>
      <c r="O2005" s="228" t="s">
        <v>1071</v>
      </c>
      <c r="P2005" s="720"/>
      <c r="Q2005" s="721"/>
      <c r="R2005" s="722"/>
      <c r="S2005" s="723"/>
      <c r="T2005" s="422"/>
      <c r="U2005" s="423"/>
      <c r="V2005" s="424"/>
    </row>
    <row r="2006" spans="1:22" s="40" customFormat="1" ht="13.8">
      <c r="A2006" s="39" t="s">
        <v>2022</v>
      </c>
      <c r="B2006" s="439" t="s">
        <v>1071</v>
      </c>
      <c r="C2006" s="427"/>
      <c r="D2006" s="427"/>
      <c r="E2006" s="427"/>
      <c r="F2006" s="427"/>
      <c r="G2006" s="419"/>
      <c r="H2006" s="419"/>
      <c r="I2006" s="425"/>
      <c r="J2006" s="426" t="s">
        <v>1071</v>
      </c>
      <c r="K2006" s="461"/>
      <c r="L2006" s="461"/>
      <c r="M2006" s="421"/>
      <c r="N2006" s="459" t="s">
        <v>1071</v>
      </c>
      <c r="O2006" s="228" t="s">
        <v>1071</v>
      </c>
      <c r="P2006" s="720"/>
      <c r="Q2006" s="721"/>
      <c r="R2006" s="722"/>
      <c r="S2006" s="723"/>
      <c r="T2006" s="422"/>
      <c r="U2006" s="423"/>
      <c r="V2006" s="424"/>
    </row>
    <row r="2007" spans="1:22" s="40" customFormat="1" ht="14.4" thickBot="1">
      <c r="A2007" s="39" t="s">
        <v>2023</v>
      </c>
      <c r="B2007" s="443" t="s">
        <v>1071</v>
      </c>
      <c r="C2007" s="428"/>
      <c r="D2007" s="428"/>
      <c r="E2007" s="428"/>
      <c r="F2007" s="428"/>
      <c r="G2007" s="429"/>
      <c r="H2007" s="429"/>
      <c r="I2007" s="430"/>
      <c r="J2007" s="431" t="s">
        <v>1071</v>
      </c>
      <c r="K2007" s="462"/>
      <c r="L2007" s="462"/>
      <c r="M2007" s="432"/>
      <c r="N2007" s="459" t="s">
        <v>1071</v>
      </c>
      <c r="O2007" s="228" t="s">
        <v>1071</v>
      </c>
      <c r="P2007" s="720"/>
      <c r="Q2007" s="721"/>
      <c r="R2007" s="722"/>
      <c r="S2007" s="723"/>
      <c r="T2007" s="422"/>
      <c r="U2007" s="423"/>
      <c r="V2007" s="424"/>
    </row>
    <row r="2008" spans="1:22" s="24" customFormat="1" ht="12" customHeight="1">
      <c r="A2008" s="39"/>
      <c r="B2008" s="41"/>
      <c r="C2008" s="42"/>
      <c r="D2008" s="42"/>
      <c r="E2008" s="42"/>
      <c r="F2008" s="42"/>
      <c r="G2008" s="42"/>
      <c r="H2008" s="440"/>
      <c r="I2008" s="42"/>
      <c r="J2008" s="42"/>
      <c r="K2008" s="42"/>
      <c r="L2008" s="42"/>
      <c r="M2008" s="42"/>
      <c r="N2008" s="42"/>
      <c r="O2008" s="227"/>
      <c r="P2008" s="42"/>
      <c r="Q2008" s="42"/>
      <c r="R2008" s="227"/>
      <c r="S2008" s="42"/>
      <c r="T2008" s="42"/>
      <c r="U2008" s="43"/>
      <c r="V2008" s="44"/>
    </row>
    <row r="2009" spans="1:22" s="24" customFormat="1" ht="17.25" customHeight="1" thickBot="1">
      <c r="A2009" s="39" t="s">
        <v>2024</v>
      </c>
      <c r="B2009" s="510"/>
      <c r="C2009" s="511"/>
      <c r="D2009" s="511"/>
      <c r="E2009" s="511"/>
      <c r="F2009" s="511"/>
      <c r="G2009" s="511"/>
      <c r="H2009" s="511"/>
      <c r="I2009" s="511"/>
      <c r="J2009" s="511"/>
      <c r="K2009" s="511"/>
      <c r="L2009" s="511"/>
      <c r="M2009" s="511"/>
      <c r="N2009" s="447" t="s">
        <v>322</v>
      </c>
      <c r="O2009" s="448">
        <v>3434.4807500000006</v>
      </c>
      <c r="P2009" s="576"/>
      <c r="Q2009" s="576"/>
      <c r="R2009" s="577"/>
      <c r="S2009" s="577"/>
      <c r="T2009" s="578"/>
      <c r="U2009" s="579"/>
      <c r="V2009" s="580"/>
    </row>
    <row r="2010" spans="1:22" ht="17.25" customHeight="1">
      <c r="B2010" s="46"/>
      <c r="C2010" s="46"/>
      <c r="D2010" s="46"/>
      <c r="E2010" s="46"/>
      <c r="F2010" s="46"/>
      <c r="G2010" s="47"/>
      <c r="H2010" s="47"/>
      <c r="I2010" s="47"/>
      <c r="J2010" s="47"/>
      <c r="K2010" s="47"/>
      <c r="L2010" s="47"/>
      <c r="M2010" s="47"/>
      <c r="N2010" s="47"/>
      <c r="O2010" s="47"/>
      <c r="P2010" s="47"/>
      <c r="Q2010" s="47"/>
      <c r="R2010" s="47"/>
      <c r="S2010" s="47"/>
      <c r="T2010" s="47"/>
      <c r="U2010" s="47"/>
      <c r="V2010" s="47"/>
    </row>
    <row r="2011" spans="1:22" s="24" customFormat="1" ht="16.5" customHeight="1" thickBot="1">
      <c r="A2011" s="22"/>
      <c r="B2011" s="735" t="s">
        <v>65</v>
      </c>
      <c r="C2011" s="735"/>
      <c r="D2011" s="735"/>
      <c r="E2011" s="735"/>
      <c r="F2011" s="735"/>
      <c r="G2011" s="735"/>
      <c r="H2011" s="735"/>
      <c r="I2011" s="735"/>
      <c r="J2011" s="735"/>
      <c r="K2011" s="735"/>
      <c r="L2011" s="735"/>
      <c r="M2011" s="735"/>
      <c r="N2011" s="735"/>
      <c r="O2011" s="735"/>
      <c r="P2011" s="735"/>
      <c r="Q2011" s="735"/>
      <c r="R2011" s="735"/>
      <c r="S2011" s="735"/>
      <c r="T2011" s="735"/>
      <c r="U2011" s="735"/>
      <c r="V2011" s="735"/>
    </row>
    <row r="2012" spans="1:22" s="27" customFormat="1" ht="22.5" customHeight="1">
      <c r="A2012" s="106" t="s">
        <v>2025</v>
      </c>
      <c r="B2012" s="774" t="s">
        <v>62</v>
      </c>
      <c r="C2012" s="779" t="s">
        <v>83</v>
      </c>
      <c r="D2012" s="780"/>
      <c r="E2012" s="780"/>
      <c r="F2012" s="780"/>
      <c r="G2012" s="780"/>
      <c r="H2012" s="780"/>
      <c r="I2012" s="780"/>
      <c r="J2012" s="780"/>
      <c r="K2012" s="780"/>
      <c r="L2012" s="780"/>
      <c r="M2012" s="758"/>
      <c r="N2012" s="512"/>
      <c r="O2012" s="513"/>
      <c r="P2012" s="779" t="s">
        <v>90</v>
      </c>
      <c r="Q2012" s="780"/>
      <c r="R2012" s="780"/>
      <c r="S2012" s="758"/>
      <c r="T2012" s="757" t="s">
        <v>367</v>
      </c>
      <c r="U2012" s="758"/>
      <c r="V2012" s="781" t="s">
        <v>6</v>
      </c>
    </row>
    <row r="2013" spans="1:22" s="27" customFormat="1" ht="22.5" customHeight="1">
      <c r="A2013" s="106" t="s">
        <v>2026</v>
      </c>
      <c r="B2013" s="775"/>
      <c r="C2013" s="787" t="s">
        <v>84</v>
      </c>
      <c r="D2013" s="788"/>
      <c r="E2013" s="789"/>
      <c r="F2013" s="516">
        <v>2</v>
      </c>
      <c r="G2013" s="791" t="s">
        <v>292</v>
      </c>
      <c r="H2013" s="750" t="s">
        <v>291</v>
      </c>
      <c r="I2013" s="750"/>
      <c r="J2013" s="787" t="s">
        <v>290</v>
      </c>
      <c r="K2013" s="790"/>
      <c r="L2013" s="517"/>
      <c r="M2013" s="517"/>
      <c r="N2013" s="518"/>
      <c r="O2013" s="519"/>
      <c r="P2013" s="814"/>
      <c r="Q2013" s="815"/>
      <c r="R2013" s="815"/>
      <c r="S2013" s="816"/>
      <c r="T2013" s="759"/>
      <c r="U2013" s="760"/>
      <c r="V2013" s="782"/>
    </row>
    <row r="2014" spans="1:22" s="27" customFormat="1" ht="51.75" customHeight="1" thickBot="1">
      <c r="A2014" s="106" t="s">
        <v>2027</v>
      </c>
      <c r="B2014" s="775"/>
      <c r="C2014" s="788" t="s">
        <v>82</v>
      </c>
      <c r="D2014" s="789"/>
      <c r="E2014" s="520" t="s">
        <v>86</v>
      </c>
      <c r="F2014" s="514" t="s">
        <v>311</v>
      </c>
      <c r="G2014" s="791"/>
      <c r="H2014" s="750"/>
      <c r="I2014" s="750"/>
      <c r="J2014" s="504" t="s">
        <v>289</v>
      </c>
      <c r="K2014" s="515" t="s">
        <v>297</v>
      </c>
      <c r="L2014" s="521" t="s">
        <v>378</v>
      </c>
      <c r="M2014" s="521"/>
      <c r="N2014" s="522" t="s">
        <v>339</v>
      </c>
      <c r="O2014" s="523"/>
      <c r="P2014" s="454" t="s">
        <v>1100</v>
      </c>
      <c r="Q2014" s="333" t="s">
        <v>91</v>
      </c>
      <c r="R2014" s="334"/>
      <c r="S2014" s="107">
        <v>4</v>
      </c>
      <c r="T2014" s="784"/>
      <c r="U2014" s="785"/>
      <c r="V2014" s="783"/>
    </row>
    <row r="2015" spans="1:22" s="27" customFormat="1" ht="15.75" customHeight="1">
      <c r="A2015" s="106" t="s">
        <v>2028</v>
      </c>
      <c r="B2015" s="775"/>
      <c r="C2015" s="50">
        <v>1</v>
      </c>
      <c r="D2015" s="94" t="s">
        <v>569</v>
      </c>
      <c r="E2015" s="101">
        <v>0.5</v>
      </c>
      <c r="F2015" s="327">
        <v>2797.9880000000003</v>
      </c>
      <c r="G2015" s="327">
        <v>1532.71</v>
      </c>
      <c r="H2015" s="777" t="s">
        <v>6</v>
      </c>
      <c r="I2015" s="778"/>
      <c r="J2015" s="102" t="s">
        <v>6</v>
      </c>
      <c r="K2015" s="99" t="s">
        <v>1071</v>
      </c>
      <c r="L2015" s="486" t="s">
        <v>1049</v>
      </c>
      <c r="M2015" s="487" t="s">
        <v>1135</v>
      </c>
      <c r="N2015" s="401" t="s">
        <v>24</v>
      </c>
      <c r="O2015" s="801" t="s">
        <v>15</v>
      </c>
      <c r="P2015" s="802"/>
      <c r="Q2015" s="792">
        <v>64</v>
      </c>
      <c r="R2015" s="795" t="s">
        <v>1049</v>
      </c>
      <c r="S2015" s="796"/>
      <c r="T2015" s="757" t="s">
        <v>68</v>
      </c>
      <c r="U2015" s="780"/>
      <c r="V2015" s="758"/>
    </row>
    <row r="2016" spans="1:22" s="27" customFormat="1" ht="15.75" customHeight="1" thickBot="1">
      <c r="A2016" s="106" t="s">
        <v>2029</v>
      </c>
      <c r="B2016" s="775"/>
      <c r="C2016" s="50">
        <v>2</v>
      </c>
      <c r="D2016" s="94" t="s">
        <v>570</v>
      </c>
      <c r="E2016" s="101">
        <v>0.5</v>
      </c>
      <c r="F2016" s="327">
        <v>10939.935000000001</v>
      </c>
      <c r="G2016" s="327">
        <v>1532.71</v>
      </c>
      <c r="H2016" s="777" t="s">
        <v>6</v>
      </c>
      <c r="I2016" s="778"/>
      <c r="J2016" s="102" t="s">
        <v>6</v>
      </c>
      <c r="K2016" s="99" t="s">
        <v>1071</v>
      </c>
      <c r="L2016" s="486"/>
      <c r="M2016" s="487" t="s">
        <v>1071</v>
      </c>
      <c r="N2016" s="401" t="s">
        <v>24</v>
      </c>
      <c r="O2016" s="801"/>
      <c r="P2016" s="802"/>
      <c r="Q2016" s="793"/>
      <c r="R2016" s="797"/>
      <c r="S2016" s="798"/>
      <c r="T2016" s="784"/>
      <c r="U2016" s="786"/>
      <c r="V2016" s="785"/>
    </row>
    <row r="2017" spans="1:22" s="27" customFormat="1" ht="15.75" customHeight="1">
      <c r="A2017" s="106" t="s">
        <v>2030</v>
      </c>
      <c r="B2017" s="775"/>
      <c r="C2017" s="50">
        <v>3</v>
      </c>
      <c r="D2017" s="94" t="s">
        <v>1071</v>
      </c>
      <c r="E2017" s="101" t="s">
        <v>1071</v>
      </c>
      <c r="F2017" s="327" t="s">
        <v>1071</v>
      </c>
      <c r="G2017" s="327" t="s">
        <v>1071</v>
      </c>
      <c r="H2017" s="777" t="s">
        <v>1071</v>
      </c>
      <c r="I2017" s="778"/>
      <c r="J2017" s="102" t="s">
        <v>1071</v>
      </c>
      <c r="K2017" s="99" t="s">
        <v>1071</v>
      </c>
      <c r="L2017" s="486"/>
      <c r="M2017" s="487" t="s">
        <v>1071</v>
      </c>
      <c r="N2017" s="401"/>
      <c r="O2017" s="803"/>
      <c r="P2017" s="804"/>
      <c r="Q2017" s="794"/>
      <c r="R2017" s="799"/>
      <c r="S2017" s="800"/>
      <c r="T2017" s="261"/>
      <c r="U2017" s="261"/>
      <c r="V2017" s="262"/>
    </row>
    <row r="2018" spans="1:22" s="27" customFormat="1" ht="15.75" customHeight="1">
      <c r="A2018" s="106" t="s">
        <v>2031</v>
      </c>
      <c r="B2018" s="775"/>
      <c r="C2018" s="50">
        <v>4</v>
      </c>
      <c r="D2018" s="94" t="s">
        <v>1071</v>
      </c>
      <c r="E2018" s="101" t="s">
        <v>1071</v>
      </c>
      <c r="F2018" s="327" t="s">
        <v>1071</v>
      </c>
      <c r="G2018" s="327" t="s">
        <v>1071</v>
      </c>
      <c r="H2018" s="777" t="s">
        <v>1071</v>
      </c>
      <c r="I2018" s="778"/>
      <c r="J2018" s="102" t="s">
        <v>1071</v>
      </c>
      <c r="K2018" s="99" t="s">
        <v>1071</v>
      </c>
      <c r="L2018" s="486"/>
      <c r="M2018" s="487" t="s">
        <v>1071</v>
      </c>
      <c r="N2018" s="401"/>
      <c r="O2018" s="810" t="s">
        <v>315</v>
      </c>
      <c r="P2018" s="787" t="s">
        <v>314</v>
      </c>
      <c r="Q2018" s="788"/>
      <c r="R2018" s="788"/>
      <c r="S2018" s="789"/>
      <c r="T2018" s="242"/>
      <c r="U2018" s="242"/>
      <c r="V2018" s="263"/>
    </row>
    <row r="2019" spans="1:22" s="27" customFormat="1" ht="17.25" customHeight="1">
      <c r="A2019" s="106" t="s">
        <v>2032</v>
      </c>
      <c r="B2019" s="775"/>
      <c r="C2019" s="50">
        <v>5</v>
      </c>
      <c r="D2019" s="94" t="s">
        <v>1071</v>
      </c>
      <c r="E2019" s="101" t="s">
        <v>1071</v>
      </c>
      <c r="F2019" s="327" t="s">
        <v>1071</v>
      </c>
      <c r="G2019" s="327" t="s">
        <v>1071</v>
      </c>
      <c r="H2019" s="777" t="s">
        <v>1071</v>
      </c>
      <c r="I2019" s="778"/>
      <c r="J2019" s="102" t="s">
        <v>1071</v>
      </c>
      <c r="K2019" s="99" t="s">
        <v>1071</v>
      </c>
      <c r="L2019" s="486"/>
      <c r="M2019" s="487" t="s">
        <v>1071</v>
      </c>
      <c r="N2019" s="401"/>
      <c r="O2019" s="811"/>
      <c r="P2019" s="504" t="s">
        <v>92</v>
      </c>
      <c r="Q2019" s="504" t="s">
        <v>299</v>
      </c>
      <c r="R2019" s="750" t="s">
        <v>312</v>
      </c>
      <c r="S2019" s="750"/>
      <c r="T2019" s="242"/>
      <c r="U2019" s="242"/>
      <c r="V2019" s="263"/>
    </row>
    <row r="2020" spans="1:22" s="27" customFormat="1" ht="16.5" customHeight="1" thickBot="1">
      <c r="A2020" s="106" t="s">
        <v>2033</v>
      </c>
      <c r="B2020" s="775"/>
      <c r="C2020" s="103">
        <v>6</v>
      </c>
      <c r="D2020" s="104" t="s">
        <v>1071</v>
      </c>
      <c r="E2020" s="105" t="s">
        <v>1071</v>
      </c>
      <c r="F2020" s="327" t="s">
        <v>1071</v>
      </c>
      <c r="G2020" s="327" t="s">
        <v>1071</v>
      </c>
      <c r="H2020" s="777" t="s">
        <v>1071</v>
      </c>
      <c r="I2020" s="778"/>
      <c r="J2020" s="102" t="s">
        <v>1071</v>
      </c>
      <c r="K2020" s="99" t="s">
        <v>1071</v>
      </c>
      <c r="L2020" s="486"/>
      <c r="M2020" s="487" t="s">
        <v>1071</v>
      </c>
      <c r="N2020" s="484"/>
      <c r="O2020" s="346" t="s">
        <v>6</v>
      </c>
      <c r="P2020" s="265">
        <v>2</v>
      </c>
      <c r="Q2020" s="266">
        <v>3065.4126299999998</v>
      </c>
      <c r="R2020" s="817">
        <v>13737.923000000003</v>
      </c>
      <c r="S2020" s="817">
        <v>0</v>
      </c>
      <c r="T2020" s="242"/>
      <c r="U2020" s="242"/>
      <c r="V2020" s="263"/>
    </row>
    <row r="2021" spans="1:22" s="27" customFormat="1" ht="16.5" customHeight="1" thickBot="1">
      <c r="A2021" s="106" t="s">
        <v>2034</v>
      </c>
      <c r="B2021" s="776"/>
      <c r="C2021" s="805" t="s">
        <v>88</v>
      </c>
      <c r="D2021" s="806"/>
      <c r="E2021" s="806"/>
      <c r="F2021" s="545"/>
      <c r="G2021" s="546"/>
      <c r="H2021" s="730" t="s">
        <v>6</v>
      </c>
      <c r="I2021" s="731"/>
      <c r="J2021" s="449" t="s">
        <v>6</v>
      </c>
      <c r="K2021" s="267" t="s">
        <v>6</v>
      </c>
      <c r="L2021" s="527"/>
      <c r="M2021" s="575"/>
      <c r="N2021" s="528"/>
      <c r="O2021" s="732" t="s">
        <v>1071</v>
      </c>
      <c r="P2021" s="732" t="s">
        <v>1071</v>
      </c>
      <c r="Q2021" s="732" t="s">
        <v>1071</v>
      </c>
      <c r="R2021" s="732" t="s">
        <v>1071</v>
      </c>
      <c r="S2021" s="732" t="s">
        <v>1071</v>
      </c>
      <c r="T2021" s="524"/>
      <c r="U2021" s="525"/>
      <c r="V2021" s="526"/>
    </row>
    <row r="2022" spans="1:22" ht="24.9" customHeight="1"/>
    <row r="2023" spans="1:22" ht="24.9" customHeight="1"/>
    <row r="2024" spans="1:22" s="38" customFormat="1" ht="24" thickBot="1">
      <c r="A2024" s="31">
        <v>60</v>
      </c>
      <c r="B2024" s="746" t="s">
        <v>49</v>
      </c>
      <c r="C2024" s="746"/>
      <c r="D2024" s="746"/>
      <c r="E2024" s="32">
        <v>65</v>
      </c>
      <c r="F2024" s="33" t="s">
        <v>1043</v>
      </c>
      <c r="G2024" s="34"/>
      <c r="H2024" s="34"/>
      <c r="I2024" s="33"/>
      <c r="J2024" s="33"/>
      <c r="K2024" s="33"/>
      <c r="L2024" s="33"/>
      <c r="M2024" s="35"/>
      <c r="N2024" s="35"/>
      <c r="O2024" s="34"/>
      <c r="P2024" s="34"/>
      <c r="Q2024" s="36"/>
      <c r="R2024" s="36"/>
      <c r="S2024" s="36"/>
      <c r="T2024" s="36"/>
      <c r="U2024" s="37"/>
    </row>
    <row r="2025" spans="1:22" s="24" customFormat="1" ht="24.75" customHeight="1">
      <c r="A2025" s="22"/>
      <c r="B2025" s="768" t="s">
        <v>54</v>
      </c>
      <c r="C2025" s="501" t="s">
        <v>55</v>
      </c>
      <c r="D2025" s="502" t="s">
        <v>16</v>
      </c>
      <c r="E2025" s="502"/>
      <c r="F2025" s="502" t="s">
        <v>56</v>
      </c>
      <c r="G2025" s="503"/>
      <c r="H2025" s="749" t="s">
        <v>57</v>
      </c>
      <c r="I2025" s="747" t="s">
        <v>345</v>
      </c>
      <c r="J2025" s="749" t="s">
        <v>17</v>
      </c>
      <c r="K2025" s="749" t="s">
        <v>298</v>
      </c>
      <c r="L2025" s="749" t="s">
        <v>58</v>
      </c>
      <c r="M2025" s="749" t="s">
        <v>193</v>
      </c>
      <c r="N2025" s="766" t="s">
        <v>313</v>
      </c>
      <c r="O2025" s="767"/>
      <c r="P2025" s="733" t="s">
        <v>21</v>
      </c>
      <c r="Q2025" s="734"/>
      <c r="R2025" s="757" t="s">
        <v>205</v>
      </c>
      <c r="S2025" s="758"/>
      <c r="T2025" s="761" t="s">
        <v>180</v>
      </c>
      <c r="U2025" s="762"/>
      <c r="V2025" s="763"/>
    </row>
    <row r="2026" spans="1:22" s="24" customFormat="1" ht="92.25" customHeight="1">
      <c r="A2026" s="22"/>
      <c r="B2026" s="769"/>
      <c r="C2026" s="504" t="s">
        <v>59</v>
      </c>
      <c r="D2026" s="505" t="s">
        <v>3</v>
      </c>
      <c r="E2026" s="505" t="s">
        <v>18</v>
      </c>
      <c r="F2026" s="505" t="s">
        <v>60</v>
      </c>
      <c r="G2026" s="506" t="s">
        <v>61</v>
      </c>
      <c r="H2026" s="750"/>
      <c r="I2026" s="748"/>
      <c r="J2026" s="750"/>
      <c r="K2026" s="750"/>
      <c r="L2026" s="750"/>
      <c r="M2026" s="750"/>
      <c r="N2026" s="504" t="s">
        <v>191</v>
      </c>
      <c r="O2026" s="505" t="s">
        <v>73</v>
      </c>
      <c r="P2026" s="764"/>
      <c r="Q2026" s="765"/>
      <c r="R2026" s="759"/>
      <c r="S2026" s="760"/>
      <c r="T2026" s="507" t="s">
        <v>181</v>
      </c>
      <c r="U2026" s="508" t="s">
        <v>190</v>
      </c>
      <c r="V2026" s="509" t="s">
        <v>225</v>
      </c>
    </row>
    <row r="2027" spans="1:22" s="24" customFormat="1" ht="26.25" customHeight="1">
      <c r="A2027" s="22"/>
      <c r="B2027" s="433"/>
      <c r="C2027" s="434">
        <v>3</v>
      </c>
      <c r="D2027" s="434">
        <v>4</v>
      </c>
      <c r="E2027" s="434">
        <v>5</v>
      </c>
      <c r="F2027" s="434">
        <v>6</v>
      </c>
      <c r="G2027" s="434">
        <v>7</v>
      </c>
      <c r="H2027" s="434">
        <v>8</v>
      </c>
      <c r="I2027" s="434">
        <v>9</v>
      </c>
      <c r="J2027" s="434">
        <v>10</v>
      </c>
      <c r="K2027" s="434">
        <v>11</v>
      </c>
      <c r="L2027" s="434">
        <v>12</v>
      </c>
      <c r="M2027" s="434">
        <v>13</v>
      </c>
      <c r="N2027" s="434">
        <v>14</v>
      </c>
      <c r="O2027" s="434">
        <v>15</v>
      </c>
      <c r="P2027" s="435">
        <v>16</v>
      </c>
      <c r="Q2027" s="436">
        <v>17</v>
      </c>
      <c r="R2027" s="435">
        <v>18</v>
      </c>
      <c r="S2027" s="436">
        <v>19</v>
      </c>
      <c r="T2027" s="437">
        <v>20</v>
      </c>
      <c r="U2027" s="224">
        <v>21</v>
      </c>
      <c r="V2027" s="438">
        <v>22</v>
      </c>
    </row>
    <row r="2028" spans="1:22" s="40" customFormat="1" ht="24.9" customHeight="1">
      <c r="A2028" s="39" t="s">
        <v>2035</v>
      </c>
      <c r="B2028" s="439">
        <v>1</v>
      </c>
      <c r="C2028" s="427" t="s">
        <v>998</v>
      </c>
      <c r="D2028" s="427" t="s">
        <v>1002</v>
      </c>
      <c r="E2028" s="427" t="s">
        <v>999</v>
      </c>
      <c r="F2028" s="427" t="s">
        <v>595</v>
      </c>
      <c r="G2028" s="419">
        <v>0.5</v>
      </c>
      <c r="H2028" s="419" t="s">
        <v>24</v>
      </c>
      <c r="I2028" s="425">
        <v>2</v>
      </c>
      <c r="J2028" s="426" t="s">
        <v>572</v>
      </c>
      <c r="K2028" s="461">
        <v>40983</v>
      </c>
      <c r="L2028" s="461">
        <v>41613</v>
      </c>
      <c r="M2028" s="420">
        <v>8652.4500000000007</v>
      </c>
      <c r="N2028" s="458">
        <v>4326.2250000000004</v>
      </c>
      <c r="O2028" s="228">
        <v>4326.2250000000004</v>
      </c>
      <c r="P2028" s="720"/>
      <c r="Q2028" s="721"/>
      <c r="R2028" s="722" t="s">
        <v>610</v>
      </c>
      <c r="S2028" s="723"/>
      <c r="T2028" s="422" t="s">
        <v>24</v>
      </c>
      <c r="U2028" s="423">
        <v>278</v>
      </c>
      <c r="V2028" s="424" t="s">
        <v>24</v>
      </c>
    </row>
    <row r="2029" spans="1:22" s="40" customFormat="1" ht="24.9" customHeight="1">
      <c r="A2029" s="39" t="s">
        <v>1088</v>
      </c>
      <c r="B2029" s="728">
        <v>2</v>
      </c>
      <c r="C2029" s="724" t="s">
        <v>998</v>
      </c>
      <c r="D2029" s="724" t="s">
        <v>1001</v>
      </c>
      <c r="E2029" s="724" t="s">
        <v>1000</v>
      </c>
      <c r="F2029" s="724" t="s">
        <v>595</v>
      </c>
      <c r="G2029" s="419">
        <v>0.6</v>
      </c>
      <c r="H2029" s="718" t="s">
        <v>24</v>
      </c>
      <c r="I2029" s="425">
        <v>2</v>
      </c>
      <c r="J2029" s="426" t="s">
        <v>572</v>
      </c>
      <c r="K2029" s="726">
        <v>43831</v>
      </c>
      <c r="L2029" s="726">
        <v>45138</v>
      </c>
      <c r="M2029" s="420">
        <v>2360.6799999999998</v>
      </c>
      <c r="N2029" s="458">
        <v>1416.4079999999999</v>
      </c>
      <c r="O2029" s="228">
        <v>1416.4079999999999</v>
      </c>
      <c r="P2029" s="720"/>
      <c r="Q2029" s="721"/>
      <c r="R2029" s="742" t="s">
        <v>610</v>
      </c>
      <c r="S2029" s="743"/>
      <c r="T2029" s="422" t="s">
        <v>24</v>
      </c>
      <c r="U2029" s="423">
        <v>365</v>
      </c>
      <c r="V2029" s="424" t="s">
        <v>24</v>
      </c>
    </row>
    <row r="2030" spans="1:22" s="40" customFormat="1" ht="24.9" customHeight="1">
      <c r="A2030" s="39" t="s">
        <v>595</v>
      </c>
      <c r="B2030" s="729"/>
      <c r="C2030" s="725"/>
      <c r="D2030" s="725"/>
      <c r="E2030" s="725"/>
      <c r="F2030" s="725"/>
      <c r="G2030" s="419">
        <v>0.4</v>
      </c>
      <c r="H2030" s="719"/>
      <c r="I2030" s="425">
        <v>1</v>
      </c>
      <c r="J2030" s="426" t="s">
        <v>571</v>
      </c>
      <c r="K2030" s="727"/>
      <c r="L2030" s="727"/>
      <c r="M2030" s="420">
        <v>2360.6799999999998</v>
      </c>
      <c r="N2030" s="458">
        <v>944.27199999999993</v>
      </c>
      <c r="O2030" s="228">
        <v>944.27200000000005</v>
      </c>
      <c r="P2030" s="720"/>
      <c r="Q2030" s="721"/>
      <c r="R2030" s="744"/>
      <c r="S2030" s="745"/>
      <c r="T2030" s="422" t="s">
        <v>24</v>
      </c>
      <c r="U2030" s="423">
        <v>2</v>
      </c>
      <c r="V2030" s="424" t="s">
        <v>24</v>
      </c>
    </row>
    <row r="2031" spans="1:22" s="40" customFormat="1" ht="13.8">
      <c r="A2031" s="39" t="s">
        <v>1089</v>
      </c>
      <c r="B2031" s="439" t="s">
        <v>1071</v>
      </c>
      <c r="C2031" s="427"/>
      <c r="D2031" s="427"/>
      <c r="E2031" s="427"/>
      <c r="F2031" s="427"/>
      <c r="G2031" s="419"/>
      <c r="H2031" s="419"/>
      <c r="I2031" s="425"/>
      <c r="J2031" s="426" t="s">
        <v>1071</v>
      </c>
      <c r="K2031" s="594"/>
      <c r="L2031" s="461"/>
      <c r="M2031" s="420"/>
      <c r="N2031" s="458" t="s">
        <v>1071</v>
      </c>
      <c r="O2031" s="228" t="s">
        <v>1071</v>
      </c>
      <c r="P2031" s="720"/>
      <c r="Q2031" s="721"/>
      <c r="R2031" s="722"/>
      <c r="S2031" s="723"/>
      <c r="T2031" s="422"/>
      <c r="U2031" s="423"/>
      <c r="V2031" s="424"/>
    </row>
    <row r="2032" spans="1:22" s="40" customFormat="1" ht="13.8">
      <c r="A2032" s="39" t="s">
        <v>1090</v>
      </c>
      <c r="B2032" s="439" t="s">
        <v>1071</v>
      </c>
      <c r="C2032" s="427"/>
      <c r="D2032" s="427"/>
      <c r="E2032" s="427"/>
      <c r="F2032" s="427"/>
      <c r="G2032" s="419"/>
      <c r="H2032" s="419"/>
      <c r="I2032" s="425"/>
      <c r="J2032" s="426" t="s">
        <v>1071</v>
      </c>
      <c r="K2032" s="461"/>
      <c r="L2032" s="461"/>
      <c r="M2032" s="420"/>
      <c r="N2032" s="458" t="s">
        <v>1071</v>
      </c>
      <c r="O2032" s="228" t="s">
        <v>1071</v>
      </c>
      <c r="P2032" s="720"/>
      <c r="Q2032" s="721"/>
      <c r="R2032" s="722"/>
      <c r="S2032" s="723"/>
      <c r="T2032" s="422"/>
      <c r="U2032" s="423"/>
      <c r="V2032" s="424"/>
    </row>
    <row r="2033" spans="1:22" s="40" customFormat="1" ht="13.8">
      <c r="A2033" s="39" t="s">
        <v>1091</v>
      </c>
      <c r="B2033" s="439" t="s">
        <v>1071</v>
      </c>
      <c r="C2033" s="427"/>
      <c r="D2033" s="427"/>
      <c r="E2033" s="427"/>
      <c r="F2033" s="427"/>
      <c r="G2033" s="419"/>
      <c r="H2033" s="419"/>
      <c r="I2033" s="425"/>
      <c r="J2033" s="426" t="s">
        <v>1071</v>
      </c>
      <c r="K2033" s="461"/>
      <c r="L2033" s="461"/>
      <c r="M2033" s="420"/>
      <c r="N2033" s="458" t="s">
        <v>1071</v>
      </c>
      <c r="O2033" s="228" t="s">
        <v>1071</v>
      </c>
      <c r="P2033" s="720"/>
      <c r="Q2033" s="721"/>
      <c r="R2033" s="722"/>
      <c r="S2033" s="723"/>
      <c r="T2033" s="422"/>
      <c r="U2033" s="423"/>
      <c r="V2033" s="424"/>
    </row>
    <row r="2034" spans="1:22" s="40" customFormat="1" ht="13.8">
      <c r="A2034" s="39"/>
      <c r="B2034" s="439" t="s">
        <v>1071</v>
      </c>
      <c r="C2034" s="427"/>
      <c r="D2034" s="427"/>
      <c r="E2034" s="427"/>
      <c r="F2034" s="427"/>
      <c r="G2034" s="419"/>
      <c r="H2034" s="419"/>
      <c r="I2034" s="425"/>
      <c r="J2034" s="426" t="s">
        <v>1071</v>
      </c>
      <c r="K2034" s="461"/>
      <c r="L2034" s="461"/>
      <c r="M2034" s="420"/>
      <c r="N2034" s="458" t="s">
        <v>1071</v>
      </c>
      <c r="O2034" s="228" t="s">
        <v>1071</v>
      </c>
      <c r="P2034" s="720"/>
      <c r="Q2034" s="721"/>
      <c r="R2034" s="722"/>
      <c r="S2034" s="723"/>
      <c r="T2034" s="422"/>
      <c r="U2034" s="423"/>
      <c r="V2034" s="424"/>
    </row>
    <row r="2035" spans="1:22" s="40" customFormat="1" ht="13.8">
      <c r="A2035" s="39"/>
      <c r="B2035" s="439" t="s">
        <v>1071</v>
      </c>
      <c r="C2035" s="427"/>
      <c r="D2035" s="427"/>
      <c r="E2035" s="427"/>
      <c r="F2035" s="427"/>
      <c r="G2035" s="419"/>
      <c r="H2035" s="419"/>
      <c r="I2035" s="425"/>
      <c r="J2035" s="426" t="s">
        <v>1071</v>
      </c>
      <c r="K2035" s="461"/>
      <c r="L2035" s="461"/>
      <c r="M2035" s="420"/>
      <c r="N2035" s="458" t="s">
        <v>1071</v>
      </c>
      <c r="O2035" s="228" t="s">
        <v>1071</v>
      </c>
      <c r="P2035" s="720"/>
      <c r="Q2035" s="721"/>
      <c r="R2035" s="722"/>
      <c r="S2035" s="723"/>
      <c r="T2035" s="422"/>
      <c r="U2035" s="423"/>
      <c r="V2035" s="424"/>
    </row>
    <row r="2036" spans="1:22" s="40" customFormat="1" ht="13.8">
      <c r="A2036" s="39"/>
      <c r="B2036" s="439" t="s">
        <v>1071</v>
      </c>
      <c r="C2036" s="427"/>
      <c r="D2036" s="427"/>
      <c r="E2036" s="427"/>
      <c r="F2036" s="427"/>
      <c r="G2036" s="419"/>
      <c r="H2036" s="419"/>
      <c r="I2036" s="425"/>
      <c r="J2036" s="426" t="s">
        <v>1071</v>
      </c>
      <c r="K2036" s="461"/>
      <c r="L2036" s="461"/>
      <c r="M2036" s="420"/>
      <c r="N2036" s="458" t="s">
        <v>1071</v>
      </c>
      <c r="O2036" s="228" t="s">
        <v>1071</v>
      </c>
      <c r="P2036" s="720"/>
      <c r="Q2036" s="721"/>
      <c r="R2036" s="722"/>
      <c r="S2036" s="723"/>
      <c r="T2036" s="422"/>
      <c r="U2036" s="423"/>
      <c r="V2036" s="424"/>
    </row>
    <row r="2037" spans="1:22" s="40" customFormat="1" ht="13.8">
      <c r="A2037" s="39"/>
      <c r="B2037" s="439" t="s">
        <v>1071</v>
      </c>
      <c r="C2037" s="427"/>
      <c r="D2037" s="427"/>
      <c r="E2037" s="427"/>
      <c r="F2037" s="427"/>
      <c r="G2037" s="419"/>
      <c r="H2037" s="419"/>
      <c r="I2037" s="425"/>
      <c r="J2037" s="426" t="s">
        <v>1071</v>
      </c>
      <c r="K2037" s="461"/>
      <c r="L2037" s="461"/>
      <c r="M2037" s="420"/>
      <c r="N2037" s="458" t="s">
        <v>1071</v>
      </c>
      <c r="O2037" s="228" t="s">
        <v>1071</v>
      </c>
      <c r="P2037" s="720"/>
      <c r="Q2037" s="721"/>
      <c r="R2037" s="722"/>
      <c r="S2037" s="723"/>
      <c r="T2037" s="422"/>
      <c r="U2037" s="423"/>
      <c r="V2037" s="424"/>
    </row>
    <row r="2038" spans="1:22" s="40" customFormat="1" ht="13.8">
      <c r="A2038" s="39"/>
      <c r="B2038" s="439" t="s">
        <v>1071</v>
      </c>
      <c r="C2038" s="427"/>
      <c r="D2038" s="427"/>
      <c r="E2038" s="427"/>
      <c r="F2038" s="427"/>
      <c r="G2038" s="419"/>
      <c r="H2038" s="419"/>
      <c r="I2038" s="425"/>
      <c r="J2038" s="426" t="s">
        <v>1071</v>
      </c>
      <c r="K2038" s="461"/>
      <c r="L2038" s="461"/>
      <c r="M2038" s="420"/>
      <c r="N2038" s="458" t="s">
        <v>1071</v>
      </c>
      <c r="O2038" s="228" t="s">
        <v>1071</v>
      </c>
      <c r="P2038" s="720"/>
      <c r="Q2038" s="721"/>
      <c r="R2038" s="722"/>
      <c r="S2038" s="723"/>
      <c r="T2038" s="422"/>
      <c r="U2038" s="423"/>
      <c r="V2038" s="424"/>
    </row>
    <row r="2039" spans="1:22" s="40" customFormat="1" ht="13.8">
      <c r="A2039" s="39" t="s">
        <v>2036</v>
      </c>
      <c r="B2039" s="439" t="s">
        <v>1071</v>
      </c>
      <c r="C2039" s="427"/>
      <c r="D2039" s="427"/>
      <c r="E2039" s="427"/>
      <c r="F2039" s="427"/>
      <c r="G2039" s="419"/>
      <c r="H2039" s="419"/>
      <c r="I2039" s="425"/>
      <c r="J2039" s="426" t="s">
        <v>1071</v>
      </c>
      <c r="K2039" s="461"/>
      <c r="L2039" s="461"/>
      <c r="M2039" s="420"/>
      <c r="N2039" s="459" t="s">
        <v>1071</v>
      </c>
      <c r="O2039" s="228"/>
      <c r="P2039" s="720"/>
      <c r="Q2039" s="721"/>
      <c r="R2039" s="722"/>
      <c r="S2039" s="723"/>
      <c r="T2039" s="422"/>
      <c r="U2039" s="423"/>
      <c r="V2039" s="424"/>
    </row>
    <row r="2040" spans="1:22" s="40" customFormat="1" ht="13.8">
      <c r="A2040" s="39" t="s">
        <v>2037</v>
      </c>
      <c r="B2040" s="439" t="s">
        <v>1071</v>
      </c>
      <c r="C2040" s="427"/>
      <c r="D2040" s="427"/>
      <c r="E2040" s="427"/>
      <c r="F2040" s="427"/>
      <c r="G2040" s="419"/>
      <c r="H2040" s="419"/>
      <c r="I2040" s="425"/>
      <c r="J2040" s="426" t="s">
        <v>1071</v>
      </c>
      <c r="K2040" s="461"/>
      <c r="L2040" s="461"/>
      <c r="M2040" s="421"/>
      <c r="N2040" s="459" t="s">
        <v>1071</v>
      </c>
      <c r="O2040" s="228" t="s">
        <v>1071</v>
      </c>
      <c r="P2040" s="720"/>
      <c r="Q2040" s="721"/>
      <c r="R2040" s="722"/>
      <c r="S2040" s="723"/>
      <c r="T2040" s="422"/>
      <c r="U2040" s="423"/>
      <c r="V2040" s="424"/>
    </row>
    <row r="2041" spans="1:22" s="40" customFormat="1" ht="13.8">
      <c r="A2041" s="39" t="s">
        <v>2038</v>
      </c>
      <c r="B2041" s="439" t="s">
        <v>1071</v>
      </c>
      <c r="C2041" s="427"/>
      <c r="D2041" s="427"/>
      <c r="E2041" s="427"/>
      <c r="F2041" s="427"/>
      <c r="G2041" s="419"/>
      <c r="H2041" s="419"/>
      <c r="I2041" s="425"/>
      <c r="J2041" s="426" t="s">
        <v>1071</v>
      </c>
      <c r="K2041" s="461"/>
      <c r="L2041" s="461"/>
      <c r="M2041" s="421"/>
      <c r="N2041" s="459" t="s">
        <v>1071</v>
      </c>
      <c r="O2041" s="228" t="s">
        <v>1071</v>
      </c>
      <c r="P2041" s="720"/>
      <c r="Q2041" s="721"/>
      <c r="R2041" s="722"/>
      <c r="S2041" s="723"/>
      <c r="T2041" s="422"/>
      <c r="U2041" s="423"/>
      <c r="V2041" s="424"/>
    </row>
    <row r="2042" spans="1:22" s="40" customFormat="1" ht="14.4" thickBot="1">
      <c r="A2042" s="39" t="s">
        <v>2039</v>
      </c>
      <c r="B2042" s="443" t="s">
        <v>1071</v>
      </c>
      <c r="C2042" s="428"/>
      <c r="D2042" s="428"/>
      <c r="E2042" s="428"/>
      <c r="F2042" s="428"/>
      <c r="G2042" s="429"/>
      <c r="H2042" s="429"/>
      <c r="I2042" s="430"/>
      <c r="J2042" s="431" t="s">
        <v>1071</v>
      </c>
      <c r="K2042" s="462"/>
      <c r="L2042" s="462"/>
      <c r="M2042" s="432"/>
      <c r="N2042" s="459" t="s">
        <v>1071</v>
      </c>
      <c r="O2042" s="228" t="s">
        <v>1071</v>
      </c>
      <c r="P2042" s="720"/>
      <c r="Q2042" s="721"/>
      <c r="R2042" s="722"/>
      <c r="S2042" s="723"/>
      <c r="T2042" s="422"/>
      <c r="U2042" s="423"/>
      <c r="V2042" s="424"/>
    </row>
    <row r="2043" spans="1:22" s="24" customFormat="1" ht="12" customHeight="1">
      <c r="A2043" s="39"/>
      <c r="B2043" s="41"/>
      <c r="C2043" s="42"/>
      <c r="D2043" s="42"/>
      <c r="E2043" s="42"/>
      <c r="F2043" s="42"/>
      <c r="G2043" s="42"/>
      <c r="H2043" s="440"/>
      <c r="I2043" s="42"/>
      <c r="J2043" s="42"/>
      <c r="K2043" s="42"/>
      <c r="L2043" s="42"/>
      <c r="M2043" s="42"/>
      <c r="N2043" s="42"/>
      <c r="O2043" s="227"/>
      <c r="P2043" s="42"/>
      <c r="Q2043" s="42"/>
      <c r="R2043" s="227"/>
      <c r="S2043" s="42"/>
      <c r="T2043" s="42"/>
      <c r="U2043" s="43"/>
      <c r="V2043" s="44"/>
    </row>
    <row r="2044" spans="1:22" s="24" customFormat="1" ht="17.25" customHeight="1" thickBot="1">
      <c r="A2044" s="39" t="s">
        <v>2040</v>
      </c>
      <c r="B2044" s="510"/>
      <c r="C2044" s="511"/>
      <c r="D2044" s="511"/>
      <c r="E2044" s="511"/>
      <c r="F2044" s="511"/>
      <c r="G2044" s="511"/>
      <c r="H2044" s="511"/>
      <c r="I2044" s="511"/>
      <c r="J2044" s="511"/>
      <c r="K2044" s="511"/>
      <c r="L2044" s="511"/>
      <c r="M2044" s="511"/>
      <c r="N2044" s="447" t="s">
        <v>322</v>
      </c>
      <c r="O2044" s="448">
        <v>3343.4524999999999</v>
      </c>
      <c r="P2044" s="576"/>
      <c r="Q2044" s="576"/>
      <c r="R2044" s="577"/>
      <c r="S2044" s="577"/>
      <c r="T2044" s="578"/>
      <c r="U2044" s="579"/>
      <c r="V2044" s="580"/>
    </row>
    <row r="2045" spans="1:22" ht="17.25" customHeight="1">
      <c r="B2045" s="46"/>
      <c r="C2045" s="46"/>
      <c r="D2045" s="46"/>
      <c r="E2045" s="46"/>
      <c r="F2045" s="46"/>
      <c r="G2045" s="47"/>
      <c r="H2045" s="47"/>
      <c r="I2045" s="47"/>
      <c r="J2045" s="47"/>
      <c r="K2045" s="47"/>
      <c r="L2045" s="47"/>
      <c r="M2045" s="47"/>
      <c r="N2045" s="47"/>
      <c r="O2045" s="47"/>
      <c r="P2045" s="47"/>
      <c r="Q2045" s="47"/>
      <c r="R2045" s="47"/>
      <c r="S2045" s="47"/>
      <c r="T2045" s="47"/>
      <c r="U2045" s="47"/>
      <c r="V2045" s="47"/>
    </row>
    <row r="2046" spans="1:22" s="24" customFormat="1" ht="16.5" customHeight="1" thickBot="1">
      <c r="A2046" s="22"/>
      <c r="B2046" s="735" t="s">
        <v>65</v>
      </c>
      <c r="C2046" s="735"/>
      <c r="D2046" s="735"/>
      <c r="E2046" s="735"/>
      <c r="F2046" s="735"/>
      <c r="G2046" s="735"/>
      <c r="H2046" s="735"/>
      <c r="I2046" s="735"/>
      <c r="J2046" s="735"/>
      <c r="K2046" s="735"/>
      <c r="L2046" s="735"/>
      <c r="M2046" s="735"/>
      <c r="N2046" s="735"/>
      <c r="O2046" s="735"/>
      <c r="P2046" s="735"/>
      <c r="Q2046" s="735"/>
      <c r="R2046" s="735"/>
      <c r="S2046" s="735"/>
      <c r="T2046" s="735"/>
      <c r="U2046" s="735"/>
      <c r="V2046" s="735"/>
    </row>
    <row r="2047" spans="1:22" s="27" customFormat="1" ht="22.5" customHeight="1">
      <c r="A2047" s="106" t="s">
        <v>2041</v>
      </c>
      <c r="B2047" s="774" t="s">
        <v>62</v>
      </c>
      <c r="C2047" s="779" t="s">
        <v>83</v>
      </c>
      <c r="D2047" s="780"/>
      <c r="E2047" s="780"/>
      <c r="F2047" s="780"/>
      <c r="G2047" s="780"/>
      <c r="H2047" s="780"/>
      <c r="I2047" s="780"/>
      <c r="J2047" s="780"/>
      <c r="K2047" s="780"/>
      <c r="L2047" s="780"/>
      <c r="M2047" s="758"/>
      <c r="N2047" s="512"/>
      <c r="O2047" s="513"/>
      <c r="P2047" s="779" t="s">
        <v>90</v>
      </c>
      <c r="Q2047" s="780"/>
      <c r="R2047" s="780"/>
      <c r="S2047" s="758"/>
      <c r="T2047" s="757" t="s">
        <v>367</v>
      </c>
      <c r="U2047" s="758"/>
      <c r="V2047" s="781" t="s">
        <v>6</v>
      </c>
    </row>
    <row r="2048" spans="1:22" s="27" customFormat="1" ht="22.5" customHeight="1">
      <c r="A2048" s="106" t="s">
        <v>2042</v>
      </c>
      <c r="B2048" s="775"/>
      <c r="C2048" s="787" t="s">
        <v>84</v>
      </c>
      <c r="D2048" s="788"/>
      <c r="E2048" s="789"/>
      <c r="F2048" s="516">
        <v>2</v>
      </c>
      <c r="G2048" s="791" t="s">
        <v>292</v>
      </c>
      <c r="H2048" s="750" t="s">
        <v>291</v>
      </c>
      <c r="I2048" s="750"/>
      <c r="J2048" s="787" t="s">
        <v>290</v>
      </c>
      <c r="K2048" s="790"/>
      <c r="L2048" s="517"/>
      <c r="M2048" s="517"/>
      <c r="N2048" s="518"/>
      <c r="O2048" s="519"/>
      <c r="P2048" s="814"/>
      <c r="Q2048" s="815"/>
      <c r="R2048" s="815"/>
      <c r="S2048" s="816"/>
      <c r="T2048" s="759"/>
      <c r="U2048" s="760"/>
      <c r="V2048" s="782"/>
    </row>
    <row r="2049" spans="1:22" s="27" customFormat="1" ht="51.75" customHeight="1" thickBot="1">
      <c r="A2049" s="106" t="s">
        <v>2043</v>
      </c>
      <c r="B2049" s="775"/>
      <c r="C2049" s="788" t="s">
        <v>82</v>
      </c>
      <c r="D2049" s="789"/>
      <c r="E2049" s="520" t="s">
        <v>86</v>
      </c>
      <c r="F2049" s="514" t="s">
        <v>311</v>
      </c>
      <c r="G2049" s="791"/>
      <c r="H2049" s="750"/>
      <c r="I2049" s="750"/>
      <c r="J2049" s="504" t="s">
        <v>289</v>
      </c>
      <c r="K2049" s="515" t="s">
        <v>297</v>
      </c>
      <c r="L2049" s="521" t="s">
        <v>378</v>
      </c>
      <c r="M2049" s="521"/>
      <c r="N2049" s="522" t="s">
        <v>339</v>
      </c>
      <c r="O2049" s="523"/>
      <c r="P2049" s="454" t="s">
        <v>1100</v>
      </c>
      <c r="Q2049" s="333" t="s">
        <v>91</v>
      </c>
      <c r="R2049" s="334"/>
      <c r="S2049" s="107">
        <v>2</v>
      </c>
      <c r="T2049" s="784"/>
      <c r="U2049" s="785"/>
      <c r="V2049" s="783"/>
    </row>
    <row r="2050" spans="1:22" s="27" customFormat="1" ht="15.75" customHeight="1">
      <c r="A2050" s="106" t="s">
        <v>2044</v>
      </c>
      <c r="B2050" s="775"/>
      <c r="C2050" s="50">
        <v>1</v>
      </c>
      <c r="D2050" s="94" t="s">
        <v>571</v>
      </c>
      <c r="E2050" s="101">
        <v>0.5</v>
      </c>
      <c r="F2050" s="327">
        <v>944.27200000000005</v>
      </c>
      <c r="G2050" s="327">
        <v>1532.71</v>
      </c>
      <c r="H2050" s="777" t="s">
        <v>31</v>
      </c>
      <c r="I2050" s="778"/>
      <c r="J2050" s="102" t="s">
        <v>6</v>
      </c>
      <c r="K2050" s="99" t="s">
        <v>1071</v>
      </c>
      <c r="L2050" s="486" t="s">
        <v>370</v>
      </c>
      <c r="M2050" s="487" t="s">
        <v>1102</v>
      </c>
      <c r="N2050" s="401" t="s">
        <v>24</v>
      </c>
      <c r="O2050" s="801" t="s">
        <v>15</v>
      </c>
      <c r="P2050" s="802"/>
      <c r="Q2050" s="792">
        <v>65</v>
      </c>
      <c r="R2050" s="795" t="s">
        <v>1049</v>
      </c>
      <c r="S2050" s="796"/>
      <c r="T2050" s="757" t="s">
        <v>68</v>
      </c>
      <c r="U2050" s="780"/>
      <c r="V2050" s="758"/>
    </row>
    <row r="2051" spans="1:22" s="27" customFormat="1" ht="15.75" customHeight="1" thickBot="1">
      <c r="A2051" s="106" t="s">
        <v>2045</v>
      </c>
      <c r="B2051" s="775"/>
      <c r="C2051" s="50">
        <v>2</v>
      </c>
      <c r="D2051" s="94" t="s">
        <v>572</v>
      </c>
      <c r="E2051" s="101">
        <v>0.5</v>
      </c>
      <c r="F2051" s="327">
        <v>5742.6329999999998</v>
      </c>
      <c r="G2051" s="327">
        <v>1532.71</v>
      </c>
      <c r="H2051" s="777" t="s">
        <v>6</v>
      </c>
      <c r="I2051" s="778"/>
      <c r="J2051" s="102" t="s">
        <v>6</v>
      </c>
      <c r="K2051" s="99" t="s">
        <v>1071</v>
      </c>
      <c r="L2051" s="486" t="s">
        <v>1050</v>
      </c>
      <c r="M2051" s="487" t="s">
        <v>1837</v>
      </c>
      <c r="N2051" s="401" t="s">
        <v>24</v>
      </c>
      <c r="O2051" s="801"/>
      <c r="P2051" s="802"/>
      <c r="Q2051" s="793"/>
      <c r="R2051" s="797"/>
      <c r="S2051" s="798"/>
      <c r="T2051" s="784"/>
      <c r="U2051" s="786"/>
      <c r="V2051" s="785"/>
    </row>
    <row r="2052" spans="1:22" s="27" customFormat="1" ht="15.75" customHeight="1">
      <c r="A2052" s="106" t="s">
        <v>2046</v>
      </c>
      <c r="B2052" s="775"/>
      <c r="C2052" s="50">
        <v>3</v>
      </c>
      <c r="D2052" s="94" t="s">
        <v>1071</v>
      </c>
      <c r="E2052" s="101" t="s">
        <v>1071</v>
      </c>
      <c r="F2052" s="327" t="s">
        <v>1071</v>
      </c>
      <c r="G2052" s="327" t="s">
        <v>1071</v>
      </c>
      <c r="H2052" s="777" t="s">
        <v>1071</v>
      </c>
      <c r="I2052" s="778"/>
      <c r="J2052" s="102" t="s">
        <v>1071</v>
      </c>
      <c r="K2052" s="99" t="s">
        <v>1071</v>
      </c>
      <c r="L2052" s="486"/>
      <c r="M2052" s="487" t="s">
        <v>1071</v>
      </c>
      <c r="N2052" s="401"/>
      <c r="O2052" s="803"/>
      <c r="P2052" s="804"/>
      <c r="Q2052" s="794"/>
      <c r="R2052" s="799"/>
      <c r="S2052" s="800"/>
      <c r="T2052" s="261"/>
      <c r="U2052" s="261"/>
      <c r="V2052" s="262"/>
    </row>
    <row r="2053" spans="1:22" s="27" customFormat="1" ht="15.75" customHeight="1">
      <c r="A2053" s="106" t="s">
        <v>2047</v>
      </c>
      <c r="B2053" s="775"/>
      <c r="C2053" s="50">
        <v>4</v>
      </c>
      <c r="D2053" s="94" t="s">
        <v>1071</v>
      </c>
      <c r="E2053" s="101" t="s">
        <v>1071</v>
      </c>
      <c r="F2053" s="327" t="s">
        <v>1071</v>
      </c>
      <c r="G2053" s="327" t="s">
        <v>1071</v>
      </c>
      <c r="H2053" s="777" t="s">
        <v>1071</v>
      </c>
      <c r="I2053" s="778"/>
      <c r="J2053" s="102" t="s">
        <v>1071</v>
      </c>
      <c r="K2053" s="99" t="s">
        <v>1071</v>
      </c>
      <c r="L2053" s="486"/>
      <c r="M2053" s="487" t="s">
        <v>1071</v>
      </c>
      <c r="N2053" s="401"/>
      <c r="O2053" s="810" t="s">
        <v>315</v>
      </c>
      <c r="P2053" s="787" t="s">
        <v>314</v>
      </c>
      <c r="Q2053" s="788"/>
      <c r="R2053" s="788"/>
      <c r="S2053" s="789"/>
      <c r="T2053" s="242"/>
      <c r="U2053" s="242"/>
      <c r="V2053" s="263"/>
    </row>
    <row r="2054" spans="1:22" s="27" customFormat="1" ht="17.25" customHeight="1">
      <c r="A2054" s="106" t="s">
        <v>2048</v>
      </c>
      <c r="B2054" s="775"/>
      <c r="C2054" s="50">
        <v>5</v>
      </c>
      <c r="D2054" s="94" t="s">
        <v>1071</v>
      </c>
      <c r="E2054" s="101" t="s">
        <v>1071</v>
      </c>
      <c r="F2054" s="327" t="s">
        <v>1071</v>
      </c>
      <c r="G2054" s="327" t="s">
        <v>1071</v>
      </c>
      <c r="H2054" s="777" t="s">
        <v>1071</v>
      </c>
      <c r="I2054" s="778"/>
      <c r="J2054" s="102" t="s">
        <v>1071</v>
      </c>
      <c r="K2054" s="99" t="s">
        <v>1071</v>
      </c>
      <c r="L2054" s="486"/>
      <c r="M2054" s="487" t="s">
        <v>1071</v>
      </c>
      <c r="N2054" s="401"/>
      <c r="O2054" s="811"/>
      <c r="P2054" s="504" t="s">
        <v>92</v>
      </c>
      <c r="Q2054" s="504" t="s">
        <v>299</v>
      </c>
      <c r="R2054" s="750" t="s">
        <v>312</v>
      </c>
      <c r="S2054" s="750"/>
      <c r="T2054" s="242"/>
      <c r="U2054" s="242"/>
      <c r="V2054" s="263"/>
    </row>
    <row r="2055" spans="1:22" s="27" customFormat="1" ht="16.5" customHeight="1" thickBot="1">
      <c r="A2055" s="106" t="s">
        <v>2049</v>
      </c>
      <c r="B2055" s="775"/>
      <c r="C2055" s="103">
        <v>6</v>
      </c>
      <c r="D2055" s="104" t="s">
        <v>1071</v>
      </c>
      <c r="E2055" s="105" t="s">
        <v>1071</v>
      </c>
      <c r="F2055" s="327" t="s">
        <v>1071</v>
      </c>
      <c r="G2055" s="327" t="s">
        <v>1071</v>
      </c>
      <c r="H2055" s="777" t="s">
        <v>1071</v>
      </c>
      <c r="I2055" s="778"/>
      <c r="J2055" s="102" t="s">
        <v>1071</v>
      </c>
      <c r="K2055" s="99" t="s">
        <v>1071</v>
      </c>
      <c r="L2055" s="486"/>
      <c r="M2055" s="487" t="s">
        <v>1071</v>
      </c>
      <c r="N2055" s="484"/>
      <c r="O2055" s="346" t="s">
        <v>6</v>
      </c>
      <c r="P2055" s="265">
        <v>2</v>
      </c>
      <c r="Q2055" s="266">
        <v>3065.4126299999998</v>
      </c>
      <c r="R2055" s="817">
        <v>6686.9049999999997</v>
      </c>
      <c r="S2055" s="817">
        <v>0</v>
      </c>
      <c r="T2055" s="242"/>
      <c r="U2055" s="242"/>
      <c r="V2055" s="263"/>
    </row>
    <row r="2056" spans="1:22" s="27" customFormat="1" ht="16.5" customHeight="1" thickBot="1">
      <c r="A2056" s="106" t="s">
        <v>2050</v>
      </c>
      <c r="B2056" s="776"/>
      <c r="C2056" s="805" t="s">
        <v>88</v>
      </c>
      <c r="D2056" s="806"/>
      <c r="E2056" s="806"/>
      <c r="F2056" s="545"/>
      <c r="G2056" s="546"/>
      <c r="H2056" s="730" t="s">
        <v>6</v>
      </c>
      <c r="I2056" s="731"/>
      <c r="J2056" s="449" t="s">
        <v>6</v>
      </c>
      <c r="K2056" s="267" t="s">
        <v>6</v>
      </c>
      <c r="L2056" s="527"/>
      <c r="M2056" s="575"/>
      <c r="N2056" s="528"/>
      <c r="O2056" s="732" t="s">
        <v>1071</v>
      </c>
      <c r="P2056" s="732" t="s">
        <v>1071</v>
      </c>
      <c r="Q2056" s="732" t="s">
        <v>1071</v>
      </c>
      <c r="R2056" s="732" t="s">
        <v>1071</v>
      </c>
      <c r="S2056" s="732" t="s">
        <v>1071</v>
      </c>
      <c r="T2056" s="524"/>
      <c r="U2056" s="525"/>
      <c r="V2056" s="526"/>
    </row>
    <row r="2057" spans="1:22" ht="24.9" customHeight="1"/>
    <row r="2058" spans="1:22" ht="24.9" customHeight="1"/>
    <row r="2059" spans="1:22" s="38" customFormat="1" ht="24" thickBot="1">
      <c r="A2059" s="31">
        <v>61</v>
      </c>
      <c r="B2059" s="746" t="s">
        <v>49</v>
      </c>
      <c r="C2059" s="746"/>
      <c r="D2059" s="746"/>
      <c r="E2059" s="32">
        <v>66</v>
      </c>
      <c r="F2059" s="33" t="s">
        <v>573</v>
      </c>
      <c r="G2059" s="34"/>
      <c r="H2059" s="34"/>
      <c r="I2059" s="33"/>
      <c r="J2059" s="33"/>
      <c r="K2059" s="33"/>
      <c r="L2059" s="33"/>
      <c r="M2059" s="35"/>
      <c r="N2059" s="35"/>
      <c r="O2059" s="34"/>
      <c r="P2059" s="34"/>
      <c r="Q2059" s="36"/>
      <c r="R2059" s="36"/>
      <c r="S2059" s="36"/>
      <c r="T2059" s="36"/>
      <c r="U2059" s="37"/>
    </row>
    <row r="2060" spans="1:22" s="24" customFormat="1" ht="24.75" customHeight="1">
      <c r="A2060" s="22"/>
      <c r="B2060" s="768" t="s">
        <v>54</v>
      </c>
      <c r="C2060" s="501" t="s">
        <v>55</v>
      </c>
      <c r="D2060" s="502" t="s">
        <v>16</v>
      </c>
      <c r="E2060" s="502"/>
      <c r="F2060" s="502" t="s">
        <v>56</v>
      </c>
      <c r="G2060" s="503"/>
      <c r="H2060" s="749" t="s">
        <v>57</v>
      </c>
      <c r="I2060" s="747" t="s">
        <v>345</v>
      </c>
      <c r="J2060" s="749" t="s">
        <v>17</v>
      </c>
      <c r="K2060" s="749" t="s">
        <v>298</v>
      </c>
      <c r="L2060" s="749" t="s">
        <v>58</v>
      </c>
      <c r="M2060" s="749" t="s">
        <v>193</v>
      </c>
      <c r="N2060" s="766" t="s">
        <v>313</v>
      </c>
      <c r="O2060" s="767"/>
      <c r="P2060" s="733" t="s">
        <v>21</v>
      </c>
      <c r="Q2060" s="734"/>
      <c r="R2060" s="757" t="s">
        <v>205</v>
      </c>
      <c r="S2060" s="758"/>
      <c r="T2060" s="761" t="s">
        <v>180</v>
      </c>
      <c r="U2060" s="762"/>
      <c r="V2060" s="763"/>
    </row>
    <row r="2061" spans="1:22" s="24" customFormat="1" ht="92.25" customHeight="1">
      <c r="A2061" s="22"/>
      <c r="B2061" s="769"/>
      <c r="C2061" s="504" t="s">
        <v>59</v>
      </c>
      <c r="D2061" s="505" t="s">
        <v>3</v>
      </c>
      <c r="E2061" s="505" t="s">
        <v>18</v>
      </c>
      <c r="F2061" s="505" t="s">
        <v>60</v>
      </c>
      <c r="G2061" s="506" t="s">
        <v>61</v>
      </c>
      <c r="H2061" s="750"/>
      <c r="I2061" s="748"/>
      <c r="J2061" s="750"/>
      <c r="K2061" s="750"/>
      <c r="L2061" s="750"/>
      <c r="M2061" s="750"/>
      <c r="N2061" s="504" t="s">
        <v>191</v>
      </c>
      <c r="O2061" s="505" t="s">
        <v>73</v>
      </c>
      <c r="P2061" s="764"/>
      <c r="Q2061" s="765"/>
      <c r="R2061" s="759"/>
      <c r="S2061" s="760"/>
      <c r="T2061" s="507" t="s">
        <v>181</v>
      </c>
      <c r="U2061" s="508" t="s">
        <v>190</v>
      </c>
      <c r="V2061" s="509" t="s">
        <v>225</v>
      </c>
    </row>
    <row r="2062" spans="1:22" s="24" customFormat="1" ht="26.25" customHeight="1">
      <c r="A2062" s="22"/>
      <c r="B2062" s="433"/>
      <c r="C2062" s="434">
        <v>3</v>
      </c>
      <c r="D2062" s="434">
        <v>4</v>
      </c>
      <c r="E2062" s="434">
        <v>5</v>
      </c>
      <c r="F2062" s="434">
        <v>6</v>
      </c>
      <c r="G2062" s="434">
        <v>7</v>
      </c>
      <c r="H2062" s="434">
        <v>8</v>
      </c>
      <c r="I2062" s="434">
        <v>9</v>
      </c>
      <c r="J2062" s="434">
        <v>10</v>
      </c>
      <c r="K2062" s="434">
        <v>11</v>
      </c>
      <c r="L2062" s="434">
        <v>12</v>
      </c>
      <c r="M2062" s="434">
        <v>13</v>
      </c>
      <c r="N2062" s="434">
        <v>14</v>
      </c>
      <c r="O2062" s="434">
        <v>15</v>
      </c>
      <c r="P2062" s="435">
        <v>16</v>
      </c>
      <c r="Q2062" s="436">
        <v>17</v>
      </c>
      <c r="R2062" s="435">
        <v>18</v>
      </c>
      <c r="S2062" s="436">
        <v>19</v>
      </c>
      <c r="T2062" s="437">
        <v>20</v>
      </c>
      <c r="U2062" s="224">
        <v>21</v>
      </c>
      <c r="V2062" s="438">
        <v>22</v>
      </c>
    </row>
    <row r="2063" spans="1:22" s="40" customFormat="1" ht="24.9" customHeight="1">
      <c r="A2063" s="39" t="s">
        <v>2051</v>
      </c>
      <c r="B2063" s="728">
        <v>1</v>
      </c>
      <c r="C2063" s="724" t="s">
        <v>592</v>
      </c>
      <c r="D2063" s="724" t="s">
        <v>1003</v>
      </c>
      <c r="E2063" s="724" t="s">
        <v>1004</v>
      </c>
      <c r="F2063" s="724" t="s">
        <v>595</v>
      </c>
      <c r="G2063" s="419">
        <v>0.4</v>
      </c>
      <c r="H2063" s="718" t="s">
        <v>24</v>
      </c>
      <c r="I2063" s="425">
        <v>1</v>
      </c>
      <c r="J2063" s="426" t="s">
        <v>574</v>
      </c>
      <c r="K2063" s="726">
        <v>43830</v>
      </c>
      <c r="L2063" s="726">
        <v>45138</v>
      </c>
      <c r="M2063" s="420">
        <v>2299.1</v>
      </c>
      <c r="N2063" s="458">
        <v>919.64</v>
      </c>
      <c r="O2063" s="228">
        <v>919.64</v>
      </c>
      <c r="P2063" s="720"/>
      <c r="Q2063" s="721"/>
      <c r="R2063" s="742" t="s">
        <v>610</v>
      </c>
      <c r="S2063" s="743"/>
      <c r="T2063" s="422" t="s">
        <v>24</v>
      </c>
      <c r="U2063" s="423">
        <v>98</v>
      </c>
      <c r="V2063" s="424" t="s">
        <v>24</v>
      </c>
    </row>
    <row r="2064" spans="1:22" s="40" customFormat="1" ht="24.9" customHeight="1">
      <c r="A2064" s="39" t="s">
        <v>1088</v>
      </c>
      <c r="B2064" s="729"/>
      <c r="C2064" s="725"/>
      <c r="D2064" s="725"/>
      <c r="E2064" s="725"/>
      <c r="F2064" s="725"/>
      <c r="G2064" s="419">
        <v>0.6</v>
      </c>
      <c r="H2064" s="719"/>
      <c r="I2064" s="425">
        <v>3</v>
      </c>
      <c r="J2064" s="426" t="s">
        <v>576</v>
      </c>
      <c r="K2064" s="727"/>
      <c r="L2064" s="727"/>
      <c r="M2064" s="420">
        <v>2299.1</v>
      </c>
      <c r="N2064" s="458">
        <v>1379.4599999999998</v>
      </c>
      <c r="O2064" s="228">
        <v>1379.46</v>
      </c>
      <c r="P2064" s="720"/>
      <c r="Q2064" s="721"/>
      <c r="R2064" s="744"/>
      <c r="S2064" s="745"/>
      <c r="T2064" s="422" t="s">
        <v>24</v>
      </c>
      <c r="U2064" s="423">
        <v>1</v>
      </c>
      <c r="V2064" s="424" t="s">
        <v>24</v>
      </c>
    </row>
    <row r="2065" spans="1:22" s="40" customFormat="1" ht="24.9" customHeight="1">
      <c r="A2065" s="39" t="s">
        <v>595</v>
      </c>
      <c r="B2065" s="728">
        <v>2</v>
      </c>
      <c r="C2065" s="724" t="s">
        <v>592</v>
      </c>
      <c r="D2065" s="724" t="s">
        <v>1005</v>
      </c>
      <c r="E2065" s="724" t="s">
        <v>1006</v>
      </c>
      <c r="F2065" s="724" t="s">
        <v>595</v>
      </c>
      <c r="G2065" s="419">
        <v>0.6</v>
      </c>
      <c r="H2065" s="718" t="s">
        <v>24</v>
      </c>
      <c r="I2065" s="425">
        <v>1</v>
      </c>
      <c r="J2065" s="426" t="s">
        <v>574</v>
      </c>
      <c r="K2065" s="726">
        <v>40982</v>
      </c>
      <c r="L2065" s="726">
        <v>41592</v>
      </c>
      <c r="M2065" s="420">
        <v>7019.72</v>
      </c>
      <c r="N2065" s="458">
        <v>4211.8320000000003</v>
      </c>
      <c r="O2065" s="228">
        <v>4211.8320000000003</v>
      </c>
      <c r="P2065" s="720"/>
      <c r="Q2065" s="721"/>
      <c r="R2065" s="742" t="s">
        <v>610</v>
      </c>
      <c r="S2065" s="743"/>
      <c r="T2065" s="422" t="s">
        <v>24</v>
      </c>
      <c r="U2065" s="423">
        <v>32</v>
      </c>
      <c r="V2065" s="424" t="s">
        <v>24</v>
      </c>
    </row>
    <row r="2066" spans="1:22" s="40" customFormat="1" ht="24.9" customHeight="1">
      <c r="A2066" s="39" t="s">
        <v>1089</v>
      </c>
      <c r="B2066" s="729"/>
      <c r="C2066" s="725"/>
      <c r="D2066" s="725"/>
      <c r="E2066" s="725"/>
      <c r="F2066" s="725"/>
      <c r="G2066" s="419">
        <v>0.15</v>
      </c>
      <c r="H2066" s="719"/>
      <c r="I2066" s="425">
        <v>2</v>
      </c>
      <c r="J2066" s="426" t="s">
        <v>575</v>
      </c>
      <c r="K2066" s="727"/>
      <c r="L2066" s="727"/>
      <c r="M2066" s="420">
        <v>7019.72</v>
      </c>
      <c r="N2066" s="458">
        <v>1052.9580000000001</v>
      </c>
      <c r="O2066" s="228">
        <v>1052.9580000000001</v>
      </c>
      <c r="P2066" s="720"/>
      <c r="Q2066" s="721"/>
      <c r="R2066" s="744"/>
      <c r="S2066" s="745"/>
      <c r="T2066" s="422" t="s">
        <v>24</v>
      </c>
      <c r="U2066" s="423" t="s">
        <v>1009</v>
      </c>
      <c r="V2066" s="424" t="s">
        <v>24</v>
      </c>
    </row>
    <row r="2067" spans="1:22" s="40" customFormat="1" ht="24.9" customHeight="1">
      <c r="A2067" s="39" t="s">
        <v>1090</v>
      </c>
      <c r="B2067" s="728">
        <v>3</v>
      </c>
      <c r="C2067" s="724" t="s">
        <v>592</v>
      </c>
      <c r="D2067" s="724" t="s">
        <v>1007</v>
      </c>
      <c r="E2067" s="724" t="s">
        <v>1008</v>
      </c>
      <c r="F2067" s="724" t="s">
        <v>595</v>
      </c>
      <c r="G2067" s="419">
        <v>0.6</v>
      </c>
      <c r="H2067" s="718" t="s">
        <v>24</v>
      </c>
      <c r="I2067" s="425">
        <v>1</v>
      </c>
      <c r="J2067" s="426" t="s">
        <v>574</v>
      </c>
      <c r="K2067" s="726">
        <v>40994</v>
      </c>
      <c r="L2067" s="726">
        <v>41623</v>
      </c>
      <c r="M2067" s="420">
        <v>6486.14</v>
      </c>
      <c r="N2067" s="458">
        <v>3891.6840000000002</v>
      </c>
      <c r="O2067" s="228">
        <v>3891.6840000000002</v>
      </c>
      <c r="P2067" s="720"/>
      <c r="Q2067" s="721"/>
      <c r="R2067" s="742" t="s">
        <v>610</v>
      </c>
      <c r="S2067" s="743"/>
      <c r="T2067" s="422" t="s">
        <v>24</v>
      </c>
      <c r="U2067" s="423">
        <v>25</v>
      </c>
      <c r="V2067" s="424" t="s">
        <v>24</v>
      </c>
    </row>
    <row r="2068" spans="1:22" s="40" customFormat="1" ht="24.9" customHeight="1">
      <c r="A2068" s="39" t="s">
        <v>1091</v>
      </c>
      <c r="B2068" s="729"/>
      <c r="C2068" s="725"/>
      <c r="D2068" s="725"/>
      <c r="E2068" s="725"/>
      <c r="F2068" s="725"/>
      <c r="G2068" s="419">
        <v>0.3</v>
      </c>
      <c r="H2068" s="719"/>
      <c r="I2068" s="425">
        <v>2</v>
      </c>
      <c r="J2068" s="426" t="s">
        <v>575</v>
      </c>
      <c r="K2068" s="727"/>
      <c r="L2068" s="727"/>
      <c r="M2068" s="420">
        <v>6486.13</v>
      </c>
      <c r="N2068" s="458">
        <v>1945.8389999999999</v>
      </c>
      <c r="O2068" s="228">
        <v>1945.8389999999999</v>
      </c>
      <c r="P2068" s="720"/>
      <c r="Q2068" s="721"/>
      <c r="R2068" s="744"/>
      <c r="S2068" s="745"/>
      <c r="T2068" s="422" t="s">
        <v>24</v>
      </c>
      <c r="U2068" s="423">
        <v>17</v>
      </c>
      <c r="V2068" s="424" t="s">
        <v>24</v>
      </c>
    </row>
    <row r="2069" spans="1:22" s="40" customFormat="1" ht="13.8">
      <c r="A2069" s="39"/>
      <c r="B2069" s="439" t="s">
        <v>1071</v>
      </c>
      <c r="C2069" s="427"/>
      <c r="D2069" s="427"/>
      <c r="E2069" s="427"/>
      <c r="F2069" s="427"/>
      <c r="G2069" s="419"/>
      <c r="H2069" s="419"/>
      <c r="I2069" s="425"/>
      <c r="J2069" s="426" t="s">
        <v>1071</v>
      </c>
      <c r="K2069" s="461"/>
      <c r="L2069" s="461"/>
      <c r="M2069" s="420"/>
      <c r="N2069" s="458" t="s">
        <v>1071</v>
      </c>
      <c r="O2069" s="228" t="s">
        <v>1071</v>
      </c>
      <c r="P2069" s="720"/>
      <c r="Q2069" s="721"/>
      <c r="R2069" s="722"/>
      <c r="S2069" s="723"/>
      <c r="T2069" s="422"/>
      <c r="U2069" s="423"/>
      <c r="V2069" s="424"/>
    </row>
    <row r="2070" spans="1:22" s="40" customFormat="1" ht="13.8">
      <c r="A2070" s="39"/>
      <c r="B2070" s="439" t="s">
        <v>1071</v>
      </c>
      <c r="C2070" s="427"/>
      <c r="D2070" s="427"/>
      <c r="E2070" s="427"/>
      <c r="F2070" s="427"/>
      <c r="G2070" s="419"/>
      <c r="H2070" s="419"/>
      <c r="I2070" s="425"/>
      <c r="J2070" s="426" t="s">
        <v>1071</v>
      </c>
      <c r="K2070" s="461"/>
      <c r="L2070" s="461"/>
      <c r="M2070" s="420"/>
      <c r="N2070" s="458" t="s">
        <v>1071</v>
      </c>
      <c r="O2070" s="228" t="s">
        <v>1071</v>
      </c>
      <c r="P2070" s="720"/>
      <c r="Q2070" s="721"/>
      <c r="R2070" s="722"/>
      <c r="S2070" s="723"/>
      <c r="T2070" s="422"/>
      <c r="U2070" s="423"/>
      <c r="V2070" s="424"/>
    </row>
    <row r="2071" spans="1:22" s="40" customFormat="1" ht="13.8">
      <c r="A2071" s="39"/>
      <c r="B2071" s="439" t="s">
        <v>1071</v>
      </c>
      <c r="C2071" s="427"/>
      <c r="D2071" s="427"/>
      <c r="E2071" s="427"/>
      <c r="F2071" s="427"/>
      <c r="G2071" s="419"/>
      <c r="H2071" s="419"/>
      <c r="I2071" s="425"/>
      <c r="J2071" s="426" t="s">
        <v>1071</v>
      </c>
      <c r="K2071" s="461"/>
      <c r="L2071" s="461"/>
      <c r="M2071" s="420"/>
      <c r="N2071" s="458" t="s">
        <v>1071</v>
      </c>
      <c r="O2071" s="228" t="s">
        <v>1071</v>
      </c>
      <c r="P2071" s="720"/>
      <c r="Q2071" s="721"/>
      <c r="R2071" s="722"/>
      <c r="S2071" s="723"/>
      <c r="T2071" s="422"/>
      <c r="U2071" s="423"/>
      <c r="V2071" s="424"/>
    </row>
    <row r="2072" spans="1:22" s="40" customFormat="1" ht="13.8">
      <c r="A2072" s="39"/>
      <c r="B2072" s="439" t="s">
        <v>1071</v>
      </c>
      <c r="C2072" s="427"/>
      <c r="D2072" s="427"/>
      <c r="E2072" s="427"/>
      <c r="F2072" s="427"/>
      <c r="G2072" s="419"/>
      <c r="H2072" s="419"/>
      <c r="I2072" s="425"/>
      <c r="J2072" s="426" t="s">
        <v>1071</v>
      </c>
      <c r="K2072" s="461"/>
      <c r="L2072" s="461"/>
      <c r="M2072" s="420"/>
      <c r="N2072" s="458" t="s">
        <v>1071</v>
      </c>
      <c r="O2072" s="228" t="s">
        <v>1071</v>
      </c>
      <c r="P2072" s="720"/>
      <c r="Q2072" s="721"/>
      <c r="R2072" s="722"/>
      <c r="S2072" s="723"/>
      <c r="T2072" s="422"/>
      <c r="U2072" s="423"/>
      <c r="V2072" s="424"/>
    </row>
    <row r="2073" spans="1:22" s="40" customFormat="1" ht="13.8">
      <c r="A2073" s="39"/>
      <c r="B2073" s="439" t="s">
        <v>1071</v>
      </c>
      <c r="C2073" s="427"/>
      <c r="D2073" s="427"/>
      <c r="E2073" s="427"/>
      <c r="F2073" s="427"/>
      <c r="G2073" s="419"/>
      <c r="H2073" s="419"/>
      <c r="I2073" s="425"/>
      <c r="J2073" s="426" t="s">
        <v>1071</v>
      </c>
      <c r="K2073" s="461"/>
      <c r="L2073" s="461"/>
      <c r="M2073" s="420"/>
      <c r="N2073" s="458" t="s">
        <v>1071</v>
      </c>
      <c r="O2073" s="228" t="s">
        <v>1071</v>
      </c>
      <c r="P2073" s="720"/>
      <c r="Q2073" s="721"/>
      <c r="R2073" s="722"/>
      <c r="S2073" s="723"/>
      <c r="T2073" s="422"/>
      <c r="U2073" s="423"/>
      <c r="V2073" s="424"/>
    </row>
    <row r="2074" spans="1:22" s="40" customFormat="1" ht="13.8">
      <c r="A2074" s="39" t="s">
        <v>2052</v>
      </c>
      <c r="B2074" s="439" t="s">
        <v>1071</v>
      </c>
      <c r="C2074" s="427"/>
      <c r="D2074" s="427"/>
      <c r="E2074" s="427"/>
      <c r="F2074" s="427"/>
      <c r="G2074" s="419"/>
      <c r="H2074" s="419"/>
      <c r="I2074" s="425"/>
      <c r="J2074" s="426" t="s">
        <v>1071</v>
      </c>
      <c r="K2074" s="461"/>
      <c r="L2074" s="461"/>
      <c r="M2074" s="420"/>
      <c r="N2074" s="459" t="s">
        <v>1071</v>
      </c>
      <c r="O2074" s="228"/>
      <c r="P2074" s="720"/>
      <c r="Q2074" s="721"/>
      <c r="R2074" s="722"/>
      <c r="S2074" s="723"/>
      <c r="T2074" s="422"/>
      <c r="U2074" s="423"/>
      <c r="V2074" s="424"/>
    </row>
    <row r="2075" spans="1:22" s="40" customFormat="1" ht="13.8">
      <c r="A2075" s="39" t="s">
        <v>2053</v>
      </c>
      <c r="B2075" s="439" t="s">
        <v>1071</v>
      </c>
      <c r="C2075" s="427"/>
      <c r="D2075" s="427"/>
      <c r="E2075" s="427"/>
      <c r="F2075" s="427"/>
      <c r="G2075" s="419"/>
      <c r="H2075" s="419"/>
      <c r="I2075" s="425"/>
      <c r="J2075" s="426" t="s">
        <v>1071</v>
      </c>
      <c r="K2075" s="461"/>
      <c r="L2075" s="461"/>
      <c r="M2075" s="421"/>
      <c r="N2075" s="459" t="s">
        <v>1071</v>
      </c>
      <c r="O2075" s="228" t="s">
        <v>1071</v>
      </c>
      <c r="P2075" s="720"/>
      <c r="Q2075" s="721"/>
      <c r="R2075" s="722"/>
      <c r="S2075" s="723"/>
      <c r="T2075" s="422"/>
      <c r="U2075" s="423"/>
      <c r="V2075" s="424"/>
    </row>
    <row r="2076" spans="1:22" s="40" customFormat="1" ht="13.8">
      <c r="A2076" s="39" t="s">
        <v>2054</v>
      </c>
      <c r="B2076" s="439" t="s">
        <v>1071</v>
      </c>
      <c r="C2076" s="427"/>
      <c r="D2076" s="427"/>
      <c r="E2076" s="427"/>
      <c r="F2076" s="427"/>
      <c r="G2076" s="419"/>
      <c r="H2076" s="419"/>
      <c r="I2076" s="425"/>
      <c r="J2076" s="426" t="s">
        <v>1071</v>
      </c>
      <c r="K2076" s="461"/>
      <c r="L2076" s="461"/>
      <c r="M2076" s="421"/>
      <c r="N2076" s="459" t="s">
        <v>1071</v>
      </c>
      <c r="O2076" s="228" t="s">
        <v>1071</v>
      </c>
      <c r="P2076" s="720"/>
      <c r="Q2076" s="721"/>
      <c r="R2076" s="722"/>
      <c r="S2076" s="723"/>
      <c r="T2076" s="422"/>
      <c r="U2076" s="423"/>
      <c r="V2076" s="424"/>
    </row>
    <row r="2077" spans="1:22" s="40" customFormat="1" ht="14.4" thickBot="1">
      <c r="A2077" s="39" t="s">
        <v>2055</v>
      </c>
      <c r="B2077" s="443" t="s">
        <v>1071</v>
      </c>
      <c r="C2077" s="428"/>
      <c r="D2077" s="428"/>
      <c r="E2077" s="428"/>
      <c r="F2077" s="428"/>
      <c r="G2077" s="429"/>
      <c r="H2077" s="429"/>
      <c r="I2077" s="430"/>
      <c r="J2077" s="431" t="s">
        <v>1071</v>
      </c>
      <c r="K2077" s="462"/>
      <c r="L2077" s="462"/>
      <c r="M2077" s="432"/>
      <c r="N2077" s="459" t="s">
        <v>1071</v>
      </c>
      <c r="O2077" s="228" t="s">
        <v>1071</v>
      </c>
      <c r="P2077" s="720"/>
      <c r="Q2077" s="721"/>
      <c r="R2077" s="722"/>
      <c r="S2077" s="723"/>
      <c r="T2077" s="422"/>
      <c r="U2077" s="423"/>
      <c r="V2077" s="424"/>
    </row>
    <row r="2078" spans="1:22" s="24" customFormat="1" ht="12" customHeight="1">
      <c r="A2078" s="39"/>
      <c r="B2078" s="41"/>
      <c r="C2078" s="42"/>
      <c r="D2078" s="42"/>
      <c r="E2078" s="42"/>
      <c r="F2078" s="42"/>
      <c r="G2078" s="42"/>
      <c r="H2078" s="440"/>
      <c r="I2078" s="42"/>
      <c r="J2078" s="42"/>
      <c r="K2078" s="42"/>
      <c r="L2078" s="42"/>
      <c r="M2078" s="42"/>
      <c r="N2078" s="42"/>
      <c r="O2078" s="227"/>
      <c r="P2078" s="42"/>
      <c r="Q2078" s="42"/>
      <c r="R2078" s="227"/>
      <c r="S2078" s="42"/>
      <c r="T2078" s="42"/>
      <c r="U2078" s="43"/>
      <c r="V2078" s="44"/>
    </row>
    <row r="2079" spans="1:22" s="24" customFormat="1" ht="17.25" customHeight="1" thickBot="1">
      <c r="A2079" s="39" t="s">
        <v>2056</v>
      </c>
      <c r="B2079" s="510"/>
      <c r="C2079" s="511"/>
      <c r="D2079" s="511"/>
      <c r="E2079" s="511"/>
      <c r="F2079" s="511"/>
      <c r="G2079" s="511"/>
      <c r="H2079" s="511"/>
      <c r="I2079" s="511"/>
      <c r="J2079" s="511"/>
      <c r="K2079" s="511"/>
      <c r="L2079" s="511"/>
      <c r="M2079" s="511"/>
      <c r="N2079" s="447" t="s">
        <v>322</v>
      </c>
      <c r="O2079" s="448">
        <v>4467.1376666666665</v>
      </c>
      <c r="P2079" s="576"/>
      <c r="Q2079" s="576"/>
      <c r="R2079" s="577"/>
      <c r="S2079" s="577"/>
      <c r="T2079" s="578"/>
      <c r="U2079" s="579"/>
      <c r="V2079" s="580"/>
    </row>
    <row r="2080" spans="1:22" ht="17.25" customHeight="1">
      <c r="B2080" s="46"/>
      <c r="C2080" s="46"/>
      <c r="D2080" s="46"/>
      <c r="E2080" s="46"/>
      <c r="F2080" s="46"/>
      <c r="G2080" s="47"/>
      <c r="H2080" s="47"/>
      <c r="I2080" s="47"/>
      <c r="J2080" s="47"/>
      <c r="K2080" s="47"/>
      <c r="L2080" s="47"/>
      <c r="M2080" s="47"/>
      <c r="N2080" s="47"/>
      <c r="O2080" s="47"/>
      <c r="P2080" s="47"/>
      <c r="Q2080" s="47"/>
      <c r="R2080" s="47"/>
      <c r="S2080" s="47"/>
      <c r="T2080" s="47"/>
      <c r="U2080" s="47"/>
      <c r="V2080" s="47"/>
    </row>
    <row r="2081" spans="1:22" s="24" customFormat="1" ht="16.5" customHeight="1" thickBot="1">
      <c r="A2081" s="22"/>
      <c r="B2081" s="735" t="s">
        <v>65</v>
      </c>
      <c r="C2081" s="735"/>
      <c r="D2081" s="735"/>
      <c r="E2081" s="735"/>
      <c r="F2081" s="735"/>
      <c r="G2081" s="735"/>
      <c r="H2081" s="735"/>
      <c r="I2081" s="735"/>
      <c r="J2081" s="735"/>
      <c r="K2081" s="735"/>
      <c r="L2081" s="735"/>
      <c r="M2081" s="735"/>
      <c r="N2081" s="735"/>
      <c r="O2081" s="735"/>
      <c r="P2081" s="735"/>
      <c r="Q2081" s="735"/>
      <c r="R2081" s="735"/>
      <c r="S2081" s="735"/>
      <c r="T2081" s="735"/>
      <c r="U2081" s="735"/>
      <c r="V2081" s="735"/>
    </row>
    <row r="2082" spans="1:22" s="27" customFormat="1" ht="22.5" customHeight="1">
      <c r="A2082" s="106" t="s">
        <v>2057</v>
      </c>
      <c r="B2082" s="774" t="s">
        <v>62</v>
      </c>
      <c r="C2082" s="779" t="s">
        <v>83</v>
      </c>
      <c r="D2082" s="780"/>
      <c r="E2082" s="780"/>
      <c r="F2082" s="780"/>
      <c r="G2082" s="780"/>
      <c r="H2082" s="780"/>
      <c r="I2082" s="780"/>
      <c r="J2082" s="780"/>
      <c r="K2082" s="780"/>
      <c r="L2082" s="780"/>
      <c r="M2082" s="758"/>
      <c r="N2082" s="512"/>
      <c r="O2082" s="513"/>
      <c r="P2082" s="779" t="s">
        <v>90</v>
      </c>
      <c r="Q2082" s="780"/>
      <c r="R2082" s="780"/>
      <c r="S2082" s="758"/>
      <c r="T2082" s="757" t="s">
        <v>367</v>
      </c>
      <c r="U2082" s="758"/>
      <c r="V2082" s="781" t="s">
        <v>6</v>
      </c>
    </row>
    <row r="2083" spans="1:22" s="27" customFormat="1" ht="22.5" customHeight="1">
      <c r="A2083" s="106" t="s">
        <v>2058</v>
      </c>
      <c r="B2083" s="775"/>
      <c r="C2083" s="787" t="s">
        <v>84</v>
      </c>
      <c r="D2083" s="788"/>
      <c r="E2083" s="789"/>
      <c r="F2083" s="516">
        <v>3</v>
      </c>
      <c r="G2083" s="791" t="s">
        <v>292</v>
      </c>
      <c r="H2083" s="750" t="s">
        <v>291</v>
      </c>
      <c r="I2083" s="750"/>
      <c r="J2083" s="787" t="s">
        <v>290</v>
      </c>
      <c r="K2083" s="790"/>
      <c r="L2083" s="517"/>
      <c r="M2083" s="517"/>
      <c r="N2083" s="518"/>
      <c r="O2083" s="519"/>
      <c r="P2083" s="814"/>
      <c r="Q2083" s="815"/>
      <c r="R2083" s="815"/>
      <c r="S2083" s="816"/>
      <c r="T2083" s="759"/>
      <c r="U2083" s="760"/>
      <c r="V2083" s="782"/>
    </row>
    <row r="2084" spans="1:22" s="27" customFormat="1" ht="51.75" customHeight="1" thickBot="1">
      <c r="A2084" s="106" t="s">
        <v>2059</v>
      </c>
      <c r="B2084" s="775"/>
      <c r="C2084" s="788" t="s">
        <v>82</v>
      </c>
      <c r="D2084" s="789"/>
      <c r="E2084" s="520" t="s">
        <v>86</v>
      </c>
      <c r="F2084" s="514" t="s">
        <v>311</v>
      </c>
      <c r="G2084" s="791"/>
      <c r="H2084" s="750"/>
      <c r="I2084" s="750"/>
      <c r="J2084" s="504" t="s">
        <v>289</v>
      </c>
      <c r="K2084" s="515" t="s">
        <v>297</v>
      </c>
      <c r="L2084" s="521" t="s">
        <v>378</v>
      </c>
      <c r="M2084" s="521"/>
      <c r="N2084" s="522" t="s">
        <v>339</v>
      </c>
      <c r="O2084" s="523"/>
      <c r="P2084" s="454" t="s">
        <v>1100</v>
      </c>
      <c r="Q2084" s="333" t="s">
        <v>91</v>
      </c>
      <c r="R2084" s="334"/>
      <c r="S2084" s="107">
        <v>3</v>
      </c>
      <c r="T2084" s="784"/>
      <c r="U2084" s="785"/>
      <c r="V2084" s="783"/>
    </row>
    <row r="2085" spans="1:22" s="27" customFormat="1" ht="15.75" customHeight="1">
      <c r="A2085" s="106" t="s">
        <v>2060</v>
      </c>
      <c r="B2085" s="775"/>
      <c r="C2085" s="50">
        <v>1</v>
      </c>
      <c r="D2085" s="94" t="s">
        <v>574</v>
      </c>
      <c r="E2085" s="101">
        <v>0.5</v>
      </c>
      <c r="F2085" s="327">
        <v>9023.1560000000009</v>
      </c>
      <c r="G2085" s="327">
        <v>1532.71</v>
      </c>
      <c r="H2085" s="777" t="s">
        <v>6</v>
      </c>
      <c r="I2085" s="778"/>
      <c r="J2085" s="102" t="s">
        <v>6</v>
      </c>
      <c r="K2085" s="99" t="s">
        <v>1071</v>
      </c>
      <c r="L2085" s="486" t="s">
        <v>1049</v>
      </c>
      <c r="M2085" s="487" t="s">
        <v>1135</v>
      </c>
      <c r="N2085" s="401" t="s">
        <v>24</v>
      </c>
      <c r="O2085" s="801" t="s">
        <v>15</v>
      </c>
      <c r="P2085" s="802"/>
      <c r="Q2085" s="792">
        <v>66</v>
      </c>
      <c r="R2085" s="795" t="s">
        <v>1049</v>
      </c>
      <c r="S2085" s="796"/>
      <c r="T2085" s="757" t="s">
        <v>68</v>
      </c>
      <c r="U2085" s="780"/>
      <c r="V2085" s="758"/>
    </row>
    <row r="2086" spans="1:22" s="27" customFormat="1" ht="30" customHeight="1" thickBot="1">
      <c r="A2086" s="106" t="s">
        <v>2061</v>
      </c>
      <c r="B2086" s="775"/>
      <c r="C2086" s="50">
        <v>2</v>
      </c>
      <c r="D2086" s="94" t="s">
        <v>575</v>
      </c>
      <c r="E2086" s="101">
        <v>0.3</v>
      </c>
      <c r="F2086" s="327">
        <v>2998.797</v>
      </c>
      <c r="G2086" s="327">
        <v>1532.71</v>
      </c>
      <c r="H2086" s="777" t="s">
        <v>6</v>
      </c>
      <c r="I2086" s="778"/>
      <c r="J2086" s="102" t="s">
        <v>6</v>
      </c>
      <c r="K2086" s="99" t="s">
        <v>1071</v>
      </c>
      <c r="L2086" s="486" t="s">
        <v>370</v>
      </c>
      <c r="M2086" s="487" t="s">
        <v>1102</v>
      </c>
      <c r="N2086" s="401" t="s">
        <v>24</v>
      </c>
      <c r="O2086" s="801"/>
      <c r="P2086" s="802"/>
      <c r="Q2086" s="793"/>
      <c r="R2086" s="797"/>
      <c r="S2086" s="798"/>
      <c r="T2086" s="784"/>
      <c r="U2086" s="786"/>
      <c r="V2086" s="785"/>
    </row>
    <row r="2087" spans="1:22" s="27" customFormat="1" ht="24" customHeight="1">
      <c r="A2087" s="106" t="s">
        <v>2062</v>
      </c>
      <c r="B2087" s="775"/>
      <c r="C2087" s="50">
        <v>3</v>
      </c>
      <c r="D2087" s="94" t="s">
        <v>576</v>
      </c>
      <c r="E2087" s="101">
        <v>0.2</v>
      </c>
      <c r="F2087" s="327">
        <v>1379.46</v>
      </c>
      <c r="G2087" s="327">
        <v>1532.71</v>
      </c>
      <c r="H2087" s="777" t="s">
        <v>31</v>
      </c>
      <c r="I2087" s="778"/>
      <c r="J2087" s="102" t="s">
        <v>6</v>
      </c>
      <c r="K2087" s="99" t="s">
        <v>1071</v>
      </c>
      <c r="L2087" s="486" t="s">
        <v>370</v>
      </c>
      <c r="M2087" s="487" t="s">
        <v>1102</v>
      </c>
      <c r="N2087" s="401" t="s">
        <v>24</v>
      </c>
      <c r="O2087" s="803"/>
      <c r="P2087" s="804"/>
      <c r="Q2087" s="794"/>
      <c r="R2087" s="799"/>
      <c r="S2087" s="800"/>
      <c r="T2087" s="261"/>
      <c r="U2087" s="261"/>
      <c r="V2087" s="262"/>
    </row>
    <row r="2088" spans="1:22" s="27" customFormat="1" ht="15.75" customHeight="1">
      <c r="A2088" s="106" t="s">
        <v>2063</v>
      </c>
      <c r="B2088" s="775"/>
      <c r="C2088" s="50">
        <v>4</v>
      </c>
      <c r="D2088" s="94" t="s">
        <v>1071</v>
      </c>
      <c r="E2088" s="101" t="s">
        <v>1071</v>
      </c>
      <c r="F2088" s="327" t="s">
        <v>1071</v>
      </c>
      <c r="G2088" s="327" t="s">
        <v>1071</v>
      </c>
      <c r="H2088" s="777" t="s">
        <v>1071</v>
      </c>
      <c r="I2088" s="778"/>
      <c r="J2088" s="102" t="s">
        <v>1071</v>
      </c>
      <c r="K2088" s="99" t="s">
        <v>1071</v>
      </c>
      <c r="L2088" s="486"/>
      <c r="M2088" s="487" t="s">
        <v>1071</v>
      </c>
      <c r="N2088" s="401"/>
      <c r="O2088" s="810" t="s">
        <v>315</v>
      </c>
      <c r="P2088" s="787" t="s">
        <v>314</v>
      </c>
      <c r="Q2088" s="788"/>
      <c r="R2088" s="788"/>
      <c r="S2088" s="789"/>
      <c r="T2088" s="242"/>
      <c r="U2088" s="242"/>
      <c r="V2088" s="263"/>
    </row>
    <row r="2089" spans="1:22" s="27" customFormat="1" ht="17.25" customHeight="1">
      <c r="A2089" s="106" t="s">
        <v>2064</v>
      </c>
      <c r="B2089" s="775"/>
      <c r="C2089" s="50">
        <v>5</v>
      </c>
      <c r="D2089" s="94" t="s">
        <v>1071</v>
      </c>
      <c r="E2089" s="101" t="s">
        <v>1071</v>
      </c>
      <c r="F2089" s="327" t="s">
        <v>1071</v>
      </c>
      <c r="G2089" s="327" t="s">
        <v>1071</v>
      </c>
      <c r="H2089" s="777" t="s">
        <v>1071</v>
      </c>
      <c r="I2089" s="778"/>
      <c r="J2089" s="102" t="s">
        <v>1071</v>
      </c>
      <c r="K2089" s="99" t="s">
        <v>1071</v>
      </c>
      <c r="L2089" s="486"/>
      <c r="M2089" s="487" t="s">
        <v>1071</v>
      </c>
      <c r="N2089" s="401"/>
      <c r="O2089" s="811"/>
      <c r="P2089" s="504" t="s">
        <v>92</v>
      </c>
      <c r="Q2089" s="504" t="s">
        <v>299</v>
      </c>
      <c r="R2089" s="750" t="s">
        <v>312</v>
      </c>
      <c r="S2089" s="750"/>
      <c r="T2089" s="242"/>
      <c r="U2089" s="242"/>
      <c r="V2089" s="263"/>
    </row>
    <row r="2090" spans="1:22" s="27" customFormat="1" ht="16.5" customHeight="1" thickBot="1">
      <c r="A2090" s="106" t="s">
        <v>2065</v>
      </c>
      <c r="B2090" s="775"/>
      <c r="C2090" s="103">
        <v>6</v>
      </c>
      <c r="D2090" s="104" t="s">
        <v>1071</v>
      </c>
      <c r="E2090" s="105" t="s">
        <v>1071</v>
      </c>
      <c r="F2090" s="327" t="s">
        <v>1071</v>
      </c>
      <c r="G2090" s="327" t="s">
        <v>1071</v>
      </c>
      <c r="H2090" s="777" t="s">
        <v>1071</v>
      </c>
      <c r="I2090" s="778"/>
      <c r="J2090" s="102" t="s">
        <v>1071</v>
      </c>
      <c r="K2090" s="99" t="s">
        <v>1071</v>
      </c>
      <c r="L2090" s="486"/>
      <c r="M2090" s="487" t="s">
        <v>1071</v>
      </c>
      <c r="N2090" s="484"/>
      <c r="O2090" s="346" t="s">
        <v>6</v>
      </c>
      <c r="P2090" s="265">
        <v>2</v>
      </c>
      <c r="Q2090" s="266">
        <v>3065.4126299999998</v>
      </c>
      <c r="R2090" s="817">
        <v>13401.413</v>
      </c>
      <c r="S2090" s="817">
        <v>0</v>
      </c>
      <c r="T2090" s="242"/>
      <c r="U2090" s="242"/>
      <c r="V2090" s="263"/>
    </row>
    <row r="2091" spans="1:22" s="27" customFormat="1" ht="16.5" customHeight="1" thickBot="1">
      <c r="A2091" s="106" t="s">
        <v>2066</v>
      </c>
      <c r="B2091" s="776"/>
      <c r="C2091" s="805" t="s">
        <v>88</v>
      </c>
      <c r="D2091" s="806"/>
      <c r="E2091" s="806"/>
      <c r="F2091" s="545"/>
      <c r="G2091" s="546"/>
      <c r="H2091" s="730" t="s">
        <v>6</v>
      </c>
      <c r="I2091" s="731"/>
      <c r="J2091" s="449" t="s">
        <v>6</v>
      </c>
      <c r="K2091" s="267" t="s">
        <v>6</v>
      </c>
      <c r="L2091" s="527"/>
      <c r="M2091" s="575"/>
      <c r="N2091" s="528"/>
      <c r="O2091" s="732" t="s">
        <v>1071</v>
      </c>
      <c r="P2091" s="732" t="s">
        <v>1071</v>
      </c>
      <c r="Q2091" s="732" t="s">
        <v>1071</v>
      </c>
      <c r="R2091" s="732" t="s">
        <v>1071</v>
      </c>
      <c r="S2091" s="732" t="s">
        <v>1071</v>
      </c>
      <c r="T2091" s="524"/>
      <c r="U2091" s="525"/>
      <c r="V2091" s="526"/>
    </row>
    <row r="2092" spans="1:22" ht="24.9" customHeight="1"/>
    <row r="2093" spans="1:22" ht="24.9" customHeight="1"/>
    <row r="2094" spans="1:22" s="38" customFormat="1" ht="24" thickBot="1">
      <c r="A2094" s="31">
        <v>62</v>
      </c>
      <c r="B2094" s="746" t="s">
        <v>49</v>
      </c>
      <c r="C2094" s="746"/>
      <c r="D2094" s="746"/>
      <c r="E2094" s="32">
        <v>67</v>
      </c>
      <c r="F2094" s="33" t="s">
        <v>577</v>
      </c>
      <c r="G2094" s="34"/>
      <c r="H2094" s="34"/>
      <c r="I2094" s="33"/>
      <c r="J2094" s="33"/>
      <c r="K2094" s="33"/>
      <c r="L2094" s="33"/>
      <c r="M2094" s="35"/>
      <c r="N2094" s="35"/>
      <c r="O2094" s="34"/>
      <c r="P2094" s="34"/>
      <c r="Q2094" s="36"/>
      <c r="R2094" s="36"/>
      <c r="S2094" s="36"/>
      <c r="T2094" s="36"/>
      <c r="U2094" s="37"/>
    </row>
    <row r="2095" spans="1:22" s="24" customFormat="1" ht="24.75" customHeight="1">
      <c r="A2095" s="22"/>
      <c r="B2095" s="768" t="s">
        <v>54</v>
      </c>
      <c r="C2095" s="501" t="s">
        <v>55</v>
      </c>
      <c r="D2095" s="502" t="s">
        <v>16</v>
      </c>
      <c r="E2095" s="502"/>
      <c r="F2095" s="502" t="s">
        <v>56</v>
      </c>
      <c r="G2095" s="503"/>
      <c r="H2095" s="749" t="s">
        <v>57</v>
      </c>
      <c r="I2095" s="747" t="s">
        <v>345</v>
      </c>
      <c r="J2095" s="749" t="s">
        <v>17</v>
      </c>
      <c r="K2095" s="749" t="s">
        <v>298</v>
      </c>
      <c r="L2095" s="749" t="s">
        <v>58</v>
      </c>
      <c r="M2095" s="749" t="s">
        <v>193</v>
      </c>
      <c r="N2095" s="766" t="s">
        <v>313</v>
      </c>
      <c r="O2095" s="767"/>
      <c r="P2095" s="733" t="s">
        <v>21</v>
      </c>
      <c r="Q2095" s="734"/>
      <c r="R2095" s="757" t="s">
        <v>205</v>
      </c>
      <c r="S2095" s="758"/>
      <c r="T2095" s="761" t="s">
        <v>180</v>
      </c>
      <c r="U2095" s="762"/>
      <c r="V2095" s="763"/>
    </row>
    <row r="2096" spans="1:22" s="24" customFormat="1" ht="92.25" customHeight="1">
      <c r="A2096" s="22"/>
      <c r="B2096" s="769"/>
      <c r="C2096" s="504" t="s">
        <v>59</v>
      </c>
      <c r="D2096" s="505" t="s">
        <v>3</v>
      </c>
      <c r="E2096" s="505" t="s">
        <v>18</v>
      </c>
      <c r="F2096" s="505" t="s">
        <v>60</v>
      </c>
      <c r="G2096" s="506" t="s">
        <v>61</v>
      </c>
      <c r="H2096" s="750"/>
      <c r="I2096" s="748"/>
      <c r="J2096" s="750"/>
      <c r="K2096" s="750"/>
      <c r="L2096" s="750"/>
      <c r="M2096" s="750"/>
      <c r="N2096" s="504" t="s">
        <v>191</v>
      </c>
      <c r="O2096" s="505" t="s">
        <v>73</v>
      </c>
      <c r="P2096" s="764"/>
      <c r="Q2096" s="765"/>
      <c r="R2096" s="759"/>
      <c r="S2096" s="760"/>
      <c r="T2096" s="507" t="s">
        <v>181</v>
      </c>
      <c r="U2096" s="508" t="s">
        <v>190</v>
      </c>
      <c r="V2096" s="509" t="s">
        <v>225</v>
      </c>
    </row>
    <row r="2097" spans="1:22" s="24" customFormat="1" ht="26.25" customHeight="1">
      <c r="A2097" s="22"/>
      <c r="B2097" s="433"/>
      <c r="C2097" s="434">
        <v>3</v>
      </c>
      <c r="D2097" s="434">
        <v>4</v>
      </c>
      <c r="E2097" s="434">
        <v>5</v>
      </c>
      <c r="F2097" s="434">
        <v>6</v>
      </c>
      <c r="G2097" s="434">
        <v>7</v>
      </c>
      <c r="H2097" s="434">
        <v>8</v>
      </c>
      <c r="I2097" s="434">
        <v>9</v>
      </c>
      <c r="J2097" s="434">
        <v>10</v>
      </c>
      <c r="K2097" s="434">
        <v>11</v>
      </c>
      <c r="L2097" s="434">
        <v>12</v>
      </c>
      <c r="M2097" s="434">
        <v>13</v>
      </c>
      <c r="N2097" s="434">
        <v>14</v>
      </c>
      <c r="O2097" s="434">
        <v>15</v>
      </c>
      <c r="P2097" s="435">
        <v>16</v>
      </c>
      <c r="Q2097" s="436">
        <v>17</v>
      </c>
      <c r="R2097" s="435">
        <v>18</v>
      </c>
      <c r="S2097" s="436">
        <v>19</v>
      </c>
      <c r="T2097" s="437">
        <v>20</v>
      </c>
      <c r="U2097" s="224">
        <v>21</v>
      </c>
      <c r="V2097" s="438">
        <v>22</v>
      </c>
    </row>
    <row r="2098" spans="1:22" s="40" customFormat="1" ht="24.9" customHeight="1">
      <c r="A2098" s="39" t="s">
        <v>2067</v>
      </c>
      <c r="B2098" s="439">
        <v>1</v>
      </c>
      <c r="C2098" s="427" t="s">
        <v>1010</v>
      </c>
      <c r="D2098" s="427" t="s">
        <v>1013</v>
      </c>
      <c r="E2098" s="427" t="s">
        <v>1016</v>
      </c>
      <c r="F2098" s="427" t="s">
        <v>591</v>
      </c>
      <c r="G2098" s="419">
        <v>1</v>
      </c>
      <c r="H2098" s="419" t="s">
        <v>24</v>
      </c>
      <c r="I2098" s="425">
        <v>1</v>
      </c>
      <c r="J2098" s="426" t="s">
        <v>578</v>
      </c>
      <c r="K2098" s="461">
        <v>43829</v>
      </c>
      <c r="L2098" s="461">
        <v>45138</v>
      </c>
      <c r="M2098" s="420">
        <v>2272.92</v>
      </c>
      <c r="N2098" s="458">
        <v>2272.92</v>
      </c>
      <c r="O2098" s="228">
        <v>2272.92</v>
      </c>
      <c r="P2098" s="720"/>
      <c r="Q2098" s="721"/>
      <c r="R2098" s="722" t="s">
        <v>610</v>
      </c>
      <c r="S2098" s="723"/>
      <c r="T2098" s="422" t="s">
        <v>24</v>
      </c>
      <c r="U2098" s="423">
        <v>179</v>
      </c>
      <c r="V2098" s="424" t="s">
        <v>24</v>
      </c>
    </row>
    <row r="2099" spans="1:22" s="40" customFormat="1" ht="24.9" customHeight="1">
      <c r="A2099" s="39" t="s">
        <v>595</v>
      </c>
      <c r="B2099" s="439">
        <v>2</v>
      </c>
      <c r="C2099" s="427" t="s">
        <v>1011</v>
      </c>
      <c r="D2099" s="427" t="s">
        <v>1014</v>
      </c>
      <c r="E2099" s="427" t="s">
        <v>1017</v>
      </c>
      <c r="F2099" s="427" t="s">
        <v>591</v>
      </c>
      <c r="G2099" s="419">
        <v>1</v>
      </c>
      <c r="H2099" s="419" t="s">
        <v>24</v>
      </c>
      <c r="I2099" s="425">
        <v>3</v>
      </c>
      <c r="J2099" s="426" t="s">
        <v>580</v>
      </c>
      <c r="K2099" s="461">
        <v>37113</v>
      </c>
      <c r="L2099" s="461">
        <v>37234</v>
      </c>
      <c r="M2099" s="420">
        <v>925.96</v>
      </c>
      <c r="N2099" s="458">
        <v>925.96</v>
      </c>
      <c r="O2099" s="228">
        <v>925.96</v>
      </c>
      <c r="P2099" s="720"/>
      <c r="Q2099" s="721"/>
      <c r="R2099" s="722" t="s">
        <v>710</v>
      </c>
      <c r="S2099" s="723"/>
      <c r="T2099" s="422" t="s">
        <v>24</v>
      </c>
      <c r="U2099" s="423">
        <v>94</v>
      </c>
      <c r="V2099" s="424" t="s">
        <v>24</v>
      </c>
    </row>
    <row r="2100" spans="1:22" s="40" customFormat="1" ht="24.9" customHeight="1">
      <c r="A2100" s="39" t="s">
        <v>1089</v>
      </c>
      <c r="B2100" s="439">
        <v>3</v>
      </c>
      <c r="C2100" s="427" t="s">
        <v>861</v>
      </c>
      <c r="D2100" s="427">
        <v>40</v>
      </c>
      <c r="E2100" s="427" t="s">
        <v>1018</v>
      </c>
      <c r="F2100" s="427" t="s">
        <v>591</v>
      </c>
      <c r="G2100" s="419">
        <v>1</v>
      </c>
      <c r="H2100" s="419" t="s">
        <v>24</v>
      </c>
      <c r="I2100" s="425">
        <v>3</v>
      </c>
      <c r="J2100" s="426" t="s">
        <v>580</v>
      </c>
      <c r="K2100" s="594">
        <v>35283</v>
      </c>
      <c r="L2100" s="461">
        <v>35800</v>
      </c>
      <c r="M2100" s="420">
        <v>954.4</v>
      </c>
      <c r="N2100" s="458">
        <v>954.4</v>
      </c>
      <c r="O2100" s="228">
        <v>954.4</v>
      </c>
      <c r="P2100" s="720"/>
      <c r="Q2100" s="721"/>
      <c r="R2100" s="722" t="s">
        <v>610</v>
      </c>
      <c r="S2100" s="723"/>
      <c r="T2100" s="422" t="s">
        <v>24</v>
      </c>
      <c r="U2100" s="423">
        <v>111</v>
      </c>
      <c r="V2100" s="424" t="s">
        <v>24</v>
      </c>
    </row>
    <row r="2101" spans="1:22" s="40" customFormat="1" ht="24.9" customHeight="1">
      <c r="A2101" s="39" t="s">
        <v>1090</v>
      </c>
      <c r="B2101" s="439">
        <v>4</v>
      </c>
      <c r="C2101" s="427" t="s">
        <v>1012</v>
      </c>
      <c r="D2101" s="427" t="s">
        <v>1015</v>
      </c>
      <c r="E2101" s="427" t="s">
        <v>1019</v>
      </c>
      <c r="F2101" s="427" t="s">
        <v>595</v>
      </c>
      <c r="G2101" s="419">
        <v>0.7</v>
      </c>
      <c r="H2101" s="608" t="s">
        <v>23</v>
      </c>
      <c r="I2101" s="425">
        <v>3</v>
      </c>
      <c r="J2101" s="426" t="s">
        <v>580</v>
      </c>
      <c r="K2101" s="461">
        <v>34764</v>
      </c>
      <c r="L2101" s="461">
        <v>35130</v>
      </c>
      <c r="M2101" s="420">
        <v>16208.25</v>
      </c>
      <c r="N2101" s="458">
        <v>11345.775</v>
      </c>
      <c r="O2101" s="228" t="s">
        <v>1071</v>
      </c>
      <c r="P2101" s="720"/>
      <c r="Q2101" s="721"/>
      <c r="R2101" s="722" t="s">
        <v>610</v>
      </c>
      <c r="S2101" s="723"/>
      <c r="T2101" s="422" t="s">
        <v>24</v>
      </c>
      <c r="U2101" s="423">
        <v>47</v>
      </c>
      <c r="V2101" s="424" t="s">
        <v>24</v>
      </c>
    </row>
    <row r="2102" spans="1:22" s="40" customFormat="1" ht="13.8">
      <c r="A2102" s="39" t="s">
        <v>1091</v>
      </c>
      <c r="B2102" s="439" t="s">
        <v>1071</v>
      </c>
      <c r="C2102" s="427"/>
      <c r="D2102" s="427"/>
      <c r="E2102" s="427"/>
      <c r="F2102" s="427"/>
      <c r="G2102" s="419"/>
      <c r="H2102" s="419"/>
      <c r="I2102" s="425"/>
      <c r="J2102" s="426" t="s">
        <v>1071</v>
      </c>
      <c r="K2102" s="461"/>
      <c r="L2102" s="461"/>
      <c r="M2102" s="420"/>
      <c r="N2102" s="458" t="s">
        <v>1071</v>
      </c>
      <c r="O2102" s="228" t="s">
        <v>1071</v>
      </c>
      <c r="P2102" s="720"/>
      <c r="Q2102" s="721"/>
      <c r="R2102" s="722"/>
      <c r="S2102" s="723"/>
      <c r="T2102" s="422"/>
      <c r="U2102" s="423"/>
      <c r="V2102" s="424"/>
    </row>
    <row r="2103" spans="1:22" s="40" customFormat="1" ht="13.8">
      <c r="A2103" s="39"/>
      <c r="B2103" s="439" t="s">
        <v>1071</v>
      </c>
      <c r="C2103" s="427"/>
      <c r="D2103" s="427"/>
      <c r="E2103" s="427"/>
      <c r="F2103" s="427"/>
      <c r="G2103" s="419"/>
      <c r="H2103" s="419"/>
      <c r="I2103" s="425"/>
      <c r="J2103" s="426" t="s">
        <v>1071</v>
      </c>
      <c r="K2103" s="461"/>
      <c r="L2103" s="461"/>
      <c r="M2103" s="420"/>
      <c r="N2103" s="458" t="s">
        <v>1071</v>
      </c>
      <c r="O2103" s="228" t="s">
        <v>1071</v>
      </c>
      <c r="P2103" s="720"/>
      <c r="Q2103" s="721"/>
      <c r="R2103" s="722"/>
      <c r="S2103" s="723"/>
      <c r="T2103" s="422"/>
      <c r="U2103" s="423"/>
      <c r="V2103" s="424"/>
    </row>
    <row r="2104" spans="1:22" s="40" customFormat="1" ht="13.8">
      <c r="A2104" s="39"/>
      <c r="B2104" s="439" t="s">
        <v>1071</v>
      </c>
      <c r="C2104" s="427"/>
      <c r="D2104" s="427"/>
      <c r="E2104" s="427"/>
      <c r="F2104" s="427"/>
      <c r="G2104" s="419"/>
      <c r="H2104" s="419"/>
      <c r="I2104" s="425"/>
      <c r="J2104" s="426" t="s">
        <v>1071</v>
      </c>
      <c r="K2104" s="461"/>
      <c r="L2104" s="461"/>
      <c r="M2104" s="420"/>
      <c r="N2104" s="458" t="s">
        <v>1071</v>
      </c>
      <c r="O2104" s="228" t="s">
        <v>1071</v>
      </c>
      <c r="P2104" s="720"/>
      <c r="Q2104" s="721"/>
      <c r="R2104" s="722"/>
      <c r="S2104" s="723"/>
      <c r="T2104" s="422"/>
      <c r="U2104" s="423"/>
      <c r="V2104" s="424"/>
    </row>
    <row r="2105" spans="1:22" s="40" customFormat="1" ht="13.8">
      <c r="A2105" s="39"/>
      <c r="B2105" s="439" t="s">
        <v>1071</v>
      </c>
      <c r="C2105" s="427"/>
      <c r="D2105" s="427"/>
      <c r="E2105" s="427"/>
      <c r="F2105" s="427"/>
      <c r="G2105" s="419"/>
      <c r="H2105" s="419"/>
      <c r="I2105" s="425"/>
      <c r="J2105" s="426" t="s">
        <v>1071</v>
      </c>
      <c r="K2105" s="461"/>
      <c r="L2105" s="461"/>
      <c r="M2105" s="420"/>
      <c r="N2105" s="458" t="s">
        <v>1071</v>
      </c>
      <c r="O2105" s="228" t="s">
        <v>1071</v>
      </c>
      <c r="P2105" s="720"/>
      <c r="Q2105" s="721"/>
      <c r="R2105" s="722"/>
      <c r="S2105" s="723"/>
      <c r="T2105" s="422"/>
      <c r="U2105" s="423"/>
      <c r="V2105" s="424"/>
    </row>
    <row r="2106" spans="1:22" s="40" customFormat="1" ht="13.8">
      <c r="A2106" s="39"/>
      <c r="B2106" s="439" t="s">
        <v>1071</v>
      </c>
      <c r="C2106" s="427"/>
      <c r="D2106" s="427"/>
      <c r="E2106" s="427"/>
      <c r="F2106" s="427"/>
      <c r="G2106" s="419"/>
      <c r="H2106" s="419"/>
      <c r="I2106" s="425"/>
      <c r="J2106" s="426" t="s">
        <v>1071</v>
      </c>
      <c r="K2106" s="461"/>
      <c r="L2106" s="461"/>
      <c r="M2106" s="420"/>
      <c r="N2106" s="458" t="s">
        <v>1071</v>
      </c>
      <c r="O2106" s="228" t="s">
        <v>1071</v>
      </c>
      <c r="P2106" s="720"/>
      <c r="Q2106" s="721"/>
      <c r="R2106" s="722"/>
      <c r="S2106" s="723"/>
      <c r="T2106" s="422"/>
      <c r="U2106" s="423"/>
      <c r="V2106" s="424"/>
    </row>
    <row r="2107" spans="1:22" s="40" customFormat="1" ht="13.8">
      <c r="A2107" s="39"/>
      <c r="B2107" s="439" t="s">
        <v>1071</v>
      </c>
      <c r="C2107" s="427"/>
      <c r="D2107" s="427"/>
      <c r="E2107" s="427"/>
      <c r="F2107" s="427"/>
      <c r="G2107" s="419"/>
      <c r="H2107" s="419"/>
      <c r="I2107" s="425"/>
      <c r="J2107" s="426" t="s">
        <v>1071</v>
      </c>
      <c r="K2107" s="461"/>
      <c r="L2107" s="461"/>
      <c r="M2107" s="420"/>
      <c r="N2107" s="458" t="s">
        <v>1071</v>
      </c>
      <c r="O2107" s="228" t="s">
        <v>1071</v>
      </c>
      <c r="P2107" s="720"/>
      <c r="Q2107" s="721"/>
      <c r="R2107" s="722"/>
      <c r="S2107" s="723"/>
      <c r="T2107" s="422"/>
      <c r="U2107" s="423"/>
      <c r="V2107" s="424"/>
    </row>
    <row r="2108" spans="1:22" s="40" customFormat="1" ht="13.8">
      <c r="A2108" s="39" t="s">
        <v>2068</v>
      </c>
      <c r="B2108" s="439" t="s">
        <v>1071</v>
      </c>
      <c r="C2108" s="427"/>
      <c r="D2108" s="427"/>
      <c r="E2108" s="427"/>
      <c r="F2108" s="427"/>
      <c r="G2108" s="419"/>
      <c r="H2108" s="419"/>
      <c r="I2108" s="425"/>
      <c r="J2108" s="426" t="s">
        <v>1071</v>
      </c>
      <c r="K2108" s="461"/>
      <c r="L2108" s="461"/>
      <c r="M2108" s="420"/>
      <c r="N2108" s="459" t="s">
        <v>1071</v>
      </c>
      <c r="O2108" s="228"/>
      <c r="P2108" s="720"/>
      <c r="Q2108" s="721"/>
      <c r="R2108" s="722"/>
      <c r="S2108" s="723"/>
      <c r="T2108" s="422"/>
      <c r="U2108" s="423"/>
      <c r="V2108" s="424"/>
    </row>
    <row r="2109" spans="1:22" s="40" customFormat="1" ht="13.8">
      <c r="A2109" s="39" t="s">
        <v>2069</v>
      </c>
      <c r="B2109" s="439" t="s">
        <v>1071</v>
      </c>
      <c r="C2109" s="427"/>
      <c r="D2109" s="427"/>
      <c r="E2109" s="427"/>
      <c r="F2109" s="427"/>
      <c r="G2109" s="419"/>
      <c r="H2109" s="419"/>
      <c r="I2109" s="425"/>
      <c r="J2109" s="426" t="s">
        <v>1071</v>
      </c>
      <c r="K2109" s="461"/>
      <c r="L2109" s="461"/>
      <c r="M2109" s="421"/>
      <c r="N2109" s="459" t="s">
        <v>1071</v>
      </c>
      <c r="O2109" s="228" t="s">
        <v>1071</v>
      </c>
      <c r="P2109" s="720"/>
      <c r="Q2109" s="721"/>
      <c r="R2109" s="722"/>
      <c r="S2109" s="723"/>
      <c r="T2109" s="422"/>
      <c r="U2109" s="423"/>
      <c r="V2109" s="424"/>
    </row>
    <row r="2110" spans="1:22" s="40" customFormat="1" ht="13.8">
      <c r="A2110" s="39" t="s">
        <v>2070</v>
      </c>
      <c r="B2110" s="439" t="s">
        <v>1071</v>
      </c>
      <c r="C2110" s="427"/>
      <c r="D2110" s="427"/>
      <c r="E2110" s="427"/>
      <c r="F2110" s="427"/>
      <c r="G2110" s="419"/>
      <c r="H2110" s="419"/>
      <c r="I2110" s="425"/>
      <c r="J2110" s="426" t="s">
        <v>1071</v>
      </c>
      <c r="K2110" s="461"/>
      <c r="L2110" s="461"/>
      <c r="M2110" s="421"/>
      <c r="N2110" s="459" t="s">
        <v>1071</v>
      </c>
      <c r="O2110" s="228" t="s">
        <v>1071</v>
      </c>
      <c r="P2110" s="720"/>
      <c r="Q2110" s="721"/>
      <c r="R2110" s="722"/>
      <c r="S2110" s="723"/>
      <c r="T2110" s="422"/>
      <c r="U2110" s="423"/>
      <c r="V2110" s="424"/>
    </row>
    <row r="2111" spans="1:22" s="40" customFormat="1" ht="14.4" thickBot="1">
      <c r="A2111" s="39" t="s">
        <v>2071</v>
      </c>
      <c r="B2111" s="443" t="s">
        <v>1071</v>
      </c>
      <c r="C2111" s="428"/>
      <c r="D2111" s="428"/>
      <c r="E2111" s="428"/>
      <c r="F2111" s="428"/>
      <c r="G2111" s="429"/>
      <c r="H2111" s="429"/>
      <c r="I2111" s="430"/>
      <c r="J2111" s="431" t="s">
        <v>1071</v>
      </c>
      <c r="K2111" s="462"/>
      <c r="L2111" s="462"/>
      <c r="M2111" s="432"/>
      <c r="N2111" s="459" t="s">
        <v>1071</v>
      </c>
      <c r="O2111" s="228" t="s">
        <v>1071</v>
      </c>
      <c r="P2111" s="720"/>
      <c r="Q2111" s="721"/>
      <c r="R2111" s="722"/>
      <c r="S2111" s="723"/>
      <c r="T2111" s="422"/>
      <c r="U2111" s="423"/>
      <c r="V2111" s="424"/>
    </row>
    <row r="2112" spans="1:22" s="24" customFormat="1" ht="12" customHeight="1">
      <c r="A2112" s="39"/>
      <c r="B2112" s="41"/>
      <c r="C2112" s="42"/>
      <c r="D2112" s="42"/>
      <c r="E2112" s="42"/>
      <c r="F2112" s="42"/>
      <c r="G2112" s="42"/>
      <c r="H2112" s="440"/>
      <c r="I2112" s="42"/>
      <c r="J2112" s="42"/>
      <c r="K2112" s="42"/>
      <c r="L2112" s="42"/>
      <c r="M2112" s="42"/>
      <c r="N2112" s="42"/>
      <c r="O2112" s="227"/>
      <c r="P2112" s="42"/>
      <c r="Q2112" s="42"/>
      <c r="R2112" s="227"/>
      <c r="S2112" s="42"/>
      <c r="T2112" s="42"/>
      <c r="U2112" s="43"/>
      <c r="V2112" s="44"/>
    </row>
    <row r="2113" spans="1:22" s="24" customFormat="1" ht="17.25" customHeight="1" thickBot="1">
      <c r="A2113" s="39" t="s">
        <v>2072</v>
      </c>
      <c r="B2113" s="510"/>
      <c r="C2113" s="511"/>
      <c r="D2113" s="511"/>
      <c r="E2113" s="511"/>
      <c r="F2113" s="511"/>
      <c r="G2113" s="511"/>
      <c r="H2113" s="511"/>
      <c r="I2113" s="511"/>
      <c r="J2113" s="511"/>
      <c r="K2113" s="511"/>
      <c r="L2113" s="511"/>
      <c r="M2113" s="511"/>
      <c r="N2113" s="447" t="s">
        <v>322</v>
      </c>
      <c r="O2113" s="448">
        <v>1384.4266666666665</v>
      </c>
      <c r="P2113" s="576"/>
      <c r="Q2113" s="576"/>
      <c r="R2113" s="577"/>
      <c r="S2113" s="577"/>
      <c r="T2113" s="578"/>
      <c r="U2113" s="579"/>
      <c r="V2113" s="580"/>
    </row>
    <row r="2114" spans="1:22" ht="17.25" customHeight="1">
      <c r="B2114" s="46"/>
      <c r="C2114" s="46"/>
      <c r="D2114" s="46"/>
      <c r="E2114" s="46"/>
      <c r="F2114" s="46"/>
      <c r="G2114" s="47"/>
      <c r="H2114" s="47"/>
      <c r="I2114" s="47"/>
      <c r="J2114" s="47"/>
      <c r="K2114" s="47"/>
      <c r="L2114" s="47"/>
      <c r="M2114" s="47"/>
      <c r="N2114" s="47"/>
      <c r="O2114" s="47"/>
      <c r="P2114" s="47"/>
      <c r="Q2114" s="47"/>
      <c r="R2114" s="47"/>
      <c r="S2114" s="47"/>
      <c r="T2114" s="47"/>
      <c r="U2114" s="47"/>
      <c r="V2114" s="47"/>
    </row>
    <row r="2115" spans="1:22" s="24" customFormat="1" ht="16.5" customHeight="1" thickBot="1">
      <c r="A2115" s="22"/>
      <c r="B2115" s="735" t="s">
        <v>65</v>
      </c>
      <c r="C2115" s="735"/>
      <c r="D2115" s="735"/>
      <c r="E2115" s="735"/>
      <c r="F2115" s="735"/>
      <c r="G2115" s="735"/>
      <c r="H2115" s="735"/>
      <c r="I2115" s="735"/>
      <c r="J2115" s="735"/>
      <c r="K2115" s="735"/>
      <c r="L2115" s="735"/>
      <c r="M2115" s="735"/>
      <c r="N2115" s="735"/>
      <c r="O2115" s="735"/>
      <c r="P2115" s="735"/>
      <c r="Q2115" s="735"/>
      <c r="R2115" s="735"/>
      <c r="S2115" s="735"/>
      <c r="T2115" s="735"/>
      <c r="U2115" s="735"/>
      <c r="V2115" s="735"/>
    </row>
    <row r="2116" spans="1:22" s="27" customFormat="1" ht="22.5" customHeight="1">
      <c r="A2116" s="106" t="s">
        <v>2073</v>
      </c>
      <c r="B2116" s="774" t="s">
        <v>62</v>
      </c>
      <c r="C2116" s="779" t="s">
        <v>83</v>
      </c>
      <c r="D2116" s="780"/>
      <c r="E2116" s="780"/>
      <c r="F2116" s="780"/>
      <c r="G2116" s="780"/>
      <c r="H2116" s="780"/>
      <c r="I2116" s="780"/>
      <c r="J2116" s="780"/>
      <c r="K2116" s="780"/>
      <c r="L2116" s="780"/>
      <c r="M2116" s="758"/>
      <c r="N2116" s="512"/>
      <c r="O2116" s="513"/>
      <c r="P2116" s="779" t="s">
        <v>90</v>
      </c>
      <c r="Q2116" s="780"/>
      <c r="R2116" s="780"/>
      <c r="S2116" s="758"/>
      <c r="T2116" s="757" t="s">
        <v>367</v>
      </c>
      <c r="U2116" s="758"/>
      <c r="V2116" s="781" t="s">
        <v>6</v>
      </c>
    </row>
    <row r="2117" spans="1:22" s="27" customFormat="1" ht="22.5" customHeight="1">
      <c r="A2117" s="106" t="s">
        <v>2074</v>
      </c>
      <c r="B2117" s="775"/>
      <c r="C2117" s="787" t="s">
        <v>84</v>
      </c>
      <c r="D2117" s="788"/>
      <c r="E2117" s="789"/>
      <c r="F2117" s="516">
        <v>3</v>
      </c>
      <c r="G2117" s="791" t="s">
        <v>292</v>
      </c>
      <c r="H2117" s="750" t="s">
        <v>291</v>
      </c>
      <c r="I2117" s="750"/>
      <c r="J2117" s="787" t="s">
        <v>290</v>
      </c>
      <c r="K2117" s="790"/>
      <c r="L2117" s="517"/>
      <c r="M2117" s="517"/>
      <c r="N2117" s="518"/>
      <c r="O2117" s="519"/>
      <c r="P2117" s="814"/>
      <c r="Q2117" s="815"/>
      <c r="R2117" s="815"/>
      <c r="S2117" s="816"/>
      <c r="T2117" s="759"/>
      <c r="U2117" s="760"/>
      <c r="V2117" s="782"/>
    </row>
    <row r="2118" spans="1:22" s="27" customFormat="1" ht="51.75" customHeight="1" thickBot="1">
      <c r="A2118" s="106" t="s">
        <v>2075</v>
      </c>
      <c r="B2118" s="775"/>
      <c r="C2118" s="788" t="s">
        <v>82</v>
      </c>
      <c r="D2118" s="789"/>
      <c r="E2118" s="520" t="s">
        <v>86</v>
      </c>
      <c r="F2118" s="514" t="s">
        <v>311</v>
      </c>
      <c r="G2118" s="791"/>
      <c r="H2118" s="750"/>
      <c r="I2118" s="750"/>
      <c r="J2118" s="504" t="s">
        <v>289</v>
      </c>
      <c r="K2118" s="515" t="s">
        <v>297</v>
      </c>
      <c r="L2118" s="521" t="s">
        <v>378</v>
      </c>
      <c r="M2118" s="521"/>
      <c r="N2118" s="522" t="s">
        <v>339</v>
      </c>
      <c r="O2118" s="523"/>
      <c r="P2118" s="454" t="s">
        <v>1100</v>
      </c>
      <c r="Q2118" s="333" t="s">
        <v>91</v>
      </c>
      <c r="R2118" s="334"/>
      <c r="S2118" s="107">
        <v>3</v>
      </c>
      <c r="T2118" s="784"/>
      <c r="U2118" s="785"/>
      <c r="V2118" s="783"/>
    </row>
    <row r="2119" spans="1:22" s="27" customFormat="1" ht="15.75" customHeight="1">
      <c r="A2119" s="106" t="s">
        <v>2076</v>
      </c>
      <c r="B2119" s="775"/>
      <c r="C2119" s="50">
        <v>1</v>
      </c>
      <c r="D2119" s="94" t="s">
        <v>578</v>
      </c>
      <c r="E2119" s="101">
        <v>0.4</v>
      </c>
      <c r="F2119" s="327">
        <v>2272.92</v>
      </c>
      <c r="G2119" s="327">
        <v>1532.71</v>
      </c>
      <c r="H2119" s="777" t="s">
        <v>6</v>
      </c>
      <c r="I2119" s="778"/>
      <c r="J2119" s="102" t="s">
        <v>6</v>
      </c>
      <c r="K2119" s="99" t="s">
        <v>1071</v>
      </c>
      <c r="L2119" s="486" t="s">
        <v>370</v>
      </c>
      <c r="M2119" s="487" t="s">
        <v>1102</v>
      </c>
      <c r="N2119" s="401" t="s">
        <v>24</v>
      </c>
      <c r="O2119" s="801" t="s">
        <v>15</v>
      </c>
      <c r="P2119" s="802"/>
      <c r="Q2119" s="792">
        <v>67</v>
      </c>
      <c r="R2119" s="795" t="s">
        <v>1049</v>
      </c>
      <c r="S2119" s="796"/>
      <c r="T2119" s="757" t="s">
        <v>68</v>
      </c>
      <c r="U2119" s="780"/>
      <c r="V2119" s="758"/>
    </row>
    <row r="2120" spans="1:22" s="27" customFormat="1" ht="35.25" customHeight="1" thickBot="1">
      <c r="A2120" s="106" t="s">
        <v>2077</v>
      </c>
      <c r="B2120" s="775"/>
      <c r="C2120" s="50">
        <v>2</v>
      </c>
      <c r="D2120" s="94" t="s">
        <v>579</v>
      </c>
      <c r="E2120" s="101">
        <v>0.2</v>
      </c>
      <c r="F2120" s="327" t="s">
        <v>1137</v>
      </c>
      <c r="G2120" s="327">
        <v>1532.71</v>
      </c>
      <c r="H2120" s="777" t="s">
        <v>31</v>
      </c>
      <c r="I2120" s="778"/>
      <c r="J2120" s="102" t="s">
        <v>31</v>
      </c>
      <c r="K2120" s="99" t="s">
        <v>1437</v>
      </c>
      <c r="L2120" s="486" t="s">
        <v>1050</v>
      </c>
      <c r="M2120" s="487" t="s">
        <v>1837</v>
      </c>
      <c r="N2120" s="401" t="s">
        <v>24</v>
      </c>
      <c r="O2120" s="801"/>
      <c r="P2120" s="802"/>
      <c r="Q2120" s="793"/>
      <c r="R2120" s="797"/>
      <c r="S2120" s="798"/>
      <c r="T2120" s="784"/>
      <c r="U2120" s="786"/>
      <c r="V2120" s="785"/>
    </row>
    <row r="2121" spans="1:22" s="27" customFormat="1" ht="15.75" customHeight="1">
      <c r="A2121" s="106" t="s">
        <v>2078</v>
      </c>
      <c r="B2121" s="775"/>
      <c r="C2121" s="50">
        <v>3</v>
      </c>
      <c r="D2121" s="94" t="s">
        <v>580</v>
      </c>
      <c r="E2121" s="101">
        <v>0.4</v>
      </c>
      <c r="F2121" s="327">
        <v>1880.3600000000001</v>
      </c>
      <c r="G2121" s="327">
        <v>1532.71</v>
      </c>
      <c r="H2121" s="777" t="s">
        <v>6</v>
      </c>
      <c r="I2121" s="778"/>
      <c r="J2121" s="102" t="s">
        <v>6</v>
      </c>
      <c r="K2121" s="99" t="s">
        <v>1071</v>
      </c>
      <c r="L2121" s="486" t="s">
        <v>370</v>
      </c>
      <c r="M2121" s="487" t="s">
        <v>1102</v>
      </c>
      <c r="N2121" s="401" t="s">
        <v>24</v>
      </c>
      <c r="O2121" s="803"/>
      <c r="P2121" s="804"/>
      <c r="Q2121" s="794"/>
      <c r="R2121" s="799"/>
      <c r="S2121" s="800"/>
      <c r="T2121" s="261"/>
      <c r="U2121" s="261"/>
      <c r="V2121" s="262"/>
    </row>
    <row r="2122" spans="1:22" s="27" customFormat="1" ht="15.75" customHeight="1">
      <c r="A2122" s="106" t="s">
        <v>2079</v>
      </c>
      <c r="B2122" s="775"/>
      <c r="C2122" s="50">
        <v>4</v>
      </c>
      <c r="D2122" s="94" t="s">
        <v>1071</v>
      </c>
      <c r="E2122" s="101" t="s">
        <v>1071</v>
      </c>
      <c r="F2122" s="327" t="s">
        <v>1071</v>
      </c>
      <c r="G2122" s="327" t="s">
        <v>1071</v>
      </c>
      <c r="H2122" s="777" t="s">
        <v>1071</v>
      </c>
      <c r="I2122" s="778"/>
      <c r="J2122" s="102" t="s">
        <v>1071</v>
      </c>
      <c r="K2122" s="99" t="s">
        <v>1071</v>
      </c>
      <c r="L2122" s="486"/>
      <c r="M2122" s="487" t="s">
        <v>1071</v>
      </c>
      <c r="N2122" s="401"/>
      <c r="O2122" s="810" t="s">
        <v>315</v>
      </c>
      <c r="P2122" s="787" t="s">
        <v>314</v>
      </c>
      <c r="Q2122" s="788"/>
      <c r="R2122" s="788"/>
      <c r="S2122" s="789"/>
      <c r="T2122" s="242"/>
      <c r="U2122" s="242"/>
      <c r="V2122" s="263"/>
    </row>
    <row r="2123" spans="1:22" s="27" customFormat="1" ht="17.25" customHeight="1">
      <c r="A2123" s="106" t="s">
        <v>2080</v>
      </c>
      <c r="B2123" s="775"/>
      <c r="C2123" s="50">
        <v>5</v>
      </c>
      <c r="D2123" s="94" t="s">
        <v>1071</v>
      </c>
      <c r="E2123" s="101" t="s">
        <v>1071</v>
      </c>
      <c r="F2123" s="327" t="s">
        <v>1071</v>
      </c>
      <c r="G2123" s="327" t="s">
        <v>1071</v>
      </c>
      <c r="H2123" s="777" t="s">
        <v>1071</v>
      </c>
      <c r="I2123" s="778"/>
      <c r="J2123" s="102" t="s">
        <v>1071</v>
      </c>
      <c r="K2123" s="99" t="s">
        <v>1071</v>
      </c>
      <c r="L2123" s="486"/>
      <c r="M2123" s="487" t="s">
        <v>1071</v>
      </c>
      <c r="N2123" s="401"/>
      <c r="O2123" s="811"/>
      <c r="P2123" s="504" t="s">
        <v>92</v>
      </c>
      <c r="Q2123" s="504" t="s">
        <v>299</v>
      </c>
      <c r="R2123" s="750" t="s">
        <v>312</v>
      </c>
      <c r="S2123" s="750"/>
      <c r="T2123" s="242"/>
      <c r="U2123" s="242"/>
      <c r="V2123" s="263"/>
    </row>
    <row r="2124" spans="1:22" s="27" customFormat="1" ht="16.5" customHeight="1" thickBot="1">
      <c r="A2124" s="106" t="s">
        <v>2081</v>
      </c>
      <c r="B2124" s="775"/>
      <c r="C2124" s="103">
        <v>6</v>
      </c>
      <c r="D2124" s="104" t="s">
        <v>1071</v>
      </c>
      <c r="E2124" s="105" t="s">
        <v>1071</v>
      </c>
      <c r="F2124" s="327" t="s">
        <v>1071</v>
      </c>
      <c r="G2124" s="327" t="s">
        <v>1071</v>
      </c>
      <c r="H2124" s="777" t="s">
        <v>1071</v>
      </c>
      <c r="I2124" s="778"/>
      <c r="J2124" s="102" t="s">
        <v>1071</v>
      </c>
      <c r="K2124" s="99" t="s">
        <v>1071</v>
      </c>
      <c r="L2124" s="486"/>
      <c r="M2124" s="487" t="s">
        <v>1071</v>
      </c>
      <c r="N2124" s="484"/>
      <c r="O2124" s="346" t="s">
        <v>6</v>
      </c>
      <c r="P2124" s="265">
        <v>2</v>
      </c>
      <c r="Q2124" s="266">
        <v>3065.4126299999998</v>
      </c>
      <c r="R2124" s="817">
        <v>4153.28</v>
      </c>
      <c r="S2124" s="817">
        <v>0</v>
      </c>
      <c r="T2124" s="242"/>
      <c r="U2124" s="242"/>
      <c r="V2124" s="263"/>
    </row>
    <row r="2125" spans="1:22" s="27" customFormat="1" ht="16.5" customHeight="1" thickBot="1">
      <c r="A2125" s="106" t="s">
        <v>2082</v>
      </c>
      <c r="B2125" s="776"/>
      <c r="C2125" s="805" t="s">
        <v>88</v>
      </c>
      <c r="D2125" s="806"/>
      <c r="E2125" s="806"/>
      <c r="F2125" s="545"/>
      <c r="G2125" s="546"/>
      <c r="H2125" s="730" t="s">
        <v>6</v>
      </c>
      <c r="I2125" s="731"/>
      <c r="J2125" s="449" t="s">
        <v>31</v>
      </c>
      <c r="K2125" s="267" t="s">
        <v>31</v>
      </c>
      <c r="L2125" s="527"/>
      <c r="M2125" s="575"/>
      <c r="N2125" s="528"/>
      <c r="O2125" s="732" t="s">
        <v>1071</v>
      </c>
      <c r="P2125" s="732" t="s">
        <v>1071</v>
      </c>
      <c r="Q2125" s="732" t="s">
        <v>1071</v>
      </c>
      <c r="R2125" s="732" t="s">
        <v>1071</v>
      </c>
      <c r="S2125" s="732" t="s">
        <v>1071</v>
      </c>
      <c r="T2125" s="524"/>
      <c r="U2125" s="525"/>
      <c r="V2125" s="526"/>
    </row>
    <row r="2126" spans="1:22" ht="24.9" customHeight="1"/>
    <row r="2127" spans="1:22" ht="24.9" customHeight="1"/>
    <row r="2128" spans="1:22" s="38" customFormat="1" ht="24" thickBot="1">
      <c r="A2128" s="31">
        <v>63</v>
      </c>
      <c r="B2128" s="746" t="s">
        <v>49</v>
      </c>
      <c r="C2128" s="746"/>
      <c r="D2128" s="746"/>
      <c r="E2128" s="32">
        <v>68</v>
      </c>
      <c r="F2128" s="33" t="s">
        <v>1044</v>
      </c>
      <c r="G2128" s="34"/>
      <c r="H2128" s="34"/>
      <c r="I2128" s="33"/>
      <c r="J2128" s="33"/>
      <c r="K2128" s="33"/>
      <c r="L2128" s="33"/>
      <c r="M2128" s="35"/>
      <c r="N2128" s="35"/>
      <c r="O2128" s="34"/>
      <c r="P2128" s="34"/>
      <c r="Q2128" s="36"/>
      <c r="R2128" s="36"/>
      <c r="S2128" s="36"/>
      <c r="T2128" s="36"/>
      <c r="U2128" s="37"/>
    </row>
    <row r="2129" spans="1:22" s="24" customFormat="1" ht="24.75" customHeight="1">
      <c r="A2129" s="22"/>
      <c r="B2129" s="768" t="s">
        <v>54</v>
      </c>
      <c r="C2129" s="501" t="s">
        <v>55</v>
      </c>
      <c r="D2129" s="502" t="s">
        <v>16</v>
      </c>
      <c r="E2129" s="502"/>
      <c r="F2129" s="502" t="s">
        <v>56</v>
      </c>
      <c r="G2129" s="503"/>
      <c r="H2129" s="749" t="s">
        <v>57</v>
      </c>
      <c r="I2129" s="747" t="s">
        <v>345</v>
      </c>
      <c r="J2129" s="749" t="s">
        <v>17</v>
      </c>
      <c r="K2129" s="749" t="s">
        <v>298</v>
      </c>
      <c r="L2129" s="749" t="s">
        <v>58</v>
      </c>
      <c r="M2129" s="749" t="s">
        <v>193</v>
      </c>
      <c r="N2129" s="766" t="s">
        <v>313</v>
      </c>
      <c r="O2129" s="767"/>
      <c r="P2129" s="733" t="s">
        <v>21</v>
      </c>
      <c r="Q2129" s="734"/>
      <c r="R2129" s="757" t="s">
        <v>205</v>
      </c>
      <c r="S2129" s="758"/>
      <c r="T2129" s="761" t="s">
        <v>180</v>
      </c>
      <c r="U2129" s="762"/>
      <c r="V2129" s="763"/>
    </row>
    <row r="2130" spans="1:22" s="24" customFormat="1" ht="92.25" customHeight="1">
      <c r="A2130" s="22"/>
      <c r="B2130" s="769"/>
      <c r="C2130" s="504" t="s">
        <v>59</v>
      </c>
      <c r="D2130" s="505" t="s">
        <v>3</v>
      </c>
      <c r="E2130" s="505" t="s">
        <v>18</v>
      </c>
      <c r="F2130" s="505" t="s">
        <v>60</v>
      </c>
      <c r="G2130" s="506" t="s">
        <v>61</v>
      </c>
      <c r="H2130" s="750"/>
      <c r="I2130" s="748"/>
      <c r="J2130" s="750"/>
      <c r="K2130" s="750"/>
      <c r="L2130" s="750"/>
      <c r="M2130" s="750"/>
      <c r="N2130" s="504" t="s">
        <v>191</v>
      </c>
      <c r="O2130" s="505" t="s">
        <v>73</v>
      </c>
      <c r="P2130" s="764"/>
      <c r="Q2130" s="765"/>
      <c r="R2130" s="759"/>
      <c r="S2130" s="760"/>
      <c r="T2130" s="507" t="s">
        <v>181</v>
      </c>
      <c r="U2130" s="508" t="s">
        <v>190</v>
      </c>
      <c r="V2130" s="509" t="s">
        <v>225</v>
      </c>
    </row>
    <row r="2131" spans="1:22" s="24" customFormat="1" ht="26.25" customHeight="1">
      <c r="A2131" s="22"/>
      <c r="B2131" s="433"/>
      <c r="C2131" s="434">
        <v>3</v>
      </c>
      <c r="D2131" s="434">
        <v>4</v>
      </c>
      <c r="E2131" s="434">
        <v>5</v>
      </c>
      <c r="F2131" s="434">
        <v>6</v>
      </c>
      <c r="G2131" s="434">
        <v>7</v>
      </c>
      <c r="H2131" s="434">
        <v>8</v>
      </c>
      <c r="I2131" s="434">
        <v>9</v>
      </c>
      <c r="J2131" s="434">
        <v>10</v>
      </c>
      <c r="K2131" s="434">
        <v>11</v>
      </c>
      <c r="L2131" s="434">
        <v>12</v>
      </c>
      <c r="M2131" s="434">
        <v>13</v>
      </c>
      <c r="N2131" s="434">
        <v>14</v>
      </c>
      <c r="O2131" s="434">
        <v>15</v>
      </c>
      <c r="P2131" s="435">
        <v>16</v>
      </c>
      <c r="Q2131" s="436">
        <v>17</v>
      </c>
      <c r="R2131" s="435">
        <v>18</v>
      </c>
      <c r="S2131" s="436">
        <v>19</v>
      </c>
      <c r="T2131" s="437">
        <v>20</v>
      </c>
      <c r="U2131" s="224">
        <v>21</v>
      </c>
      <c r="V2131" s="438">
        <v>22</v>
      </c>
    </row>
    <row r="2132" spans="1:22" s="40" customFormat="1" ht="24.9" customHeight="1">
      <c r="A2132" s="39" t="s">
        <v>2083</v>
      </c>
      <c r="B2132" s="728">
        <v>1</v>
      </c>
      <c r="C2132" s="724" t="s">
        <v>624</v>
      </c>
      <c r="D2132" s="724" t="s">
        <v>1020</v>
      </c>
      <c r="E2132" s="724" t="s">
        <v>1021</v>
      </c>
      <c r="F2132" s="427" t="s">
        <v>595</v>
      </c>
      <c r="G2132" s="419">
        <v>0.6</v>
      </c>
      <c r="H2132" s="718" t="s">
        <v>24</v>
      </c>
      <c r="I2132" s="425">
        <v>1</v>
      </c>
      <c r="J2132" s="426" t="s">
        <v>581</v>
      </c>
      <c r="K2132" s="726">
        <v>45169</v>
      </c>
      <c r="L2132" s="726">
        <v>45169</v>
      </c>
      <c r="M2132" s="420">
        <v>2118.61</v>
      </c>
      <c r="N2132" s="458">
        <v>1271.1659999999999</v>
      </c>
      <c r="O2132" s="228">
        <v>1271.1659999999999</v>
      </c>
      <c r="P2132" s="720"/>
      <c r="Q2132" s="721"/>
      <c r="R2132" s="736" t="s">
        <v>610</v>
      </c>
      <c r="S2132" s="737"/>
      <c r="T2132" s="422" t="s">
        <v>24</v>
      </c>
      <c r="U2132" s="423">
        <v>213</v>
      </c>
      <c r="V2132" s="424" t="s">
        <v>24</v>
      </c>
    </row>
    <row r="2133" spans="1:22" s="40" customFormat="1" ht="24.9" customHeight="1">
      <c r="A2133" s="39" t="s">
        <v>1088</v>
      </c>
      <c r="B2133" s="729"/>
      <c r="C2133" s="725"/>
      <c r="D2133" s="725"/>
      <c r="E2133" s="725"/>
      <c r="F2133" s="427" t="s">
        <v>595</v>
      </c>
      <c r="G2133" s="419">
        <v>0.4</v>
      </c>
      <c r="H2133" s="719"/>
      <c r="I2133" s="425">
        <v>3</v>
      </c>
      <c r="J2133" s="426" t="s">
        <v>583</v>
      </c>
      <c r="K2133" s="727"/>
      <c r="L2133" s="727"/>
      <c r="M2133" s="420">
        <v>2118.61</v>
      </c>
      <c r="N2133" s="458">
        <v>847.44400000000007</v>
      </c>
      <c r="O2133" s="228">
        <v>847.44399999999996</v>
      </c>
      <c r="P2133" s="720"/>
      <c r="Q2133" s="721"/>
      <c r="R2133" s="738"/>
      <c r="S2133" s="739"/>
      <c r="T2133" s="422" t="s">
        <v>24</v>
      </c>
      <c r="U2133" s="423">
        <v>31</v>
      </c>
      <c r="V2133" s="424" t="s">
        <v>24</v>
      </c>
    </row>
    <row r="2134" spans="1:22" s="40" customFormat="1" ht="24.9" customHeight="1">
      <c r="A2134" s="39" t="s">
        <v>595</v>
      </c>
      <c r="B2134" s="439">
        <v>2</v>
      </c>
      <c r="C2134" s="427" t="s">
        <v>1022</v>
      </c>
      <c r="D2134" s="427" t="s">
        <v>1023</v>
      </c>
      <c r="E2134" s="427" t="s">
        <v>1024</v>
      </c>
      <c r="F2134" s="427" t="s">
        <v>595</v>
      </c>
      <c r="G2134" s="419">
        <v>0.5</v>
      </c>
      <c r="H2134" s="419" t="s">
        <v>24</v>
      </c>
      <c r="I2134" s="425">
        <v>2</v>
      </c>
      <c r="J2134" s="426" t="s">
        <v>582</v>
      </c>
      <c r="K2134" s="461">
        <v>38124</v>
      </c>
      <c r="L2134" s="461">
        <v>38440</v>
      </c>
      <c r="M2134" s="420">
        <v>3311.04</v>
      </c>
      <c r="N2134" s="458">
        <v>1655.52</v>
      </c>
      <c r="O2134" s="228">
        <v>1655.52</v>
      </c>
      <c r="P2134" s="720"/>
      <c r="Q2134" s="721"/>
      <c r="R2134" s="751" t="s">
        <v>610</v>
      </c>
      <c r="S2134" s="752"/>
      <c r="T2134" s="422" t="s">
        <v>24</v>
      </c>
      <c r="U2134" s="423">
        <v>52</v>
      </c>
      <c r="V2134" s="424" t="s">
        <v>24</v>
      </c>
    </row>
    <row r="2135" spans="1:22" s="40" customFormat="1" ht="24.9" customHeight="1">
      <c r="A2135" s="39" t="s">
        <v>1089</v>
      </c>
      <c r="B2135" s="439">
        <v>3</v>
      </c>
      <c r="C2135" s="427" t="s">
        <v>1022</v>
      </c>
      <c r="D2135" s="427" t="s">
        <v>1025</v>
      </c>
      <c r="E2135" s="427" t="s">
        <v>1026</v>
      </c>
      <c r="F2135" s="427" t="s">
        <v>595</v>
      </c>
      <c r="G2135" s="419">
        <v>0.5</v>
      </c>
      <c r="H2135" s="419" t="s">
        <v>24</v>
      </c>
      <c r="I2135" s="425">
        <v>1</v>
      </c>
      <c r="J2135" s="426" t="s">
        <v>581</v>
      </c>
      <c r="K2135" s="594">
        <v>38770</v>
      </c>
      <c r="L2135" s="461">
        <v>39364</v>
      </c>
      <c r="M2135" s="420">
        <v>17700.310000000001</v>
      </c>
      <c r="N2135" s="458">
        <v>8850.1550000000007</v>
      </c>
      <c r="O2135" s="228">
        <v>8850.1550000000007</v>
      </c>
      <c r="P2135" s="720"/>
      <c r="Q2135" s="721"/>
      <c r="R2135" s="751" t="s">
        <v>610</v>
      </c>
      <c r="S2135" s="752"/>
      <c r="T2135" s="422" t="s">
        <v>24</v>
      </c>
      <c r="U2135" s="423">
        <v>74</v>
      </c>
      <c r="V2135" s="424" t="s">
        <v>24</v>
      </c>
    </row>
    <row r="2136" spans="1:22" s="40" customFormat="1" ht="24.9" customHeight="1">
      <c r="A2136" s="39"/>
      <c r="B2136" s="439">
        <v>4</v>
      </c>
      <c r="C2136" s="427" t="s">
        <v>1027</v>
      </c>
      <c r="D2136" s="427" t="s">
        <v>1028</v>
      </c>
      <c r="E2136" s="427" t="s">
        <v>1029</v>
      </c>
      <c r="F2136" s="427" t="s">
        <v>595</v>
      </c>
      <c r="G2136" s="419">
        <v>0.6</v>
      </c>
      <c r="H2136" s="419" t="s">
        <v>24</v>
      </c>
      <c r="I2136" s="425">
        <v>3</v>
      </c>
      <c r="J2136" s="426" t="s">
        <v>583</v>
      </c>
      <c r="K2136" s="461">
        <v>43644</v>
      </c>
      <c r="L2136" s="461">
        <v>43827</v>
      </c>
      <c r="M2136" s="420">
        <v>406.26</v>
      </c>
      <c r="N2136" s="458">
        <v>243.75599999999997</v>
      </c>
      <c r="O2136" s="228">
        <v>243.756</v>
      </c>
      <c r="P2136" s="720"/>
      <c r="Q2136" s="721"/>
      <c r="R2136" s="751" t="s">
        <v>710</v>
      </c>
      <c r="S2136" s="752"/>
      <c r="T2136" s="422" t="s">
        <v>24</v>
      </c>
      <c r="U2136" s="423">
        <v>24</v>
      </c>
      <c r="V2136" s="424" t="s">
        <v>24</v>
      </c>
    </row>
    <row r="2137" spans="1:22" s="40" customFormat="1" ht="13.8">
      <c r="A2137" s="39"/>
      <c r="B2137" s="439" t="s">
        <v>1071</v>
      </c>
      <c r="C2137" s="427"/>
      <c r="D2137" s="427"/>
      <c r="E2137" s="427"/>
      <c r="F2137" s="427"/>
      <c r="G2137" s="419"/>
      <c r="H2137" s="419"/>
      <c r="I2137" s="425"/>
      <c r="J2137" s="426" t="s">
        <v>1071</v>
      </c>
      <c r="K2137" s="461"/>
      <c r="L2137" s="461"/>
      <c r="M2137" s="420"/>
      <c r="N2137" s="458" t="s">
        <v>1071</v>
      </c>
      <c r="O2137" s="228" t="s">
        <v>1071</v>
      </c>
      <c r="P2137" s="720"/>
      <c r="Q2137" s="721"/>
      <c r="R2137" s="722"/>
      <c r="S2137" s="723"/>
      <c r="T2137" s="422"/>
      <c r="U2137" s="423"/>
      <c r="V2137" s="424"/>
    </row>
    <row r="2138" spans="1:22" s="40" customFormat="1" ht="13.8">
      <c r="A2138" s="39"/>
      <c r="B2138" s="439" t="s">
        <v>1071</v>
      </c>
      <c r="C2138" s="427"/>
      <c r="D2138" s="427"/>
      <c r="E2138" s="427"/>
      <c r="F2138" s="427"/>
      <c r="G2138" s="419"/>
      <c r="H2138" s="419"/>
      <c r="I2138" s="425"/>
      <c r="J2138" s="426" t="s">
        <v>1071</v>
      </c>
      <c r="K2138" s="461"/>
      <c r="L2138" s="461"/>
      <c r="M2138" s="420"/>
      <c r="N2138" s="458" t="s">
        <v>1071</v>
      </c>
      <c r="O2138" s="228" t="s">
        <v>1071</v>
      </c>
      <c r="P2138" s="720"/>
      <c r="Q2138" s="721"/>
      <c r="R2138" s="722"/>
      <c r="S2138" s="723"/>
      <c r="T2138" s="422"/>
      <c r="U2138" s="423"/>
      <c r="V2138" s="424"/>
    </row>
    <row r="2139" spans="1:22" s="40" customFormat="1" ht="13.8">
      <c r="A2139" s="39"/>
      <c r="B2139" s="439" t="s">
        <v>1071</v>
      </c>
      <c r="C2139" s="427"/>
      <c r="D2139" s="427"/>
      <c r="E2139" s="427"/>
      <c r="F2139" s="427"/>
      <c r="G2139" s="419"/>
      <c r="H2139" s="419"/>
      <c r="I2139" s="425"/>
      <c r="J2139" s="426" t="s">
        <v>1071</v>
      </c>
      <c r="K2139" s="461"/>
      <c r="L2139" s="461"/>
      <c r="M2139" s="420"/>
      <c r="N2139" s="458" t="s">
        <v>1071</v>
      </c>
      <c r="O2139" s="228" t="s">
        <v>1071</v>
      </c>
      <c r="P2139" s="720"/>
      <c r="Q2139" s="721"/>
      <c r="R2139" s="722"/>
      <c r="S2139" s="723"/>
      <c r="T2139" s="422"/>
      <c r="U2139" s="423"/>
      <c r="V2139" s="424"/>
    </row>
    <row r="2140" spans="1:22" s="40" customFormat="1" ht="13.8">
      <c r="A2140" s="39"/>
      <c r="B2140" s="439" t="s">
        <v>1071</v>
      </c>
      <c r="C2140" s="427"/>
      <c r="D2140" s="427"/>
      <c r="E2140" s="427"/>
      <c r="F2140" s="427"/>
      <c r="G2140" s="419"/>
      <c r="H2140" s="419"/>
      <c r="I2140" s="425"/>
      <c r="J2140" s="426" t="s">
        <v>1071</v>
      </c>
      <c r="K2140" s="461"/>
      <c r="L2140" s="461"/>
      <c r="M2140" s="420"/>
      <c r="N2140" s="458" t="s">
        <v>1071</v>
      </c>
      <c r="O2140" s="228" t="s">
        <v>1071</v>
      </c>
      <c r="P2140" s="720"/>
      <c r="Q2140" s="721"/>
      <c r="R2140" s="722"/>
      <c r="S2140" s="723"/>
      <c r="T2140" s="422"/>
      <c r="U2140" s="423"/>
      <c r="V2140" s="424"/>
    </row>
    <row r="2141" spans="1:22" s="40" customFormat="1" ht="13.8">
      <c r="A2141" s="39" t="s">
        <v>2084</v>
      </c>
      <c r="B2141" s="439" t="s">
        <v>1071</v>
      </c>
      <c r="C2141" s="427"/>
      <c r="D2141" s="427"/>
      <c r="E2141" s="427"/>
      <c r="F2141" s="427"/>
      <c r="G2141" s="419"/>
      <c r="H2141" s="419"/>
      <c r="I2141" s="425"/>
      <c r="J2141" s="426" t="s">
        <v>1071</v>
      </c>
      <c r="K2141" s="461"/>
      <c r="L2141" s="461"/>
      <c r="M2141" s="420"/>
      <c r="N2141" s="459" t="s">
        <v>1071</v>
      </c>
      <c r="O2141" s="228"/>
      <c r="P2141" s="720"/>
      <c r="Q2141" s="721"/>
      <c r="R2141" s="722"/>
      <c r="S2141" s="723"/>
      <c r="T2141" s="422"/>
      <c r="U2141" s="423"/>
      <c r="V2141" s="424"/>
    </row>
    <row r="2142" spans="1:22" s="40" customFormat="1" ht="13.8">
      <c r="A2142" s="39" t="s">
        <v>2085</v>
      </c>
      <c r="B2142" s="439" t="s">
        <v>1071</v>
      </c>
      <c r="C2142" s="427"/>
      <c r="D2142" s="427"/>
      <c r="E2142" s="427"/>
      <c r="F2142" s="427"/>
      <c r="G2142" s="419"/>
      <c r="H2142" s="419"/>
      <c r="I2142" s="425"/>
      <c r="J2142" s="426" t="s">
        <v>1071</v>
      </c>
      <c r="K2142" s="461"/>
      <c r="L2142" s="461"/>
      <c r="M2142" s="421"/>
      <c r="N2142" s="459" t="s">
        <v>1071</v>
      </c>
      <c r="O2142" s="228" t="s">
        <v>1071</v>
      </c>
      <c r="P2142" s="720"/>
      <c r="Q2142" s="721"/>
      <c r="R2142" s="722"/>
      <c r="S2142" s="723"/>
      <c r="T2142" s="422"/>
      <c r="U2142" s="423"/>
      <c r="V2142" s="424"/>
    </row>
    <row r="2143" spans="1:22" s="40" customFormat="1" ht="13.8">
      <c r="A2143" s="39" t="s">
        <v>2086</v>
      </c>
      <c r="B2143" s="439" t="s">
        <v>1071</v>
      </c>
      <c r="C2143" s="427"/>
      <c r="D2143" s="427"/>
      <c r="E2143" s="427"/>
      <c r="F2143" s="427"/>
      <c r="G2143" s="419"/>
      <c r="H2143" s="419"/>
      <c r="I2143" s="425"/>
      <c r="J2143" s="426" t="s">
        <v>1071</v>
      </c>
      <c r="K2143" s="461"/>
      <c r="L2143" s="461"/>
      <c r="M2143" s="421"/>
      <c r="N2143" s="459" t="s">
        <v>1071</v>
      </c>
      <c r="O2143" s="228" t="s">
        <v>1071</v>
      </c>
      <c r="P2143" s="720"/>
      <c r="Q2143" s="721"/>
      <c r="R2143" s="722"/>
      <c r="S2143" s="723"/>
      <c r="T2143" s="422"/>
      <c r="U2143" s="423"/>
      <c r="V2143" s="424"/>
    </row>
    <row r="2144" spans="1:22" s="40" customFormat="1" ht="14.4" thickBot="1">
      <c r="A2144" s="39" t="s">
        <v>2087</v>
      </c>
      <c r="B2144" s="443" t="s">
        <v>1071</v>
      </c>
      <c r="C2144" s="428"/>
      <c r="D2144" s="428"/>
      <c r="E2144" s="428"/>
      <c r="F2144" s="428"/>
      <c r="G2144" s="429"/>
      <c r="H2144" s="429"/>
      <c r="I2144" s="430"/>
      <c r="J2144" s="431" t="s">
        <v>1071</v>
      </c>
      <c r="K2144" s="462"/>
      <c r="L2144" s="462"/>
      <c r="M2144" s="432"/>
      <c r="N2144" s="459" t="s">
        <v>1071</v>
      </c>
      <c r="O2144" s="228" t="s">
        <v>1071</v>
      </c>
      <c r="P2144" s="720"/>
      <c r="Q2144" s="721"/>
      <c r="R2144" s="722"/>
      <c r="S2144" s="723"/>
      <c r="T2144" s="422"/>
      <c r="U2144" s="423"/>
      <c r="V2144" s="424"/>
    </row>
    <row r="2145" spans="1:22" s="24" customFormat="1" ht="12" customHeight="1">
      <c r="A2145" s="39"/>
      <c r="B2145" s="41"/>
      <c r="C2145" s="42"/>
      <c r="D2145" s="42"/>
      <c r="E2145" s="42"/>
      <c r="F2145" s="42"/>
      <c r="G2145" s="42"/>
      <c r="H2145" s="440"/>
      <c r="I2145" s="42"/>
      <c r="J2145" s="42"/>
      <c r="K2145" s="42"/>
      <c r="L2145" s="42"/>
      <c r="M2145" s="42"/>
      <c r="N2145" s="42"/>
      <c r="O2145" s="227"/>
      <c r="P2145" s="42"/>
      <c r="Q2145" s="42"/>
      <c r="R2145" s="227"/>
      <c r="S2145" s="42"/>
      <c r="T2145" s="42"/>
      <c r="U2145" s="43"/>
      <c r="V2145" s="44"/>
    </row>
    <row r="2146" spans="1:22" s="24" customFormat="1" ht="17.25" customHeight="1" thickBot="1">
      <c r="A2146" s="39" t="s">
        <v>2088</v>
      </c>
      <c r="B2146" s="510"/>
      <c r="C2146" s="511"/>
      <c r="D2146" s="511"/>
      <c r="E2146" s="511"/>
      <c r="F2146" s="511"/>
      <c r="G2146" s="511"/>
      <c r="H2146" s="511"/>
      <c r="I2146" s="511"/>
      <c r="J2146" s="511"/>
      <c r="K2146" s="511"/>
      <c r="L2146" s="511"/>
      <c r="M2146" s="511"/>
      <c r="N2146" s="447" t="s">
        <v>322</v>
      </c>
      <c r="O2146" s="448">
        <v>3217.0102499999998</v>
      </c>
      <c r="P2146" s="576"/>
      <c r="Q2146" s="576"/>
      <c r="R2146" s="577"/>
      <c r="S2146" s="577"/>
      <c r="T2146" s="578"/>
      <c r="U2146" s="579"/>
      <c r="V2146" s="580"/>
    </row>
    <row r="2147" spans="1:22" ht="17.25" customHeight="1">
      <c r="B2147" s="46"/>
      <c r="C2147" s="46"/>
      <c r="D2147" s="46"/>
      <c r="E2147" s="46"/>
      <c r="F2147" s="46"/>
      <c r="G2147" s="47"/>
      <c r="H2147" s="47"/>
      <c r="I2147" s="47"/>
      <c r="J2147" s="47"/>
      <c r="K2147" s="47"/>
      <c r="L2147" s="47"/>
      <c r="M2147" s="47"/>
      <c r="N2147" s="47"/>
      <c r="O2147" s="47"/>
      <c r="P2147" s="47"/>
      <c r="Q2147" s="47"/>
      <c r="R2147" s="47"/>
      <c r="S2147" s="47"/>
      <c r="T2147" s="47"/>
      <c r="U2147" s="47"/>
      <c r="V2147" s="47"/>
    </row>
    <row r="2148" spans="1:22" s="24" customFormat="1" ht="16.5" customHeight="1" thickBot="1">
      <c r="A2148" s="22"/>
      <c r="B2148" s="735" t="s">
        <v>65</v>
      </c>
      <c r="C2148" s="735"/>
      <c r="D2148" s="735"/>
      <c r="E2148" s="735"/>
      <c r="F2148" s="735"/>
      <c r="G2148" s="735"/>
      <c r="H2148" s="735"/>
      <c r="I2148" s="735"/>
      <c r="J2148" s="735"/>
      <c r="K2148" s="735"/>
      <c r="L2148" s="735"/>
      <c r="M2148" s="735"/>
      <c r="N2148" s="735"/>
      <c r="O2148" s="735"/>
      <c r="P2148" s="735"/>
      <c r="Q2148" s="735"/>
      <c r="R2148" s="735"/>
      <c r="S2148" s="735"/>
      <c r="T2148" s="735"/>
      <c r="U2148" s="735"/>
      <c r="V2148" s="735"/>
    </row>
    <row r="2149" spans="1:22" s="27" customFormat="1" ht="22.5" customHeight="1">
      <c r="A2149" s="106" t="s">
        <v>2089</v>
      </c>
      <c r="B2149" s="774" t="s">
        <v>62</v>
      </c>
      <c r="C2149" s="779" t="s">
        <v>83</v>
      </c>
      <c r="D2149" s="780"/>
      <c r="E2149" s="780"/>
      <c r="F2149" s="780"/>
      <c r="G2149" s="780"/>
      <c r="H2149" s="780"/>
      <c r="I2149" s="780"/>
      <c r="J2149" s="780"/>
      <c r="K2149" s="780"/>
      <c r="L2149" s="780"/>
      <c r="M2149" s="758"/>
      <c r="N2149" s="512"/>
      <c r="O2149" s="513"/>
      <c r="P2149" s="779" t="s">
        <v>90</v>
      </c>
      <c r="Q2149" s="780"/>
      <c r="R2149" s="780"/>
      <c r="S2149" s="758"/>
      <c r="T2149" s="757" t="s">
        <v>367</v>
      </c>
      <c r="U2149" s="758"/>
      <c r="V2149" s="781" t="s">
        <v>6</v>
      </c>
    </row>
    <row r="2150" spans="1:22" s="27" customFormat="1" ht="22.5" customHeight="1">
      <c r="A2150" s="106" t="s">
        <v>2090</v>
      </c>
      <c r="B2150" s="775"/>
      <c r="C2150" s="787" t="s">
        <v>84</v>
      </c>
      <c r="D2150" s="788"/>
      <c r="E2150" s="789"/>
      <c r="F2150" s="516">
        <v>3</v>
      </c>
      <c r="G2150" s="791" t="s">
        <v>292</v>
      </c>
      <c r="H2150" s="750" t="s">
        <v>291</v>
      </c>
      <c r="I2150" s="750"/>
      <c r="J2150" s="787" t="s">
        <v>290</v>
      </c>
      <c r="K2150" s="790"/>
      <c r="L2150" s="517"/>
      <c r="M2150" s="517"/>
      <c r="N2150" s="518"/>
      <c r="O2150" s="519"/>
      <c r="P2150" s="814"/>
      <c r="Q2150" s="815"/>
      <c r="R2150" s="815"/>
      <c r="S2150" s="816"/>
      <c r="T2150" s="759"/>
      <c r="U2150" s="760"/>
      <c r="V2150" s="782"/>
    </row>
    <row r="2151" spans="1:22" s="27" customFormat="1" ht="51.75" customHeight="1" thickBot="1">
      <c r="A2151" s="106" t="s">
        <v>2091</v>
      </c>
      <c r="B2151" s="775"/>
      <c r="C2151" s="788" t="s">
        <v>82</v>
      </c>
      <c r="D2151" s="789"/>
      <c r="E2151" s="520" t="s">
        <v>86</v>
      </c>
      <c r="F2151" s="514" t="s">
        <v>311</v>
      </c>
      <c r="G2151" s="791"/>
      <c r="H2151" s="750"/>
      <c r="I2151" s="750"/>
      <c r="J2151" s="504" t="s">
        <v>289</v>
      </c>
      <c r="K2151" s="515" t="s">
        <v>297</v>
      </c>
      <c r="L2151" s="521" t="s">
        <v>378</v>
      </c>
      <c r="M2151" s="521"/>
      <c r="N2151" s="522" t="s">
        <v>339</v>
      </c>
      <c r="O2151" s="523"/>
      <c r="P2151" s="454" t="s">
        <v>1100</v>
      </c>
      <c r="Q2151" s="333" t="s">
        <v>91</v>
      </c>
      <c r="R2151" s="334"/>
      <c r="S2151" s="107">
        <v>4</v>
      </c>
      <c r="T2151" s="784"/>
      <c r="U2151" s="785"/>
      <c r="V2151" s="783"/>
    </row>
    <row r="2152" spans="1:22" s="27" customFormat="1" ht="15.75" customHeight="1">
      <c r="A2152" s="106" t="s">
        <v>2092</v>
      </c>
      <c r="B2152" s="775"/>
      <c r="C2152" s="50">
        <v>1</v>
      </c>
      <c r="D2152" s="94" t="s">
        <v>581</v>
      </c>
      <c r="E2152" s="101">
        <v>0.6</v>
      </c>
      <c r="F2152" s="327">
        <v>10121.321</v>
      </c>
      <c r="G2152" s="327">
        <v>1532.71</v>
      </c>
      <c r="H2152" s="777" t="s">
        <v>6</v>
      </c>
      <c r="I2152" s="778"/>
      <c r="J2152" s="102" t="s">
        <v>6</v>
      </c>
      <c r="K2152" s="99" t="s">
        <v>1071</v>
      </c>
      <c r="L2152" s="486" t="s">
        <v>370</v>
      </c>
      <c r="M2152" s="487" t="s">
        <v>1102</v>
      </c>
      <c r="N2152" s="401" t="s">
        <v>24</v>
      </c>
      <c r="O2152" s="801" t="s">
        <v>15</v>
      </c>
      <c r="P2152" s="802"/>
      <c r="Q2152" s="792">
        <v>68</v>
      </c>
      <c r="R2152" s="795" t="s">
        <v>1049</v>
      </c>
      <c r="S2152" s="796"/>
      <c r="T2152" s="757" t="s">
        <v>68</v>
      </c>
      <c r="U2152" s="780"/>
      <c r="V2152" s="758"/>
    </row>
    <row r="2153" spans="1:22" s="27" customFormat="1" ht="15.75" customHeight="1" thickBot="1">
      <c r="A2153" s="106" t="s">
        <v>2093</v>
      </c>
      <c r="B2153" s="775"/>
      <c r="C2153" s="50">
        <v>2</v>
      </c>
      <c r="D2153" s="94" t="s">
        <v>582</v>
      </c>
      <c r="E2153" s="101">
        <v>0.1</v>
      </c>
      <c r="F2153" s="327">
        <v>1655.52</v>
      </c>
      <c r="G2153" s="327">
        <v>1532.71</v>
      </c>
      <c r="H2153" s="777" t="s">
        <v>6</v>
      </c>
      <c r="I2153" s="778"/>
      <c r="J2153" s="102" t="s">
        <v>6</v>
      </c>
      <c r="K2153" s="99" t="s">
        <v>1071</v>
      </c>
      <c r="L2153" s="486" t="s">
        <v>1049</v>
      </c>
      <c r="M2153" s="487" t="s">
        <v>1135</v>
      </c>
      <c r="N2153" s="401" t="s">
        <v>24</v>
      </c>
      <c r="O2153" s="801"/>
      <c r="P2153" s="802"/>
      <c r="Q2153" s="793"/>
      <c r="R2153" s="797"/>
      <c r="S2153" s="798"/>
      <c r="T2153" s="784"/>
      <c r="U2153" s="786"/>
      <c r="V2153" s="785"/>
    </row>
    <row r="2154" spans="1:22" s="27" customFormat="1" ht="15.75" customHeight="1">
      <c r="A2154" s="106" t="s">
        <v>2094</v>
      </c>
      <c r="B2154" s="775"/>
      <c r="C2154" s="50">
        <v>3</v>
      </c>
      <c r="D2154" s="94" t="s">
        <v>583</v>
      </c>
      <c r="E2154" s="101">
        <v>0.3</v>
      </c>
      <c r="F2154" s="327">
        <v>1091.2</v>
      </c>
      <c r="G2154" s="327">
        <v>1532.71</v>
      </c>
      <c r="H2154" s="777" t="s">
        <v>31</v>
      </c>
      <c r="I2154" s="778"/>
      <c r="J2154" s="102" t="s">
        <v>6</v>
      </c>
      <c r="K2154" s="99" t="s">
        <v>1071</v>
      </c>
      <c r="L2154" s="486" t="s">
        <v>370</v>
      </c>
      <c r="M2154" s="487" t="s">
        <v>1102</v>
      </c>
      <c r="N2154" s="401" t="s">
        <v>24</v>
      </c>
      <c r="O2154" s="803"/>
      <c r="P2154" s="804"/>
      <c r="Q2154" s="794"/>
      <c r="R2154" s="799"/>
      <c r="S2154" s="800"/>
      <c r="T2154" s="261"/>
      <c r="U2154" s="261"/>
      <c r="V2154" s="262"/>
    </row>
    <row r="2155" spans="1:22" s="27" customFormat="1" ht="15.75" customHeight="1">
      <c r="A2155" s="106" t="s">
        <v>2095</v>
      </c>
      <c r="B2155" s="775"/>
      <c r="C2155" s="50">
        <v>4</v>
      </c>
      <c r="D2155" s="94" t="s">
        <v>1071</v>
      </c>
      <c r="E2155" s="101" t="s">
        <v>1071</v>
      </c>
      <c r="F2155" s="327" t="s">
        <v>1071</v>
      </c>
      <c r="G2155" s="327" t="s">
        <v>1071</v>
      </c>
      <c r="H2155" s="777" t="s">
        <v>1071</v>
      </c>
      <c r="I2155" s="778"/>
      <c r="J2155" s="102" t="s">
        <v>1071</v>
      </c>
      <c r="K2155" s="99" t="s">
        <v>1071</v>
      </c>
      <c r="L2155" s="486"/>
      <c r="M2155" s="487" t="s">
        <v>1071</v>
      </c>
      <c r="N2155" s="401"/>
      <c r="O2155" s="810" t="s">
        <v>315</v>
      </c>
      <c r="P2155" s="787" t="s">
        <v>314</v>
      </c>
      <c r="Q2155" s="788"/>
      <c r="R2155" s="788"/>
      <c r="S2155" s="789"/>
      <c r="T2155" s="242"/>
      <c r="U2155" s="242"/>
      <c r="V2155" s="263"/>
    </row>
    <row r="2156" spans="1:22" s="27" customFormat="1" ht="17.25" customHeight="1">
      <c r="A2156" s="106" t="s">
        <v>2096</v>
      </c>
      <c r="B2156" s="775"/>
      <c r="C2156" s="50">
        <v>5</v>
      </c>
      <c r="D2156" s="94" t="s">
        <v>1071</v>
      </c>
      <c r="E2156" s="101" t="s">
        <v>1071</v>
      </c>
      <c r="F2156" s="327" t="s">
        <v>1071</v>
      </c>
      <c r="G2156" s="327" t="s">
        <v>1071</v>
      </c>
      <c r="H2156" s="777" t="s">
        <v>1071</v>
      </c>
      <c r="I2156" s="778"/>
      <c r="J2156" s="102" t="s">
        <v>1071</v>
      </c>
      <c r="K2156" s="99" t="s">
        <v>1071</v>
      </c>
      <c r="L2156" s="486"/>
      <c r="M2156" s="487" t="s">
        <v>1071</v>
      </c>
      <c r="N2156" s="401"/>
      <c r="O2156" s="811"/>
      <c r="P2156" s="504" t="s">
        <v>92</v>
      </c>
      <c r="Q2156" s="504" t="s">
        <v>299</v>
      </c>
      <c r="R2156" s="750" t="s">
        <v>312</v>
      </c>
      <c r="S2156" s="750"/>
      <c r="T2156" s="242"/>
      <c r="U2156" s="242"/>
      <c r="V2156" s="263"/>
    </row>
    <row r="2157" spans="1:22" s="27" customFormat="1" ht="16.5" customHeight="1" thickBot="1">
      <c r="A2157" s="106" t="s">
        <v>2097</v>
      </c>
      <c r="B2157" s="775"/>
      <c r="C2157" s="103">
        <v>6</v>
      </c>
      <c r="D2157" s="104" t="s">
        <v>1071</v>
      </c>
      <c r="E2157" s="105" t="s">
        <v>1071</v>
      </c>
      <c r="F2157" s="327" t="s">
        <v>1071</v>
      </c>
      <c r="G2157" s="327" t="s">
        <v>1071</v>
      </c>
      <c r="H2157" s="777" t="s">
        <v>1071</v>
      </c>
      <c r="I2157" s="778"/>
      <c r="J2157" s="102" t="s">
        <v>1071</v>
      </c>
      <c r="K2157" s="99" t="s">
        <v>1071</v>
      </c>
      <c r="L2157" s="486"/>
      <c r="M2157" s="487" t="s">
        <v>1071</v>
      </c>
      <c r="N2157" s="484"/>
      <c r="O2157" s="346" t="s">
        <v>6</v>
      </c>
      <c r="P2157" s="265">
        <v>2</v>
      </c>
      <c r="Q2157" s="266">
        <v>3065.4126299999998</v>
      </c>
      <c r="R2157" s="817">
        <v>12868.040999999999</v>
      </c>
      <c r="S2157" s="817">
        <v>0</v>
      </c>
      <c r="T2157" s="242"/>
      <c r="U2157" s="242"/>
      <c r="V2157" s="263"/>
    </row>
    <row r="2158" spans="1:22" s="27" customFormat="1" ht="16.5" customHeight="1" thickBot="1">
      <c r="A2158" s="106" t="s">
        <v>2098</v>
      </c>
      <c r="B2158" s="776"/>
      <c r="C2158" s="805" t="s">
        <v>88</v>
      </c>
      <c r="D2158" s="806"/>
      <c r="E2158" s="806"/>
      <c r="F2158" s="545"/>
      <c r="G2158" s="546"/>
      <c r="H2158" s="730" t="s">
        <v>6</v>
      </c>
      <c r="I2158" s="731"/>
      <c r="J2158" s="449" t="s">
        <v>6</v>
      </c>
      <c r="K2158" s="267" t="s">
        <v>6</v>
      </c>
      <c r="L2158" s="527"/>
      <c r="M2158" s="575"/>
      <c r="N2158" s="528"/>
      <c r="O2158" s="732" t="s">
        <v>1071</v>
      </c>
      <c r="P2158" s="732" t="s">
        <v>1071</v>
      </c>
      <c r="Q2158" s="732" t="s">
        <v>1071</v>
      </c>
      <c r="R2158" s="732" t="s">
        <v>1071</v>
      </c>
      <c r="S2158" s="732" t="s">
        <v>1071</v>
      </c>
      <c r="T2158" s="524"/>
      <c r="U2158" s="525"/>
      <c r="V2158" s="526"/>
    </row>
    <row r="2159" spans="1:22" ht="24.9" customHeight="1"/>
    <row r="2160" spans="1:22" ht="24.9" customHeight="1"/>
    <row r="2161" ht="24.9" customHeight="1"/>
    <row r="2162" ht="24.9" customHeight="1"/>
    <row r="2163" ht="24.9" customHeight="1"/>
    <row r="2164" ht="24.9" customHeight="1"/>
    <row r="2165" ht="24.9" customHeight="1"/>
    <row r="2166" ht="24.9" customHeight="1"/>
    <row r="2167" ht="24.9" customHeight="1"/>
    <row r="2168" ht="24.9" customHeight="1"/>
    <row r="2169" ht="24.9" customHeight="1"/>
    <row r="2170" ht="24.9" customHeight="1"/>
    <row r="2171" ht="24.9" customHeight="1"/>
    <row r="2172" ht="24.9" customHeight="1"/>
    <row r="2173" ht="24.9" customHeight="1"/>
    <row r="2174" ht="24.9" customHeight="1"/>
    <row r="2175" ht="24.9" customHeight="1"/>
    <row r="2176" ht="24.9" customHeight="1"/>
    <row r="2177" ht="24.9" customHeight="1"/>
    <row r="2178" ht="24.9" customHeight="1"/>
    <row r="2179" ht="24.9" customHeight="1"/>
    <row r="2180" ht="24.9" customHeight="1"/>
    <row r="2181" ht="24.9" customHeight="1"/>
    <row r="2182" ht="24.9" customHeight="1"/>
    <row r="2183" ht="24.9" customHeight="1"/>
    <row r="2184" ht="24.9" customHeight="1"/>
    <row r="2185" ht="24.9" customHeight="1"/>
    <row r="2186" ht="24.9" customHeight="1"/>
    <row r="2187" ht="24.9" customHeight="1"/>
    <row r="2188" ht="24.9" customHeight="1"/>
    <row r="2189" ht="24.9" customHeight="1"/>
    <row r="2190" ht="24.9" customHeight="1"/>
    <row r="2191" ht="24.9" customHeight="1"/>
    <row r="2192" ht="24.9" customHeight="1"/>
    <row r="2193" ht="24.9" customHeight="1"/>
    <row r="2194" ht="24.9" customHeight="1"/>
    <row r="2195" ht="24.9" customHeight="1"/>
    <row r="2196" ht="24.9" customHeight="1"/>
    <row r="2197" ht="24.9" customHeight="1"/>
    <row r="2198" ht="24.9" customHeight="1"/>
    <row r="2199" ht="24.9" customHeight="1"/>
    <row r="2200" ht="24.9" customHeight="1"/>
    <row r="2201" ht="24.9" customHeight="1"/>
    <row r="2202" ht="24.9" customHeight="1"/>
    <row r="2203" ht="24.9" customHeight="1"/>
    <row r="2204" ht="24.9" customHeight="1"/>
    <row r="2205" ht="24.9" customHeight="1"/>
    <row r="2206" ht="24.9" customHeight="1"/>
    <row r="2207" ht="24.9" customHeight="1"/>
    <row r="2208" ht="24.9" customHeight="1"/>
    <row r="2209" ht="24.9" customHeight="1"/>
    <row r="2210" ht="24.9" customHeight="1"/>
    <row r="2211" ht="24.9" customHeight="1"/>
    <row r="2212" ht="24.9" customHeight="1"/>
    <row r="2213" ht="24.9" customHeight="1"/>
    <row r="2214" ht="24.9" customHeight="1"/>
    <row r="2215" ht="24.9" customHeight="1"/>
    <row r="2216" ht="24.9" customHeight="1"/>
    <row r="2217" ht="24.9" customHeight="1"/>
    <row r="2218" ht="24.9" customHeight="1"/>
    <row r="2219" ht="24.9" customHeight="1"/>
    <row r="2220" ht="24.9" customHeight="1"/>
    <row r="2221" ht="24.9" customHeight="1"/>
    <row r="2222" ht="24.9" customHeight="1"/>
    <row r="2223" ht="24.9" customHeight="1"/>
    <row r="2224" ht="24.9" customHeight="1"/>
    <row r="2225" ht="24.9" customHeight="1"/>
    <row r="2226" ht="24.9" customHeight="1"/>
    <row r="2227" ht="24.9" customHeight="1"/>
    <row r="2228" ht="24.9" customHeight="1"/>
    <row r="2229" ht="24.9" customHeight="1"/>
    <row r="2230" ht="24.9" customHeight="1"/>
    <row r="2231" ht="24.9" customHeight="1"/>
    <row r="2232" ht="24.9" customHeight="1"/>
    <row r="2233" ht="24.9" customHeight="1"/>
    <row r="2234" ht="24.9" customHeight="1"/>
    <row r="2235" ht="24.9" customHeight="1"/>
    <row r="2236" ht="24.9" customHeight="1"/>
    <row r="2237" ht="24.9" customHeight="1"/>
    <row r="2238" ht="24.9" customHeight="1"/>
    <row r="2239" ht="24.9" customHeight="1"/>
    <row r="2240" ht="24.9" customHeight="1"/>
    <row r="2241" ht="24.9" customHeight="1"/>
    <row r="2242" ht="24.9" customHeight="1"/>
    <row r="2243" ht="24.9" customHeight="1"/>
    <row r="2244" ht="24.9" customHeight="1"/>
    <row r="2245" ht="24.9" customHeight="1"/>
    <row r="2246" ht="24.9" customHeight="1"/>
    <row r="2247" ht="24.9" customHeight="1"/>
    <row r="2248" ht="24.9" customHeight="1"/>
    <row r="2249" ht="24.9" customHeight="1"/>
    <row r="2250" ht="24.9" customHeight="1"/>
    <row r="2251" ht="24.9" customHeight="1"/>
    <row r="2252" ht="24.9" customHeight="1"/>
    <row r="2253" ht="24.9" customHeight="1"/>
    <row r="2254" ht="24.9" customHeight="1"/>
    <row r="2255" ht="24.9" customHeight="1"/>
    <row r="2256" ht="24.9" customHeight="1"/>
    <row r="2257" ht="24.9" customHeight="1"/>
    <row r="2258" ht="24.9" customHeight="1"/>
    <row r="2259" ht="24.9" customHeight="1"/>
    <row r="2260" ht="24.9" customHeight="1"/>
    <row r="2261" ht="24.9" customHeight="1"/>
    <row r="2262" ht="24.9" customHeight="1"/>
    <row r="2263" ht="24.9" customHeight="1"/>
    <row r="2264" ht="24.9" customHeight="1"/>
    <row r="2265" ht="24.9" customHeight="1"/>
    <row r="2266" ht="24.9" customHeight="1"/>
    <row r="2267" ht="24.9" customHeight="1"/>
    <row r="2268" ht="24.9" customHeight="1"/>
    <row r="2269" ht="24.9" customHeight="1"/>
    <row r="2270" ht="24.9" customHeight="1"/>
    <row r="2271" ht="24.9" customHeight="1"/>
    <row r="2272" ht="24.9" customHeight="1"/>
    <row r="2273" ht="24.9" customHeight="1"/>
    <row r="2274" ht="24.9" customHeight="1"/>
    <row r="2275" ht="24.9" customHeight="1"/>
    <row r="2276" ht="24.9" customHeight="1"/>
    <row r="2277" ht="24.9" customHeight="1"/>
    <row r="2278" ht="24.9" customHeight="1"/>
    <row r="2279" ht="24.9" customHeight="1"/>
    <row r="2280" ht="24.9" customHeight="1"/>
    <row r="2281" ht="24.9" customHeight="1"/>
    <row r="2282" ht="24.9" customHeight="1"/>
    <row r="2283" ht="24.9" customHeight="1"/>
    <row r="2284" ht="24.9" customHeight="1"/>
    <row r="2285" ht="24.9" customHeight="1"/>
    <row r="2286" ht="24.9" customHeight="1"/>
    <row r="2287" ht="24.9" customHeight="1"/>
    <row r="2288" ht="24.9" customHeight="1"/>
    <row r="2289" ht="24.9" customHeight="1"/>
    <row r="2290" ht="24.9" customHeight="1"/>
    <row r="2291" ht="24.9" customHeight="1"/>
    <row r="2292" ht="24.9" customHeight="1"/>
    <row r="2293" ht="24.9" customHeight="1"/>
    <row r="2294" ht="24.9" customHeight="1"/>
    <row r="2295" ht="24.9" customHeight="1"/>
    <row r="2296" ht="24.9" customHeight="1"/>
    <row r="2297" ht="24.9" customHeight="1"/>
    <row r="2298" ht="24.9" customHeight="1"/>
    <row r="2299" ht="24.9" customHeight="1"/>
    <row r="2300" ht="24.9" customHeight="1"/>
    <row r="2301" ht="24.9" customHeight="1"/>
    <row r="2302" ht="24.9" customHeight="1"/>
    <row r="2303" ht="24.9" customHeight="1"/>
    <row r="2304" ht="24.9" customHeight="1"/>
    <row r="2305" ht="24.9" customHeight="1"/>
    <row r="2306" ht="24.9" customHeight="1"/>
    <row r="2307" ht="24.9" customHeight="1"/>
    <row r="2308" ht="24.9" customHeight="1"/>
    <row r="2309" ht="24.9" customHeight="1"/>
    <row r="2310" ht="24.9" customHeight="1"/>
    <row r="2311" ht="24.9" customHeight="1"/>
    <row r="2312" ht="24.9" customHeight="1"/>
    <row r="2313" ht="24.9" customHeight="1"/>
    <row r="2314" ht="24.9" customHeight="1"/>
    <row r="2315" ht="24.9" customHeight="1"/>
    <row r="2316" ht="24.9" customHeight="1"/>
    <row r="2317" ht="24.9" customHeight="1"/>
    <row r="2318" ht="24.9" customHeight="1"/>
    <row r="2319" ht="24.9" customHeight="1"/>
    <row r="2320" ht="24.9" customHeight="1"/>
    <row r="2321" ht="24.9" customHeight="1"/>
    <row r="2322" ht="24.9" customHeight="1"/>
    <row r="2323" ht="24.9" customHeight="1"/>
    <row r="2324" ht="24.9" customHeight="1"/>
    <row r="2325" ht="24.9" customHeight="1"/>
    <row r="2326" ht="24.9" customHeight="1"/>
    <row r="2327" ht="24.9" customHeight="1"/>
    <row r="2328" ht="24.9" customHeight="1"/>
    <row r="2329" ht="24.9" customHeight="1"/>
    <row r="2330" ht="24.9" customHeight="1"/>
    <row r="2331" ht="24.9" customHeight="1"/>
    <row r="2332" ht="24.9" customHeight="1"/>
    <row r="2333" ht="24.9" customHeight="1"/>
    <row r="2334" ht="24.9" customHeight="1"/>
    <row r="2335" ht="24.9" customHeight="1"/>
    <row r="2336" ht="24.9" customHeight="1"/>
    <row r="2337" ht="24.9" customHeight="1"/>
    <row r="2338" ht="24.9" customHeight="1"/>
    <row r="2339" ht="24.9" customHeight="1"/>
    <row r="2340" ht="24.9" customHeight="1"/>
    <row r="2341" ht="24.9" customHeight="1"/>
    <row r="2342" ht="24.9" customHeight="1"/>
    <row r="2343" ht="24.9" customHeight="1"/>
    <row r="2344" ht="24.9" customHeight="1"/>
    <row r="2345" ht="24.9" customHeight="1"/>
    <row r="2346" ht="24.9" customHeight="1"/>
    <row r="2347" ht="24.9" customHeight="1"/>
    <row r="2348" ht="24.9" customHeight="1"/>
    <row r="2349" ht="24.9" customHeight="1"/>
    <row r="2350" ht="24.9" customHeight="1"/>
    <row r="2351" ht="24.9" customHeight="1"/>
    <row r="2352" ht="24.9" customHeight="1"/>
    <row r="2353" ht="24.9" customHeight="1"/>
    <row r="2354" ht="24.9" customHeight="1"/>
    <row r="2355" ht="24.9" customHeight="1"/>
    <row r="2356" ht="24.9" customHeight="1"/>
    <row r="2357" ht="24.9" customHeight="1"/>
    <row r="2358" ht="24.9" customHeight="1"/>
    <row r="2359" ht="24.9" customHeight="1"/>
    <row r="2360" ht="24.9" customHeight="1"/>
    <row r="2361" ht="24.9" customHeight="1"/>
    <row r="2362" ht="24.9" customHeight="1"/>
    <row r="2363" ht="24.9" customHeight="1"/>
    <row r="2364" ht="24.9" customHeight="1"/>
    <row r="2365" ht="24.9" customHeight="1"/>
    <row r="2366" ht="24.9" customHeight="1"/>
    <row r="2367" ht="24.9" customHeight="1"/>
    <row r="2368" ht="24.9" customHeight="1"/>
    <row r="2369" ht="24.9" customHeight="1"/>
    <row r="2370" ht="24.9" customHeight="1"/>
    <row r="2371" ht="24.9" customHeight="1"/>
    <row r="2372" ht="24.9" customHeight="1"/>
    <row r="2373" ht="24.9" customHeight="1"/>
    <row r="2374" ht="24.9" customHeight="1"/>
    <row r="2375" ht="24.9" customHeight="1"/>
    <row r="2376" ht="24.9" customHeight="1"/>
    <row r="2377" ht="24.9" customHeight="1"/>
    <row r="2378" ht="24.9" customHeight="1"/>
    <row r="2379" ht="24.9" customHeight="1"/>
    <row r="2380" ht="24.9" customHeight="1"/>
    <row r="2381" ht="24.9" customHeight="1"/>
    <row r="2382" ht="24.9" customHeight="1"/>
    <row r="2383" ht="24.9" customHeight="1"/>
    <row r="2384" ht="24.9" customHeight="1"/>
    <row r="2385" ht="24.9" customHeight="1"/>
    <row r="2386" ht="24.9" customHeight="1"/>
    <row r="2387" ht="24.9" customHeight="1"/>
    <row r="2388" ht="24.9" customHeight="1"/>
    <row r="2389" ht="24.9" customHeight="1"/>
    <row r="2390" ht="24.9" customHeight="1"/>
    <row r="2391" ht="24.9" customHeight="1"/>
    <row r="2392" ht="24.9" customHeight="1"/>
    <row r="2393" ht="24.9" customHeight="1"/>
    <row r="2394" ht="24.9" customHeight="1"/>
    <row r="2395" ht="24.9" customHeight="1"/>
    <row r="2396" ht="24.9" customHeight="1"/>
    <row r="2397" ht="24.9" customHeight="1"/>
    <row r="2398" ht="24.9" customHeight="1"/>
    <row r="2399" ht="24.9" customHeight="1"/>
    <row r="2400" ht="24.9" customHeight="1"/>
    <row r="2401" ht="24.9" customHeight="1"/>
    <row r="2402" ht="24.9" customHeight="1"/>
    <row r="2403" ht="24.9" customHeight="1"/>
    <row r="2404" ht="24.9" customHeight="1"/>
    <row r="2405" ht="24.9" customHeight="1"/>
    <row r="2406" ht="24.9" customHeight="1"/>
    <row r="2407" ht="24.9" customHeight="1"/>
    <row r="2408" ht="24.9" customHeight="1"/>
    <row r="2409" ht="24.9" customHeight="1"/>
    <row r="2410" ht="24.9" customHeight="1"/>
    <row r="2411" ht="24.9" customHeight="1"/>
    <row r="2412" ht="24.9" customHeight="1"/>
    <row r="2413" ht="24.9" customHeight="1"/>
    <row r="2414" ht="24.9" customHeight="1"/>
    <row r="2415" ht="24.9" customHeight="1"/>
    <row r="2416" ht="24.9" customHeight="1"/>
    <row r="2417" ht="24.9" customHeight="1"/>
    <row r="2418" ht="24.9" customHeight="1"/>
    <row r="2419" ht="24.9" customHeight="1"/>
    <row r="2420" ht="24.9" customHeight="1"/>
    <row r="2421" ht="24.9" customHeight="1"/>
    <row r="2422" ht="24.9" customHeight="1"/>
    <row r="2423" ht="24.9" customHeight="1"/>
    <row r="2424" ht="24.9" customHeight="1"/>
    <row r="2425" ht="24.9" customHeight="1"/>
    <row r="2426" ht="24.9" customHeight="1"/>
    <row r="2427" ht="24.9" customHeight="1"/>
    <row r="2428" ht="24.9" customHeight="1"/>
    <row r="2429" ht="24.9" customHeight="1"/>
    <row r="2430" ht="24.9" customHeight="1"/>
    <row r="2431" ht="24.9" customHeight="1"/>
    <row r="2432" ht="24.9" customHeight="1"/>
    <row r="2433" ht="24.9" customHeight="1"/>
    <row r="2434" ht="24.9" customHeight="1"/>
    <row r="2435" ht="24.9" customHeight="1"/>
    <row r="2436" ht="24.9" customHeight="1"/>
    <row r="2437" ht="24.9" customHeight="1"/>
    <row r="2438" ht="24.9" customHeight="1"/>
    <row r="2439" ht="24.9" customHeight="1"/>
    <row r="2440" ht="24.9" customHeight="1"/>
    <row r="2441" ht="24.9" customHeight="1"/>
    <row r="2442" ht="24.9" customHeight="1"/>
    <row r="2443" ht="24.9" customHeight="1"/>
    <row r="2444" ht="24.9" customHeight="1"/>
    <row r="2445" ht="24.9" customHeight="1"/>
    <row r="2446" ht="24.9" customHeight="1"/>
    <row r="2447" ht="24.9" customHeight="1"/>
    <row r="2448" ht="24.9" customHeight="1"/>
    <row r="2449" ht="24.9" customHeight="1"/>
    <row r="2450" ht="24.9" customHeight="1"/>
    <row r="2451" ht="24.9" customHeight="1"/>
    <row r="2452" ht="24.9" customHeight="1"/>
    <row r="2453" ht="24.9" customHeight="1"/>
    <row r="2454" ht="24.9" customHeight="1"/>
    <row r="2455" ht="24.9" customHeight="1"/>
    <row r="2456" ht="24.9" customHeight="1"/>
    <row r="2457" ht="24.9" customHeight="1"/>
    <row r="2458" ht="24.9" customHeight="1"/>
    <row r="2459" ht="24.9" customHeight="1"/>
    <row r="2460" ht="24.9" customHeight="1"/>
    <row r="2461" ht="24.9" customHeight="1"/>
    <row r="2462" ht="24.9" customHeight="1"/>
    <row r="2463" ht="24.9" customHeight="1"/>
    <row r="2464" ht="24.9" customHeight="1"/>
    <row r="2465" ht="24.9" customHeight="1"/>
    <row r="2466" ht="24.9" customHeight="1"/>
    <row r="2467" ht="24.9" customHeight="1"/>
    <row r="2468" ht="24.9" customHeight="1"/>
    <row r="2469" ht="24.9" customHeight="1"/>
    <row r="2470" ht="24.9" customHeight="1"/>
    <row r="2471" ht="24.9" customHeight="1"/>
    <row r="2472" ht="24.9" customHeight="1"/>
    <row r="2473" ht="24.9" customHeight="1"/>
    <row r="2474" ht="24.9" customHeight="1"/>
    <row r="2475" ht="24.9" customHeight="1"/>
    <row r="2476" ht="24.9" customHeight="1"/>
    <row r="2477" ht="24.9" customHeight="1"/>
    <row r="2478" ht="24.9" customHeight="1"/>
    <row r="2479" ht="24.9" customHeight="1"/>
    <row r="2480" ht="24.9" customHeight="1"/>
    <row r="2481" ht="24.9" customHeight="1"/>
    <row r="2482" ht="24.9" customHeight="1"/>
    <row r="2483" ht="24.9" customHeight="1"/>
    <row r="2484" ht="24.9" customHeight="1"/>
    <row r="2485" ht="24.9" customHeight="1"/>
    <row r="2486" ht="24.9" customHeight="1"/>
    <row r="2487" ht="24.9" customHeight="1"/>
    <row r="2488" ht="24.9" customHeight="1"/>
    <row r="2489" ht="24.9" customHeight="1"/>
    <row r="2490" ht="24.9" customHeight="1"/>
    <row r="2491" ht="24.9" customHeight="1"/>
    <row r="2492" ht="24.9" customHeight="1"/>
    <row r="2493" ht="24.9" customHeight="1"/>
    <row r="2494" ht="24.9" customHeight="1"/>
    <row r="2495" ht="24.9" customHeight="1"/>
    <row r="2496" ht="24.9" customHeight="1"/>
    <row r="2497" ht="24.9" customHeight="1"/>
    <row r="2498" ht="24.9" customHeight="1"/>
    <row r="2499" ht="24.9" customHeight="1"/>
    <row r="2500" ht="24.9" customHeight="1"/>
    <row r="2501" ht="24.9" customHeight="1"/>
    <row r="2502" ht="24.9" customHeight="1"/>
    <row r="2503" ht="24.9" customHeight="1"/>
    <row r="2504" ht="24.9" customHeight="1"/>
    <row r="2505" ht="24.9" customHeight="1"/>
    <row r="2506" ht="24.9" customHeight="1"/>
    <row r="2507" ht="24.9" customHeight="1"/>
    <row r="2508" ht="24.9" customHeight="1"/>
    <row r="2509" ht="24.9" customHeight="1"/>
    <row r="2510" ht="24.9" customHeight="1"/>
    <row r="2511" ht="24.9" customHeight="1"/>
    <row r="2512" ht="24.9" customHeight="1"/>
    <row r="2513" ht="24.9" customHeight="1"/>
    <row r="2514" ht="24.9" customHeight="1"/>
    <row r="2515" ht="24.9" customHeight="1"/>
    <row r="2516" ht="24.9" customHeight="1"/>
    <row r="2517" ht="24.9" customHeight="1"/>
    <row r="2518" ht="24.9" customHeight="1"/>
    <row r="2519" ht="24.9" customHeight="1"/>
    <row r="2520" ht="24.9" customHeight="1"/>
    <row r="2521" ht="24.9" customHeight="1"/>
    <row r="2522" ht="24.9" customHeight="1"/>
    <row r="2523" ht="24.9" customHeight="1"/>
    <row r="2524" ht="24.9" customHeight="1"/>
    <row r="2525" ht="24.9" customHeight="1"/>
    <row r="2526" ht="24.9" customHeight="1"/>
    <row r="2527" ht="24.9" customHeight="1"/>
    <row r="2528" ht="24.9" customHeight="1"/>
    <row r="2529" ht="24.9" customHeight="1"/>
    <row r="2530" ht="24.9" customHeight="1"/>
    <row r="2531" ht="24.9" customHeight="1"/>
    <row r="2532" ht="24.9" customHeight="1"/>
    <row r="2533" ht="24.9" customHeight="1"/>
    <row r="2534" ht="24.9" customHeight="1"/>
    <row r="2535" ht="24.9" customHeight="1"/>
    <row r="2536" ht="24.9" customHeight="1"/>
    <row r="2537" ht="24.9" customHeight="1"/>
    <row r="2538" ht="24.9" customHeight="1"/>
    <row r="2539" ht="24.9" customHeight="1"/>
    <row r="2540" ht="24.9" customHeight="1"/>
    <row r="2541" ht="24.9" customHeight="1"/>
    <row r="2542" ht="24.9" customHeight="1"/>
    <row r="2543" ht="24.9" customHeight="1"/>
    <row r="2544" ht="24.9" customHeight="1"/>
    <row r="2545" ht="24.9" customHeight="1"/>
    <row r="2546" ht="24.9" customHeight="1"/>
    <row r="2547" ht="24.9" customHeight="1"/>
    <row r="2548" ht="24.9" customHeight="1"/>
    <row r="2549" ht="24.9" customHeight="1"/>
    <row r="2550" ht="24.9" customHeight="1"/>
    <row r="2551" ht="24.9" customHeight="1"/>
    <row r="2552" ht="24.9" customHeight="1"/>
    <row r="2553" ht="24.9" customHeight="1"/>
    <row r="2554" ht="24.9" customHeight="1"/>
    <row r="2555" ht="24.9" customHeight="1"/>
    <row r="2556" ht="24.9" customHeight="1"/>
    <row r="2557" ht="24.9" customHeight="1"/>
    <row r="2558" ht="24.9" customHeight="1"/>
    <row r="2559" ht="24.9" customHeight="1"/>
    <row r="2560" ht="24.9" customHeight="1"/>
    <row r="2561" ht="24.9" customHeight="1"/>
    <row r="2562" ht="24.9" customHeight="1"/>
    <row r="2563" ht="24.9" customHeight="1"/>
    <row r="2564" ht="24.9" customHeight="1"/>
    <row r="2565" ht="24.9" customHeight="1"/>
    <row r="2566" ht="24.9" customHeight="1"/>
    <row r="2567" ht="24.9" customHeight="1"/>
    <row r="2568" ht="24.9" customHeight="1"/>
    <row r="2569" ht="24.9" customHeight="1"/>
    <row r="2570" ht="24.9" customHeight="1"/>
    <row r="2571" ht="24.9" customHeight="1"/>
    <row r="2572" ht="24.9" customHeight="1"/>
    <row r="2573" ht="24.9" customHeight="1"/>
    <row r="2574" ht="24.9" customHeight="1"/>
    <row r="2575" ht="24.9" customHeight="1"/>
    <row r="2576" ht="24.9" customHeight="1"/>
    <row r="2577" ht="24.9" customHeight="1"/>
    <row r="2578" ht="24.9" customHeight="1"/>
    <row r="2579" ht="24.9" customHeight="1"/>
    <row r="2580" ht="24.9" customHeight="1"/>
    <row r="2581" ht="24.9" customHeight="1"/>
    <row r="2582" ht="24.9" customHeight="1"/>
    <row r="2583" ht="24.9" customHeight="1"/>
    <row r="2584" ht="24.9" customHeight="1"/>
    <row r="2585" ht="24.9" customHeight="1"/>
    <row r="2586" ht="24.9" customHeight="1"/>
    <row r="2587" ht="24.9" customHeight="1"/>
    <row r="2588" ht="24.9" customHeight="1"/>
    <row r="2589" ht="24.9" customHeight="1"/>
    <row r="2590" ht="24.9" customHeight="1"/>
    <row r="2591" ht="24.9" customHeight="1"/>
    <row r="2592" ht="24.9" customHeight="1"/>
    <row r="2593" ht="24.9" customHeight="1"/>
    <row r="2594" ht="24.9" customHeight="1"/>
    <row r="2595" ht="24.9" customHeight="1"/>
    <row r="2596" ht="24.9" customHeight="1"/>
    <row r="2597" ht="24.9" customHeight="1"/>
    <row r="2598" ht="24.9" customHeight="1"/>
    <row r="2599" ht="24.9" customHeight="1"/>
    <row r="2600" ht="24.9" customHeight="1"/>
    <row r="2601" ht="24.9" customHeight="1"/>
    <row r="2602" ht="24.9" customHeight="1"/>
    <row r="2603" ht="24.9" customHeight="1"/>
    <row r="2604" ht="24.9" customHeight="1"/>
    <row r="2605" ht="24.9" customHeight="1"/>
    <row r="2606" ht="24.9" customHeight="1"/>
    <row r="2607" ht="24.9" customHeight="1"/>
    <row r="2608" ht="24.9" customHeight="1"/>
    <row r="2609" ht="24.9" customHeight="1"/>
    <row r="2610" ht="24.9" customHeight="1"/>
    <row r="2611" ht="24.9" customHeight="1"/>
    <row r="2612" ht="24.9" customHeight="1"/>
    <row r="2613" ht="24.9" customHeight="1"/>
    <row r="2614" ht="24.9" customHeight="1"/>
    <row r="2615" ht="24.9" customHeight="1"/>
    <row r="2616" ht="24.9" customHeight="1"/>
    <row r="2617" ht="24.9" customHeight="1"/>
    <row r="2618" ht="24.9" customHeight="1"/>
    <row r="2619" ht="24.9" customHeight="1"/>
    <row r="2620" ht="24.9" customHeight="1"/>
    <row r="2621" ht="24.9" customHeight="1"/>
    <row r="2622" ht="24.9" customHeight="1"/>
    <row r="2623" ht="24.9" customHeight="1"/>
    <row r="2624" ht="24.9" customHeight="1"/>
    <row r="2625" ht="24.9" customHeight="1"/>
    <row r="2626" ht="24.9" customHeight="1"/>
    <row r="2627" ht="24.9" customHeight="1"/>
    <row r="2628" ht="24.9" customHeight="1"/>
    <row r="2629" ht="24.9" customHeight="1"/>
    <row r="2630" ht="24.9" customHeight="1"/>
    <row r="2631" ht="24.9" customHeight="1"/>
    <row r="2632" ht="24.9" customHeight="1"/>
    <row r="2633" ht="24.9" customHeight="1"/>
    <row r="2634" ht="24.9" customHeight="1"/>
    <row r="2635" ht="24.9" customHeight="1"/>
    <row r="2636" ht="24.9" customHeight="1"/>
    <row r="2637" ht="24.9" customHeight="1"/>
    <row r="2638" ht="24.9" customHeight="1"/>
    <row r="2639" ht="24.9" customHeight="1"/>
    <row r="2640" ht="24.9" customHeight="1"/>
    <row r="2641" ht="24.9" customHeight="1"/>
    <row r="2642" ht="24.9" customHeight="1"/>
    <row r="2643" ht="24.9" customHeight="1"/>
    <row r="2644" ht="24.9" customHeight="1"/>
    <row r="2645" ht="24.9" customHeight="1"/>
    <row r="2646" ht="24.9" customHeight="1"/>
    <row r="2647" ht="24.9" customHeight="1"/>
    <row r="2648" ht="24.9" customHeight="1"/>
    <row r="2649" ht="24.9" customHeight="1"/>
    <row r="2650" ht="24.9" customHeight="1"/>
    <row r="2651" ht="24.9" customHeight="1"/>
    <row r="2652" ht="24.9" customHeight="1"/>
    <row r="2653" ht="24.9" customHeight="1"/>
    <row r="2654" ht="24.9" customHeight="1"/>
    <row r="2655" ht="24.9" customHeight="1"/>
    <row r="2656" ht="24.9" customHeight="1"/>
    <row r="2657" ht="24.9" customHeight="1"/>
    <row r="2658" ht="24.9" customHeight="1"/>
    <row r="2659" ht="24.9" customHeight="1"/>
    <row r="2660" ht="24.9" customHeight="1"/>
    <row r="2661" ht="24.9" customHeight="1"/>
    <row r="2662" ht="24.9" customHeight="1"/>
    <row r="2663" ht="24.9" customHeight="1"/>
    <row r="2664" ht="24.9" customHeight="1"/>
    <row r="2665" ht="24.9" customHeight="1"/>
    <row r="2666" ht="24.9" customHeight="1"/>
    <row r="2667" ht="24.9" customHeight="1"/>
    <row r="2668" ht="24.9" customHeight="1"/>
    <row r="2669" ht="24.9" customHeight="1"/>
    <row r="2670" ht="24.9" customHeight="1"/>
    <row r="2671" ht="24.9" customHeight="1"/>
    <row r="2672" ht="24.9" customHeight="1"/>
    <row r="2673" ht="24.9" customHeight="1"/>
    <row r="2674" ht="24.9" customHeight="1"/>
    <row r="2675" ht="24.9" customHeight="1"/>
    <row r="2676" ht="24.9" customHeight="1"/>
    <row r="2677" ht="24.9" customHeight="1"/>
    <row r="2678" ht="24.9" customHeight="1"/>
    <row r="2679" ht="24.9" customHeight="1"/>
    <row r="2680" ht="24.9" customHeight="1"/>
    <row r="2681" ht="24.9" customHeight="1"/>
    <row r="2682" ht="24.9" customHeight="1"/>
    <row r="2683" ht="24.9" customHeight="1"/>
    <row r="2684" ht="24.9" customHeight="1"/>
    <row r="2685" ht="24.9" customHeight="1"/>
    <row r="2686" ht="24.9" customHeight="1"/>
    <row r="2687" ht="24.9" customHeight="1"/>
    <row r="2688" ht="24.9" customHeight="1"/>
    <row r="2689" ht="24.9" customHeight="1"/>
    <row r="2690" ht="24.9" customHeight="1"/>
    <row r="2691" ht="24.9" customHeight="1"/>
    <row r="2692" ht="24.9" customHeight="1"/>
    <row r="2693" ht="24.9" customHeight="1"/>
    <row r="2694" ht="24.9" customHeight="1"/>
    <row r="2695" ht="24.9" customHeight="1"/>
    <row r="2696" ht="24.9" customHeight="1"/>
    <row r="2697" ht="24.9" customHeight="1"/>
    <row r="2698" ht="24.9" customHeight="1"/>
    <row r="2699" ht="24.9" customHeight="1"/>
    <row r="2700" ht="24.9" customHeight="1"/>
    <row r="2701" ht="24.9" customHeight="1"/>
    <row r="2702" ht="24.9" customHeight="1"/>
    <row r="2703" ht="24.9" customHeight="1"/>
    <row r="2704" ht="24.9" customHeight="1"/>
    <row r="2705" ht="24.9" customHeight="1"/>
    <row r="2706" ht="24.9" customHeight="1"/>
    <row r="2707" ht="24.9" customHeight="1"/>
    <row r="2708" ht="24.9" customHeight="1"/>
    <row r="2709" ht="24.9" customHeight="1"/>
    <row r="2710" ht="24.9" customHeight="1"/>
    <row r="2711" ht="24.9" customHeight="1"/>
    <row r="2712" ht="24.9" customHeight="1"/>
    <row r="2713" ht="24.9" customHeight="1"/>
    <row r="2714" ht="24.9" customHeight="1"/>
    <row r="2715" ht="24.9" customHeight="1"/>
    <row r="2716" ht="24.9" customHeight="1"/>
    <row r="2717" ht="24.9" customHeight="1"/>
    <row r="2718" ht="24.9" customHeight="1"/>
    <row r="2719" ht="24.9" customHeight="1"/>
    <row r="2720" ht="24.9" customHeight="1"/>
    <row r="2721" ht="24.9" customHeight="1"/>
    <row r="2722" ht="24.9" customHeight="1"/>
    <row r="2723" ht="24.9" customHeight="1"/>
    <row r="2724" ht="24.9" customHeight="1"/>
    <row r="2725" ht="24.9" customHeight="1"/>
    <row r="2726" ht="24.9" customHeight="1"/>
    <row r="2727" ht="24.9" customHeight="1"/>
    <row r="2728" ht="24.9" customHeight="1"/>
    <row r="2729" ht="24.9" customHeight="1"/>
    <row r="2730" ht="24.9" customHeight="1"/>
    <row r="2731" ht="24.9" customHeight="1"/>
    <row r="2732" ht="24.9" customHeight="1"/>
    <row r="2733" ht="24.9" customHeight="1"/>
    <row r="2734" ht="24.9" customHeight="1"/>
    <row r="2735" ht="24.9" customHeight="1"/>
    <row r="2736" ht="24.9" customHeight="1"/>
    <row r="2737" ht="24.9" customHeight="1"/>
    <row r="2738" ht="24.9" customHeight="1"/>
    <row r="2739" ht="24.9" customHeight="1"/>
    <row r="2740" ht="24.9" customHeight="1"/>
    <row r="2741" ht="24.9" customHeight="1"/>
    <row r="2742" ht="24.9" customHeight="1"/>
    <row r="2743" ht="24.9" customHeight="1"/>
    <row r="2744" ht="24.9" customHeight="1"/>
    <row r="2745" ht="24.9" customHeight="1"/>
    <row r="2746" ht="24.9" customHeight="1"/>
    <row r="2747" ht="24.9" customHeight="1"/>
    <row r="2748" ht="24.9" customHeight="1"/>
    <row r="2749" ht="24.9" customHeight="1"/>
    <row r="2750" ht="24.9" customHeight="1"/>
    <row r="2751" ht="24.9" customHeight="1"/>
    <row r="2752" ht="24.9" customHeight="1"/>
    <row r="2753" ht="24.9" customHeight="1"/>
    <row r="2754" ht="24.9" customHeight="1"/>
    <row r="2755" ht="24.9" customHeight="1"/>
    <row r="2756" ht="24.9" customHeight="1"/>
    <row r="2757" ht="24.9" customHeight="1"/>
    <row r="2758" ht="24.9" customHeight="1"/>
    <row r="2759" ht="24.9" customHeight="1"/>
    <row r="2760" ht="24.9" customHeight="1"/>
    <row r="2761" ht="24.9" customHeight="1"/>
    <row r="2762" ht="24.9" customHeight="1"/>
    <row r="2763" ht="24.9" customHeight="1"/>
    <row r="2764" ht="24.9" customHeight="1"/>
    <row r="2765" ht="24.9" customHeight="1"/>
    <row r="2766" ht="24.9" customHeight="1"/>
    <row r="2767" ht="24.9" customHeight="1"/>
    <row r="2768" ht="24.9" customHeight="1"/>
    <row r="2769" ht="24.9" customHeight="1"/>
    <row r="2770" ht="24.9" customHeight="1"/>
    <row r="2771" ht="24.9" customHeight="1"/>
    <row r="2772" ht="24.9" customHeight="1"/>
    <row r="2773" ht="24.9" customHeight="1"/>
    <row r="2774" ht="24.9" customHeight="1"/>
    <row r="2775" ht="24.9" customHeight="1"/>
    <row r="2776" ht="24.9" customHeight="1"/>
    <row r="2777" ht="24.9" customHeight="1"/>
    <row r="2778" ht="24.9" customHeight="1"/>
    <row r="2779" ht="24.9" customHeight="1"/>
    <row r="2780" ht="24.9" customHeight="1"/>
    <row r="2781" ht="24.9" customHeight="1"/>
    <row r="2782" ht="24.9" customHeight="1"/>
    <row r="2783" ht="24.9" customHeight="1"/>
    <row r="2784" ht="24.9" customHeight="1"/>
    <row r="2785" ht="24.9" customHeight="1"/>
    <row r="2786" ht="24.9" customHeight="1"/>
    <row r="2787" ht="24.9" customHeight="1"/>
    <row r="2788" ht="24.9" customHeight="1"/>
    <row r="2789" ht="24.9" customHeight="1"/>
    <row r="2790" ht="24.9" customHeight="1"/>
    <row r="2791" ht="24.9" customHeight="1"/>
    <row r="2792" ht="24.9" customHeight="1"/>
    <row r="2793" ht="24.9" customHeight="1"/>
    <row r="2794" ht="24.9" customHeight="1"/>
    <row r="2795" ht="24.9" customHeight="1"/>
    <row r="2796" ht="24.9" customHeight="1"/>
    <row r="2797" ht="24.9" customHeight="1"/>
    <row r="2798" ht="24.9" customHeight="1"/>
    <row r="2799" ht="24.9" customHeight="1"/>
    <row r="2800" ht="24.9" customHeight="1"/>
    <row r="2801" ht="24.9" customHeight="1"/>
    <row r="2802" ht="24.9" customHeight="1"/>
    <row r="2803" ht="24.9" customHeight="1"/>
    <row r="2804" ht="24.9" customHeight="1"/>
    <row r="2805" ht="24.9" customHeight="1"/>
    <row r="2806" ht="24.9" customHeight="1"/>
    <row r="2807" ht="24.9" customHeight="1"/>
    <row r="2808" ht="24.9" customHeight="1"/>
    <row r="2809" ht="24.9" customHeight="1"/>
    <row r="2810" ht="24.9" customHeight="1"/>
    <row r="2811" ht="24.9" customHeight="1"/>
    <row r="2812" ht="24.9" customHeight="1"/>
    <row r="2813" ht="24.9" customHeight="1"/>
    <row r="2814" ht="24.9" customHeight="1"/>
    <row r="2815" ht="24.9" customHeight="1"/>
    <row r="2816" ht="24.9" customHeight="1"/>
    <row r="2817" ht="24.9" customHeight="1"/>
    <row r="2818" ht="24.9" customHeight="1"/>
    <row r="2819" ht="24.9" customHeight="1"/>
    <row r="2820" ht="24.9" customHeight="1"/>
    <row r="2821" ht="24.9" customHeight="1"/>
    <row r="2822" ht="24.9" customHeight="1"/>
    <row r="2823" ht="24.9" customHeight="1"/>
    <row r="2824" ht="24.9" customHeight="1"/>
    <row r="2825" ht="24.9" customHeight="1"/>
    <row r="2826" ht="24.9" customHeight="1"/>
    <row r="2827" ht="24.9" customHeight="1"/>
    <row r="2828" ht="24.9" customHeight="1"/>
    <row r="2829" ht="24.9" customHeight="1"/>
    <row r="2830" ht="24.9" customHeight="1"/>
    <row r="2831" ht="24.9" customHeight="1"/>
    <row r="2832" ht="24.9" customHeight="1"/>
    <row r="2833" ht="24.9" customHeight="1"/>
    <row r="2834" ht="24.9" customHeight="1"/>
    <row r="2835" ht="24.9" customHeight="1"/>
    <row r="2836" ht="24.9" customHeight="1"/>
    <row r="2837" ht="24.9" customHeight="1"/>
    <row r="2838" ht="24.9" customHeight="1"/>
    <row r="2839" ht="24.9" customHeight="1"/>
    <row r="2840" ht="24.9" customHeight="1"/>
    <row r="2841" ht="24.9" customHeight="1"/>
    <row r="2842" ht="24.9" customHeight="1"/>
    <row r="2843" ht="24.9" customHeight="1"/>
    <row r="2844" ht="24.9" customHeight="1"/>
    <row r="2845" ht="24.9" customHeight="1"/>
    <row r="2846" ht="24.9" customHeight="1"/>
    <row r="2847" ht="24.9" customHeight="1"/>
    <row r="2848" ht="24.9" customHeight="1"/>
    <row r="2849" ht="24.9" customHeight="1"/>
    <row r="2850" ht="24.9" customHeight="1"/>
    <row r="2851" ht="24.9" customHeight="1"/>
    <row r="2852" ht="24.9" customHeight="1"/>
    <row r="2853" ht="24.9" customHeight="1"/>
    <row r="2854" ht="24.9" customHeight="1"/>
    <row r="2855" ht="24.9" customHeight="1"/>
    <row r="2856" ht="24.9" customHeight="1"/>
    <row r="2857" ht="24.9" customHeight="1"/>
    <row r="2858" ht="24.9" customHeight="1"/>
    <row r="2859" ht="24.9" customHeight="1"/>
    <row r="2860" ht="24.9" customHeight="1"/>
    <row r="2861" ht="24.9" customHeight="1"/>
    <row r="2862" ht="24.9" customHeight="1"/>
    <row r="2863" ht="24.9" customHeight="1"/>
    <row r="2864" ht="24.9" customHeight="1"/>
    <row r="2865" ht="24.9" customHeight="1"/>
    <row r="2866" ht="24.9" customHeight="1"/>
    <row r="2867" ht="24.9" customHeight="1"/>
    <row r="2868" ht="24.9" customHeight="1"/>
    <row r="2869" ht="24.9" customHeight="1"/>
    <row r="2870" ht="24.9" customHeight="1"/>
    <row r="2871" ht="24.9" customHeight="1"/>
    <row r="2872" ht="24.9" customHeight="1"/>
    <row r="2873" ht="24.9" customHeight="1"/>
    <row r="2874" ht="24.9" customHeight="1"/>
    <row r="2875" ht="24.9" customHeight="1"/>
    <row r="2876" ht="24.9" customHeight="1"/>
    <row r="2877" ht="24.9" customHeight="1"/>
    <row r="2878" ht="24.9" customHeight="1"/>
    <row r="2879" ht="24.9" customHeight="1"/>
    <row r="2880" ht="24.9" customHeight="1"/>
    <row r="2881" ht="24.9" customHeight="1"/>
    <row r="2882" ht="24.9" customHeight="1"/>
    <row r="2883" ht="24.9" customHeight="1"/>
    <row r="2884" ht="24.9" customHeight="1"/>
    <row r="2885" ht="24.9" customHeight="1"/>
    <row r="2886" ht="24.9" customHeight="1"/>
    <row r="2887" ht="24.9" customHeight="1"/>
    <row r="2888" ht="24.9" customHeight="1"/>
    <row r="2889" ht="24.9" customHeight="1"/>
    <row r="2890" ht="24.9" customHeight="1"/>
    <row r="2891" ht="24.9" customHeight="1"/>
    <row r="2892" ht="24.9" customHeight="1"/>
    <row r="2893" ht="24.9" customHeight="1"/>
    <row r="2894" ht="24.9" customHeight="1"/>
    <row r="2895" ht="24.9" customHeight="1"/>
    <row r="2896" ht="24.9" customHeight="1"/>
    <row r="2897" ht="24.9" customHeight="1"/>
    <row r="2898" ht="24.9" customHeight="1"/>
    <row r="2899" ht="24.9" customHeight="1"/>
    <row r="2900" ht="24.9" customHeight="1"/>
    <row r="2901" ht="24.9" customHeight="1"/>
    <row r="2902" ht="24.9" customHeight="1"/>
    <row r="2903" ht="24.9" customHeight="1"/>
    <row r="2904" ht="24.9" customHeight="1"/>
    <row r="2905" ht="24.9" customHeight="1"/>
    <row r="2906" ht="24.9" customHeight="1"/>
    <row r="2907" ht="24.9" customHeight="1"/>
    <row r="2908" ht="24.9" customHeight="1"/>
    <row r="2909" ht="24.9" customHeight="1"/>
    <row r="2910" ht="24.9" customHeight="1"/>
    <row r="2911" ht="24.9" customHeight="1"/>
    <row r="2912" ht="24.9" customHeight="1"/>
    <row r="2913" ht="24.9" customHeight="1"/>
    <row r="2914" ht="24.9" customHeight="1"/>
    <row r="2915" ht="24.9" customHeight="1"/>
    <row r="2916" ht="24.9" customHeight="1"/>
    <row r="2917" ht="24.9" customHeight="1"/>
    <row r="2918" ht="24.9" customHeight="1"/>
    <row r="2919" ht="24.9" customHeight="1"/>
    <row r="2920" ht="24.9" customHeight="1"/>
    <row r="2921" ht="24.9" customHeight="1"/>
    <row r="2922" ht="24.9" customHeight="1"/>
    <row r="2923" ht="24.9" customHeight="1"/>
    <row r="2924" ht="24.9" customHeight="1"/>
    <row r="2925" ht="24.9" customHeight="1"/>
    <row r="2926" ht="24.9" customHeight="1"/>
    <row r="2927" ht="24.9" customHeight="1"/>
    <row r="2928" ht="24.9" customHeight="1"/>
    <row r="2929" ht="24.9" customHeight="1"/>
    <row r="2930" ht="24.9" customHeight="1"/>
    <row r="2931" ht="24.9" customHeight="1"/>
    <row r="2932" ht="24.9" customHeight="1"/>
    <row r="2933" ht="24.9" customHeight="1"/>
    <row r="2934" ht="24.9" customHeight="1"/>
    <row r="2935" ht="24.9" customHeight="1"/>
    <row r="2936" ht="24.9" customHeight="1"/>
    <row r="2937" ht="24.9" customHeight="1"/>
    <row r="2938" ht="24.9" customHeight="1"/>
    <row r="2939" ht="24.9" customHeight="1"/>
    <row r="2940" ht="24.9" customHeight="1"/>
    <row r="2941" ht="24.9" customHeight="1"/>
    <row r="2942" ht="24.9" customHeight="1"/>
    <row r="2943" ht="24.9" customHeight="1"/>
    <row r="2944" ht="24.9" customHeight="1"/>
    <row r="2945" ht="24.9" customHeight="1"/>
    <row r="2946" ht="24.9" customHeight="1"/>
    <row r="2947" ht="24.9" customHeight="1"/>
    <row r="2948" ht="24.9" customHeight="1"/>
    <row r="2949" ht="24.9" customHeight="1"/>
    <row r="2950" ht="24.9" customHeight="1"/>
    <row r="2951" ht="24.9" customHeight="1"/>
    <row r="2952" ht="24.9" customHeight="1"/>
    <row r="2953" ht="24.9" customHeight="1"/>
    <row r="2954" ht="24.9" customHeight="1"/>
    <row r="2955" ht="24.9" customHeight="1"/>
    <row r="2956" ht="24.9" customHeight="1"/>
    <row r="2957" ht="24.9" customHeight="1"/>
    <row r="2958" ht="24.9" customHeight="1"/>
    <row r="2959" ht="24.9" customHeight="1"/>
    <row r="2960" ht="24.9" customHeight="1"/>
    <row r="2961" ht="24.9" customHeight="1"/>
    <row r="2962" ht="24.9" customHeight="1"/>
    <row r="2963" ht="24.9" customHeight="1"/>
    <row r="2964" ht="24.9" customHeight="1"/>
    <row r="2965" ht="24.9" customHeight="1"/>
    <row r="2966" ht="24.9" customHeight="1"/>
    <row r="2967" ht="24.9" customHeight="1"/>
    <row r="2968" ht="24.9" customHeight="1"/>
    <row r="2969" ht="24.9" customHeight="1"/>
    <row r="2970" ht="24.9" customHeight="1"/>
    <row r="2971" ht="24.9" customHeight="1"/>
    <row r="2972" ht="24.9" customHeight="1"/>
    <row r="2973" ht="24.9" customHeight="1"/>
    <row r="2974" ht="24.9" customHeight="1"/>
    <row r="2975" ht="24.9" customHeight="1"/>
    <row r="2976" ht="24.9" customHeight="1"/>
    <row r="2977" ht="24.9" customHeight="1"/>
    <row r="2978" ht="24.9" customHeight="1"/>
    <row r="2979" ht="24.9" customHeight="1"/>
    <row r="2980" ht="24.9" customHeight="1"/>
    <row r="2981" ht="24.9" customHeight="1"/>
    <row r="2982" ht="24.9" customHeight="1"/>
    <row r="2983" ht="24.9" customHeight="1"/>
    <row r="2984" ht="24.9" customHeight="1"/>
    <row r="2985" ht="24.9" customHeight="1"/>
    <row r="2986" ht="24.9" customHeight="1"/>
    <row r="2987" ht="24.9" customHeight="1"/>
    <row r="2988" ht="24.9" customHeight="1"/>
    <row r="2989" ht="24.9" customHeight="1"/>
    <row r="2990" ht="24.9" customHeight="1"/>
    <row r="2991" ht="24.9" customHeight="1"/>
    <row r="2992" ht="24.9" customHeight="1"/>
    <row r="2993" ht="24.9" customHeight="1"/>
    <row r="2994" ht="24.9" customHeight="1"/>
    <row r="2995" ht="24.9" customHeight="1"/>
    <row r="2996" ht="24.9" customHeight="1"/>
    <row r="2997" ht="24.9" customHeight="1"/>
    <row r="2998" ht="24.9" customHeight="1"/>
    <row r="2999" ht="24.9" customHeight="1"/>
    <row r="3000" ht="24.9" customHeight="1"/>
    <row r="3001" ht="24.9" customHeight="1"/>
    <row r="3002" ht="24.9" customHeight="1"/>
    <row r="3003" ht="24.9" customHeight="1"/>
    <row r="3004" ht="24.9" customHeight="1"/>
    <row r="3005" ht="24.9" customHeight="1"/>
    <row r="3006" ht="24.9" customHeight="1"/>
    <row r="3007" ht="24.9" customHeight="1"/>
    <row r="3008" ht="24.9" customHeight="1"/>
    <row r="3009" ht="24.9" customHeight="1"/>
    <row r="3010" ht="24.9" customHeight="1"/>
    <row r="3011" ht="24.9" customHeight="1"/>
    <row r="3012" ht="24.9" customHeight="1"/>
    <row r="3013" ht="24.9" customHeight="1"/>
    <row r="3014" ht="24.9" customHeight="1"/>
    <row r="3015" ht="24.9" customHeight="1"/>
    <row r="3016" ht="24.9" customHeight="1"/>
    <row r="3017" ht="24.9" customHeight="1"/>
    <row r="3018" ht="24.9" customHeight="1"/>
    <row r="3019" ht="24.9" customHeight="1"/>
    <row r="3020" ht="24.9" customHeight="1"/>
    <row r="3021" ht="24.9" customHeight="1"/>
    <row r="3022" ht="24.9" customHeight="1"/>
    <row r="3023" ht="24.9" customHeight="1"/>
    <row r="3024" ht="24.9" customHeight="1"/>
    <row r="3025" ht="24.9" customHeight="1"/>
    <row r="3026" ht="24.9" customHeight="1"/>
    <row r="3027" ht="24.9" customHeight="1"/>
    <row r="3028" ht="24.9" customHeight="1"/>
    <row r="3029" ht="24.9" customHeight="1"/>
    <row r="3030" ht="24.9" customHeight="1"/>
    <row r="3031" ht="24.9" customHeight="1"/>
    <row r="3032" ht="24.9" customHeight="1"/>
    <row r="3033" ht="24.9" customHeight="1"/>
    <row r="3034" ht="24.9" customHeight="1"/>
    <row r="3035" ht="24.9" customHeight="1"/>
    <row r="3036" ht="24.9" customHeight="1"/>
    <row r="3037" ht="24.9" customHeight="1"/>
    <row r="3038" ht="24.9" customHeight="1"/>
    <row r="3039" ht="24.9" customHeight="1"/>
    <row r="3040" ht="24.9" customHeight="1"/>
    <row r="3041" ht="24.9" customHeight="1"/>
    <row r="3042" ht="24.9" customHeight="1"/>
    <row r="3043" ht="24.9" customHeight="1"/>
    <row r="3044" ht="24.9" customHeight="1"/>
    <row r="3045" ht="24.9" customHeight="1"/>
    <row r="3046" ht="24.9" customHeight="1"/>
    <row r="3047" ht="24.9" customHeight="1"/>
    <row r="3048" ht="24.9" customHeight="1"/>
    <row r="3049" ht="24.9" customHeight="1"/>
    <row r="3050" ht="24.9" customHeight="1"/>
    <row r="3051" ht="24.9" customHeight="1"/>
    <row r="3052" ht="24.9" customHeight="1"/>
    <row r="3053" ht="24.9" customHeight="1"/>
    <row r="3054" ht="24.9" customHeight="1"/>
    <row r="3055" ht="24.9" customHeight="1"/>
    <row r="3056" ht="24.9" customHeight="1"/>
    <row r="3057" ht="24.9" customHeight="1"/>
    <row r="3058" ht="24.9" customHeight="1"/>
    <row r="3059" ht="24.9" customHeight="1"/>
    <row r="3060" ht="24.9" customHeight="1"/>
    <row r="3061" ht="24.9" customHeight="1"/>
    <row r="3062" ht="24.9" customHeight="1"/>
    <row r="3063" ht="24.9" customHeight="1"/>
    <row r="3064" ht="24.9" customHeight="1"/>
    <row r="3065" ht="24.9" customHeight="1"/>
    <row r="3066" ht="24.9" customHeight="1"/>
    <row r="3067" ht="24.9" customHeight="1"/>
    <row r="3068" ht="24.9" customHeight="1"/>
    <row r="3069" ht="24.9" customHeight="1"/>
    <row r="3070" ht="24.9" customHeight="1"/>
    <row r="3071" ht="24.9" customHeight="1"/>
    <row r="3072" ht="24.9" customHeight="1"/>
    <row r="3073" ht="24.9" customHeight="1"/>
    <row r="3074" ht="24.9" customHeight="1"/>
    <row r="3075" ht="24.9" customHeight="1"/>
    <row r="3076" ht="24.9" customHeight="1"/>
    <row r="3077" ht="24.9" customHeight="1"/>
    <row r="3078" ht="24.9" customHeight="1"/>
    <row r="3079" ht="24.9" customHeight="1"/>
    <row r="3080" ht="24.9" customHeight="1"/>
    <row r="3081" ht="24.9" customHeight="1"/>
    <row r="3082" ht="24.9" customHeight="1"/>
    <row r="3083" ht="24.9" customHeight="1"/>
    <row r="3084" ht="24.9" customHeight="1"/>
    <row r="3085" ht="24.9" customHeight="1"/>
    <row r="3086" ht="24.9" customHeight="1"/>
    <row r="3087" ht="24.9" customHeight="1"/>
    <row r="3088" ht="24.9" customHeight="1"/>
    <row r="3089" ht="24.9" customHeight="1"/>
    <row r="3090" ht="24.9" customHeight="1"/>
    <row r="3091" ht="24.9" customHeight="1"/>
    <row r="3092" ht="24.9" customHeight="1"/>
    <row r="3093" ht="24.9" customHeight="1"/>
    <row r="3094" ht="24.9" customHeight="1"/>
    <row r="3095" ht="24.9" customHeight="1"/>
    <row r="3096" ht="24.9" customHeight="1"/>
    <row r="3097" ht="24.9" customHeight="1"/>
    <row r="3098" ht="24.9" customHeight="1"/>
    <row r="3099" ht="24.9" customHeight="1"/>
    <row r="3100" ht="24.9" customHeight="1"/>
    <row r="3101" ht="24.9" customHeight="1"/>
    <row r="3102" ht="24.9" customHeight="1"/>
    <row r="3103" ht="24.9" customHeight="1"/>
    <row r="3104" ht="24.9" customHeight="1"/>
    <row r="3105" ht="24.9" customHeight="1"/>
    <row r="3106" ht="24.9" customHeight="1"/>
    <row r="3107" ht="24.9" customHeight="1"/>
    <row r="3108" ht="24.9" customHeight="1"/>
    <row r="3109" ht="24.9" customHeight="1"/>
    <row r="3110" ht="24.9" customHeight="1"/>
    <row r="3111" ht="24.9" customHeight="1"/>
    <row r="3112" ht="24.9" customHeight="1"/>
    <row r="3113" ht="24.9" customHeight="1"/>
    <row r="3114" ht="24.9" customHeight="1"/>
    <row r="3115" ht="24.9" customHeight="1"/>
    <row r="3116" ht="24.9" customHeight="1"/>
    <row r="3117" ht="24.9" customHeight="1"/>
    <row r="3118" ht="24.9" customHeight="1"/>
    <row r="3119" ht="24.9" customHeight="1"/>
    <row r="3120" ht="24.9" customHeight="1"/>
    <row r="3121" ht="24.9" customHeight="1"/>
    <row r="3122" ht="24.9" customHeight="1"/>
    <row r="3123" ht="24.9" customHeight="1"/>
    <row r="3124" ht="24.9" customHeight="1"/>
    <row r="3125" ht="24.9" customHeight="1"/>
    <row r="3126" ht="24.9" customHeight="1"/>
    <row r="3127" ht="24.9" customHeight="1"/>
    <row r="3128" ht="24.9" customHeight="1"/>
    <row r="3129" ht="24.9" customHeight="1"/>
    <row r="3130" ht="24.9" customHeight="1"/>
    <row r="3131" ht="24.9" customHeight="1"/>
    <row r="3132" ht="24.9" customHeight="1"/>
    <row r="3133" ht="24.9" customHeight="1"/>
    <row r="3134" ht="24.9" customHeight="1"/>
    <row r="3135" ht="24.9" customHeight="1"/>
    <row r="3136" ht="24.9" customHeight="1"/>
    <row r="3137" ht="24.9" customHeight="1"/>
    <row r="3138" ht="24.9" customHeight="1"/>
    <row r="3139" ht="24.9" customHeight="1"/>
    <row r="3140" ht="24.9" customHeight="1"/>
    <row r="3141" ht="24.9" customHeight="1"/>
    <row r="3142" ht="24.9" customHeight="1"/>
    <row r="3143" ht="24.9" customHeight="1"/>
    <row r="3144" ht="24.9" customHeight="1"/>
    <row r="3145" ht="24.9" customHeight="1"/>
    <row r="3146" ht="24.9" customHeight="1"/>
    <row r="3147" ht="24.9" customHeight="1"/>
    <row r="3148" ht="24.9" customHeight="1"/>
    <row r="3149" ht="24.9" customHeight="1"/>
    <row r="3150" ht="24.9" customHeight="1"/>
    <row r="3151" ht="24.9" customHeight="1"/>
    <row r="3152" ht="24.9" customHeight="1"/>
    <row r="3153" ht="24.9" customHeight="1"/>
    <row r="3154" ht="24.9" customHeight="1"/>
    <row r="3155" ht="24.9" customHeight="1"/>
    <row r="3156" ht="24.9" customHeight="1"/>
    <row r="3157" ht="24.9" customHeight="1"/>
    <row r="3158" ht="24.9" customHeight="1"/>
    <row r="3159" ht="24.9" customHeight="1"/>
    <row r="3160" ht="24.9" customHeight="1"/>
    <row r="3161" ht="24.9" customHeight="1"/>
    <row r="3162" ht="24.9" customHeight="1"/>
    <row r="3163" ht="24.9" customHeight="1"/>
    <row r="3164" ht="24.9" customHeight="1"/>
    <row r="3165" ht="24.9" customHeight="1"/>
    <row r="3166" ht="24.9" customHeight="1"/>
    <row r="3167" ht="24.9" customHeight="1"/>
    <row r="3168" ht="24.9" customHeight="1"/>
    <row r="3169" ht="24.9" customHeight="1"/>
    <row r="3170" ht="24.9" customHeight="1"/>
    <row r="3171" ht="24.9" customHeight="1"/>
    <row r="3172" ht="24.9" customHeight="1"/>
    <row r="3173" ht="24.9" customHeight="1"/>
    <row r="3174" ht="24.9" customHeight="1"/>
    <row r="3175" ht="24.9" customHeight="1"/>
    <row r="3176" ht="24.9" customHeight="1"/>
    <row r="3177" ht="24.9" customHeight="1"/>
    <row r="3178" ht="24.9" customHeight="1"/>
    <row r="3179" ht="24.9" customHeight="1"/>
    <row r="3180" ht="24.9" customHeight="1"/>
    <row r="3181" ht="24.9" customHeight="1"/>
    <row r="3182" ht="24.9" customHeight="1"/>
    <row r="3183" ht="24.9" customHeight="1"/>
    <row r="3184" ht="24.9" customHeight="1"/>
    <row r="3185" ht="24.9" customHeight="1"/>
    <row r="3186" ht="24.9" customHeight="1"/>
    <row r="3187" ht="24.9" customHeight="1"/>
    <row r="3188" ht="24.9" customHeight="1"/>
    <row r="3189" ht="24.9" customHeight="1"/>
    <row r="3190" ht="24.9" customHeight="1"/>
    <row r="3191" ht="24.9" customHeight="1"/>
    <row r="3192" ht="24.9" customHeight="1"/>
    <row r="3193" ht="24.9" customHeight="1"/>
    <row r="3194" ht="24.9" customHeight="1"/>
    <row r="3195" ht="24.9" customHeight="1"/>
    <row r="3196" ht="24.9" customHeight="1"/>
    <row r="3197" ht="24.9" customHeight="1"/>
    <row r="3198" ht="24.9" customHeight="1"/>
    <row r="3199" ht="24.9" customHeight="1"/>
    <row r="3200" ht="24.9" customHeight="1"/>
    <row r="3201" ht="24.9" customHeight="1"/>
    <row r="3202" ht="24.9" customHeight="1"/>
    <row r="3203" ht="24.9" customHeight="1"/>
    <row r="3204" ht="24.9" customHeight="1"/>
    <row r="3205" ht="24.9" customHeight="1"/>
    <row r="3206" ht="24.9" customHeight="1"/>
    <row r="3207" ht="24.9" customHeight="1"/>
    <row r="3208" ht="24.9" customHeight="1"/>
    <row r="3209" ht="24.9" customHeight="1"/>
    <row r="3210" ht="24.9" customHeight="1"/>
    <row r="3211" ht="24.9" customHeight="1"/>
    <row r="3212" ht="24.9" customHeight="1"/>
    <row r="3213" ht="24.9" customHeight="1"/>
    <row r="3214" ht="24.9" customHeight="1"/>
    <row r="3215" ht="24.9" customHeight="1"/>
    <row r="3216" ht="24.9" customHeight="1"/>
    <row r="3217" ht="24.9" customHeight="1"/>
    <row r="3218" ht="24.9" customHeight="1"/>
    <row r="3219" ht="24.9" customHeight="1"/>
    <row r="3220" ht="24.9" customHeight="1"/>
    <row r="3221" ht="24.9" customHeight="1"/>
    <row r="3222" ht="24.9" customHeight="1"/>
    <row r="3223" ht="24.9" customHeight="1"/>
    <row r="3224" ht="24.9" customHeight="1"/>
    <row r="3225" ht="24.9" customHeight="1"/>
    <row r="3226" ht="24.9" customHeight="1"/>
    <row r="3227" ht="24.9" customHeight="1"/>
    <row r="3228" ht="24.9" customHeight="1"/>
    <row r="3229" ht="24.9" customHeight="1"/>
    <row r="3230" ht="24.9" customHeight="1"/>
    <row r="3231" ht="24.9" customHeight="1"/>
    <row r="3232" ht="24.9" customHeight="1"/>
    <row r="3233" ht="24.9" customHeight="1"/>
    <row r="3234" ht="24.9" customHeight="1"/>
    <row r="3235" ht="24.9" customHeight="1"/>
    <row r="3236" ht="24.9" customHeight="1"/>
    <row r="3237" ht="24.9" customHeight="1"/>
    <row r="3238" ht="24.9" customHeight="1"/>
    <row r="3239" ht="24.9" customHeight="1"/>
    <row r="3240" ht="24.9" customHeight="1"/>
    <row r="3241" ht="24.9" customHeight="1"/>
    <row r="3242" ht="24.9" customHeight="1"/>
    <row r="3243" ht="24.9" customHeight="1"/>
    <row r="3244" ht="24.9" customHeight="1"/>
    <row r="3245" ht="24.9" customHeight="1"/>
    <row r="3246" ht="24.9" customHeight="1"/>
    <row r="3247" ht="24.9" customHeight="1"/>
    <row r="3248" ht="24.9" customHeight="1"/>
    <row r="3249" ht="24.9" customHeight="1"/>
    <row r="3250" ht="24.9" customHeight="1"/>
    <row r="3251" ht="24.9" customHeight="1"/>
    <row r="3252" ht="24.9" customHeight="1"/>
    <row r="3253" ht="24.9" customHeight="1"/>
    <row r="3254" ht="24.9" customHeight="1"/>
    <row r="3255" ht="24.9" customHeight="1"/>
    <row r="3256" ht="24.9" customHeight="1"/>
    <row r="3257" ht="24.9" customHeight="1"/>
    <row r="3258" ht="24.9" customHeight="1"/>
    <row r="3259" ht="24.9" customHeight="1"/>
    <row r="3260" ht="24.9" customHeight="1"/>
    <row r="3261" ht="24.9" customHeight="1"/>
    <row r="3262" ht="24.9" customHeight="1"/>
    <row r="3263" ht="24.9" customHeight="1"/>
    <row r="3264" ht="24.9" customHeight="1"/>
    <row r="3265" ht="24.9" customHeight="1"/>
    <row r="3266" ht="24.9" customHeight="1"/>
    <row r="3267" ht="24.9" customHeight="1"/>
    <row r="3268" ht="24.9" customHeight="1"/>
    <row r="3269" ht="24.9" customHeight="1"/>
    <row r="3270" ht="24.9" customHeight="1"/>
    <row r="3271" ht="24.9" customHeight="1"/>
    <row r="3272" ht="24.9" customHeight="1"/>
    <row r="3273" ht="24.9" customHeight="1"/>
    <row r="3274" ht="24.9" customHeight="1"/>
    <row r="3275" ht="24.9" customHeight="1"/>
    <row r="3276" ht="24.9" customHeight="1"/>
    <row r="3277" ht="24.9" customHeight="1"/>
    <row r="3278" ht="24.9" customHeight="1"/>
    <row r="3279" ht="24.9" customHeight="1"/>
    <row r="3280" ht="24.9" customHeight="1"/>
    <row r="3281" ht="24.9" customHeight="1"/>
    <row r="3282" ht="24.9" customHeight="1"/>
    <row r="3283" ht="24.9" customHeight="1"/>
    <row r="3284" ht="24.9" customHeight="1"/>
    <row r="3285" ht="24.9" customHeight="1"/>
    <row r="3286" ht="24.9" customHeight="1"/>
    <row r="3287" ht="24.9" customHeight="1"/>
    <row r="3288" ht="24.9" customHeight="1"/>
    <row r="3289" ht="24.9" customHeight="1"/>
    <row r="3290" ht="24.9" customHeight="1"/>
    <row r="3291" ht="24.9" customHeight="1"/>
    <row r="3292" ht="24.9" customHeight="1"/>
    <row r="3293" ht="24.9" customHeight="1"/>
    <row r="3294" ht="24.9" customHeight="1"/>
    <row r="3295" ht="24.9" customHeight="1"/>
    <row r="3296" ht="24.9" customHeight="1"/>
    <row r="3297" ht="24.9" customHeight="1"/>
    <row r="3298" ht="24.9" customHeight="1"/>
    <row r="3299" ht="24.9" customHeight="1"/>
    <row r="3300" ht="24.9" customHeight="1"/>
    <row r="3301" ht="24.9" customHeight="1"/>
    <row r="3302" ht="24.9" customHeight="1"/>
    <row r="3303" ht="24.9" customHeight="1"/>
    <row r="3304" ht="24.9" customHeight="1"/>
    <row r="3305" ht="24.9" customHeight="1"/>
    <row r="3306" ht="24.9" customHeight="1"/>
    <row r="3307" ht="24.9" customHeight="1"/>
    <row r="3308" ht="24.9" customHeight="1"/>
    <row r="3309" ht="24.9" customHeight="1"/>
    <row r="3310" ht="24.9" customHeight="1"/>
    <row r="3311" ht="24.9" customHeight="1"/>
    <row r="3312" ht="24.9" customHeight="1"/>
    <row r="3313" ht="24.9" customHeight="1"/>
    <row r="3314" ht="24.9" customHeight="1"/>
    <row r="3315" ht="24.9" customHeight="1"/>
    <row r="3316" ht="24.9" customHeight="1"/>
    <row r="3317" ht="24.9" customHeight="1"/>
    <row r="3318" ht="24.9" customHeight="1"/>
    <row r="3319" ht="24.9" customHeight="1"/>
    <row r="3320" ht="24.9" customHeight="1"/>
    <row r="3321" ht="24.9" customHeight="1"/>
    <row r="3322" ht="24.9" customHeight="1"/>
    <row r="3323" ht="24.9" customHeight="1"/>
    <row r="3324" ht="24.9" customHeight="1"/>
    <row r="3325" ht="24.9" customHeight="1"/>
    <row r="3326" ht="24.9" customHeight="1"/>
    <row r="3327" ht="24.9" customHeight="1"/>
    <row r="3328" ht="24.9" customHeight="1"/>
    <row r="3329" ht="24.9" customHeight="1"/>
    <row r="3330" ht="24.9" customHeight="1"/>
    <row r="3331" ht="24.9" customHeight="1"/>
    <row r="3332" ht="24.9" customHeight="1"/>
    <row r="3333" ht="24.9" customHeight="1"/>
    <row r="3334" ht="24.9" customHeight="1"/>
    <row r="3335" ht="24.9" customHeight="1"/>
    <row r="3336" ht="24.9" customHeight="1"/>
    <row r="3337" ht="24.9" customHeight="1"/>
    <row r="3338" ht="24.9" customHeight="1"/>
    <row r="3339" ht="24.9" customHeight="1"/>
    <row r="3340" ht="24.9" customHeight="1"/>
    <row r="3341" ht="24.9" customHeight="1"/>
    <row r="3342" ht="24.9" customHeight="1"/>
    <row r="3343" ht="24.9" customHeight="1"/>
    <row r="3344" ht="24.9" customHeight="1"/>
    <row r="3345" ht="24.9" customHeight="1"/>
    <row r="3346" ht="24.9" customHeight="1"/>
    <row r="3347" ht="24.9" customHeight="1"/>
    <row r="3348" ht="24.9" customHeight="1"/>
    <row r="3349" ht="24.9" customHeight="1"/>
    <row r="3350" ht="24.9" customHeight="1"/>
    <row r="3351" ht="24.9" customHeight="1"/>
    <row r="3352" ht="24.9" customHeight="1"/>
    <row r="3353" ht="24.9" customHeight="1"/>
    <row r="3354" ht="24.9" customHeight="1"/>
    <row r="3355" ht="24.9" customHeight="1"/>
    <row r="3356" ht="24.9" customHeight="1"/>
    <row r="3357" ht="24.9" customHeight="1"/>
    <row r="3358" ht="24.9" customHeight="1"/>
    <row r="3359" ht="24.9" customHeight="1"/>
    <row r="3360" ht="24.9" customHeight="1"/>
    <row r="3361" ht="24.9" customHeight="1"/>
    <row r="3362" ht="24.9" customHeight="1"/>
    <row r="3363" ht="24.9" customHeight="1"/>
    <row r="3364" ht="24.9" customHeight="1"/>
    <row r="3365" ht="24.9" customHeight="1"/>
    <row r="3366" ht="24.9" customHeight="1"/>
    <row r="3367" ht="24.9" customHeight="1"/>
    <row r="3368" ht="24.9" customHeight="1"/>
    <row r="3369" ht="24.9" customHeight="1"/>
    <row r="3370" ht="24.9" customHeight="1"/>
    <row r="3371" ht="24.9" customHeight="1"/>
    <row r="3372" ht="24.9" customHeight="1"/>
    <row r="3373" ht="24.9" customHeight="1"/>
    <row r="3374" ht="24.9" customHeight="1"/>
    <row r="3375" ht="24.9" customHeight="1"/>
    <row r="3376" ht="24.9" customHeight="1"/>
    <row r="3377" ht="24.9" customHeight="1"/>
    <row r="3378" ht="24.9" customHeight="1"/>
    <row r="3379" ht="24.9" customHeight="1"/>
    <row r="3380" ht="24.9" customHeight="1"/>
    <row r="3381" ht="24.9" customHeight="1"/>
    <row r="3382" ht="24.9" customHeight="1"/>
    <row r="3383" ht="24.9" customHeight="1"/>
    <row r="3384" ht="24.9" customHeight="1"/>
    <row r="3385" ht="24.9" customHeight="1"/>
    <row r="3386" ht="24.9" customHeight="1"/>
    <row r="3387" ht="24.9" customHeight="1"/>
    <row r="3388" ht="24.9" customHeight="1"/>
    <row r="3389" ht="24.9" customHeight="1"/>
    <row r="3390" ht="24.9" customHeight="1"/>
    <row r="3391" ht="24.9" customHeight="1"/>
    <row r="3392" ht="24.9" customHeight="1"/>
    <row r="3393" ht="24.9" customHeight="1"/>
    <row r="3394" ht="24.9" customHeight="1"/>
    <row r="3395" ht="24.9" customHeight="1"/>
    <row r="3396" ht="24.9" customHeight="1"/>
    <row r="3397" ht="24.9" customHeight="1"/>
    <row r="3398" ht="24.9" customHeight="1"/>
    <row r="3399" ht="24.9" customHeight="1"/>
    <row r="3400" ht="24.9" customHeight="1"/>
    <row r="3401" ht="24.9" customHeight="1"/>
    <row r="3402" ht="24.9" customHeight="1"/>
    <row r="3403" ht="24.9" customHeight="1"/>
    <row r="3404" ht="24.9" customHeight="1"/>
    <row r="3405" ht="24.9" customHeight="1"/>
    <row r="3406" ht="24.9" customHeight="1"/>
    <row r="3407" ht="24.9" customHeight="1"/>
    <row r="3408" ht="24.9" customHeight="1"/>
    <row r="3409" ht="24.9" customHeight="1"/>
    <row r="3410" ht="24.9" customHeight="1"/>
    <row r="3411" ht="24.9" customHeight="1"/>
    <row r="3412" ht="24.9" customHeight="1"/>
    <row r="3413" ht="24.9" customHeight="1"/>
    <row r="3414" ht="24.9" customHeight="1"/>
    <row r="3415" ht="24.9" customHeight="1"/>
    <row r="3416" ht="24.9" customHeight="1"/>
    <row r="3417" ht="24.9" customHeight="1"/>
    <row r="3418" ht="24.9" customHeight="1"/>
    <row r="3419" ht="24.9" customHeight="1"/>
    <row r="3420" ht="24.9" customHeight="1"/>
    <row r="3421" ht="24.9" customHeight="1"/>
    <row r="3422" ht="24.9" customHeight="1"/>
    <row r="3423" ht="24.9" customHeight="1"/>
    <row r="3424" ht="24.9" customHeight="1"/>
    <row r="3425" ht="24.9" customHeight="1"/>
    <row r="3426" ht="24.9" customHeight="1"/>
    <row r="3427" ht="24.9" customHeight="1"/>
    <row r="3428" ht="24.9" customHeight="1"/>
    <row r="3429" ht="24.9" customHeight="1"/>
    <row r="3430" ht="24.9" customHeight="1"/>
    <row r="3431" ht="24.9" customHeight="1"/>
    <row r="3432" ht="24.9" customHeight="1"/>
    <row r="3433" ht="24.9" customHeight="1"/>
    <row r="3434" ht="24.9" customHeight="1"/>
    <row r="3435" ht="24.9" customHeight="1"/>
    <row r="3436" ht="24.9" customHeight="1"/>
    <row r="3437" ht="24.9" customHeight="1"/>
    <row r="3438" ht="24.9" customHeight="1"/>
    <row r="3439" ht="24.9" customHeight="1"/>
    <row r="3440" ht="24.9" customHeight="1"/>
    <row r="3441" ht="24.9" customHeight="1"/>
    <row r="3442" ht="24.9" customHeight="1"/>
    <row r="3443" ht="24.9" customHeight="1"/>
    <row r="3444" ht="24.9" customHeight="1"/>
    <row r="3445" ht="24.9" customHeight="1"/>
    <row r="3446" ht="24.9" customHeight="1"/>
    <row r="3447" ht="24.9" customHeight="1"/>
    <row r="3448" ht="24.9" customHeight="1"/>
    <row r="3449" ht="24.9" customHeight="1"/>
    <row r="3450" ht="24.9" customHeight="1"/>
    <row r="3451" ht="24.9" customHeight="1"/>
    <row r="3452" ht="24.9" customHeight="1"/>
    <row r="3453" ht="24.9" customHeight="1"/>
    <row r="3454" ht="24.9" customHeight="1"/>
    <row r="3455" ht="24.9" customHeight="1"/>
    <row r="3456" ht="24.9" customHeight="1"/>
    <row r="3457" ht="24.9" customHeight="1"/>
    <row r="3458" ht="24.9" customHeight="1"/>
    <row r="3459" ht="24.9" customHeight="1"/>
    <row r="3460" ht="24.9" customHeight="1"/>
    <row r="3461" ht="24.9" customHeight="1"/>
    <row r="3462" ht="24.9" customHeight="1"/>
    <row r="3463" ht="24.9" customHeight="1"/>
    <row r="3464" ht="24.9" customHeight="1"/>
    <row r="3465" ht="24.9" customHeight="1"/>
    <row r="3466" ht="24.9" customHeight="1"/>
    <row r="3467" ht="24.9" customHeight="1"/>
    <row r="3468" ht="24.9" customHeight="1"/>
    <row r="3469" ht="24.9" customHeight="1"/>
    <row r="3470" ht="24.9" customHeight="1"/>
    <row r="3471" ht="24.9" customHeight="1"/>
    <row r="3472" ht="24.9" customHeight="1"/>
    <row r="3473" ht="24.9" customHeight="1"/>
    <row r="3474" ht="24.9" customHeight="1"/>
    <row r="3475" ht="24.9" customHeight="1"/>
    <row r="3476" ht="24.9" customHeight="1"/>
    <row r="3477" ht="24.9" customHeight="1"/>
    <row r="3478" ht="24.9" customHeight="1"/>
    <row r="3479" ht="24.9" customHeight="1"/>
    <row r="3480" ht="24.9" customHeight="1"/>
    <row r="3481" ht="24.9" customHeight="1"/>
    <row r="3482" ht="24.9" customHeight="1"/>
    <row r="3483" ht="24.9" customHeight="1"/>
    <row r="3484" ht="24.9" customHeight="1"/>
    <row r="3485" ht="24.9" customHeight="1"/>
    <row r="3486" ht="24.9" customHeight="1"/>
    <row r="3487" ht="24.9" customHeight="1"/>
    <row r="3488" ht="24.9" customHeight="1"/>
    <row r="3489" ht="24.9" customHeight="1"/>
    <row r="3490" ht="24.9" customHeight="1"/>
    <row r="3491" ht="24.9" customHeight="1"/>
    <row r="3492" ht="24.9" customHeight="1"/>
    <row r="3493" ht="24.9" customHeight="1"/>
    <row r="3494" ht="24.9" customHeight="1"/>
    <row r="3495" ht="24.9" customHeight="1"/>
    <row r="3496" ht="24.9" customHeight="1"/>
    <row r="3497" ht="24.9" customHeight="1"/>
    <row r="3498" ht="24.9" customHeight="1"/>
    <row r="3499" ht="24.9" customHeight="1"/>
    <row r="3500" ht="24.9" customHeight="1"/>
    <row r="3501" ht="24.9" customHeight="1"/>
    <row r="3502" ht="24.9" customHeight="1"/>
    <row r="3503" ht="24.9" customHeight="1"/>
    <row r="3504" ht="24.9" customHeight="1"/>
    <row r="3505" ht="24.9" customHeight="1"/>
    <row r="3506" ht="24.9" customHeight="1"/>
    <row r="3507" ht="24.9" customHeight="1"/>
    <row r="3508" ht="24.9" customHeight="1"/>
    <row r="3509" ht="24.9" customHeight="1"/>
    <row r="3510" ht="24.9" customHeight="1"/>
    <row r="3511" ht="24.9" customHeight="1"/>
    <row r="3512" ht="24.9" customHeight="1"/>
    <row r="3513" ht="24.9" customHeight="1"/>
    <row r="3514" ht="24.9" customHeight="1"/>
    <row r="3515" ht="24.9" customHeight="1"/>
    <row r="3516" ht="24.9" customHeight="1"/>
    <row r="3517" ht="24.9" customHeight="1"/>
    <row r="3518" ht="24.9" customHeight="1"/>
    <row r="3519" ht="24.9" customHeight="1"/>
    <row r="3520" ht="24.9" customHeight="1"/>
    <row r="3521" ht="24.9" customHeight="1"/>
    <row r="3522" ht="24.9" customHeight="1"/>
    <row r="3523" ht="24.9" customHeight="1"/>
    <row r="3524" ht="24.9" customHeight="1"/>
    <row r="3525" ht="24.9" customHeight="1"/>
    <row r="3526" ht="24.9" customHeight="1"/>
    <row r="3527" ht="24.9" customHeight="1"/>
    <row r="3528" ht="24.9" customHeight="1"/>
    <row r="3529" ht="24.9" customHeight="1"/>
    <row r="3530" ht="24.9" customHeight="1"/>
    <row r="3531" ht="24.9" customHeight="1"/>
    <row r="3532" ht="24.9" customHeight="1"/>
    <row r="3533" ht="24.9" customHeight="1"/>
    <row r="3534" ht="24.9" customHeight="1"/>
    <row r="3535" ht="24.9" customHeight="1"/>
    <row r="3536" ht="24.9" customHeight="1"/>
    <row r="3537" ht="24.9" customHeight="1"/>
    <row r="3538" ht="24.9" customHeight="1"/>
    <row r="3539" ht="24.9" customHeight="1"/>
    <row r="3540" ht="24.9" customHeight="1"/>
    <row r="3541" ht="24.9" customHeight="1"/>
    <row r="3542" ht="24.9" customHeight="1"/>
    <row r="3543" ht="24.9" customHeight="1"/>
    <row r="3544" ht="24.9" customHeight="1"/>
    <row r="3545" ht="24.9" customHeight="1"/>
    <row r="3546" ht="24.9" customHeight="1"/>
    <row r="3547" ht="24.9" customHeight="1"/>
    <row r="3548" ht="24.9" customHeight="1"/>
    <row r="3549" ht="24.9" customHeight="1"/>
    <row r="3550" ht="24.9" customHeight="1"/>
    <row r="3551" ht="24.9" customHeight="1"/>
    <row r="3552" ht="24.9" customHeight="1"/>
    <row r="3553" ht="24.9" customHeight="1"/>
    <row r="3554" ht="24.9" customHeight="1"/>
    <row r="3555" ht="24.9" customHeight="1"/>
    <row r="3556" ht="24.9" customHeight="1"/>
    <row r="3557" ht="24.9" customHeight="1"/>
    <row r="3558" ht="24.9" customHeight="1"/>
    <row r="3559" ht="24.9" customHeight="1"/>
    <row r="3560" ht="24.9" customHeight="1"/>
    <row r="3561" ht="24.9" customHeight="1"/>
    <row r="3562" ht="24.9" customHeight="1"/>
    <row r="3563" ht="24.9" customHeight="1"/>
    <row r="3564" ht="24.9" customHeight="1"/>
    <row r="3565" ht="24.9" customHeight="1"/>
    <row r="3566" ht="24.9" customHeight="1"/>
    <row r="3567" ht="24.9" customHeight="1"/>
    <row r="3568" ht="24.9" customHeight="1"/>
    <row r="3569" ht="24.9" customHeight="1"/>
    <row r="3570" ht="24.9" customHeight="1"/>
    <row r="3571" ht="24.9" customHeight="1"/>
    <row r="3572" ht="24.9" customHeight="1"/>
    <row r="3573" ht="24.9" customHeight="1"/>
    <row r="3574" ht="24.9" customHeight="1"/>
    <row r="3575" ht="24.9" customHeight="1"/>
    <row r="3576" ht="24.9" customHeight="1"/>
    <row r="3577" ht="24.9" customHeight="1"/>
    <row r="3578" ht="24.9" customHeight="1"/>
    <row r="3579" ht="24.9" customHeight="1"/>
    <row r="3580" ht="24.9" customHeight="1"/>
    <row r="3581" ht="24.9" customHeight="1"/>
    <row r="3582" ht="24.9" customHeight="1"/>
    <row r="3583" ht="24.9" customHeight="1"/>
    <row r="3584" ht="24.9" customHeight="1"/>
    <row r="3585" ht="24.9" customHeight="1"/>
    <row r="3586" ht="24.9" customHeight="1"/>
    <row r="3587" ht="24.9" customHeight="1"/>
    <row r="3588" ht="24.9" customHeight="1"/>
    <row r="3589" ht="24.9" customHeight="1"/>
    <row r="3590" ht="24.9" customHeight="1"/>
    <row r="3591" ht="24.9" customHeight="1"/>
    <row r="3592" ht="24.9" customHeight="1"/>
    <row r="3593" ht="24.9" customHeight="1"/>
    <row r="3594" ht="24.9" customHeight="1"/>
    <row r="3595" ht="24.9" customHeight="1"/>
    <row r="3596" ht="24.9" customHeight="1"/>
    <row r="3597" ht="24.9" customHeight="1"/>
    <row r="3598" ht="24.9" customHeight="1"/>
    <row r="3599" ht="24.9" customHeight="1"/>
    <row r="3600" ht="24.9" customHeight="1"/>
    <row r="3601" ht="24.9" customHeight="1"/>
    <row r="3602" ht="24.9" customHeight="1"/>
    <row r="3603" ht="24.9" customHeight="1"/>
    <row r="3604" ht="24.9" customHeight="1"/>
    <row r="3605" ht="24.9" customHeight="1"/>
    <row r="3606" ht="24.9" customHeight="1"/>
    <row r="3607" ht="24.9" customHeight="1"/>
    <row r="3608" ht="24.9" customHeight="1"/>
    <row r="3609" ht="24.9" customHeight="1"/>
    <row r="3610" ht="24.9" customHeight="1"/>
    <row r="3611" ht="24.9" customHeight="1"/>
    <row r="3612" ht="24.9" customHeight="1"/>
    <row r="3613" ht="24.9" customHeight="1"/>
    <row r="3614" ht="24.9" customHeight="1"/>
    <row r="3615" ht="24.9" customHeight="1"/>
    <row r="3616" ht="24.9" customHeight="1"/>
    <row r="3617" ht="24.9" customHeight="1"/>
    <row r="3618" ht="24.9" customHeight="1"/>
    <row r="3619" ht="24.9" customHeight="1"/>
    <row r="3620" ht="24.9" customHeight="1"/>
    <row r="3621" ht="24.9" customHeight="1"/>
    <row r="3622" ht="24.9" customHeight="1"/>
    <row r="3623" ht="24.9" customHeight="1"/>
    <row r="3624" ht="24.9" customHeight="1"/>
    <row r="3625" ht="24.9" customHeight="1"/>
    <row r="3626" ht="24.9" customHeight="1"/>
    <row r="3627" ht="24.9" customHeight="1"/>
    <row r="3628" ht="24.9" customHeight="1"/>
    <row r="3629" ht="24.9" customHeight="1"/>
    <row r="3630" ht="24.9" customHeight="1"/>
    <row r="3631" ht="24.9" customHeight="1"/>
    <row r="3632" ht="24.9" customHeight="1"/>
    <row r="3633" ht="24.9" customHeight="1"/>
    <row r="3634" ht="24.9" customHeight="1"/>
    <row r="3635" ht="24.9" customHeight="1"/>
    <row r="3636" ht="24.9" customHeight="1"/>
    <row r="3637" ht="24.9" customHeight="1"/>
    <row r="3638" ht="24.9" customHeight="1"/>
    <row r="3639" ht="24.9" customHeight="1"/>
    <row r="3640" ht="24.9" customHeight="1"/>
    <row r="3641" ht="24.9" customHeight="1"/>
    <row r="3642" ht="24.9" customHeight="1"/>
    <row r="3643" ht="24.9" customHeight="1"/>
    <row r="3644" ht="24.9" customHeight="1"/>
    <row r="3645" ht="24.9" customHeight="1"/>
    <row r="3646" ht="24.9" customHeight="1"/>
    <row r="3647" ht="24.9" customHeight="1"/>
    <row r="3648" ht="24.9" customHeight="1"/>
    <row r="3649" ht="24.9" customHeight="1"/>
    <row r="3650" ht="24.9" customHeight="1"/>
    <row r="3651" ht="24.9" customHeight="1"/>
    <row r="3652" ht="24.9" customHeight="1"/>
    <row r="3653" ht="24.9" customHeight="1"/>
    <row r="3654" ht="24.9" customHeight="1"/>
    <row r="3655" ht="24.9" customHeight="1"/>
    <row r="3656" ht="24.9" customHeight="1"/>
    <row r="3657" ht="24.9" customHeight="1"/>
    <row r="3658" ht="24.9" customHeight="1"/>
    <row r="3659" ht="24.9" customHeight="1"/>
    <row r="3660" ht="24.9" customHeight="1"/>
    <row r="3661" ht="24.9" customHeight="1"/>
    <row r="3662" ht="24.9" customHeight="1"/>
    <row r="3663" ht="24.9" customHeight="1"/>
    <row r="3664" ht="24.9" customHeight="1"/>
    <row r="3665" ht="24.9" customHeight="1"/>
    <row r="3666" ht="24.9" customHeight="1"/>
    <row r="3667" ht="24.9" customHeight="1"/>
    <row r="3668" ht="24.9" customHeight="1"/>
    <row r="3669" ht="24.9" customHeight="1"/>
    <row r="3670" ht="24.9" customHeight="1"/>
    <row r="3671" ht="24.9" customHeight="1"/>
    <row r="3672" ht="24.9" customHeight="1"/>
    <row r="3673" ht="24.9" customHeight="1"/>
    <row r="3674" ht="24.9" customHeight="1"/>
    <row r="3675" ht="24.9" customHeight="1"/>
    <row r="3676" ht="24.9" customHeight="1"/>
    <row r="3677" ht="24.9" customHeight="1"/>
    <row r="3678" ht="24.9" customHeight="1"/>
    <row r="3679" ht="24.9" customHeight="1"/>
    <row r="3680" ht="24.9" customHeight="1"/>
    <row r="3681" ht="24.9" customHeight="1"/>
    <row r="3682" ht="24.9" customHeight="1"/>
    <row r="3683" ht="24.9" customHeight="1"/>
    <row r="3684" ht="24.9" customHeight="1"/>
    <row r="3685" ht="24.9" customHeight="1"/>
    <row r="3686" ht="24.9" customHeight="1"/>
    <row r="3687" ht="24.9" customHeight="1"/>
    <row r="3688" ht="24.9" customHeight="1"/>
    <row r="3689" ht="24.9" customHeight="1"/>
    <row r="3690" ht="24.9" customHeight="1"/>
    <row r="3691" ht="24.9" customHeight="1"/>
    <row r="3692" ht="24.9" customHeight="1"/>
    <row r="3693" ht="24.9" customHeight="1"/>
    <row r="3694" ht="24.9" customHeight="1"/>
    <row r="3695" ht="24.9" customHeight="1"/>
    <row r="3696" ht="24.9" customHeight="1"/>
    <row r="3697" ht="24.9" customHeight="1"/>
    <row r="3698" ht="24.9" customHeight="1"/>
    <row r="3699" ht="24.9" customHeight="1"/>
    <row r="3700" ht="24.9" customHeight="1"/>
    <row r="3701" ht="24.9" customHeight="1"/>
    <row r="3702" ht="24.9" customHeight="1"/>
    <row r="3703" ht="24.9" customHeight="1"/>
    <row r="3704" ht="24.9" customHeight="1"/>
    <row r="3705" ht="24.9" customHeight="1"/>
    <row r="3706" ht="24.9" customHeight="1"/>
    <row r="3707" ht="24.9" customHeight="1"/>
    <row r="3708" ht="24.9" customHeight="1"/>
    <row r="3709" ht="24.9" customHeight="1"/>
    <row r="3710" ht="24.9" customHeight="1"/>
    <row r="3711" ht="24.9" customHeight="1"/>
    <row r="3712" ht="24.9" customHeight="1"/>
    <row r="3713" ht="24.9" customHeight="1"/>
    <row r="3714" ht="24.9" customHeight="1"/>
    <row r="3715" ht="24.9" customHeight="1"/>
    <row r="3716" ht="24.9" customHeight="1"/>
    <row r="3717" ht="24.9" customHeight="1"/>
    <row r="3718" ht="24.9" customHeight="1"/>
    <row r="3719" ht="24.9" customHeight="1"/>
    <row r="3720" ht="24.9" customHeight="1"/>
    <row r="3721" ht="24.9" customHeight="1"/>
    <row r="3722" ht="24.9" customHeight="1"/>
    <row r="3723" ht="24.9" customHeight="1"/>
    <row r="3724" ht="24.9" customHeight="1"/>
    <row r="3725" ht="24.9" customHeight="1"/>
    <row r="3726" ht="24.9" customHeight="1"/>
    <row r="3727" ht="24.9" customHeight="1"/>
    <row r="3728" ht="24.9" customHeight="1"/>
    <row r="3729" ht="24.9" customHeight="1"/>
    <row r="3730" ht="24.9" customHeight="1"/>
    <row r="3731" ht="24.9" customHeight="1"/>
    <row r="3732" ht="24.9" customHeight="1"/>
    <row r="3733" ht="24.9" customHeight="1"/>
    <row r="3734" ht="24.9" customHeight="1"/>
    <row r="3735" ht="24.9" customHeight="1"/>
    <row r="3736" ht="24.9" customHeight="1"/>
    <row r="3737" ht="24.9" customHeight="1"/>
    <row r="3738" ht="24.9" customHeight="1"/>
    <row r="3739" ht="24.9" customHeight="1"/>
    <row r="3740" ht="24.9" customHeight="1"/>
    <row r="3741" ht="24.9" customHeight="1"/>
    <row r="3742" ht="24.9" customHeight="1"/>
    <row r="3743" ht="24.9" customHeight="1"/>
    <row r="3744" ht="24.9" customHeight="1"/>
    <row r="3745" ht="24.9" customHeight="1"/>
    <row r="3746" ht="24.9" customHeight="1"/>
    <row r="3747" ht="24.9" customHeight="1"/>
    <row r="3748" ht="24.9" customHeight="1"/>
    <row r="3749" ht="24.9" customHeight="1"/>
    <row r="3750" ht="24.9" customHeight="1"/>
    <row r="3751" ht="24.9" customHeight="1"/>
    <row r="3752" ht="24.9" customHeight="1"/>
    <row r="3753" ht="24.9" customHeight="1"/>
    <row r="3754" ht="24.9" customHeight="1"/>
    <row r="3755" ht="24.9" customHeight="1"/>
    <row r="3756" ht="24.9" customHeight="1"/>
    <row r="3757" ht="24.9" customHeight="1"/>
    <row r="3758" ht="24.9" customHeight="1"/>
    <row r="3759" ht="24.9" customHeight="1"/>
    <row r="3760" ht="24.9" customHeight="1"/>
    <row r="3761" ht="24.9" customHeight="1"/>
    <row r="3762" ht="24.9" customHeight="1"/>
    <row r="3763" ht="24.9" customHeight="1"/>
    <row r="3764" ht="24.9" customHeight="1"/>
    <row r="3765" ht="24.9" customHeight="1"/>
    <row r="3766" ht="24.9" customHeight="1"/>
    <row r="3767" ht="24.9" customHeight="1"/>
    <row r="3768" ht="24.9" customHeight="1"/>
    <row r="3769" ht="24.9" customHeight="1"/>
    <row r="3770" ht="24.9" customHeight="1"/>
    <row r="3771" ht="24.9" customHeight="1"/>
    <row r="3772" ht="24.9" customHeight="1"/>
    <row r="3773" ht="24.9" customHeight="1"/>
    <row r="3774" ht="24.9" customHeight="1"/>
    <row r="3775" ht="24.9" customHeight="1"/>
    <row r="3776" ht="24.9" customHeight="1"/>
    <row r="3777" ht="24.9" customHeight="1"/>
    <row r="3778" ht="24.9" customHeight="1"/>
    <row r="3779" ht="24.9" customHeight="1"/>
    <row r="3780" ht="24.9" customHeight="1"/>
    <row r="3781" ht="24.9" customHeight="1"/>
    <row r="3782" ht="24.9" customHeight="1"/>
    <row r="3783" ht="24.9" customHeight="1"/>
    <row r="3784" ht="24.9" customHeight="1"/>
    <row r="3785" ht="24.9" customHeight="1"/>
    <row r="3786" ht="24.9" customHeight="1"/>
    <row r="3787" ht="24.9" customHeight="1"/>
    <row r="3788" ht="24.9" customHeight="1"/>
    <row r="3789" ht="24.9" customHeight="1"/>
    <row r="3790" ht="24.9" customHeight="1"/>
    <row r="3791" ht="24.9" customHeight="1"/>
    <row r="3792" ht="24.9" customHeight="1"/>
    <row r="3793" ht="24.9" customHeight="1"/>
    <row r="3794" ht="24.9" customHeight="1"/>
    <row r="3795" ht="24.9" customHeight="1"/>
    <row r="3796" ht="24.9" customHeight="1"/>
    <row r="3797" ht="24.9" customHeight="1"/>
    <row r="3798" ht="24.9" customHeight="1"/>
    <row r="3799" ht="24.9" customHeight="1"/>
    <row r="3800" ht="24.9" customHeight="1"/>
    <row r="3801" ht="24.9" customHeight="1"/>
    <row r="3802" ht="24.9" customHeight="1"/>
    <row r="3803" ht="24.9" customHeight="1"/>
    <row r="3804" ht="24.9" customHeight="1"/>
    <row r="3805" ht="24.9" customHeight="1"/>
    <row r="3806" ht="24.9" customHeight="1"/>
    <row r="3807" ht="24.9" customHeight="1"/>
    <row r="3808" ht="24.9" customHeight="1"/>
    <row r="3809" ht="24.9" customHeight="1"/>
    <row r="3810" ht="24.9" customHeight="1"/>
    <row r="3811" ht="24.9" customHeight="1"/>
    <row r="3812" ht="24.9" customHeight="1"/>
    <row r="3813" ht="24.9" customHeight="1"/>
    <row r="3814" ht="24.9" customHeight="1"/>
    <row r="3815" ht="24.9" customHeight="1"/>
    <row r="3816" ht="24.9" customHeight="1"/>
    <row r="3817" ht="24.9" customHeight="1"/>
    <row r="3818" ht="24.9" customHeight="1"/>
    <row r="3819" ht="24.9" customHeight="1"/>
    <row r="3820" ht="24.9" customHeight="1"/>
    <row r="3821" ht="24.9" customHeight="1"/>
    <row r="3822" ht="24.9" customHeight="1"/>
    <row r="3823" ht="24.9" customHeight="1"/>
    <row r="3824" ht="24.9" customHeight="1"/>
    <row r="3825" ht="24.9" customHeight="1"/>
    <row r="3826" ht="24.9" customHeight="1"/>
    <row r="3827" ht="24.9" customHeight="1"/>
    <row r="3828" ht="24.9" customHeight="1"/>
    <row r="3829" ht="24.9" customHeight="1"/>
    <row r="3830" ht="24.9" customHeight="1"/>
    <row r="3831" ht="24.9" customHeight="1"/>
    <row r="3832" ht="24.9" customHeight="1"/>
    <row r="3833" ht="24.9" customHeight="1"/>
    <row r="3834" ht="24.9" customHeight="1"/>
    <row r="3835" ht="24.9" customHeight="1"/>
    <row r="3836" ht="24.9" customHeight="1"/>
    <row r="3837" ht="24.9" customHeight="1"/>
    <row r="3838" ht="24.9" customHeight="1"/>
    <row r="3839" ht="24.9" customHeight="1"/>
    <row r="3840" ht="24.9" customHeight="1"/>
    <row r="3841" ht="24.9" customHeight="1"/>
    <row r="3842" ht="24.9" customHeight="1"/>
    <row r="3843" ht="24.9" customHeight="1"/>
    <row r="3844" ht="24.9" customHeight="1"/>
    <row r="3845" ht="24.9" customHeight="1"/>
    <row r="3846" ht="24.9" customHeight="1"/>
    <row r="3847" ht="24.9" customHeight="1"/>
    <row r="3848" ht="24.9" customHeight="1"/>
    <row r="3849" ht="24.9" customHeight="1"/>
    <row r="3850" ht="24.9" customHeight="1"/>
    <row r="3851" ht="24.9" customHeight="1"/>
    <row r="3852" ht="24.9" customHeight="1"/>
    <row r="3853" ht="24.9" customHeight="1"/>
    <row r="3854" ht="24.9" customHeight="1"/>
    <row r="3855" ht="24.9" customHeight="1"/>
    <row r="3856" ht="24.9" customHeight="1"/>
    <row r="3857" ht="24.9" customHeight="1"/>
    <row r="3858" ht="24.9" customHeight="1"/>
    <row r="3859" ht="24.9" customHeight="1"/>
    <row r="3860" ht="24.9" customHeight="1"/>
    <row r="3861" ht="24.9" customHeight="1"/>
    <row r="3862" ht="24.9" customHeight="1"/>
    <row r="3863" ht="24.9" customHeight="1"/>
    <row r="3864" ht="24.9" customHeight="1"/>
    <row r="3865" ht="24.9" customHeight="1"/>
    <row r="3866" ht="24.9" customHeight="1"/>
    <row r="3867" ht="24.9" customHeight="1"/>
    <row r="3868" ht="24.9" customHeight="1"/>
    <row r="3869" ht="24.9" customHeight="1"/>
    <row r="3870" ht="24.9" customHeight="1"/>
    <row r="3871" ht="24.9" customHeight="1"/>
    <row r="3872" ht="24.9" customHeight="1"/>
    <row r="3873" ht="24.9" customHeight="1"/>
    <row r="3874" ht="24.9" customHeight="1"/>
    <row r="3875" ht="24.9" customHeight="1"/>
    <row r="3876" ht="24.9" customHeight="1"/>
    <row r="3877" ht="24.9" customHeight="1"/>
    <row r="3878" ht="24.9" customHeight="1"/>
    <row r="3879" ht="24.9" customHeight="1"/>
    <row r="3880" ht="24.9" customHeight="1"/>
    <row r="3881" ht="24.9" customHeight="1"/>
    <row r="3882" ht="24.9" customHeight="1"/>
    <row r="3883" ht="24.9" customHeight="1"/>
    <row r="3884" ht="24.9" customHeight="1"/>
    <row r="3885" ht="24.9" customHeight="1"/>
    <row r="3886" ht="24.9" customHeight="1"/>
    <row r="3887" ht="24.9" customHeight="1"/>
    <row r="3888" ht="24.9" customHeight="1"/>
    <row r="3889" ht="24.9" customHeight="1"/>
    <row r="3890" ht="24.9" customHeight="1"/>
    <row r="3891" ht="24.9" customHeight="1"/>
    <row r="3892" ht="24.9" customHeight="1"/>
    <row r="3893" ht="24.9" customHeight="1"/>
    <row r="3894" ht="24.9" customHeight="1"/>
    <row r="3895" ht="24.9" customHeight="1"/>
    <row r="3896" ht="24.9" customHeight="1"/>
    <row r="3897" ht="24.9" customHeight="1"/>
    <row r="3898" ht="24.9" customHeight="1"/>
    <row r="3899" ht="24.9" customHeight="1"/>
    <row r="3900" ht="24.9" customHeight="1"/>
    <row r="3901" ht="24.9" customHeight="1"/>
    <row r="3902" ht="24.9" customHeight="1"/>
    <row r="3903" ht="24.9" customHeight="1"/>
    <row r="3904" ht="24.9" customHeight="1"/>
    <row r="3905" ht="24.9" customHeight="1"/>
    <row r="3906" ht="24.9" customHeight="1"/>
    <row r="3907" ht="24.9" customHeight="1"/>
    <row r="3908" ht="24.9" customHeight="1"/>
    <row r="3909" ht="24.9" customHeight="1"/>
    <row r="3910" ht="24.9" customHeight="1"/>
    <row r="3911" ht="24.9" customHeight="1"/>
    <row r="3912" ht="24.9" customHeight="1"/>
    <row r="3913" ht="24.9" customHeight="1"/>
    <row r="3914" ht="24.9" customHeight="1"/>
    <row r="3915" ht="24.9" customHeight="1"/>
    <row r="3916" ht="24.9" customHeight="1"/>
    <row r="3917" ht="24.9" customHeight="1"/>
    <row r="3918" ht="24.9" customHeight="1"/>
    <row r="3919" ht="24.9" customHeight="1"/>
    <row r="3920" ht="24.9" customHeight="1"/>
    <row r="3921" ht="24.9" customHeight="1"/>
    <row r="3922" ht="24.9" customHeight="1"/>
    <row r="3923" ht="24.9" customHeight="1"/>
    <row r="3924" ht="24.9" customHeight="1"/>
    <row r="3925" ht="24.9" customHeight="1"/>
    <row r="3926" ht="24.9" customHeight="1"/>
    <row r="3927" ht="24.9" customHeight="1"/>
    <row r="3928" ht="24.9" customHeight="1"/>
    <row r="3929" ht="24.9" customHeight="1"/>
    <row r="3930" ht="24.9" customHeight="1"/>
    <row r="3931" ht="24.9" customHeight="1"/>
    <row r="3932" ht="24.9" customHeight="1"/>
    <row r="3933" ht="24.9" customHeight="1"/>
    <row r="3934" ht="24.9" customHeight="1"/>
    <row r="3935" ht="24.9" customHeight="1"/>
    <row r="3936" ht="24.9" customHeight="1"/>
    <row r="3937" ht="24.9" customHeight="1"/>
    <row r="3938" ht="24.9" customHeight="1"/>
    <row r="3939" ht="24.9" customHeight="1"/>
    <row r="3940" ht="24.9" customHeight="1"/>
    <row r="3941" ht="24.9" customHeight="1"/>
    <row r="3942" ht="24.9" customHeight="1"/>
    <row r="3943" ht="24.9" customHeight="1"/>
    <row r="3944" ht="24.9" customHeight="1"/>
    <row r="3945" ht="24.9" customHeight="1"/>
    <row r="3946" ht="24.9" customHeight="1"/>
    <row r="3947" ht="24.9" customHeight="1"/>
    <row r="3948" ht="24.9" customHeight="1"/>
    <row r="3949" ht="24.9" customHeight="1"/>
    <row r="3950" ht="24.9" customHeight="1"/>
    <row r="3951" ht="24.9" customHeight="1"/>
    <row r="3952" ht="24.9" customHeight="1"/>
    <row r="3953" ht="24.9" customHeight="1"/>
    <row r="3954" ht="24.9" customHeight="1"/>
    <row r="3955" ht="24.9" customHeight="1"/>
    <row r="3956" ht="24.9" customHeight="1"/>
    <row r="3957" ht="24.9" customHeight="1"/>
    <row r="3958" ht="24.9" customHeight="1"/>
    <row r="3959" ht="24.9" customHeight="1"/>
    <row r="3960" ht="24.9" customHeight="1"/>
    <row r="3961" ht="24.9" customHeight="1"/>
    <row r="3962" ht="24.9" customHeight="1"/>
    <row r="3963" ht="24.9" customHeight="1"/>
    <row r="3964" ht="24.9" customHeight="1"/>
    <row r="3965" ht="24.9" customHeight="1"/>
    <row r="3966" ht="24.9" customHeight="1"/>
    <row r="3967" ht="24.9" customHeight="1"/>
    <row r="3968" ht="24.9" customHeight="1"/>
    <row r="3969" ht="24.9" customHeight="1"/>
    <row r="3970" ht="24.9" customHeight="1"/>
    <row r="3971" ht="24.9" customHeight="1"/>
    <row r="3972" ht="24.9" customHeight="1"/>
    <row r="3973" ht="24.9" customHeight="1"/>
    <row r="3974" ht="24.9" customHeight="1"/>
    <row r="3975" ht="24.9" customHeight="1"/>
    <row r="3976" ht="24.9" customHeight="1"/>
    <row r="3977" ht="24.9" customHeight="1"/>
    <row r="3978" ht="24.9" customHeight="1"/>
    <row r="3979" ht="24.9" customHeight="1"/>
    <row r="3980" ht="24.9" customHeight="1"/>
    <row r="3981" ht="24.9" customHeight="1"/>
    <row r="3982" ht="24.9" customHeight="1"/>
    <row r="3983" ht="24.9" customHeight="1"/>
    <row r="3984" ht="24.9" customHeight="1"/>
    <row r="3985" ht="24.9" customHeight="1"/>
    <row r="3986" ht="24.9" customHeight="1"/>
    <row r="3987" ht="24.9" customHeight="1"/>
    <row r="3988" ht="24.9" customHeight="1"/>
    <row r="3989" ht="24.9" customHeight="1"/>
    <row r="3990" ht="24.9" customHeight="1"/>
    <row r="3991" ht="24.9" customHeight="1"/>
    <row r="3992" ht="24.9" customHeight="1"/>
    <row r="3993" ht="24.9" customHeight="1"/>
    <row r="3994" ht="24.9" customHeight="1"/>
    <row r="3995" ht="24.9" customHeight="1"/>
    <row r="3996" ht="24.9" customHeight="1"/>
    <row r="3997" ht="24.9" customHeight="1"/>
    <row r="3998" ht="24.9" customHeight="1"/>
    <row r="3999" ht="24.9" customHeight="1"/>
    <row r="4000" ht="24.9" customHeight="1"/>
    <row r="4001" ht="24.9" customHeight="1"/>
    <row r="4002" ht="24.9" customHeight="1"/>
    <row r="4003" ht="24.9" customHeight="1"/>
    <row r="4004" ht="24.9" customHeight="1"/>
    <row r="4005" ht="24.9" customHeight="1"/>
    <row r="4006" ht="24.9" customHeight="1"/>
    <row r="4007" ht="24.9" customHeight="1"/>
    <row r="4008" ht="24.9" customHeight="1"/>
    <row r="4009" ht="24.9" customHeight="1"/>
    <row r="4010" ht="24.9" customHeight="1"/>
    <row r="4011" ht="24.9" customHeight="1"/>
    <row r="4012" ht="24.9" customHeight="1"/>
    <row r="4013" ht="24.9" customHeight="1"/>
    <row r="4014" ht="24.9" customHeight="1"/>
    <row r="4015" ht="24.9" customHeight="1"/>
    <row r="4016" ht="24.9" customHeight="1"/>
    <row r="4017" ht="24.9" customHeight="1"/>
    <row r="4018" ht="24.9" customHeight="1"/>
    <row r="4019" ht="24.9" customHeight="1"/>
    <row r="4020" ht="24.9" customHeight="1"/>
    <row r="4021" ht="24.9" customHeight="1"/>
    <row r="4022" ht="24.9" customHeight="1"/>
    <row r="4023" ht="24.9" customHeight="1"/>
    <row r="4024" ht="24.9" customHeight="1"/>
    <row r="4025" ht="24.9" customHeight="1"/>
    <row r="4026" ht="24.9" customHeight="1"/>
    <row r="4027" ht="24.9" customHeight="1"/>
    <row r="4028" ht="24.9" customHeight="1"/>
    <row r="4029" ht="24.9" customHeight="1"/>
    <row r="4030" ht="24.9" customHeight="1"/>
    <row r="4031" ht="24.9" customHeight="1"/>
    <row r="4032" ht="24.9" customHeight="1"/>
    <row r="4033" ht="24.9" customHeight="1"/>
    <row r="4034" ht="24.9" customHeight="1"/>
    <row r="4035" ht="24.9" customHeight="1"/>
    <row r="4036" ht="24.9" customHeight="1"/>
    <row r="4037" ht="24.9" customHeight="1"/>
    <row r="4038" ht="24.9" customHeight="1"/>
    <row r="4039" ht="24.9" customHeight="1"/>
    <row r="4040" ht="24.9" customHeight="1"/>
    <row r="4041" ht="24.9" customHeight="1"/>
    <row r="4042" ht="24.9" customHeight="1"/>
    <row r="4043" ht="24.9" customHeight="1"/>
    <row r="4044" ht="24.9" customHeight="1"/>
    <row r="4045" ht="24.9" customHeight="1"/>
    <row r="4046" ht="24.9" customHeight="1"/>
    <row r="4047" ht="24.9" customHeight="1"/>
    <row r="4048" ht="24.9" customHeight="1"/>
    <row r="4049" ht="24.9" customHeight="1"/>
    <row r="4050" ht="24.9" customHeight="1"/>
    <row r="4051" ht="24.9" customHeight="1"/>
    <row r="4052" ht="24.9" customHeight="1"/>
    <row r="4053" ht="24.9" customHeight="1"/>
    <row r="4054" ht="24.9" customHeight="1"/>
    <row r="4055" ht="24.9" customHeight="1"/>
    <row r="4056" ht="24.9" customHeight="1"/>
    <row r="4057" ht="24.9" customHeight="1"/>
    <row r="4058" ht="24.9" customHeight="1"/>
    <row r="4059" ht="24.9" customHeight="1"/>
    <row r="4060" ht="24.9" customHeight="1"/>
    <row r="4061" ht="24.9" customHeight="1"/>
    <row r="4062" ht="24.9" customHeight="1"/>
    <row r="4063" ht="24.9" customHeight="1"/>
    <row r="4064" ht="24.9" customHeight="1"/>
    <row r="4065" ht="24.9" customHeight="1"/>
    <row r="4066" ht="24.9" customHeight="1"/>
    <row r="4067" ht="24.9" customHeight="1"/>
    <row r="4068" ht="24.9" customHeight="1"/>
    <row r="4069" ht="24.9" customHeight="1"/>
    <row r="4070" ht="24.9" customHeight="1"/>
    <row r="4071" ht="24.9" customHeight="1"/>
    <row r="4072" ht="24.9" customHeight="1"/>
    <row r="4073" ht="24.9" customHeight="1"/>
    <row r="4074" ht="24.9" customHeight="1"/>
    <row r="4075" ht="24.9" customHeight="1"/>
    <row r="4076" ht="24.9" customHeight="1"/>
    <row r="4077" ht="24.9" customHeight="1"/>
    <row r="4078" ht="24.9" customHeight="1"/>
    <row r="4079" ht="24.9" customHeight="1"/>
    <row r="4080" ht="24.9" customHeight="1"/>
    <row r="4081" ht="24.9" customHeight="1"/>
    <row r="4082" ht="24.9" customHeight="1"/>
    <row r="4083" ht="24.9" customHeight="1"/>
    <row r="4084" ht="24.9" customHeight="1"/>
    <row r="4085" ht="24.9" customHeight="1"/>
    <row r="4086" ht="24.9" customHeight="1"/>
    <row r="4087" ht="24.9" customHeight="1"/>
    <row r="4088" ht="24.9" customHeight="1"/>
    <row r="4089" ht="24.9" customHeight="1"/>
    <row r="4090" ht="24.9" customHeight="1"/>
    <row r="4091" ht="24.9" customHeight="1"/>
    <row r="4092" ht="24.9" customHeight="1"/>
    <row r="4093" ht="24.9" customHeight="1"/>
    <row r="4094" ht="24.9" customHeight="1"/>
    <row r="4095" ht="24.9" customHeight="1"/>
    <row r="4096" ht="24.9" customHeight="1"/>
    <row r="4097" ht="24.9" customHeight="1"/>
    <row r="4098" ht="24.9" customHeight="1"/>
    <row r="4099" ht="24.9" customHeight="1"/>
    <row r="4100" ht="24.9" customHeight="1"/>
    <row r="4101" ht="24.9" customHeight="1"/>
    <row r="4102" ht="24.9" customHeight="1"/>
    <row r="4103" ht="24.9" customHeight="1"/>
    <row r="4104" ht="24.9" customHeight="1"/>
    <row r="4105" ht="24.9" customHeight="1"/>
    <row r="4106" ht="24.9" customHeight="1"/>
    <row r="4107" ht="24.9" customHeight="1"/>
    <row r="4108" ht="24.9" customHeight="1"/>
    <row r="4109" ht="24.9" customHeight="1"/>
    <row r="4110" ht="24.9" customHeight="1"/>
    <row r="4111" ht="24.9" customHeight="1"/>
    <row r="4112" ht="24.9" customHeight="1"/>
    <row r="4113" ht="24.9" customHeight="1"/>
    <row r="4114" ht="24.9" customHeight="1"/>
    <row r="4115" ht="24.9" customHeight="1"/>
    <row r="4116" ht="24.9" customHeight="1"/>
    <row r="4117" ht="24.9" customHeight="1"/>
    <row r="4118" ht="24.9" customHeight="1"/>
    <row r="4119" ht="24.9" customHeight="1"/>
    <row r="4120" ht="24.9" customHeight="1"/>
    <row r="4121" ht="24.9" customHeight="1"/>
    <row r="4122" ht="24.9" customHeight="1"/>
    <row r="4123" ht="24.9" customHeight="1"/>
    <row r="4124" ht="24.9" customHeight="1"/>
    <row r="4125" ht="24.9" customHeight="1"/>
    <row r="4126" ht="24.9" customHeight="1"/>
    <row r="4127" ht="24.9" customHeight="1"/>
    <row r="4128" ht="24.9" customHeight="1"/>
    <row r="4129" ht="24.9" customHeight="1"/>
    <row r="4130" ht="24.9" customHeight="1"/>
    <row r="4131" ht="24.9" customHeight="1"/>
    <row r="4132" ht="24.9" customHeight="1"/>
    <row r="4133" ht="24.9" customHeight="1"/>
    <row r="4134" ht="24.9" customHeight="1"/>
    <row r="4135" ht="24.9" customHeight="1"/>
    <row r="4136" ht="24.9" customHeight="1"/>
    <row r="4137" ht="24.9" customHeight="1"/>
    <row r="4138" ht="24.9" customHeight="1"/>
    <row r="4139" ht="24.9" customHeight="1"/>
    <row r="4140" ht="24.9" customHeight="1"/>
    <row r="4141" ht="24.9" customHeight="1"/>
    <row r="4142" ht="24.9" customHeight="1"/>
    <row r="4143" ht="24.9" customHeight="1"/>
    <row r="4144" ht="24.9" customHeight="1"/>
    <row r="4145" ht="24.9" customHeight="1"/>
    <row r="4146" ht="24.9" customHeight="1"/>
    <row r="4147" ht="24.9" customHeight="1"/>
    <row r="4148" ht="24.9" customHeight="1"/>
    <row r="4149" ht="24.9" customHeight="1"/>
    <row r="4150" ht="24.9" customHeight="1"/>
    <row r="4151" ht="24.9" customHeight="1"/>
    <row r="4152" ht="24.9" customHeight="1"/>
    <row r="4153" ht="24.9" customHeight="1"/>
    <row r="4154" ht="24.9" customHeight="1"/>
    <row r="4155" ht="24.9" customHeight="1"/>
    <row r="4156" ht="24.9" customHeight="1"/>
    <row r="4157" ht="24.9" customHeight="1"/>
    <row r="4158" ht="24.9" customHeight="1"/>
    <row r="4159" ht="24.9" customHeight="1"/>
    <row r="4160" ht="24.9" customHeight="1"/>
    <row r="4161" ht="24.9" customHeight="1"/>
    <row r="4162" ht="24.9" customHeight="1"/>
    <row r="4163" ht="24.9" customHeight="1"/>
    <row r="4164" ht="24.9" customHeight="1"/>
    <row r="4165" ht="24.9" customHeight="1"/>
    <row r="4166" ht="24.9" customHeight="1"/>
    <row r="4167" ht="24.9" customHeight="1"/>
    <row r="4168" ht="24.9" customHeight="1"/>
    <row r="4169" ht="24.9" customHeight="1"/>
    <row r="4170" ht="24.9" customHeight="1"/>
    <row r="4171" ht="24.9" customHeight="1"/>
    <row r="4172" ht="24.9" customHeight="1"/>
    <row r="4173" ht="24.9" customHeight="1"/>
    <row r="4174" ht="24.9" customHeight="1"/>
    <row r="4175" ht="24.9" customHeight="1"/>
    <row r="4176" ht="24.9" customHeight="1"/>
    <row r="4177" ht="24.9" customHeight="1"/>
    <row r="4178" ht="24.9" customHeight="1"/>
    <row r="4179" ht="24.9" customHeight="1"/>
    <row r="4180" ht="24.9" customHeight="1"/>
    <row r="4181" ht="24.9" customHeight="1"/>
    <row r="4182" ht="24.9" customHeight="1"/>
    <row r="4183" ht="24.9" customHeight="1"/>
    <row r="4184" ht="24.9" customHeight="1"/>
    <row r="4185" ht="24.9" customHeight="1"/>
    <row r="4186" ht="24.9" customHeight="1"/>
    <row r="4187" ht="24.9" customHeight="1"/>
    <row r="4188" ht="24.9" customHeight="1"/>
    <row r="4189" ht="24.9" customHeight="1"/>
    <row r="4190" ht="24.9" customHeight="1"/>
    <row r="4191" ht="24.9" customHeight="1"/>
    <row r="4192" ht="24.9" customHeight="1"/>
    <row r="4193" ht="24.9" customHeight="1"/>
    <row r="4194" ht="24.9" customHeight="1"/>
    <row r="4195" ht="24.9" customHeight="1"/>
    <row r="4196" ht="24.9" customHeight="1"/>
    <row r="4197" ht="24.9" customHeight="1"/>
    <row r="4198" ht="24.9" customHeight="1"/>
    <row r="4199" ht="24.9" customHeight="1"/>
    <row r="4200" ht="24.9" customHeight="1"/>
    <row r="4201" ht="24.9" customHeight="1"/>
    <row r="4202" ht="24.9" customHeight="1"/>
    <row r="4203" ht="24.9" customHeight="1"/>
    <row r="4204" ht="24.9" customHeight="1"/>
    <row r="4205" ht="24.9" customHeight="1"/>
    <row r="4206" ht="24.9" customHeight="1"/>
    <row r="4207" ht="24.9" customHeight="1"/>
    <row r="4208" ht="24.9" customHeight="1"/>
    <row r="4209" ht="24.9" customHeight="1"/>
    <row r="4210" ht="24.9" customHeight="1"/>
    <row r="4211" ht="24.9" customHeight="1"/>
    <row r="4212" ht="24.9" customHeight="1"/>
    <row r="4213" ht="24.9" customHeight="1"/>
    <row r="4214" ht="24.9" customHeight="1"/>
    <row r="4215" ht="24.9" customHeight="1"/>
    <row r="4216" ht="24.9" customHeight="1"/>
    <row r="4217" ht="24.9" customHeight="1"/>
    <row r="4218" ht="24.9" customHeight="1"/>
    <row r="4219" ht="24.9" customHeight="1"/>
    <row r="4220" ht="24.9" customHeight="1"/>
    <row r="4221" ht="24.9" customHeight="1"/>
    <row r="4222" ht="24.9" customHeight="1"/>
    <row r="4223" ht="24.9" customHeight="1"/>
    <row r="4224" ht="24.9" customHeight="1"/>
    <row r="4225" ht="24.9" customHeight="1"/>
    <row r="4226" ht="24.9" customHeight="1"/>
    <row r="4227" ht="24.9" customHeight="1"/>
    <row r="4228" ht="24.9" customHeight="1"/>
    <row r="4229" ht="24.9" customHeight="1"/>
    <row r="4230" ht="24.9" customHeight="1"/>
    <row r="4231" ht="24.9" customHeight="1"/>
    <row r="4232" ht="24.9" customHeight="1"/>
    <row r="4233" ht="24.9" customHeight="1"/>
    <row r="4234" ht="24.9" customHeight="1"/>
    <row r="4235" ht="24.9" customHeight="1"/>
    <row r="4236" ht="24.9" customHeight="1"/>
    <row r="4237" ht="24.9" customHeight="1"/>
    <row r="4238" ht="24.9" customHeight="1"/>
    <row r="4239" ht="24.9" customHeight="1"/>
    <row r="4240" ht="24.9" customHeight="1"/>
    <row r="4241" ht="24.9" customHeight="1"/>
    <row r="4242" ht="24.9" customHeight="1"/>
    <row r="4243" ht="24.9" customHeight="1"/>
    <row r="4244" ht="24.9" customHeight="1"/>
    <row r="4245" ht="24.9" customHeight="1"/>
    <row r="4246" ht="24.9" customHeight="1"/>
    <row r="4247" ht="24.9" customHeight="1"/>
    <row r="4248" ht="24.9" customHeight="1"/>
    <row r="4249" ht="24.9" customHeight="1"/>
    <row r="4250" ht="24.9" customHeight="1"/>
    <row r="4251" ht="24.9" customHeight="1"/>
    <row r="4252" ht="24.9" customHeight="1"/>
    <row r="4253" ht="24.9" customHeight="1"/>
    <row r="4254" ht="24.9" customHeight="1"/>
    <row r="4255" ht="24.9" customHeight="1"/>
    <row r="4256" ht="24.9" customHeight="1"/>
    <row r="4257" ht="24.9" customHeight="1"/>
    <row r="4258" ht="24.9" customHeight="1"/>
    <row r="4259" ht="24.9" customHeight="1"/>
    <row r="4260" ht="24.9" customHeight="1"/>
    <row r="4261" ht="24.9" customHeight="1"/>
    <row r="4262" ht="24.9" customHeight="1"/>
    <row r="4263" ht="24.9" customHeight="1"/>
    <row r="4264" ht="24.9" customHeight="1"/>
    <row r="4265" ht="24.9" customHeight="1"/>
    <row r="4266" ht="24.9" customHeight="1"/>
    <row r="4267" ht="24.9" customHeight="1"/>
    <row r="4268" ht="24.9" customHeight="1"/>
    <row r="4269" ht="24.9" customHeight="1"/>
    <row r="4270" ht="24.9" customHeight="1"/>
    <row r="4271" ht="24.9" customHeight="1"/>
    <row r="4272" ht="24.9" customHeight="1"/>
    <row r="4273" ht="24.9" customHeight="1"/>
    <row r="4274" ht="24.9" customHeight="1"/>
    <row r="4275" ht="24.9" customHeight="1"/>
    <row r="4276" ht="24.9" customHeight="1"/>
    <row r="4277" ht="24.9" customHeight="1"/>
    <row r="4278" ht="24.9" customHeight="1"/>
    <row r="4279" ht="24.9" customHeight="1"/>
    <row r="4280" ht="24.9" customHeight="1"/>
    <row r="4281" ht="24.9" customHeight="1"/>
    <row r="4282" ht="24.9" customHeight="1"/>
    <row r="4283" ht="24.9" customHeight="1"/>
    <row r="4284" ht="24.9" customHeight="1"/>
    <row r="4285" ht="24.9" customHeight="1"/>
    <row r="4286" ht="24.9" customHeight="1"/>
    <row r="4287" ht="24.9" customHeight="1"/>
    <row r="4288" ht="24.9" customHeight="1"/>
    <row r="4289" ht="24.9" customHeight="1"/>
    <row r="4290" ht="24.9" customHeight="1"/>
    <row r="4291" ht="24.9" customHeight="1"/>
    <row r="4292" ht="24.9" customHeight="1"/>
    <row r="4293" ht="24.9" customHeight="1"/>
    <row r="4294" ht="24.9" customHeight="1"/>
    <row r="4295" ht="24.9" customHeight="1"/>
    <row r="4296" ht="24.9" customHeight="1"/>
    <row r="4297" ht="24.9" customHeight="1"/>
    <row r="4298" ht="24.9" customHeight="1"/>
    <row r="4299" ht="24.9" customHeight="1"/>
    <row r="4300" ht="24.9" customHeight="1"/>
    <row r="4301" ht="24.9" customHeight="1"/>
    <row r="4302" ht="24.9" customHeight="1"/>
    <row r="4303" ht="24.9" customHeight="1"/>
    <row r="4304" ht="24.9" customHeight="1"/>
    <row r="4305" ht="24.9" customHeight="1"/>
    <row r="4306" ht="24.9" customHeight="1"/>
    <row r="4307" ht="24.9" customHeight="1"/>
    <row r="4308" ht="24.9" customHeight="1"/>
    <row r="4309" ht="24.9" customHeight="1"/>
    <row r="4310" ht="24.9" customHeight="1"/>
    <row r="4311" ht="24.9" customHeight="1"/>
    <row r="4312" ht="24.9" customHeight="1"/>
    <row r="4313" ht="24.9" customHeight="1"/>
    <row r="4314" ht="24.9" customHeight="1"/>
    <row r="4315" ht="24.9" customHeight="1"/>
    <row r="4316" ht="24.9" customHeight="1"/>
    <row r="4317" ht="24.9" customHeight="1"/>
    <row r="4318" ht="24.9" customHeight="1"/>
    <row r="4319" ht="24.9" customHeight="1"/>
    <row r="4320" ht="24.9" customHeight="1"/>
    <row r="4321" ht="24.9" customHeight="1"/>
    <row r="4322" ht="24.9" customHeight="1"/>
    <row r="4323" ht="24.9" customHeight="1"/>
    <row r="4324" ht="24.9" customHeight="1"/>
    <row r="4325" ht="24.9" customHeight="1"/>
    <row r="4326" ht="24.9" customHeight="1"/>
    <row r="4327" ht="24.9" customHeight="1"/>
    <row r="4328" ht="24.9" customHeight="1"/>
    <row r="4329" ht="24.9" customHeight="1"/>
    <row r="4330" ht="24.9" customHeight="1"/>
    <row r="4331" ht="24.9" customHeight="1"/>
    <row r="4332" ht="24.9" customHeight="1"/>
    <row r="4333" ht="24.9" customHeight="1"/>
    <row r="4334" ht="24.9" customHeight="1"/>
    <row r="4335" ht="24.9" customHeight="1"/>
    <row r="4336" ht="24.9" customHeight="1"/>
    <row r="4337" ht="24.9" customHeight="1"/>
    <row r="4338" ht="24.9" customHeight="1"/>
    <row r="4339" ht="24.9" customHeight="1"/>
    <row r="4340" ht="24.9" customHeight="1"/>
    <row r="4341" ht="24.9" customHeight="1"/>
    <row r="4342" ht="24.9" customHeight="1"/>
    <row r="4343" ht="24.9" customHeight="1"/>
    <row r="4344" ht="24.9" customHeight="1"/>
    <row r="4345" ht="24.9" customHeight="1"/>
    <row r="4346" ht="24.9" customHeight="1"/>
    <row r="4347" ht="24.9" customHeight="1"/>
    <row r="4348" ht="24.9" customHeight="1"/>
    <row r="4349" ht="24.9" customHeight="1"/>
    <row r="4350" ht="24.9" customHeight="1"/>
    <row r="4351" ht="24.9" customHeight="1"/>
    <row r="4352" ht="24.9" customHeight="1"/>
    <row r="4353" ht="24.9" customHeight="1"/>
    <row r="4354" ht="24.9" customHeight="1"/>
    <row r="4355" ht="24.9" customHeight="1"/>
    <row r="4356" ht="24.9" customHeight="1"/>
    <row r="4357" ht="24.9" customHeight="1"/>
    <row r="4358" ht="24.9" customHeight="1"/>
    <row r="4359" ht="24.9" customHeight="1"/>
    <row r="4360" ht="24.9" customHeight="1"/>
    <row r="4361" ht="24.9" customHeight="1"/>
    <row r="4362" ht="24.9" customHeight="1"/>
    <row r="4363" ht="24.9" customHeight="1"/>
    <row r="4364" ht="24.9" customHeight="1"/>
    <row r="4365" ht="24.9" customHeight="1"/>
    <row r="4366" ht="24.9" customHeight="1"/>
    <row r="4367" ht="24.9" customHeight="1"/>
    <row r="4368" ht="24.9" customHeight="1"/>
    <row r="4369" ht="24.9" customHeight="1"/>
    <row r="4370" ht="24.9" customHeight="1"/>
    <row r="4371" ht="24.9" customHeight="1"/>
    <row r="4372" ht="24.9" customHeight="1"/>
    <row r="4373" ht="24.9" customHeight="1"/>
    <row r="4374" ht="24.9" customHeight="1"/>
    <row r="4375" ht="24.9" customHeight="1"/>
    <row r="4376" ht="24.9" customHeight="1"/>
    <row r="4377" ht="24.9" customHeight="1"/>
    <row r="4378" ht="24.9" customHeight="1"/>
    <row r="4379" ht="24.9" customHeight="1"/>
    <row r="4380" ht="24.9" customHeight="1"/>
    <row r="4381" ht="24.9" customHeight="1"/>
    <row r="4382" ht="24.9" customHeight="1"/>
    <row r="4383" ht="24.9" customHeight="1"/>
    <row r="4384" ht="24.9" customHeight="1"/>
    <row r="4385" ht="24.9" customHeight="1"/>
    <row r="4386" ht="24.9" customHeight="1"/>
    <row r="4387" ht="24.9" customHeight="1"/>
    <row r="4388" ht="24.9" customHeight="1"/>
    <row r="4389" ht="24.9" customHeight="1"/>
    <row r="4390" ht="24.9" customHeight="1"/>
    <row r="4391" ht="24.9" customHeight="1"/>
    <row r="4392" ht="24.9" customHeight="1"/>
    <row r="4393" ht="24.9" customHeight="1"/>
    <row r="4394" ht="24.9" customHeight="1"/>
    <row r="4395" ht="24.9" customHeight="1"/>
    <row r="4396" ht="24.9" customHeight="1"/>
    <row r="4397" ht="24.9" customHeight="1"/>
    <row r="4398" ht="24.9" customHeight="1"/>
    <row r="4399" ht="24.9" customHeight="1"/>
    <row r="4400" ht="24.9" customHeight="1"/>
    <row r="4401" ht="24.9" customHeight="1"/>
    <row r="4402" ht="24.9" customHeight="1"/>
    <row r="4403" ht="24.9" customHeight="1"/>
    <row r="4404" ht="24.9" customHeight="1"/>
    <row r="4405" ht="24.9" customHeight="1"/>
    <row r="4406" ht="24.9" customHeight="1"/>
    <row r="4407" ht="24.9" customHeight="1"/>
    <row r="4408" ht="24.9" customHeight="1"/>
    <row r="4409" ht="24.9" customHeight="1"/>
    <row r="4410" ht="24.9" customHeight="1"/>
    <row r="4411" ht="24.9" customHeight="1"/>
    <row r="4412" ht="24.9" customHeight="1"/>
    <row r="4413" ht="24.9" customHeight="1"/>
    <row r="4414" ht="24.9" customHeight="1"/>
    <row r="4415" ht="24.9" customHeight="1"/>
    <row r="4416" ht="24.9" customHeight="1"/>
    <row r="4417" ht="24.9" customHeight="1"/>
    <row r="4418" ht="24.9" customHeight="1"/>
    <row r="4419" ht="24.9" customHeight="1"/>
    <row r="4420" ht="24.9" customHeight="1"/>
    <row r="4421" ht="24.9" customHeight="1"/>
    <row r="4422" ht="24.9" customHeight="1"/>
    <row r="4423" ht="24.9" customHeight="1"/>
    <row r="4424" ht="24.9" customHeight="1"/>
    <row r="4425" ht="24.9" customHeight="1"/>
    <row r="4426" ht="24.9" customHeight="1"/>
    <row r="4427" ht="24.9" customHeight="1"/>
    <row r="4428" ht="24.9" customHeight="1"/>
    <row r="4429" ht="24.9" customHeight="1"/>
    <row r="4430" ht="24.9" customHeight="1"/>
    <row r="4431" ht="24.9" customHeight="1"/>
    <row r="4432" ht="24.9" customHeight="1"/>
    <row r="4433" ht="24.9" customHeight="1"/>
    <row r="4434" ht="24.9" customHeight="1"/>
    <row r="4435" ht="24.9" customHeight="1"/>
    <row r="4436" ht="24.9" customHeight="1"/>
    <row r="4437" ht="24.9" customHeight="1"/>
    <row r="4438" ht="24.9" customHeight="1"/>
    <row r="4439" ht="24.9" customHeight="1"/>
    <row r="4440" ht="24.9" customHeight="1"/>
    <row r="4441" ht="24.9" customHeight="1"/>
    <row r="4442" ht="24.9" customHeight="1"/>
    <row r="4443" ht="24.9" customHeight="1"/>
    <row r="4444" ht="24.9" customHeight="1"/>
    <row r="4445" ht="24.9" customHeight="1"/>
    <row r="4446" ht="24.9" customHeight="1"/>
    <row r="4447" ht="24.9" customHeight="1"/>
    <row r="4448" ht="24.9" customHeight="1"/>
    <row r="4449" ht="24.9" customHeight="1"/>
    <row r="4450" ht="24.9" customHeight="1"/>
    <row r="4451" ht="24.9" customHeight="1"/>
    <row r="4452" ht="24.9" customHeight="1"/>
    <row r="4453" ht="24.9" customHeight="1"/>
    <row r="4454" ht="24.9" customHeight="1"/>
    <row r="4455" ht="24.9" customHeight="1"/>
    <row r="4456" ht="24.9" customHeight="1"/>
    <row r="4457" ht="24.9" customHeight="1"/>
    <row r="4458" ht="24.9" customHeight="1"/>
    <row r="4459" ht="24.9" customHeight="1"/>
    <row r="4460" ht="24.9" customHeight="1"/>
    <row r="4461" ht="24.9" customHeight="1"/>
    <row r="4462" ht="24.9" customHeight="1"/>
    <row r="4463" ht="24.9" customHeight="1"/>
    <row r="4464" ht="24.9" customHeight="1"/>
    <row r="4465" ht="24.9" customHeight="1"/>
    <row r="4466" ht="24.9" customHeight="1"/>
    <row r="4467" ht="24.9" customHeight="1"/>
    <row r="4468" ht="24.9" customHeight="1"/>
    <row r="4469" ht="24.9" customHeight="1"/>
    <row r="4470" ht="24.9" customHeight="1"/>
    <row r="4471" ht="24.9" customHeight="1"/>
    <row r="4472" ht="24.9" customHeight="1"/>
    <row r="4473" ht="24.9" customHeight="1"/>
    <row r="4474" ht="24.9" customHeight="1"/>
    <row r="4475" ht="24.9" customHeight="1"/>
    <row r="4476" ht="24.9" customHeight="1"/>
    <row r="4477" ht="24.9" customHeight="1"/>
    <row r="4478" ht="24.9" customHeight="1"/>
    <row r="4479" ht="24.9" customHeight="1"/>
    <row r="4480" ht="24.9" customHeight="1"/>
    <row r="4481" ht="24.9" customHeight="1"/>
    <row r="4482" ht="24.9" customHeight="1"/>
    <row r="4483" ht="24.9" customHeight="1"/>
    <row r="4484" ht="24.9" customHeight="1"/>
    <row r="4485" ht="24.9" customHeight="1"/>
    <row r="4486" ht="24.9" customHeight="1"/>
    <row r="4487" ht="24.9" customHeight="1"/>
    <row r="4488" ht="24.9" customHeight="1"/>
    <row r="4489" ht="24.9" customHeight="1"/>
    <row r="4490" ht="24.9" customHeight="1"/>
    <row r="4491" ht="24.9" customHeight="1"/>
    <row r="4492" ht="24.9" customHeight="1"/>
    <row r="4493" ht="24.9" customHeight="1"/>
    <row r="4494" ht="24.9" customHeight="1"/>
    <row r="4495" ht="24.9" customHeight="1"/>
    <row r="4496" ht="24.9" customHeight="1"/>
    <row r="4497" ht="24.9" customHeight="1"/>
    <row r="4498" ht="24.9" customHeight="1"/>
    <row r="4499" ht="24.9" customHeight="1"/>
    <row r="4500" ht="24.9" customHeight="1"/>
    <row r="4501" ht="24.9" customHeight="1"/>
    <row r="4502" ht="24.9" customHeight="1"/>
    <row r="4503" ht="24.9" customHeight="1"/>
    <row r="4504" ht="24.9" customHeight="1"/>
    <row r="4505" ht="24.9" customHeight="1"/>
    <row r="4506" ht="24.9" customHeight="1"/>
    <row r="4507" ht="24.9" customHeight="1"/>
    <row r="4508" ht="24.9" customHeight="1"/>
    <row r="4509" ht="24.9" customHeight="1"/>
    <row r="4510" ht="24.9" customHeight="1"/>
    <row r="4511" ht="24.9" customHeight="1"/>
    <row r="4512" ht="24.9" customHeight="1"/>
    <row r="4513" ht="24.9" customHeight="1"/>
    <row r="4514" ht="24.9" customHeight="1"/>
    <row r="4515" ht="24.9" customHeight="1"/>
    <row r="4516" ht="24.9" customHeight="1"/>
    <row r="4517" ht="24.9" customHeight="1"/>
    <row r="4518" ht="24.9" customHeight="1"/>
    <row r="4519" ht="24.9" customHeight="1"/>
    <row r="4520" ht="24.9" customHeight="1"/>
    <row r="4521" ht="24.9" customHeight="1"/>
    <row r="4522" ht="24.9" customHeight="1"/>
    <row r="4523" ht="24.9" customHeight="1"/>
    <row r="4524" ht="24.9" customHeight="1"/>
    <row r="4525" ht="24.9" customHeight="1"/>
    <row r="4526" ht="24.9" customHeight="1"/>
    <row r="4527" ht="24.9" customHeight="1"/>
    <row r="4528" ht="24.9" customHeight="1"/>
    <row r="4529" ht="24.9" customHeight="1"/>
    <row r="4530" ht="24.9" customHeight="1"/>
    <row r="4531" ht="24.9" customHeight="1"/>
    <row r="4532" ht="24.9" customHeight="1"/>
    <row r="4533" ht="24.9" customHeight="1"/>
    <row r="4534" ht="24.9" customHeight="1"/>
    <row r="4535" ht="24.9" customHeight="1"/>
    <row r="4536" ht="24.9" customHeight="1"/>
    <row r="4537" ht="24.9" customHeight="1"/>
    <row r="4538" ht="24.9" customHeight="1"/>
    <row r="4539" ht="24.9" customHeight="1"/>
    <row r="4540" ht="24.9" customHeight="1"/>
    <row r="4541" ht="24.9" customHeight="1"/>
    <row r="4542" ht="24.9" customHeight="1"/>
    <row r="4543" ht="24.9" customHeight="1"/>
    <row r="4544" ht="24.9" customHeight="1"/>
    <row r="4545" ht="24.9" customHeight="1"/>
    <row r="4546" ht="24.9" customHeight="1"/>
    <row r="4547" ht="24.9" customHeight="1"/>
    <row r="4548" ht="24.9" customHeight="1"/>
    <row r="4549" ht="24.9" customHeight="1"/>
    <row r="4550" ht="24.9" customHeight="1"/>
    <row r="4551" ht="24.9" customHeight="1"/>
    <row r="4552" ht="24.9" customHeight="1"/>
    <row r="4553" ht="24.9" customHeight="1"/>
    <row r="4554" ht="24.9" customHeight="1"/>
    <row r="4555" ht="24.9" customHeight="1"/>
    <row r="4556" ht="24.9" customHeight="1"/>
    <row r="4557" ht="24.9" customHeight="1"/>
    <row r="4558" ht="24.9" customHeight="1"/>
    <row r="4559" ht="24.9" customHeight="1"/>
    <row r="4560" ht="24.9" customHeight="1"/>
    <row r="4561" ht="24.9" customHeight="1"/>
    <row r="4562" ht="24.9" customHeight="1"/>
    <row r="4563" ht="24.9" customHeight="1"/>
    <row r="4564" ht="24.9" customHeight="1"/>
    <row r="4565" ht="24.9" customHeight="1"/>
    <row r="4566" ht="24.9" customHeight="1"/>
    <row r="4567" ht="24.9" customHeight="1"/>
    <row r="4568" ht="24.9" customHeight="1"/>
    <row r="4569" ht="24.9" customHeight="1"/>
    <row r="4570" ht="24.9" customHeight="1"/>
    <row r="4571" ht="24.9" customHeight="1"/>
    <row r="4572" ht="24.9" customHeight="1"/>
    <row r="4573" ht="24.9" customHeight="1"/>
    <row r="4574" ht="24.9" customHeight="1"/>
    <row r="4575" ht="24.9" customHeight="1"/>
    <row r="4576" ht="24.9" customHeight="1"/>
    <row r="4577" ht="24.9" customHeight="1"/>
    <row r="4578" ht="24.9" customHeight="1"/>
    <row r="4579" ht="24.9" customHeight="1"/>
    <row r="4580" ht="24.9" customHeight="1"/>
    <row r="4581" ht="24.9" customHeight="1"/>
    <row r="4582" ht="24.9" customHeight="1"/>
    <row r="4583" ht="24.9" customHeight="1"/>
    <row r="4584" ht="24.9" customHeight="1"/>
    <row r="4585" ht="24.9" customHeight="1"/>
    <row r="4586" ht="24.9" customHeight="1"/>
    <row r="4587" ht="24.9" customHeight="1"/>
    <row r="4588" ht="24.9" customHeight="1"/>
    <row r="4589" ht="24.9" customHeight="1"/>
    <row r="4590" ht="24.9" customHeight="1"/>
    <row r="4591" ht="24.9" customHeight="1"/>
    <row r="4592" ht="24.9" customHeight="1"/>
    <row r="4593" ht="24.9" customHeight="1"/>
    <row r="4594" ht="24.9" customHeight="1"/>
    <row r="4595" ht="24.9" customHeight="1"/>
    <row r="4596" ht="24.9" customHeight="1"/>
    <row r="4597" ht="24.9" customHeight="1"/>
    <row r="4598" ht="24.9" customHeight="1"/>
    <row r="4599" ht="24.9" customHeight="1"/>
    <row r="4600" ht="24.9" customHeight="1"/>
    <row r="4601" ht="24.9" customHeight="1"/>
    <row r="4602" ht="24.9" customHeight="1"/>
    <row r="4603" ht="24.9" customHeight="1"/>
    <row r="4604" ht="24.9" customHeight="1"/>
    <row r="4605" ht="24.9" customHeight="1"/>
    <row r="4606" ht="24.9" customHeight="1"/>
    <row r="4607" ht="24.9" customHeight="1"/>
    <row r="4608" ht="24.9" customHeight="1"/>
    <row r="4609" ht="24.9" customHeight="1"/>
    <row r="4610" ht="24.9" customHeight="1"/>
    <row r="4611" ht="24.9" customHeight="1"/>
    <row r="4612" ht="24.9" customHeight="1"/>
    <row r="4613" ht="24.9" customHeight="1"/>
    <row r="4614" ht="24.9" customHeight="1"/>
    <row r="4615" ht="24.9" customHeight="1"/>
    <row r="4616" ht="24.9" customHeight="1"/>
    <row r="4617" ht="24.9" customHeight="1"/>
    <row r="4618" ht="24.9" customHeight="1"/>
    <row r="4619" ht="24.9" customHeight="1"/>
    <row r="4620" ht="24.9" customHeight="1"/>
    <row r="4621" ht="24.9" customHeight="1"/>
    <row r="4622" ht="24.9" customHeight="1"/>
    <row r="4623" ht="24.9" customHeight="1"/>
    <row r="4624" ht="24.9" customHeight="1"/>
    <row r="4625" ht="24.9" customHeight="1"/>
    <row r="4626" ht="24.9" customHeight="1"/>
    <row r="4627" ht="24.9" customHeight="1"/>
    <row r="4628" ht="24.9" customHeight="1"/>
    <row r="4629" ht="24.9" customHeight="1"/>
    <row r="4630" ht="24.9" customHeight="1"/>
    <row r="4631" ht="24.9" customHeight="1"/>
    <row r="4632" ht="24.9" customHeight="1"/>
    <row r="4633" ht="24.9" customHeight="1"/>
    <row r="4634" ht="24.9" customHeight="1"/>
    <row r="4635" ht="24.9" customHeight="1"/>
    <row r="4636" ht="24.9" customHeight="1"/>
    <row r="4637" ht="24.9" customHeight="1"/>
    <row r="4638" ht="24.9" customHeight="1"/>
    <row r="4639" ht="24.9" customHeight="1"/>
    <row r="4640" ht="24.9" customHeight="1"/>
    <row r="4641" ht="24.9" customHeight="1"/>
    <row r="4642" ht="24.9" customHeight="1"/>
    <row r="4643" ht="24.9" customHeight="1"/>
    <row r="4644" ht="24.9" customHeight="1"/>
    <row r="4645" ht="24.9" customHeight="1"/>
    <row r="4646" ht="24.9" customHeight="1"/>
    <row r="4647" ht="24.9" customHeight="1"/>
    <row r="4648" ht="24.9" customHeight="1"/>
    <row r="4649" ht="24.9" customHeight="1"/>
    <row r="4650" ht="24.9" customHeight="1"/>
    <row r="4651" ht="24.9" customHeight="1"/>
    <row r="4652" ht="24.9" customHeight="1"/>
    <row r="4653" ht="24.9" customHeight="1"/>
    <row r="4654" ht="24.9" customHeight="1"/>
    <row r="4655" ht="24.9" customHeight="1"/>
    <row r="4656" ht="24.9" customHeight="1"/>
    <row r="4657" ht="24.9" customHeight="1"/>
    <row r="4658" ht="24.9" customHeight="1"/>
    <row r="4659" ht="24.9" customHeight="1"/>
    <row r="4660" ht="24.9" customHeight="1"/>
    <row r="4661" ht="24.9" customHeight="1"/>
    <row r="4662" ht="24.9" customHeight="1"/>
    <row r="4663" ht="24.9" customHeight="1"/>
    <row r="4664" ht="24.9" customHeight="1"/>
    <row r="4665" ht="24.9" customHeight="1"/>
    <row r="4666" ht="24.9" customHeight="1"/>
    <row r="4667" ht="24.9" customHeight="1"/>
    <row r="4668" ht="24.9" customHeight="1"/>
    <row r="4669" ht="24.9" customHeight="1"/>
    <row r="4670" ht="24.9" customHeight="1"/>
    <row r="4671" ht="24.9" customHeight="1"/>
    <row r="4672" ht="24.9" customHeight="1"/>
    <row r="4673" ht="24.9" customHeight="1"/>
    <row r="4674" ht="24.9" customHeight="1"/>
    <row r="4675" ht="24.9" customHeight="1"/>
    <row r="4676" ht="24.9" customHeight="1"/>
    <row r="4677" ht="24.9" customHeight="1"/>
    <row r="4678" ht="24.9" customHeight="1"/>
    <row r="4679" ht="24.9" customHeight="1"/>
    <row r="4680" ht="24.9" customHeight="1"/>
    <row r="4681" ht="24.9" customHeight="1"/>
    <row r="4682" ht="24.9" customHeight="1"/>
    <row r="4683" ht="24.9" customHeight="1"/>
    <row r="4684" ht="24.9" customHeight="1"/>
    <row r="4685" ht="24.9" customHeight="1"/>
    <row r="4686" ht="24.9" customHeight="1"/>
    <row r="4687" ht="24.9" customHeight="1"/>
    <row r="4688" ht="24.9" customHeight="1"/>
    <row r="4689" ht="24.9" customHeight="1"/>
    <row r="4690" ht="24.9" customHeight="1"/>
    <row r="4691" ht="24.9" customHeight="1"/>
    <row r="4692" ht="24.9" customHeight="1"/>
    <row r="4693" ht="24.9" customHeight="1"/>
    <row r="4694" ht="24.9" customHeight="1"/>
    <row r="4695" ht="24.9" customHeight="1"/>
    <row r="4696" ht="24.9" customHeight="1"/>
    <row r="4697" ht="24.9" customHeight="1"/>
    <row r="4698" ht="24.9" customHeight="1"/>
    <row r="4699" ht="24.9" customHeight="1"/>
    <row r="4700" ht="24.9" customHeight="1"/>
    <row r="4701" ht="24.9" customHeight="1"/>
    <row r="4702" ht="24.9" customHeight="1"/>
    <row r="4703" ht="24.9" customHeight="1"/>
    <row r="4704" ht="24.9" customHeight="1"/>
    <row r="4705" ht="24.9" customHeight="1"/>
    <row r="4706" ht="24.9" customHeight="1"/>
    <row r="4707" ht="24.9" customHeight="1"/>
    <row r="4708" ht="24.9" customHeight="1"/>
    <row r="4709" ht="24.9" customHeight="1"/>
    <row r="4710" ht="24.9" customHeight="1"/>
    <row r="4711" ht="24.9" customHeight="1"/>
    <row r="4712" ht="24.9" customHeight="1"/>
    <row r="4713" ht="24.9" customHeight="1"/>
    <row r="4714" ht="24.9" customHeight="1"/>
    <row r="4715" ht="24.9" customHeight="1"/>
    <row r="4716" ht="24.9" customHeight="1"/>
    <row r="4717" ht="24.9" customHeight="1"/>
    <row r="4718" ht="24.9" customHeight="1"/>
    <row r="4719" ht="24.9" customHeight="1"/>
    <row r="4720" ht="24.9" customHeight="1"/>
    <row r="4721" ht="24.9" customHeight="1"/>
    <row r="4722" ht="24.9" customHeight="1"/>
    <row r="4723" ht="24.9" customHeight="1"/>
    <row r="4724" ht="24.9" customHeight="1"/>
    <row r="4725" ht="24.9" customHeight="1"/>
    <row r="4726" ht="24.9" customHeight="1"/>
    <row r="4727" ht="24.9" customHeight="1"/>
    <row r="4728" ht="24.9" customHeight="1"/>
    <row r="4729" ht="24.9" customHeight="1"/>
    <row r="4730" ht="24.9" customHeight="1"/>
    <row r="4731" ht="24.9" customHeight="1"/>
    <row r="4732" ht="24.9" customHeight="1"/>
    <row r="4733" ht="24.9" customHeight="1"/>
    <row r="4734" ht="24.9" customHeight="1"/>
    <row r="4735" ht="24.9" customHeight="1"/>
    <row r="4736" ht="24.9" customHeight="1"/>
    <row r="4737" ht="24.9" customHeight="1"/>
    <row r="4738" ht="24.9" customHeight="1"/>
    <row r="4739" ht="24.9" customHeight="1"/>
    <row r="4740" ht="24.9" customHeight="1"/>
    <row r="4741" ht="24.9" customHeight="1"/>
    <row r="4742" ht="24.9" customHeight="1"/>
    <row r="4743" ht="24.9" customHeight="1"/>
    <row r="4744" ht="24.9" customHeight="1"/>
    <row r="4745" ht="24.9" customHeight="1"/>
    <row r="4746" ht="24.9" customHeight="1"/>
    <row r="4747" ht="24.9" customHeight="1"/>
    <row r="4748" ht="24.9" customHeight="1"/>
    <row r="4749" ht="24.9" customHeight="1"/>
    <row r="4750" ht="24.9" customHeight="1"/>
    <row r="4751" ht="24.9" customHeight="1"/>
    <row r="4752" ht="24.9" customHeight="1"/>
    <row r="4753" ht="24.9" customHeight="1"/>
    <row r="4754" ht="24.9" customHeight="1"/>
    <row r="4755" ht="24.9" customHeight="1"/>
    <row r="4756" ht="24.9" customHeight="1"/>
    <row r="4757" ht="24.9" customHeight="1"/>
    <row r="4758" ht="24.9" customHeight="1"/>
    <row r="4759" ht="24.9" customHeight="1"/>
    <row r="4760" ht="24.9" customHeight="1"/>
    <row r="4761" ht="24.9" customHeight="1"/>
    <row r="4762" ht="24.9" customHeight="1"/>
    <row r="4763" ht="24.9" customHeight="1"/>
    <row r="4764" ht="24.9" customHeight="1"/>
    <row r="4765" ht="24.9" customHeight="1"/>
    <row r="4766" ht="24.9" customHeight="1"/>
    <row r="4767" ht="24.9" customHeight="1"/>
    <row r="4768" ht="24.9" customHeight="1"/>
    <row r="4769" ht="24.9" customHeight="1"/>
    <row r="4770" ht="24.9" customHeight="1"/>
    <row r="4771" ht="24.9" customHeight="1"/>
    <row r="4772" ht="24.9" customHeight="1"/>
    <row r="4773" ht="24.9" customHeight="1"/>
    <row r="4774" ht="24.9" customHeight="1"/>
    <row r="4775" ht="24.9" customHeight="1"/>
    <row r="4776" ht="24.9" customHeight="1"/>
    <row r="4777" ht="24.9" customHeight="1"/>
    <row r="4778" ht="24.9" customHeight="1"/>
    <row r="4779" ht="24.9" customHeight="1"/>
    <row r="4780" ht="24.9" customHeight="1"/>
    <row r="4781" ht="24.9" customHeight="1"/>
    <row r="4782" ht="24.9" customHeight="1"/>
    <row r="4783" ht="24.9" customHeight="1"/>
    <row r="4784" ht="24.9" customHeight="1"/>
    <row r="4785" ht="24.9" customHeight="1"/>
    <row r="4786" ht="24.9" customHeight="1"/>
    <row r="4787" ht="24.9" customHeight="1"/>
    <row r="4788" ht="24.9" customHeight="1"/>
    <row r="4789" ht="24.9" customHeight="1"/>
    <row r="4790" ht="24.9" customHeight="1"/>
    <row r="4791" ht="24.9" customHeight="1"/>
    <row r="4792" ht="24.9" customHeight="1"/>
    <row r="4793" ht="24.9" customHeight="1"/>
    <row r="4794" ht="24.9" customHeight="1"/>
    <row r="4795" ht="24.9" customHeight="1"/>
    <row r="4796" ht="24.9" customHeight="1"/>
    <row r="4797" ht="24.9" customHeight="1"/>
    <row r="4798" ht="24.9" customHeight="1"/>
    <row r="4799" ht="24.9" customHeight="1"/>
    <row r="4800" ht="24.9" customHeight="1"/>
    <row r="4801" ht="24.9" customHeight="1"/>
    <row r="4802" ht="24.9" customHeight="1"/>
    <row r="4803" ht="24.9" customHeight="1"/>
    <row r="4804" ht="24.9" customHeight="1"/>
    <row r="4805" ht="24.9" customHeight="1"/>
    <row r="4806" ht="24.9" customHeight="1"/>
    <row r="4807" ht="24.9" customHeight="1"/>
    <row r="4808" ht="24.9" customHeight="1"/>
    <row r="4809" ht="24.9" customHeight="1"/>
    <row r="4810" ht="24.9" customHeight="1"/>
    <row r="4811" ht="24.9" customHeight="1"/>
    <row r="4812" ht="24.9" customHeight="1"/>
    <row r="4813" ht="24.9" customHeight="1"/>
    <row r="4814" ht="24.9" customHeight="1"/>
    <row r="4815" ht="24.9" customHeight="1"/>
    <row r="4816" ht="24.9" customHeight="1"/>
    <row r="4817" ht="24.9" customHeight="1"/>
    <row r="4818" ht="24.9" customHeight="1"/>
    <row r="4819" ht="24.9" customHeight="1"/>
    <row r="4820" ht="24.9" customHeight="1"/>
    <row r="4821" ht="24.9" customHeight="1"/>
    <row r="4822" ht="24.9" customHeight="1"/>
    <row r="4823" ht="24.9" customHeight="1"/>
    <row r="4824" ht="24.9" customHeight="1"/>
    <row r="4825" ht="24.9" customHeight="1"/>
    <row r="4826" ht="24.9" customHeight="1"/>
    <row r="4827" ht="24.9" customHeight="1"/>
    <row r="4828" ht="24.9" customHeight="1"/>
    <row r="4829" ht="24.9" customHeight="1"/>
    <row r="4830" ht="24.9" customHeight="1"/>
    <row r="4831" ht="24.9" customHeight="1"/>
    <row r="4832" ht="24.9" customHeight="1"/>
    <row r="4833" ht="24.9" customHeight="1"/>
    <row r="4834" ht="24.9" customHeight="1"/>
    <row r="4835" ht="24.9" customHeight="1"/>
    <row r="4836" ht="24.9" customHeight="1"/>
    <row r="4837" ht="24.9" customHeight="1"/>
    <row r="4838" ht="24.9" customHeight="1"/>
    <row r="4839" ht="24.9" customHeight="1"/>
    <row r="4840" ht="24.9" customHeight="1"/>
    <row r="4841" ht="24.9" customHeight="1"/>
    <row r="4842" ht="24.9" customHeight="1"/>
    <row r="4843" ht="24.9" customHeight="1"/>
    <row r="4844" ht="24.9" customHeight="1"/>
    <row r="4845" ht="24.9" customHeight="1"/>
    <row r="4846" ht="24.9" customHeight="1"/>
    <row r="4847" ht="24.9" customHeight="1"/>
    <row r="4848" ht="24.9" customHeight="1"/>
    <row r="4849" ht="24.9" customHeight="1"/>
    <row r="4850" ht="24.9" customHeight="1"/>
    <row r="4851" ht="24.9" customHeight="1"/>
    <row r="4852" ht="24.9" customHeight="1"/>
    <row r="4853" ht="24.9" customHeight="1"/>
    <row r="4854" ht="24.9" customHeight="1"/>
    <row r="4855" ht="24.9" customHeight="1"/>
    <row r="4856" ht="24.9" customHeight="1"/>
    <row r="4857" ht="24.9" customHeight="1"/>
    <row r="4858" ht="24.9" customHeight="1"/>
    <row r="4859" ht="24.9" customHeight="1"/>
    <row r="4860" ht="24.9" customHeight="1"/>
    <row r="4861" ht="24.9" customHeight="1"/>
    <row r="4862" ht="24.9" customHeight="1"/>
    <row r="4863" ht="24.9" customHeight="1"/>
    <row r="4864" ht="24.9" customHeight="1"/>
    <row r="4865" ht="24.9" customHeight="1"/>
    <row r="4866" ht="24.9" customHeight="1"/>
    <row r="4867" ht="24.9" customHeight="1"/>
    <row r="4868" ht="24.9" customHeight="1"/>
    <row r="4869" ht="24.9" customHeight="1"/>
    <row r="4870" ht="24.9" customHeight="1"/>
    <row r="4871" ht="24.9" customHeight="1"/>
    <row r="4872" ht="24.9" customHeight="1"/>
    <row r="4873" ht="24.9" customHeight="1"/>
    <row r="4874" ht="24.9" customHeight="1"/>
    <row r="4875" ht="24.9" customHeight="1"/>
    <row r="4876" ht="24.9" customHeight="1"/>
    <row r="4877" ht="24.9" customHeight="1"/>
    <row r="4878" ht="24.9" customHeight="1"/>
    <row r="4879" ht="24.9" customHeight="1"/>
    <row r="4880" ht="24.9" customHeight="1"/>
    <row r="4881" ht="24.9" customHeight="1"/>
    <row r="4882" ht="24.9" customHeight="1"/>
    <row r="4883" ht="24.9" customHeight="1"/>
    <row r="4884" ht="24.9" customHeight="1"/>
    <row r="4885" ht="24.9" customHeight="1"/>
    <row r="4886" ht="24.9" customHeight="1"/>
    <row r="4887" ht="24.9" customHeight="1"/>
    <row r="4888" ht="24.9" customHeight="1"/>
    <row r="4889" ht="24.9" customHeight="1"/>
    <row r="4890" ht="24.9" customHeight="1"/>
    <row r="4891" ht="24.9" customHeight="1"/>
    <row r="4892" ht="24.9" customHeight="1"/>
    <row r="4893" ht="24.9" customHeight="1"/>
    <row r="4894" ht="24.9" customHeight="1"/>
    <row r="4895" ht="24.9" customHeight="1"/>
    <row r="4896" ht="24.9" customHeight="1"/>
    <row r="4897" ht="24.9" customHeight="1"/>
    <row r="4898" ht="24.9" customHeight="1"/>
    <row r="4899" ht="24.9" customHeight="1"/>
    <row r="4900" ht="24.9" customHeight="1"/>
    <row r="4901" ht="24.9" customHeight="1"/>
    <row r="4902" ht="24.9" customHeight="1"/>
    <row r="4903" ht="24.9" customHeight="1"/>
    <row r="4904" ht="24.9" customHeight="1"/>
    <row r="4905" ht="24.9" customHeight="1"/>
    <row r="4906" ht="24.9" customHeight="1"/>
    <row r="4907" ht="24.9" customHeight="1"/>
    <row r="4908" ht="24.9" customHeight="1"/>
    <row r="4909" ht="24.9" customHeight="1"/>
    <row r="4910" ht="24.9" customHeight="1"/>
    <row r="4911" ht="24.9" customHeight="1"/>
    <row r="4912" ht="24.9" customHeight="1"/>
    <row r="4913" ht="24.9" customHeight="1"/>
    <row r="4914" ht="24.9" customHeight="1"/>
    <row r="4915" ht="24.9" customHeight="1"/>
    <row r="4916" ht="24.9" customHeight="1"/>
    <row r="4917" ht="24.9" customHeight="1"/>
    <row r="4918" ht="24.9" customHeight="1"/>
    <row r="4919" ht="24.9" customHeight="1"/>
    <row r="4920" ht="24.9" customHeight="1"/>
    <row r="4921" ht="24.9" customHeight="1"/>
    <row r="4922" ht="24.9" customHeight="1"/>
    <row r="4923" ht="24.9" customHeight="1"/>
    <row r="4924" ht="24.9" customHeight="1"/>
    <row r="4925" ht="24.9" customHeight="1"/>
    <row r="4926" ht="24.9" customHeight="1"/>
    <row r="4927" ht="24.9" customHeight="1"/>
    <row r="4928" ht="24.9" customHeight="1"/>
    <row r="4929" ht="24.9" customHeight="1"/>
    <row r="4930" ht="24.9" customHeight="1"/>
    <row r="4931" ht="24.9" customHeight="1"/>
    <row r="4932" ht="24.9" customHeight="1"/>
    <row r="4933" ht="24.9" customHeight="1"/>
    <row r="4934" ht="24.9" customHeight="1"/>
    <row r="4935" ht="24.9" customHeight="1"/>
    <row r="4936" ht="24.9" customHeight="1"/>
    <row r="4937" ht="24.9" customHeight="1"/>
    <row r="4938" ht="24.9" customHeight="1"/>
    <row r="4939" ht="24.9" customHeight="1"/>
    <row r="4940" ht="24.9" customHeight="1"/>
    <row r="4941" ht="24.9" customHeight="1"/>
    <row r="4942" ht="24.9" customHeight="1"/>
    <row r="4943" ht="24.9" customHeight="1"/>
    <row r="4944" ht="24.9" customHeight="1"/>
    <row r="4945" ht="24.9" customHeight="1"/>
    <row r="4946" ht="24.9" customHeight="1"/>
    <row r="4947" ht="24.9" customHeight="1"/>
    <row r="4948" ht="24.9" customHeight="1"/>
    <row r="4949" ht="24.9" customHeight="1"/>
    <row r="4950" ht="24.9" customHeight="1"/>
    <row r="4951" ht="24.9" customHeight="1"/>
    <row r="4952" ht="24.9" customHeight="1"/>
    <row r="4953" ht="24.9" customHeight="1"/>
    <row r="4954" ht="24.9" customHeight="1"/>
    <row r="4955" ht="24.9" customHeight="1"/>
    <row r="4956" ht="24.9" customHeight="1"/>
    <row r="4957" ht="24.9" customHeight="1"/>
    <row r="4958" ht="24.9" customHeight="1"/>
    <row r="4959" ht="24.9" customHeight="1"/>
    <row r="4960" ht="24.9" customHeight="1"/>
    <row r="4961" ht="24.9" customHeight="1"/>
    <row r="4962" ht="24.9" customHeight="1"/>
    <row r="4963" ht="24.9" customHeight="1"/>
    <row r="4964" ht="24.9" customHeight="1"/>
    <row r="4965" ht="24.9" customHeight="1"/>
    <row r="4966" ht="24.9" customHeight="1"/>
    <row r="4967" ht="24.9" customHeight="1"/>
    <row r="4968" ht="24.9" customHeight="1"/>
    <row r="4969" ht="24.9" customHeight="1"/>
    <row r="4970" ht="24.9" customHeight="1"/>
    <row r="4971" ht="24.9" customHeight="1"/>
    <row r="4972" ht="24.9" customHeight="1"/>
    <row r="4973" ht="24.9" customHeight="1"/>
    <row r="4974" ht="24.9" customHeight="1"/>
    <row r="4975" ht="24.9" customHeight="1"/>
    <row r="4976" ht="24.9" customHeight="1"/>
    <row r="4977" ht="24.9" customHeight="1"/>
    <row r="4978" ht="24.9" customHeight="1"/>
    <row r="4979" ht="24.9" customHeight="1"/>
    <row r="4980" ht="24.9" customHeight="1"/>
    <row r="4981" ht="24.9" customHeight="1"/>
    <row r="4982" ht="24.9" customHeight="1"/>
    <row r="4983" ht="24.9" customHeight="1"/>
    <row r="4984" ht="24.9" customHeight="1"/>
    <row r="4985" ht="24.9" customHeight="1"/>
    <row r="4986" ht="24.9" customHeight="1"/>
    <row r="4987" ht="24.9" customHeight="1"/>
    <row r="4988" ht="24.9" customHeight="1"/>
    <row r="4989" ht="24.9" customHeight="1"/>
    <row r="4990" ht="24.9" customHeight="1"/>
    <row r="4991" ht="24.9" customHeight="1"/>
    <row r="4992" ht="24.9" customHeight="1"/>
    <row r="4993" ht="24.9" customHeight="1"/>
    <row r="4994" ht="24.9" customHeight="1"/>
    <row r="4995" ht="24.9" customHeight="1"/>
    <row r="4996" ht="24.9" customHeight="1"/>
    <row r="4997" ht="24.9" customHeight="1"/>
    <row r="4998" ht="24.9" customHeight="1"/>
    <row r="4999" ht="24.9" customHeight="1"/>
    <row r="5000" ht="24.9" customHeight="1"/>
    <row r="5001" ht="24.9" customHeight="1"/>
    <row r="5002" ht="24.9" customHeight="1"/>
    <row r="5003" ht="24.9" customHeight="1"/>
    <row r="5004" ht="24.9" customHeight="1"/>
    <row r="5005" ht="24.9" customHeight="1"/>
    <row r="5006" ht="24.9" customHeight="1"/>
    <row r="5007" ht="24.9" customHeight="1"/>
    <row r="5008" ht="24.9" customHeight="1"/>
    <row r="5009" ht="24.9" customHeight="1"/>
    <row r="5010" ht="24.9" customHeight="1"/>
    <row r="5011" ht="24.9" customHeight="1"/>
    <row r="5012" ht="24.9" customHeight="1"/>
    <row r="5013" ht="24.9" customHeight="1"/>
    <row r="5014" ht="24.9" customHeight="1"/>
    <row r="5015" ht="24.9" customHeight="1"/>
    <row r="5016" ht="24.9" customHeight="1"/>
    <row r="5017" ht="24.9" customHeight="1"/>
    <row r="5018" ht="24.9" customHeight="1"/>
    <row r="5019" ht="24.9" customHeight="1"/>
    <row r="5020" ht="24.9" customHeight="1"/>
    <row r="5021" ht="24.9" customHeight="1"/>
    <row r="5022" ht="24.9" customHeight="1"/>
    <row r="5023" ht="24.9" customHeight="1"/>
    <row r="5024" ht="24.9" customHeight="1"/>
    <row r="5025" ht="24.9" customHeight="1"/>
    <row r="5026" ht="24.9" customHeight="1"/>
    <row r="5027" ht="24.9" customHeight="1"/>
    <row r="5028" ht="24.9" customHeight="1"/>
    <row r="5029" ht="24.9" customHeight="1"/>
    <row r="5030" ht="24.9" customHeight="1"/>
    <row r="5031" ht="24.9" customHeight="1"/>
    <row r="5032" ht="24.9" customHeight="1"/>
    <row r="5033" ht="24.9" customHeight="1"/>
    <row r="5034" ht="24.9" customHeight="1"/>
    <row r="5035" ht="24.9" customHeight="1"/>
    <row r="5036" ht="24.9" customHeight="1"/>
    <row r="5037" ht="24.9" customHeight="1"/>
    <row r="5038" ht="24.9" customHeight="1"/>
    <row r="5039" ht="24.9" customHeight="1"/>
    <row r="5040" ht="24.9" customHeight="1"/>
    <row r="5041" ht="24.9" customHeight="1"/>
    <row r="5042" ht="24.9" customHeight="1"/>
    <row r="5043" ht="24.9" customHeight="1"/>
    <row r="5044" ht="24.9" customHeight="1"/>
    <row r="5045" ht="24.9" customHeight="1"/>
    <row r="5046" ht="24.9" customHeight="1"/>
    <row r="5047" ht="24.9" customHeight="1"/>
    <row r="5048" ht="24.9" customHeight="1"/>
    <row r="5049" ht="24.9" customHeight="1"/>
    <row r="5050" ht="24.9" customHeight="1"/>
    <row r="5051" ht="24.9" customHeight="1"/>
    <row r="5052" ht="24.9" customHeight="1"/>
    <row r="5053" ht="24.9" customHeight="1"/>
    <row r="5054" ht="24.9" customHeight="1"/>
    <row r="5055" ht="24.9" customHeight="1"/>
    <row r="5056" ht="24.9" customHeight="1"/>
    <row r="5057" ht="24.9" customHeight="1"/>
    <row r="5058" ht="24.9" customHeight="1"/>
    <row r="5059" ht="24.9" customHeight="1"/>
    <row r="5060" ht="24.9" customHeight="1"/>
    <row r="5061" ht="24.9" customHeight="1"/>
    <row r="5062" ht="24.9" customHeight="1"/>
    <row r="5063" ht="24.9" customHeight="1"/>
    <row r="5064" ht="24.9" customHeight="1"/>
    <row r="5065" ht="24.9" customHeight="1"/>
    <row r="5066" ht="24.9" customHeight="1"/>
    <row r="5067" ht="24.9" customHeight="1"/>
    <row r="5068" ht="24.9" customHeight="1"/>
    <row r="5069" ht="24.9" customHeight="1"/>
    <row r="5070" ht="24.9" customHeight="1"/>
    <row r="5071" ht="24.9" customHeight="1"/>
    <row r="5072" ht="24.9" customHeight="1"/>
    <row r="5073" ht="24.9" customHeight="1"/>
    <row r="5074" ht="24.9" customHeight="1"/>
    <row r="5075" ht="24.9" customHeight="1"/>
    <row r="5076" ht="24.9" customHeight="1"/>
    <row r="5077" ht="24.9" customHeight="1"/>
    <row r="5078" ht="24.9" customHeight="1"/>
    <row r="5079" ht="24.9" customHeight="1"/>
    <row r="5080" ht="24.9" customHeight="1"/>
    <row r="5081" ht="24.9" customHeight="1"/>
    <row r="5082" ht="24.9" customHeight="1"/>
    <row r="5083" ht="24.9" customHeight="1"/>
    <row r="5084" ht="24.9" customHeight="1"/>
    <row r="5085" ht="24.9" customHeight="1"/>
    <row r="5086" ht="24.9" customHeight="1"/>
    <row r="5087" ht="24.9" customHeight="1"/>
    <row r="5088" ht="24.9" customHeight="1"/>
    <row r="5089" ht="24.9" customHeight="1"/>
    <row r="5090" ht="24.9" customHeight="1"/>
    <row r="5091" ht="24.9" customHeight="1"/>
    <row r="5092" ht="24.9" customHeight="1"/>
    <row r="5093" ht="24.9" customHeight="1"/>
    <row r="5094" ht="24.9" customHeight="1"/>
    <row r="5095" ht="24.9" customHeight="1"/>
    <row r="5096" ht="24.9" customHeight="1"/>
    <row r="5097" ht="24.9" customHeight="1"/>
    <row r="5098" ht="24.9" customHeight="1"/>
    <row r="5099" ht="24.9" customHeight="1"/>
    <row r="5100" ht="24.9" customHeight="1"/>
    <row r="5101" ht="24.9" customHeight="1"/>
    <row r="5102" ht="24.9" customHeight="1"/>
    <row r="5103" ht="24.9" customHeight="1"/>
    <row r="5104" ht="24.9" customHeight="1"/>
    <row r="5105" ht="24.9" customHeight="1"/>
    <row r="5106" ht="24.9" customHeight="1"/>
    <row r="5107" ht="24.9" customHeight="1"/>
    <row r="5108" ht="24.9" customHeight="1"/>
    <row r="5109" ht="24.9" customHeight="1"/>
    <row r="5110" ht="24.9" customHeight="1"/>
    <row r="5111" ht="24.9" customHeight="1"/>
    <row r="5112" ht="24.9" customHeight="1"/>
    <row r="5113" ht="24.9" customHeight="1"/>
    <row r="5114" ht="24.9" customHeight="1"/>
    <row r="5115" ht="24.9" customHeight="1"/>
    <row r="5116" ht="24.9" customHeight="1"/>
    <row r="5117" ht="24.9" customHeight="1"/>
    <row r="5118" ht="24.9" customHeight="1"/>
    <row r="5119" ht="24.9" customHeight="1"/>
    <row r="5120" ht="24.9" customHeight="1"/>
    <row r="5121" ht="24.9" customHeight="1"/>
    <row r="5122" ht="24.9" customHeight="1"/>
    <row r="5123" ht="24.9" customHeight="1"/>
    <row r="5124" ht="24.9" customHeight="1"/>
    <row r="5125" ht="24.9" customHeight="1"/>
    <row r="5126" ht="24.9" customHeight="1"/>
    <row r="5127" ht="24.9" customHeight="1"/>
    <row r="5128" ht="24.9" customHeight="1"/>
    <row r="5129" ht="24.9" customHeight="1"/>
    <row r="5130" ht="24.9" customHeight="1"/>
    <row r="5131" ht="24.9" customHeight="1"/>
    <row r="5132" ht="24.9" customHeight="1"/>
    <row r="5133" ht="24.9" customHeight="1"/>
    <row r="5134" ht="24.9" customHeight="1"/>
    <row r="5135" ht="24.9" customHeight="1"/>
    <row r="5136" ht="24.9" customHeight="1"/>
    <row r="5137" ht="24.9" customHeight="1"/>
    <row r="5138" ht="24.9" customHeight="1"/>
    <row r="5139" ht="24.9" customHeight="1"/>
    <row r="5140" ht="24.9" customHeight="1"/>
    <row r="5141" ht="24.9" customHeight="1"/>
    <row r="5142" ht="24.9" customHeight="1"/>
    <row r="5143" ht="24.9" customHeight="1"/>
    <row r="5144" ht="24.9" customHeight="1"/>
    <row r="5145" ht="24.9" customHeight="1"/>
    <row r="5146" ht="24.9" customHeight="1"/>
    <row r="5147" ht="24.9" customHeight="1"/>
    <row r="5148" ht="24.9" customHeight="1"/>
    <row r="5149" ht="24.9" customHeight="1"/>
    <row r="5150" ht="24.9" customHeight="1"/>
    <row r="5151" ht="24.9" customHeight="1"/>
    <row r="5152" ht="24.9" customHeight="1"/>
    <row r="5153" ht="24.9" customHeight="1"/>
    <row r="5154" ht="24.9" customHeight="1"/>
    <row r="5155" ht="24.9" customHeight="1"/>
    <row r="5156" ht="24.9" customHeight="1"/>
    <row r="5157" ht="24.9" customHeight="1"/>
    <row r="5158" ht="24.9" customHeight="1"/>
    <row r="5159" ht="24.9" customHeight="1"/>
    <row r="5160" ht="24.9" customHeight="1"/>
    <row r="5161" ht="24.9" customHeight="1"/>
    <row r="5162" ht="24.9" customHeight="1"/>
    <row r="5163" ht="24.9" customHeight="1"/>
    <row r="5164" ht="24.9" customHeight="1"/>
    <row r="5165" ht="24.9" customHeight="1"/>
    <row r="5166" ht="24.9" customHeight="1"/>
    <row r="5167" ht="24.9" customHeight="1"/>
    <row r="5168" ht="24.9" customHeight="1"/>
    <row r="5169" ht="24.9" customHeight="1"/>
    <row r="5170" ht="24.9" customHeight="1"/>
    <row r="5171" ht="24.9" customHeight="1"/>
    <row r="5172" ht="24.9" customHeight="1"/>
    <row r="5173" ht="24.9" customHeight="1"/>
    <row r="5174" ht="24.9" customHeight="1"/>
    <row r="5175" ht="24.9" customHeight="1"/>
    <row r="5176" ht="24.9" customHeight="1"/>
    <row r="5177" ht="24.9" customHeight="1"/>
    <row r="5178" ht="24.9" customHeight="1"/>
    <row r="5179" ht="24.9" customHeight="1"/>
    <row r="5180" ht="24.9" customHeight="1"/>
    <row r="5181" ht="24.9" customHeight="1"/>
    <row r="5182" ht="24.9" customHeight="1"/>
    <row r="5183" ht="24.9" customHeight="1"/>
    <row r="5184" ht="24.9" customHeight="1"/>
    <row r="5185" ht="24.9" customHeight="1"/>
    <row r="5186" ht="24.9" customHeight="1"/>
    <row r="5187" ht="24.9" customHeight="1"/>
    <row r="5188" ht="24.9" customHeight="1"/>
    <row r="5189" ht="24.9" customHeight="1"/>
    <row r="5190" ht="24.9" customHeight="1"/>
    <row r="5191" ht="24.9" customHeight="1"/>
    <row r="5192" ht="24.9" customHeight="1"/>
    <row r="5193" ht="24.9" customHeight="1"/>
    <row r="5194" ht="24.9" customHeight="1"/>
    <row r="5195" ht="24.9" customHeight="1"/>
    <row r="5196" ht="24.9" customHeight="1"/>
    <row r="5197" ht="24.9" customHeight="1"/>
    <row r="5198" ht="24.9" customHeight="1"/>
    <row r="5199" ht="24.9" customHeight="1"/>
    <row r="5200" ht="24.9" customHeight="1"/>
    <row r="5201" ht="24.9" customHeight="1"/>
    <row r="5202" ht="24.9" customHeight="1"/>
    <row r="5203" ht="24.9" customHeight="1"/>
    <row r="5204" ht="24.9" customHeight="1"/>
    <row r="5205" ht="24.9" customHeight="1"/>
    <row r="5206" ht="24.9" customHeight="1"/>
    <row r="5207" ht="24.9" customHeight="1"/>
    <row r="5208" ht="24.9" customHeight="1"/>
    <row r="5209" ht="24.9" customHeight="1"/>
    <row r="5210" ht="24.9" customHeight="1"/>
    <row r="5211" ht="24.9" customHeight="1"/>
    <row r="5212" ht="24.9" customHeight="1"/>
    <row r="5213" ht="24.9" customHeight="1"/>
    <row r="5214" ht="24.9" customHeight="1"/>
    <row r="5215" ht="24.9" customHeight="1"/>
    <row r="5216" ht="24.9" customHeight="1"/>
    <row r="5217" ht="24.9" customHeight="1"/>
    <row r="5218" ht="24.9" customHeight="1"/>
    <row r="5219" ht="24.9" customHeight="1"/>
    <row r="5220" ht="24.9" customHeight="1"/>
    <row r="5221" ht="24.9" customHeight="1"/>
    <row r="5222" ht="24.9" customHeight="1"/>
    <row r="5223" ht="24.9" customHeight="1"/>
    <row r="5224" ht="24.9" customHeight="1"/>
    <row r="5225" ht="24.9" customHeight="1"/>
    <row r="5226" ht="24.9" customHeight="1"/>
    <row r="5227" ht="24.9" customHeight="1"/>
    <row r="5228" ht="24.9" customHeight="1"/>
    <row r="5229" ht="24.9" customHeight="1"/>
    <row r="5230" ht="24.9" customHeight="1"/>
    <row r="5231" ht="24.9" customHeight="1"/>
    <row r="5232" ht="24.9" customHeight="1"/>
    <row r="5233" ht="24.9" customHeight="1"/>
    <row r="5234" ht="24.9" customHeight="1"/>
    <row r="5235" ht="24.9" customHeight="1"/>
    <row r="5236" ht="24.9" customHeight="1"/>
    <row r="5237" ht="24.9" customHeight="1"/>
    <row r="5238" ht="24.9" customHeight="1"/>
    <row r="5239" ht="24.9" customHeight="1"/>
    <row r="5240" ht="24.9" customHeight="1"/>
    <row r="5241" ht="24.9" customHeight="1"/>
    <row r="5242" ht="24.9" customHeight="1"/>
    <row r="5243" ht="24.9" customHeight="1"/>
    <row r="5244" ht="24.9" customHeight="1"/>
    <row r="5245" ht="24.9" customHeight="1"/>
    <row r="5246" ht="24.9" customHeight="1"/>
    <row r="5247" ht="24.9" customHeight="1"/>
    <row r="5248" ht="24.9" customHeight="1"/>
    <row r="5249" ht="24.9" customHeight="1"/>
    <row r="5250" ht="24.9" customHeight="1"/>
    <row r="5251" ht="24.9" customHeight="1"/>
    <row r="5252" ht="24.9" customHeight="1"/>
    <row r="5253" ht="24.9" customHeight="1"/>
    <row r="5254" ht="24.9" customHeight="1"/>
    <row r="5255" ht="24.9" customHeight="1"/>
    <row r="5256" ht="24.9" customHeight="1"/>
    <row r="5257" ht="24.9" customHeight="1"/>
    <row r="5258" ht="24.9" customHeight="1"/>
    <row r="5259" ht="24.9" customHeight="1"/>
    <row r="5260" ht="24.9" customHeight="1"/>
    <row r="5261" ht="24.9" customHeight="1"/>
    <row r="5262" ht="24.9" customHeight="1"/>
    <row r="5263" ht="24.9" customHeight="1"/>
    <row r="5264" ht="24.9" customHeight="1"/>
    <row r="5265" ht="24.9" customHeight="1"/>
    <row r="5266" ht="24.9" customHeight="1"/>
    <row r="5267" ht="24.9" customHeight="1"/>
    <row r="5268" ht="24.9" customHeight="1"/>
    <row r="5269" ht="24.9" customHeight="1"/>
    <row r="5270" ht="24.9" customHeight="1"/>
    <row r="5271" ht="24.9" customHeight="1"/>
    <row r="5272" ht="24.9" customHeight="1"/>
    <row r="5273" ht="24.9" customHeight="1"/>
    <row r="5274" ht="24.9" customHeight="1"/>
    <row r="5275" ht="24.9" customHeight="1"/>
    <row r="5276" ht="24.9" customHeight="1"/>
    <row r="5277" ht="24.9" customHeight="1"/>
    <row r="5278" ht="24.9" customHeight="1"/>
    <row r="5279" ht="24.9" customHeight="1"/>
    <row r="5280" ht="24.9" customHeight="1"/>
    <row r="5281" ht="24.9" customHeight="1"/>
    <row r="5282" ht="24.9" customHeight="1"/>
    <row r="5283" ht="24.9" customHeight="1"/>
    <row r="5284" ht="24.9" customHeight="1"/>
    <row r="5285" ht="24.9" customHeight="1"/>
    <row r="5286" ht="24.9" customHeight="1"/>
    <row r="5287" ht="24.9" customHeight="1"/>
    <row r="5288" ht="24.9" customHeight="1"/>
    <row r="5289" ht="24.9" customHeight="1"/>
    <row r="5290" ht="24.9" customHeight="1"/>
    <row r="5291" ht="24.9" customHeight="1"/>
    <row r="5292" ht="24.9" customHeight="1"/>
    <row r="5293" ht="24.9" customHeight="1"/>
    <row r="5294" ht="24.9" customHeight="1"/>
    <row r="5295" ht="24.9" customHeight="1"/>
    <row r="5296" ht="24.9" customHeight="1"/>
    <row r="5297" ht="24.9" customHeight="1"/>
    <row r="5298" ht="24.9" customHeight="1"/>
    <row r="5299" ht="24.9" customHeight="1"/>
    <row r="5300" ht="24.9" customHeight="1"/>
    <row r="5301" ht="24.9" customHeight="1"/>
    <row r="5302" ht="24.9" customHeight="1"/>
    <row r="5303" ht="24.9" customHeight="1"/>
    <row r="5304" ht="24.9" customHeight="1"/>
    <row r="5305" ht="24.9" customHeight="1"/>
    <row r="5306" ht="24.9" customHeight="1"/>
    <row r="5307" ht="24.9" customHeight="1"/>
    <row r="5308" ht="24.9" customHeight="1"/>
    <row r="5309" ht="24.9" customHeight="1"/>
    <row r="5310" ht="24.9" customHeight="1"/>
    <row r="5311" ht="24.9" customHeight="1"/>
    <row r="5312" ht="24.9" customHeight="1"/>
    <row r="5313" ht="24.9" customHeight="1"/>
    <row r="5314" ht="24.9" customHeight="1"/>
    <row r="5315" ht="24.9" customHeight="1"/>
    <row r="5316" ht="24.9" customHeight="1"/>
    <row r="5317" ht="24.9" customHeight="1"/>
    <row r="5318" ht="24.9" customHeight="1"/>
    <row r="5319" ht="24.9" customHeight="1"/>
    <row r="5320" ht="24.9" customHeight="1"/>
    <row r="5321" ht="24.9" customHeight="1"/>
    <row r="5322" ht="24.9" customHeight="1"/>
    <row r="5323" ht="24.9" customHeight="1"/>
    <row r="5324" ht="24.9" customHeight="1"/>
    <row r="5325" ht="24.9" customHeight="1"/>
    <row r="5326" ht="24.9" customHeight="1"/>
    <row r="5327" ht="24.9" customHeight="1"/>
    <row r="5328" ht="24.9" customHeight="1"/>
    <row r="5329" ht="24.9" customHeight="1"/>
    <row r="5330" ht="24.9" customHeight="1"/>
    <row r="5331" ht="24.9" customHeight="1"/>
    <row r="5332" ht="24.9" customHeight="1"/>
    <row r="5333" ht="24.9" customHeight="1"/>
    <row r="5334" ht="24.9" customHeight="1"/>
    <row r="5335" ht="24.9" customHeight="1"/>
    <row r="5336" ht="24.9" customHeight="1"/>
    <row r="5337" ht="24.9" customHeight="1"/>
    <row r="5338" ht="24.9" customHeight="1"/>
    <row r="5339" ht="24.9" customHeight="1"/>
    <row r="5340" ht="24.9" customHeight="1"/>
    <row r="5341" ht="24.9" customHeight="1"/>
    <row r="5342" ht="24.9" customHeight="1"/>
    <row r="5343" ht="24.9" customHeight="1"/>
    <row r="5344" ht="24.9" customHeight="1"/>
    <row r="5345" ht="24.9" customHeight="1"/>
    <row r="5346" ht="24.9" customHeight="1"/>
    <row r="5347" ht="24.9" customHeight="1"/>
    <row r="5348" ht="24.9" customHeight="1"/>
    <row r="5349" ht="24.9" customHeight="1"/>
    <row r="5350" ht="24.9" customHeight="1"/>
    <row r="5351" ht="24.9" customHeight="1"/>
    <row r="5352" ht="24.9" customHeight="1"/>
    <row r="5353" ht="24.9" customHeight="1"/>
    <row r="5354" ht="24.9" customHeight="1"/>
    <row r="5355" ht="24.9" customHeight="1"/>
    <row r="5356" ht="24.9" customHeight="1"/>
    <row r="5357" ht="24.9" customHeight="1"/>
    <row r="5358" ht="24.9" customHeight="1"/>
    <row r="5359" ht="24.9" customHeight="1"/>
    <row r="5360" ht="24.9" customHeight="1"/>
    <row r="5361" ht="24.9" customHeight="1"/>
    <row r="5362" ht="24.9" customHeight="1"/>
    <row r="5363" ht="24.9" customHeight="1"/>
    <row r="5364" ht="24.9" customHeight="1"/>
    <row r="5365" ht="24.9" customHeight="1"/>
    <row r="5366" ht="24.9" customHeight="1"/>
    <row r="5367" ht="24.9" customHeight="1"/>
    <row r="5368" ht="24.9" customHeight="1"/>
    <row r="5369" ht="24.9" customHeight="1"/>
    <row r="5370" ht="24.9" customHeight="1"/>
    <row r="5371" ht="24.9" customHeight="1"/>
    <row r="5372" ht="24.9" customHeight="1"/>
    <row r="5373" ht="24.9" customHeight="1"/>
    <row r="5374" ht="24.9" customHeight="1"/>
    <row r="5375" ht="24.9" customHeight="1"/>
    <row r="5376" ht="24.9" customHeight="1"/>
    <row r="5377" ht="24.9" customHeight="1"/>
    <row r="5378" ht="24.9" customHeight="1"/>
    <row r="5379" ht="24.9" customHeight="1"/>
    <row r="5380" ht="24.9" customHeight="1"/>
    <row r="5381" ht="24.9" customHeight="1"/>
    <row r="5382" ht="24.9" customHeight="1"/>
    <row r="5383" ht="24.9" customHeight="1"/>
    <row r="5384" ht="24.9" customHeight="1"/>
    <row r="5385" ht="24.9" customHeight="1"/>
    <row r="5386" ht="24.9" customHeight="1"/>
    <row r="5387" ht="24.9" customHeight="1"/>
    <row r="5388" ht="24.9" customHeight="1"/>
    <row r="5389" ht="24.9" customHeight="1"/>
    <row r="5390" ht="24.9" customHeight="1"/>
    <row r="5391" ht="24.9" customHeight="1"/>
    <row r="5392" ht="24.9" customHeight="1"/>
    <row r="5393" ht="24.9" customHeight="1"/>
    <row r="5394" ht="24.9" customHeight="1"/>
    <row r="5395" ht="24.9" customHeight="1"/>
    <row r="5396" ht="24.9" customHeight="1"/>
    <row r="5397" ht="24.9" customHeight="1"/>
    <row r="5398" ht="24.9" customHeight="1"/>
    <row r="5399" ht="24.9" customHeight="1"/>
    <row r="5400" ht="24.9" customHeight="1"/>
    <row r="5401" ht="24.9" customHeight="1"/>
    <row r="5402" ht="24.9" customHeight="1"/>
    <row r="5403" ht="24.9" customHeight="1"/>
    <row r="5404" ht="24.9" customHeight="1"/>
    <row r="5405" ht="24.9" customHeight="1"/>
    <row r="5406" ht="24.9" customHeight="1"/>
    <row r="5407" ht="24.9" customHeight="1"/>
    <row r="5408" ht="24.9" customHeight="1"/>
    <row r="5409" ht="24.9" customHeight="1"/>
    <row r="5410" ht="24.9" customHeight="1"/>
    <row r="5411" ht="24.9" customHeight="1"/>
    <row r="5412" ht="24.9" customHeight="1"/>
    <row r="5413" ht="24.9" customHeight="1"/>
    <row r="5414" ht="24.9" customHeight="1"/>
    <row r="5415" ht="24.9" customHeight="1"/>
    <row r="5416" ht="24.9" customHeight="1"/>
    <row r="5417" ht="24.9" customHeight="1"/>
    <row r="5418" ht="24.9" customHeight="1"/>
    <row r="5419" ht="24.9" customHeight="1"/>
    <row r="5420" ht="24.9" customHeight="1"/>
    <row r="5421" ht="24.9" customHeight="1"/>
    <row r="5422" ht="24.9" customHeight="1"/>
    <row r="5423" ht="24.9" customHeight="1"/>
    <row r="5424" ht="24.9" customHeight="1"/>
    <row r="5425" ht="24.9" customHeight="1"/>
    <row r="5426" ht="24.9" customHeight="1"/>
    <row r="5427" ht="24.9" customHeight="1"/>
    <row r="5428" ht="24.9" customHeight="1"/>
    <row r="5429" ht="24.9" customHeight="1"/>
    <row r="5430" ht="24.9" customHeight="1"/>
    <row r="5431" ht="24.9" customHeight="1"/>
    <row r="5432" ht="24.9" customHeight="1"/>
    <row r="5433" ht="24.9" customHeight="1"/>
    <row r="5434" ht="24.9" customHeight="1"/>
    <row r="5435" ht="24.9" customHeight="1"/>
    <row r="5436" ht="24.9" customHeight="1"/>
    <row r="5437" ht="24.9" customHeight="1"/>
    <row r="5438" ht="24.9" customHeight="1"/>
    <row r="5439" ht="24.9" customHeight="1"/>
    <row r="5440" ht="24.9" customHeight="1"/>
    <row r="5441" ht="24.9" customHeight="1"/>
    <row r="5442" ht="24.9" customHeight="1"/>
    <row r="5443" ht="24.9" customHeight="1"/>
    <row r="5444" ht="24.9" customHeight="1"/>
    <row r="5445" ht="24.9" customHeight="1"/>
    <row r="5446" ht="24.9" customHeight="1"/>
    <row r="5447" ht="24.9" customHeight="1"/>
    <row r="5448" ht="24.9" customHeight="1"/>
    <row r="5449" ht="24.9" customHeight="1"/>
    <row r="5450" ht="24.9" customHeight="1"/>
    <row r="5451" ht="24.9" customHeight="1"/>
    <row r="5452" ht="24.9" customHeight="1"/>
    <row r="5453" ht="24.9" customHeight="1"/>
    <row r="5454" ht="24.9" customHeight="1"/>
    <row r="5455" ht="24.9" customHeight="1"/>
    <row r="5456" ht="24.9" customHeight="1"/>
    <row r="5457" ht="24.9" customHeight="1"/>
    <row r="5458" ht="24.9" customHeight="1"/>
    <row r="5459" ht="24.9" customHeight="1"/>
    <row r="5460" ht="24.9" customHeight="1"/>
    <row r="5461" ht="24.9" customHeight="1"/>
    <row r="5462" ht="24.9" customHeight="1"/>
    <row r="5463" ht="24.9" customHeight="1"/>
    <row r="5464" ht="24.9" customHeight="1"/>
    <row r="5465" ht="24.9" customHeight="1"/>
    <row r="5466" ht="24.9" customHeight="1"/>
    <row r="5467" ht="24.9" customHeight="1"/>
    <row r="5468" ht="24.9" customHeight="1"/>
    <row r="5469" ht="24.9" customHeight="1"/>
    <row r="5470" ht="24.9" customHeight="1"/>
    <row r="5471" ht="24.9" customHeight="1"/>
    <row r="5472" ht="24.9" customHeight="1"/>
    <row r="5473" ht="24.9" customHeight="1"/>
    <row r="5474" ht="24.9" customHeight="1"/>
    <row r="5475" ht="24.9" customHeight="1"/>
    <row r="5476" ht="24.9" customHeight="1"/>
    <row r="5477" ht="24.9" customHeight="1"/>
    <row r="5478" ht="24.9" customHeight="1"/>
    <row r="5479" ht="24.9" customHeight="1"/>
    <row r="5480" ht="24.9" customHeight="1"/>
    <row r="5481" ht="24.9" customHeight="1"/>
    <row r="5482" ht="24.9" customHeight="1"/>
    <row r="5483" ht="24.9" customHeight="1"/>
    <row r="5484" ht="24.9" customHeight="1"/>
    <row r="5485" ht="24.9" customHeight="1"/>
    <row r="5486" ht="24.9" customHeight="1"/>
    <row r="5487" ht="24.9" customHeight="1"/>
    <row r="5488" ht="24.9" customHeight="1"/>
    <row r="5489" ht="24.9" customHeight="1"/>
    <row r="5490" ht="24.9" customHeight="1"/>
    <row r="5491" ht="24.9" customHeight="1"/>
    <row r="5492" ht="24.9" customHeight="1"/>
    <row r="5493" ht="24.9" customHeight="1"/>
    <row r="5494" ht="24.9" customHeight="1"/>
    <row r="5495" ht="24.9" customHeight="1"/>
    <row r="5496" ht="24.9" customHeight="1"/>
    <row r="5497" ht="24.9" customHeight="1"/>
    <row r="5498" ht="24.9" customHeight="1"/>
    <row r="5499" ht="24.9" customHeight="1"/>
    <row r="5500" ht="24.9" customHeight="1"/>
    <row r="5501" ht="24.9" customHeight="1"/>
    <row r="5502" ht="24.9" customHeight="1"/>
    <row r="5503" ht="24.9" customHeight="1"/>
    <row r="5504" ht="24.9" customHeight="1"/>
    <row r="5505" ht="24.9" customHeight="1"/>
    <row r="5506" ht="24.9" customHeight="1"/>
    <row r="5507" ht="24.9" customHeight="1"/>
    <row r="5508" ht="24.9" customHeight="1"/>
    <row r="5509" ht="24.9" customHeight="1"/>
    <row r="5510" ht="24.9" customHeight="1"/>
    <row r="5511" ht="24.9" customHeight="1"/>
    <row r="5512" ht="24.9" customHeight="1"/>
    <row r="5513" ht="24.9" customHeight="1"/>
    <row r="5514" ht="24.9" customHeight="1"/>
    <row r="5515" ht="24.9" customHeight="1"/>
    <row r="5516" ht="24.9" customHeight="1"/>
    <row r="5517" ht="24.9" customHeight="1"/>
    <row r="5518" ht="24.9" customHeight="1"/>
    <row r="5519" ht="24.9" customHeight="1"/>
    <row r="5520" ht="24.9" customHeight="1"/>
    <row r="5521" ht="24.9" customHeight="1"/>
    <row r="5522" ht="24.9" customHeight="1"/>
    <row r="5523" ht="24.9" customHeight="1"/>
    <row r="5524" ht="24.9" customHeight="1"/>
    <row r="5525" ht="24.9" customHeight="1"/>
    <row r="5526" ht="24.9" customHeight="1"/>
    <row r="5527" ht="24.9" customHeight="1"/>
    <row r="5528" ht="24.9" customHeight="1"/>
    <row r="5529" ht="24.9" customHeight="1"/>
    <row r="5530" ht="24.9" customHeight="1"/>
    <row r="5531" ht="24.9" customHeight="1"/>
    <row r="5532" ht="24.9" customHeight="1"/>
    <row r="5533" ht="24.9" customHeight="1"/>
    <row r="5534" ht="24.9" customHeight="1"/>
    <row r="5535" ht="24.9" customHeight="1"/>
    <row r="5536" ht="24.9" customHeight="1"/>
    <row r="5537" ht="24.9" customHeight="1"/>
    <row r="5538" ht="24.9" customHeight="1"/>
    <row r="5539" ht="24.9" customHeight="1"/>
    <row r="5540" ht="24.9" customHeight="1"/>
    <row r="5541" ht="24.9" customHeight="1"/>
    <row r="5542" ht="24.9" customHeight="1"/>
    <row r="5543" ht="24.9" customHeight="1"/>
    <row r="5544" ht="24.9" customHeight="1"/>
    <row r="5545" ht="24.9" customHeight="1"/>
    <row r="5546" ht="24.9" customHeight="1"/>
    <row r="5547" ht="24.9" customHeight="1"/>
    <row r="5548" ht="24.9" customHeight="1"/>
    <row r="5549" ht="24.9" customHeight="1"/>
    <row r="5550" ht="24.9" customHeight="1"/>
    <row r="5551" ht="24.9" customHeight="1"/>
    <row r="5552" ht="24.9" customHeight="1"/>
    <row r="5553" ht="24.9" customHeight="1"/>
    <row r="5554" ht="24.9" customHeight="1"/>
    <row r="5555" ht="24.9" customHeight="1"/>
    <row r="5556" ht="24.9" customHeight="1"/>
    <row r="5557" ht="24.9" customHeight="1"/>
    <row r="5558" ht="24.9" customHeight="1"/>
    <row r="5559" ht="24.9" customHeight="1"/>
    <row r="5560" ht="24.9" customHeight="1"/>
    <row r="5561" ht="24.9" customHeight="1"/>
    <row r="5562" ht="24.9" customHeight="1"/>
    <row r="5563" ht="24.9" customHeight="1"/>
    <row r="5564" ht="24.9" customHeight="1"/>
    <row r="5565" ht="24.9" customHeight="1"/>
    <row r="5566" ht="24.9" customHeight="1"/>
    <row r="5567" ht="24.9" customHeight="1"/>
    <row r="5568" ht="24.9" customHeight="1"/>
    <row r="5569" ht="24.9" customHeight="1"/>
    <row r="5570" ht="24.9" customHeight="1"/>
    <row r="5571" ht="24.9" customHeight="1"/>
    <row r="5572" ht="24.9" customHeight="1"/>
    <row r="5573" ht="24.9" customHeight="1"/>
    <row r="5574" ht="24.9" customHeight="1"/>
    <row r="5575" ht="24.9" customHeight="1"/>
    <row r="5576" ht="24.9" customHeight="1"/>
    <row r="5577" ht="24.9" customHeight="1"/>
    <row r="5578" ht="24.9" customHeight="1"/>
    <row r="5579" ht="24.9" customHeight="1"/>
    <row r="5580" ht="24.9" customHeight="1"/>
    <row r="5581" ht="24.9" customHeight="1"/>
    <row r="5582" ht="24.9" customHeight="1"/>
    <row r="5583" ht="24.9" customHeight="1"/>
    <row r="5584" ht="24.9" customHeight="1"/>
    <row r="5585" ht="24.9" customHeight="1"/>
    <row r="5586" ht="24.9" customHeight="1"/>
    <row r="5587" ht="24.9" customHeight="1"/>
    <row r="5588" ht="24.9" customHeight="1"/>
    <row r="5589" ht="24.9" customHeight="1"/>
    <row r="5590" ht="24.9" customHeight="1"/>
    <row r="5591" ht="24.9" customHeight="1"/>
    <row r="5592" ht="24.9" customHeight="1"/>
    <row r="5593" ht="24.9" customHeight="1"/>
    <row r="5594" ht="24.9" customHeight="1"/>
    <row r="5595" ht="24.9" customHeight="1"/>
    <row r="5596" ht="24.9" customHeight="1"/>
    <row r="5597" ht="24.9" customHeight="1"/>
    <row r="5598" ht="24.9" customHeight="1"/>
    <row r="5599" ht="24.9" customHeight="1"/>
    <row r="5600" ht="24.9" customHeight="1"/>
    <row r="5601" ht="24.9" customHeight="1"/>
    <row r="5602" ht="24.9" customHeight="1"/>
    <row r="5603" ht="24.9" customHeight="1"/>
    <row r="5604" ht="24.9" customHeight="1"/>
    <row r="5605" ht="24.9" customHeight="1"/>
    <row r="5606" ht="24.9" customHeight="1"/>
    <row r="5607" ht="24.9" customHeight="1"/>
    <row r="5608" ht="24.9" customHeight="1"/>
    <row r="5609" ht="24.9" customHeight="1"/>
    <row r="5610" ht="24.9" customHeight="1"/>
    <row r="5611" ht="24.9" customHeight="1"/>
    <row r="5612" ht="24.9" customHeight="1"/>
    <row r="5613" ht="24.9" customHeight="1"/>
    <row r="5614" ht="24.9" customHeight="1"/>
    <row r="5615" ht="24.9" customHeight="1"/>
    <row r="5616" ht="24.9" customHeight="1"/>
    <row r="5617" ht="24.9" customHeight="1"/>
    <row r="5618" ht="24.9" customHeight="1"/>
    <row r="5619" ht="24.9" customHeight="1"/>
    <row r="5620" ht="24.9" customHeight="1"/>
    <row r="5621" ht="24.9" customHeight="1"/>
    <row r="5622" ht="24.9" customHeight="1"/>
    <row r="5623" ht="24.9" customHeight="1"/>
    <row r="5624" ht="24.9" customHeight="1"/>
    <row r="5625" ht="24.9" customHeight="1"/>
    <row r="5626" ht="24.9" customHeight="1"/>
    <row r="5627" ht="24.9" customHeight="1"/>
    <row r="5628" ht="24.9" customHeight="1"/>
    <row r="5629" ht="24.9" customHeight="1"/>
    <row r="5630" ht="24.9" customHeight="1"/>
    <row r="5631" ht="24.9" customHeight="1"/>
    <row r="5632" ht="24.9" customHeight="1"/>
    <row r="5633" ht="24.9" customHeight="1"/>
    <row r="5634" ht="24.9" customHeight="1"/>
    <row r="5635" ht="24.9" customHeight="1"/>
    <row r="5636" ht="24.9" customHeight="1"/>
    <row r="5637" ht="24.9" customHeight="1"/>
    <row r="5638" ht="24.9" customHeight="1"/>
    <row r="5639" ht="24.9" customHeight="1"/>
    <row r="5640" ht="24.9" customHeight="1"/>
    <row r="5641" ht="24.9" customHeight="1"/>
    <row r="5642" ht="24.9" customHeight="1"/>
    <row r="5643" ht="24.9" customHeight="1"/>
    <row r="5644" ht="24.9" customHeight="1"/>
    <row r="5645" ht="24.9" customHeight="1"/>
    <row r="5646" ht="24.9" customHeight="1"/>
    <row r="5647" ht="24.9" customHeight="1"/>
    <row r="5648" ht="24.9" customHeight="1"/>
    <row r="5649" ht="24.9" customHeight="1"/>
    <row r="5650" ht="24.9" customHeight="1"/>
    <row r="5651" ht="24.9" customHeight="1"/>
    <row r="5652" ht="24.9" customHeight="1"/>
    <row r="5653" ht="24.9" customHeight="1"/>
    <row r="5654" ht="24.9" customHeight="1"/>
    <row r="5655" ht="24.9" customHeight="1"/>
    <row r="5656" ht="24.9" customHeight="1"/>
    <row r="5657" ht="24.9" customHeight="1"/>
    <row r="5658" ht="24.9" customHeight="1"/>
    <row r="5659" ht="24.9" customHeight="1"/>
    <row r="5660" ht="24.9" customHeight="1"/>
    <row r="5661" ht="24.9" customHeight="1"/>
    <row r="5662" ht="24.9" customHeight="1"/>
    <row r="5663" ht="24.9" customHeight="1"/>
    <row r="5664" ht="24.9" customHeight="1"/>
    <row r="5665" ht="24.9" customHeight="1"/>
    <row r="5666" ht="24.9" customHeight="1"/>
    <row r="5667" ht="24.9" customHeight="1"/>
    <row r="5668" ht="24.9" customHeight="1"/>
    <row r="5669" ht="24.9" customHeight="1"/>
    <row r="5670" ht="24.9" customHeight="1"/>
    <row r="5671" ht="24.9" customHeight="1"/>
    <row r="5672" ht="24.9" customHeight="1"/>
    <row r="5673" ht="24.9" customHeight="1"/>
    <row r="5674" ht="24.9" customHeight="1"/>
    <row r="5675" ht="24.9" customHeight="1"/>
    <row r="5676" ht="24.9" customHeight="1"/>
    <row r="5677" ht="24.9" customHeight="1"/>
    <row r="5678" ht="24.9" customHeight="1"/>
    <row r="5679" ht="24.9" customHeight="1"/>
    <row r="5680" ht="24.9" customHeight="1"/>
    <row r="5681" ht="24.9" customHeight="1"/>
    <row r="5682" ht="24.9" customHeight="1"/>
    <row r="5683" ht="24.9" customHeight="1"/>
    <row r="5684" ht="24.9" customHeight="1"/>
    <row r="5685" ht="24.9" customHeight="1"/>
    <row r="5686" ht="24.9" customHeight="1"/>
    <row r="5687" ht="24.9" customHeight="1"/>
    <row r="5688" ht="24.9" customHeight="1"/>
    <row r="5689" ht="24.9" customHeight="1"/>
    <row r="5690" ht="24.9" customHeight="1"/>
    <row r="5691" ht="24.9" customHeight="1"/>
    <row r="5692" ht="24.9" customHeight="1"/>
    <row r="5693" ht="24.9" customHeight="1"/>
    <row r="5694" ht="24.9" customHeight="1"/>
    <row r="5695" ht="24.9" customHeight="1"/>
    <row r="5696" ht="24.9" customHeight="1"/>
    <row r="5697" ht="24.9" customHeight="1"/>
    <row r="5698" ht="24.9" customHeight="1"/>
    <row r="5699" ht="24.9" customHeight="1"/>
    <row r="5700" ht="24.9" customHeight="1"/>
    <row r="5701" ht="24.9" customHeight="1"/>
    <row r="5702" ht="24.9" customHeight="1"/>
    <row r="5703" ht="24.9" customHeight="1"/>
    <row r="5704" ht="24.9" customHeight="1"/>
    <row r="5705" ht="24.9" customHeight="1"/>
    <row r="5706" ht="24.9" customHeight="1"/>
    <row r="5707" ht="24.9" customHeight="1"/>
    <row r="5708" ht="24.9" customHeight="1"/>
    <row r="5709" ht="24.9" customHeight="1"/>
    <row r="5710" ht="24.9" customHeight="1"/>
    <row r="5711" ht="24.9" customHeight="1"/>
    <row r="5712" ht="24.9" customHeight="1"/>
    <row r="5713" ht="24.9" customHeight="1"/>
    <row r="5714" ht="24.9" customHeight="1"/>
    <row r="5715" ht="24.9" customHeight="1"/>
    <row r="5716" ht="24.9" customHeight="1"/>
    <row r="5717" ht="24.9" customHeight="1"/>
    <row r="5718" ht="24.9" customHeight="1"/>
    <row r="5719" ht="24.9" customHeight="1"/>
    <row r="5720" ht="24.9" customHeight="1"/>
    <row r="5721" ht="24.9" customHeight="1"/>
    <row r="5722" ht="24.9" customHeight="1"/>
    <row r="5723" ht="24.9" customHeight="1"/>
    <row r="5724" ht="24.9" customHeight="1"/>
    <row r="5725" ht="24.9" customHeight="1"/>
    <row r="5726" ht="24.9" customHeight="1"/>
    <row r="5727" ht="24.9" customHeight="1"/>
    <row r="5728" ht="24.9" customHeight="1"/>
    <row r="5729" ht="24.9" customHeight="1"/>
    <row r="5730" ht="24.9" customHeight="1"/>
    <row r="5731" ht="24.9" customHeight="1"/>
    <row r="5732" ht="24.9" customHeight="1"/>
    <row r="5733" ht="24.9" customHeight="1"/>
    <row r="5734" ht="24.9" customHeight="1"/>
    <row r="5735" ht="24.9" customHeight="1"/>
    <row r="5736" ht="24.9" customHeight="1"/>
    <row r="5737" ht="24.9" customHeight="1"/>
    <row r="5738" ht="24.9" customHeight="1"/>
    <row r="5739" ht="24.9" customHeight="1"/>
    <row r="5740" ht="24.9" customHeight="1"/>
    <row r="5741" ht="24.9" customHeight="1"/>
    <row r="5742" ht="24.9" customHeight="1"/>
    <row r="5743" ht="24.9" customHeight="1"/>
    <row r="5744" ht="24.9" customHeight="1"/>
    <row r="5745" ht="24.9" customHeight="1"/>
    <row r="5746" ht="24.9" customHeight="1"/>
    <row r="5747" ht="24.9" customHeight="1"/>
    <row r="5748" ht="24.9" customHeight="1"/>
    <row r="5749" ht="24.9" customHeight="1"/>
    <row r="5750" ht="24.9" customHeight="1"/>
    <row r="5751" ht="24.9" customHeight="1"/>
    <row r="5752" ht="24.9" customHeight="1"/>
    <row r="5753" ht="24.9" customHeight="1"/>
    <row r="5754" ht="24.9" customHeight="1"/>
    <row r="5755" ht="24.9" customHeight="1"/>
    <row r="5756" ht="24.9" customHeight="1"/>
    <row r="5757" ht="24.9" customHeight="1"/>
    <row r="5758" ht="24.9" customHeight="1"/>
    <row r="5759" ht="24.9" customHeight="1"/>
    <row r="5760" ht="24.9" customHeight="1"/>
    <row r="5761" ht="24.9" customHeight="1"/>
    <row r="5762" ht="24.9" customHeight="1"/>
    <row r="5763" ht="24.9" customHeight="1"/>
    <row r="5764" ht="24.9" customHeight="1"/>
    <row r="5765" ht="24.9" customHeight="1"/>
    <row r="5766" ht="24.9" customHeight="1"/>
    <row r="5767" ht="24.9" customHeight="1"/>
    <row r="5768" ht="24.9" customHeight="1"/>
    <row r="5769" ht="24.9" customHeight="1"/>
    <row r="5770" ht="24.9" customHeight="1"/>
    <row r="5771" ht="24.9" customHeight="1"/>
    <row r="5772" ht="24.9" customHeight="1"/>
    <row r="5773" ht="24.9" customHeight="1"/>
    <row r="5774" ht="24.9" customHeight="1"/>
    <row r="5775" ht="24.9" customHeight="1"/>
    <row r="5776" ht="24.9" customHeight="1"/>
    <row r="5777" ht="24.9" customHeight="1"/>
    <row r="5778" ht="24.9" customHeight="1"/>
    <row r="5779" ht="24.9" customHeight="1"/>
    <row r="5780" ht="24.9" customHeight="1"/>
    <row r="5781" ht="24.9" customHeight="1"/>
    <row r="5782" ht="24.9" customHeight="1"/>
    <row r="5783" ht="24.9" customHeight="1"/>
    <row r="5784" ht="24.9" customHeight="1"/>
    <row r="5785" ht="24.9" customHeight="1"/>
    <row r="5786" ht="24.9" customHeight="1"/>
    <row r="5787" ht="24.9" customHeight="1"/>
    <row r="5788" ht="24.9" customHeight="1"/>
    <row r="5789" ht="24.9" customHeight="1"/>
    <row r="5790" ht="24.9" customHeight="1"/>
    <row r="5791" ht="24.9" customHeight="1"/>
    <row r="5792" ht="24.9" customHeight="1"/>
    <row r="5793" ht="24.9" customHeight="1"/>
    <row r="5794" ht="24.9" customHeight="1"/>
    <row r="5795" ht="24.9" customHeight="1"/>
    <row r="5796" ht="24.9" customHeight="1"/>
    <row r="5797" ht="24.9" customHeight="1"/>
    <row r="5798" ht="24.9" customHeight="1"/>
    <row r="5799" ht="24.9" customHeight="1"/>
    <row r="5800" ht="24.9" customHeight="1"/>
    <row r="5801" ht="24.9" customHeight="1"/>
    <row r="5802" ht="24.9" customHeight="1"/>
    <row r="5803" ht="24.9" customHeight="1"/>
    <row r="5804" ht="24.9" customHeight="1"/>
    <row r="5805" ht="24.9" customHeight="1"/>
    <row r="5806" ht="24.9" customHeight="1"/>
    <row r="5807" ht="24.9" customHeight="1"/>
    <row r="5808" ht="24.9" customHeight="1"/>
    <row r="5809" ht="24.9" customHeight="1"/>
    <row r="5810" ht="24.9" customHeight="1"/>
    <row r="5811" ht="24.9" customHeight="1"/>
    <row r="5812" ht="24.9" customHeight="1"/>
    <row r="5813" ht="24.9" customHeight="1"/>
    <row r="5814" ht="24.9" customHeight="1"/>
    <row r="5815" ht="24.9" customHeight="1"/>
    <row r="5816" ht="24.9" customHeight="1"/>
    <row r="5817" ht="24.9" customHeight="1"/>
    <row r="5818" ht="24.9" customHeight="1"/>
    <row r="5819" ht="24.9" customHeight="1"/>
    <row r="5820" ht="24.9" customHeight="1"/>
    <row r="5821" ht="24.9" customHeight="1"/>
    <row r="5822" ht="24.9" customHeight="1"/>
    <row r="5823" ht="24.9" customHeight="1"/>
    <row r="5824" ht="24.9" customHeight="1"/>
    <row r="5825" ht="24.9" customHeight="1"/>
    <row r="5826" ht="24.9" customHeight="1"/>
    <row r="5827" ht="24.9" customHeight="1"/>
    <row r="5828" ht="24.9" customHeight="1"/>
    <row r="5829" ht="24.9" customHeight="1"/>
    <row r="5830" ht="24.9" customHeight="1"/>
    <row r="5831" ht="24.9" customHeight="1"/>
    <row r="5832" ht="24.9" customHeight="1"/>
    <row r="5833" ht="24.9" customHeight="1"/>
    <row r="5834" ht="24.9" customHeight="1"/>
    <row r="5835" ht="24.9" customHeight="1"/>
    <row r="5836" ht="24.9" customHeight="1"/>
    <row r="5837" ht="24.9" customHeight="1"/>
    <row r="5838" ht="24.9" customHeight="1"/>
    <row r="5839" ht="24.9" customHeight="1"/>
    <row r="5840" ht="24.9" customHeight="1"/>
    <row r="5841" ht="24.9" customHeight="1"/>
    <row r="5842" ht="24.9" customHeight="1"/>
    <row r="5843" ht="24.9" customHeight="1"/>
    <row r="5844" ht="24.9" customHeight="1"/>
    <row r="5845" ht="24.9" customHeight="1"/>
    <row r="5846" ht="24.9" customHeight="1"/>
    <row r="5847" ht="24.9" customHeight="1"/>
    <row r="5848" ht="24.9" customHeight="1"/>
    <row r="5849" ht="24.9" customHeight="1"/>
    <row r="5850" ht="24.9" customHeight="1"/>
    <row r="5851" ht="24.9" customHeight="1"/>
    <row r="5852" ht="24.9" customHeight="1"/>
    <row r="5853" ht="24.9" customHeight="1"/>
    <row r="5854" ht="24.9" customHeight="1"/>
    <row r="5855" ht="24.9" customHeight="1"/>
    <row r="5856" ht="24.9" customHeight="1"/>
    <row r="5857" ht="24.9" customHeight="1"/>
    <row r="5858" ht="24.9" customHeight="1"/>
    <row r="5859" ht="24.9" customHeight="1"/>
    <row r="5860" ht="24.9" customHeight="1"/>
    <row r="5861" ht="24.9" customHeight="1"/>
    <row r="5862" ht="24.9" customHeight="1"/>
    <row r="5863" ht="24.9" customHeight="1"/>
    <row r="5864" ht="24.9" customHeight="1"/>
    <row r="5865" ht="24.9" customHeight="1"/>
    <row r="5866" ht="24.9" customHeight="1"/>
    <row r="5867" ht="24.9" customHeight="1"/>
    <row r="5868" ht="24.9" customHeight="1"/>
    <row r="5869" ht="24.9" customHeight="1"/>
    <row r="5870" ht="24.9" customHeight="1"/>
    <row r="5871" ht="24.9" customHeight="1"/>
    <row r="5872" ht="24.9" customHeight="1"/>
    <row r="5873" ht="24.9" customHeight="1"/>
    <row r="5874" ht="24.9" customHeight="1"/>
    <row r="5875" ht="24.9" customHeight="1"/>
    <row r="5876" ht="24.9" customHeight="1"/>
    <row r="5877" ht="24.9" customHeight="1"/>
    <row r="5878" ht="24.9" customHeight="1"/>
    <row r="5879" ht="24.9" customHeight="1"/>
    <row r="5880" ht="24.9" customHeight="1"/>
    <row r="5881" ht="24.9" customHeight="1"/>
    <row r="5882" ht="24.9" customHeight="1"/>
    <row r="5883" ht="24.9" customHeight="1"/>
    <row r="5884" ht="24.9" customHeight="1"/>
    <row r="5885" ht="24.9" customHeight="1"/>
    <row r="5886" ht="24.9" customHeight="1"/>
    <row r="5887" ht="24.9" customHeight="1"/>
    <row r="5888" ht="24.9" customHeight="1"/>
    <row r="5889" ht="24.9" customHeight="1"/>
    <row r="5890" ht="24.9" customHeight="1"/>
    <row r="5891" ht="24.9" customHeight="1"/>
    <row r="5892" ht="24.9" customHeight="1"/>
    <row r="5893" ht="24.9" customHeight="1"/>
    <row r="5894" ht="24.9" customHeight="1"/>
    <row r="5895" ht="24.9" customHeight="1"/>
    <row r="5896" ht="24.9" customHeight="1"/>
    <row r="5897" ht="24.9" customHeight="1"/>
    <row r="5898" ht="24.9" customHeight="1"/>
    <row r="5899" ht="24.9" customHeight="1"/>
    <row r="5900" ht="24.9" customHeight="1"/>
    <row r="5901" ht="24.9" customHeight="1"/>
    <row r="5902" ht="24.9" customHeight="1"/>
    <row r="5903" ht="24.9" customHeight="1"/>
    <row r="5904" ht="24.9" customHeight="1"/>
    <row r="5905" ht="24.9" customHeight="1"/>
    <row r="5906" ht="24.9" customHeight="1"/>
    <row r="5907" ht="24.9" customHeight="1"/>
    <row r="5908" ht="24.9" customHeight="1"/>
    <row r="5909" ht="24.9" customHeight="1"/>
    <row r="5910" ht="24.9" customHeight="1"/>
    <row r="5911" ht="24.9" customHeight="1"/>
    <row r="5912" ht="24.9" customHeight="1"/>
    <row r="5913" ht="24.9" customHeight="1"/>
    <row r="5914" ht="24.9" customHeight="1"/>
    <row r="5915" ht="24.9" customHeight="1"/>
    <row r="5916" ht="24.9" customHeight="1"/>
    <row r="5917" ht="24.9" customHeight="1"/>
    <row r="5918" ht="24.9" customHeight="1"/>
    <row r="5919" ht="24.9" customHeight="1"/>
    <row r="5920" ht="24.9" customHeight="1"/>
    <row r="5921" ht="24.9" customHeight="1"/>
    <row r="5922" ht="24.9" customHeight="1"/>
    <row r="5923" ht="24.9" customHeight="1"/>
    <row r="5924" ht="24.9" customHeight="1"/>
    <row r="5925" ht="24.9" customHeight="1"/>
    <row r="5926" ht="24.9" customHeight="1"/>
    <row r="5927" ht="24.9" customHeight="1"/>
    <row r="5928" ht="24.9" customHeight="1"/>
    <row r="5929" ht="24.9" customHeight="1"/>
    <row r="5930" ht="24.9" customHeight="1"/>
    <row r="5931" ht="24.9" customHeight="1"/>
    <row r="5932" ht="24.9" customHeight="1"/>
    <row r="5933" ht="24.9" customHeight="1"/>
    <row r="5934" ht="24.9" customHeight="1"/>
    <row r="5935" ht="24.9" customHeight="1"/>
    <row r="5936" ht="24.9" customHeight="1"/>
    <row r="5937" ht="24.9" customHeight="1"/>
    <row r="5938" ht="24.9" customHeight="1"/>
    <row r="5939" ht="24.9" customHeight="1"/>
    <row r="5940" ht="24.9" customHeight="1"/>
    <row r="5941" ht="24.9" customHeight="1"/>
    <row r="5942" ht="24.9" customHeight="1"/>
    <row r="5943" ht="24.9" customHeight="1"/>
    <row r="5944" ht="24.9" customHeight="1"/>
    <row r="5945" ht="24.9" customHeight="1"/>
    <row r="5946" ht="24.9" customHeight="1"/>
    <row r="5947" ht="24.9" customHeight="1"/>
    <row r="5948" ht="24.9" customHeight="1"/>
    <row r="5949" ht="24.9" customHeight="1"/>
    <row r="5950" ht="24.9" customHeight="1"/>
    <row r="5951" ht="24.9" customHeight="1"/>
    <row r="5952" ht="24.9" customHeight="1"/>
    <row r="5953" ht="24.9" customHeight="1"/>
    <row r="5954" ht="24.9" customHeight="1"/>
    <row r="5955" ht="24.9" customHeight="1"/>
    <row r="5956" ht="24.9" customHeight="1"/>
    <row r="5957" ht="24.9" customHeight="1"/>
    <row r="5958" ht="24.9" customHeight="1"/>
    <row r="5959" ht="24.9" customHeight="1"/>
    <row r="5960" ht="24.9" customHeight="1"/>
    <row r="5961" ht="24.9" customHeight="1"/>
    <row r="5962" ht="24.9" customHeight="1"/>
    <row r="5963" ht="24.9" customHeight="1"/>
    <row r="5964" ht="24.9" customHeight="1"/>
    <row r="5965" ht="24.9" customHeight="1"/>
    <row r="5966" ht="24.9" customHeight="1"/>
    <row r="5967" ht="24.9" customHeight="1"/>
    <row r="5968" ht="24.9" customHeight="1"/>
    <row r="5969" ht="24.9" customHeight="1"/>
    <row r="5970" ht="24.9" customHeight="1"/>
    <row r="5971" ht="24.9" customHeight="1"/>
    <row r="5972" ht="24.9" customHeight="1"/>
    <row r="5973" ht="24.9" customHeight="1"/>
    <row r="5974" ht="24.9" customHeight="1"/>
    <row r="5975" ht="24.9" customHeight="1"/>
    <row r="5976" ht="24.9" customHeight="1"/>
    <row r="5977" ht="24.9" customHeight="1"/>
    <row r="5978" ht="24.9" customHeight="1"/>
    <row r="5979" ht="24.9" customHeight="1"/>
    <row r="5980" ht="24.9" customHeight="1"/>
    <row r="5981" ht="24.9" customHeight="1"/>
    <row r="5982" ht="24.9" customHeight="1"/>
    <row r="5983" ht="24.9" customHeight="1"/>
    <row r="5984" ht="24.9" customHeight="1"/>
    <row r="5985" ht="24.9" customHeight="1"/>
    <row r="5986" ht="24.9" customHeight="1"/>
    <row r="5987" ht="24.9" customHeight="1"/>
    <row r="5988" ht="24.9" customHeight="1"/>
    <row r="5989" ht="24.9" customHeight="1"/>
    <row r="5990" ht="24.9" customHeight="1"/>
    <row r="5991" ht="24.9" customHeight="1"/>
    <row r="5992" ht="24.9" customHeight="1"/>
    <row r="5993" ht="24.9" customHeight="1"/>
    <row r="5994" ht="24.9" customHeight="1"/>
    <row r="5995" ht="24.9" customHeight="1"/>
    <row r="5996" ht="24.9" customHeight="1"/>
    <row r="5997" ht="24.9" customHeight="1"/>
    <row r="5998" ht="24.9" customHeight="1"/>
    <row r="5999" ht="24.9" customHeight="1"/>
    <row r="6000" ht="24.9" customHeight="1"/>
    <row r="6001" ht="24.9" customHeight="1"/>
    <row r="6002" ht="24.9" customHeight="1"/>
    <row r="6003" ht="24.9" customHeight="1"/>
    <row r="6004" ht="24.9" customHeight="1"/>
    <row r="6005" ht="24.9" customHeight="1"/>
    <row r="6006" ht="24.9" customHeight="1"/>
    <row r="6007" ht="24.9" customHeight="1"/>
    <row r="6008" ht="24.9" customHeight="1"/>
    <row r="6009" ht="24.9" customHeight="1"/>
    <row r="6010" ht="24.9" customHeight="1"/>
    <row r="6011" ht="24.9" customHeight="1"/>
    <row r="6012" ht="24.9" customHeight="1"/>
    <row r="6013" ht="24.9" customHeight="1"/>
    <row r="6014" ht="24.9" customHeight="1"/>
    <row r="6015" ht="24.9" customHeight="1"/>
    <row r="6016" ht="24.9" customHeight="1"/>
    <row r="6017" ht="24.9" customHeight="1"/>
    <row r="6018" ht="24.9" customHeight="1"/>
    <row r="6019" ht="24.9" customHeight="1"/>
    <row r="6020" ht="24.9" customHeight="1"/>
    <row r="6021" ht="24.9" customHeight="1"/>
    <row r="6022" ht="24.9" customHeight="1"/>
    <row r="6023" ht="24.9" customHeight="1"/>
    <row r="6024" ht="24.9" customHeight="1"/>
    <row r="6025" ht="24.9" customHeight="1"/>
    <row r="6026" ht="24.9" customHeight="1"/>
    <row r="6027" ht="24.9" customHeight="1"/>
    <row r="6028" ht="24.9" customHeight="1"/>
    <row r="6029" ht="24.9" customHeight="1"/>
    <row r="6030" ht="24.9" customHeight="1"/>
    <row r="6031" ht="24.9" customHeight="1"/>
    <row r="6032" ht="24.9" customHeight="1"/>
    <row r="6033" ht="24.9" customHeight="1"/>
    <row r="6034" ht="24.9" customHeight="1"/>
    <row r="6035" ht="24.9" customHeight="1"/>
    <row r="6036" ht="24.9" customHeight="1"/>
    <row r="6037" ht="24.9" customHeight="1"/>
    <row r="6038" ht="24.9" customHeight="1"/>
    <row r="6039" ht="24.9" customHeight="1"/>
    <row r="6040" ht="24.9" customHeight="1"/>
    <row r="6041" ht="24.9" customHeight="1"/>
    <row r="6042" ht="24.9" customHeight="1"/>
    <row r="6043" ht="24.9" customHeight="1"/>
    <row r="6044" ht="24.9" customHeight="1"/>
    <row r="6045" ht="24.9" customHeight="1"/>
    <row r="6046" ht="24.9" customHeight="1"/>
    <row r="6047" ht="24.9" customHeight="1"/>
    <row r="6048" ht="24.9" customHeight="1"/>
    <row r="6049" ht="24.9" customHeight="1"/>
    <row r="6050" ht="24.9" customHeight="1"/>
    <row r="6051" ht="24.9" customHeight="1"/>
    <row r="6052" ht="24.9" customHeight="1"/>
    <row r="6053" ht="24.9" customHeight="1"/>
    <row r="6054" ht="24.9" customHeight="1"/>
    <row r="6055" ht="24.9" customHeight="1"/>
    <row r="6056" ht="24.9" customHeight="1"/>
    <row r="6057" ht="24.9" customHeight="1"/>
    <row r="6058" ht="24.9" customHeight="1"/>
    <row r="6059" ht="24.9" customHeight="1"/>
    <row r="6060" ht="24.9" customHeight="1"/>
    <row r="6061" ht="24.9" customHeight="1"/>
    <row r="6062" ht="24.9" customHeight="1"/>
    <row r="6063" ht="24.9" customHeight="1"/>
    <row r="6064" ht="24.9" customHeight="1"/>
    <row r="6065" ht="24.9" customHeight="1"/>
    <row r="6066" ht="24.9" customHeight="1"/>
    <row r="6067" ht="24.9" customHeight="1"/>
    <row r="6068" ht="24.9" customHeight="1"/>
    <row r="6069" ht="24.9" customHeight="1"/>
    <row r="6070" ht="24.9" customHeight="1"/>
    <row r="6071" ht="24.9" customHeight="1"/>
    <row r="6072" ht="24.9" customHeight="1"/>
    <row r="6073" ht="24.9" customHeight="1"/>
    <row r="6074" ht="24.9" customHeight="1"/>
    <row r="6075" ht="24.9" customHeight="1"/>
    <row r="6076" ht="24.9" customHeight="1"/>
    <row r="6077" ht="24.9" customHeight="1"/>
    <row r="6078" ht="24.9" customHeight="1"/>
    <row r="6079" ht="24.9" customHeight="1"/>
    <row r="6080" ht="24.9" customHeight="1"/>
    <row r="6081" ht="24.9" customHeight="1"/>
    <row r="6082" ht="24.9" customHeight="1"/>
    <row r="6083" ht="24.9" customHeight="1"/>
    <row r="6084" ht="24.9" customHeight="1"/>
    <row r="6085" ht="24.9" customHeight="1"/>
    <row r="6086" ht="24.9" customHeight="1"/>
    <row r="6087" ht="24.9" customHeight="1"/>
    <row r="6088" ht="24.9" customHeight="1"/>
    <row r="6089" ht="24.9" customHeight="1"/>
    <row r="6090" ht="24.9" customHeight="1"/>
    <row r="6091" ht="24.9" customHeight="1"/>
    <row r="6092" ht="24.9" customHeight="1"/>
    <row r="6093" ht="24.9" customHeight="1"/>
    <row r="6094" ht="24.9" customHeight="1"/>
    <row r="6095" ht="24.9" customHeight="1"/>
    <row r="6096" ht="24.9" customHeight="1"/>
    <row r="6097" ht="24.9" customHeight="1"/>
    <row r="6098" ht="24.9" customHeight="1"/>
    <row r="6099" ht="24.9" customHeight="1"/>
    <row r="6100" ht="24.9" customHeight="1"/>
    <row r="6101" ht="24.9" customHeight="1"/>
    <row r="6102" ht="24.9" customHeight="1"/>
    <row r="6103" ht="24.9" customHeight="1"/>
    <row r="6104" ht="24.9" customHeight="1"/>
    <row r="6105" ht="24.9" customHeight="1"/>
    <row r="6106" ht="24.9" customHeight="1"/>
    <row r="6107" ht="24.9" customHeight="1"/>
    <row r="6108" ht="24.9" customHeight="1"/>
    <row r="6109" ht="24.9" customHeight="1"/>
    <row r="6110" ht="24.9" customHeight="1"/>
    <row r="6111" ht="24.9" customHeight="1"/>
    <row r="6112" ht="24.9" customHeight="1"/>
    <row r="6113" ht="24.9" customHeight="1"/>
    <row r="6114" ht="24.9" customHeight="1"/>
    <row r="6115" ht="24.9" customHeight="1"/>
    <row r="6116" ht="24.9" customHeight="1"/>
    <row r="6117" ht="24.9" customHeight="1"/>
    <row r="6118" ht="24.9" customHeight="1"/>
    <row r="6119" ht="24.9" customHeight="1"/>
    <row r="6120" ht="24.9" customHeight="1"/>
    <row r="6121" ht="24.9" customHeight="1"/>
    <row r="6122" ht="24.9" customHeight="1"/>
    <row r="6123" ht="24.9" customHeight="1"/>
    <row r="6124" ht="24.9" customHeight="1"/>
    <row r="6125" ht="24.9" customHeight="1"/>
    <row r="6126" ht="24.9" customHeight="1"/>
    <row r="6127" ht="24.9" customHeight="1"/>
    <row r="6128" ht="24.9" customHeight="1"/>
    <row r="6129" ht="24.9" customHeight="1"/>
    <row r="6130" ht="24.9" customHeight="1"/>
    <row r="6131" ht="24.9" customHeight="1"/>
    <row r="6132" ht="24.9" customHeight="1"/>
    <row r="6133" ht="24.9" customHeight="1"/>
    <row r="6134" ht="24.9" customHeight="1"/>
    <row r="6135" ht="24.9" customHeight="1"/>
    <row r="6136" ht="24.9" customHeight="1"/>
    <row r="6137" ht="24.9" customHeight="1"/>
    <row r="6138" ht="24.9" customHeight="1"/>
    <row r="6139" ht="24.9" customHeight="1"/>
    <row r="6140" ht="24.9" customHeight="1"/>
    <row r="6141" ht="24.9" customHeight="1"/>
    <row r="6142" ht="24.9" customHeight="1"/>
    <row r="6143" ht="24.9" customHeight="1"/>
    <row r="6144" ht="24.9" customHeight="1"/>
    <row r="6145" ht="24.9" customHeight="1"/>
    <row r="6146" ht="24.9" customHeight="1"/>
    <row r="6147" ht="24.9" customHeight="1"/>
    <row r="6148" ht="24.9" customHeight="1"/>
    <row r="6149" ht="24.9" customHeight="1"/>
    <row r="6150" ht="24.9" customHeight="1"/>
    <row r="6151" ht="24.9" customHeight="1"/>
    <row r="6152" ht="24.9" customHeight="1"/>
    <row r="6153" ht="24.9" customHeight="1"/>
    <row r="6154" ht="24.9" customHeight="1"/>
    <row r="6155" ht="24.9" customHeight="1"/>
    <row r="6156" ht="24.9" customHeight="1"/>
    <row r="6157" ht="24.9" customHeight="1"/>
    <row r="6158" ht="24.9" customHeight="1"/>
    <row r="6159" ht="24.9" customHeight="1"/>
    <row r="6160" ht="24.9" customHeight="1"/>
    <row r="6161" ht="24.9" customHeight="1"/>
    <row r="6162" ht="24.9" customHeight="1"/>
    <row r="6163" ht="24.9" customHeight="1"/>
    <row r="6164" ht="24.9" customHeight="1"/>
    <row r="6165" ht="24.9" customHeight="1"/>
    <row r="6166" ht="24.9" customHeight="1"/>
    <row r="6167" ht="24.9" customHeight="1"/>
    <row r="6168" ht="24.9" customHeight="1"/>
    <row r="6169" ht="24.9" customHeight="1"/>
    <row r="6170" ht="24.9" customHeight="1"/>
    <row r="6171" ht="24.9" customHeight="1"/>
    <row r="6172" ht="24.9" customHeight="1"/>
    <row r="6173" ht="24.9" customHeight="1"/>
    <row r="6174" ht="24.9" customHeight="1"/>
    <row r="6175" ht="24.9" customHeight="1"/>
    <row r="6176" ht="24.9" customHeight="1"/>
    <row r="6177" ht="24.9" customHeight="1"/>
    <row r="6178" ht="24.9" customHeight="1"/>
    <row r="6179" ht="24.9" customHeight="1"/>
    <row r="6180" ht="24.9" customHeight="1"/>
    <row r="6181" ht="24.9" customHeight="1"/>
    <row r="6182" ht="24.9" customHeight="1"/>
    <row r="6183" ht="24.9" customHeight="1"/>
    <row r="6184" ht="24.9" customHeight="1"/>
    <row r="6185" ht="24.9" customHeight="1"/>
    <row r="6186" ht="24.9" customHeight="1"/>
    <row r="6187" ht="24.9" customHeight="1"/>
    <row r="6188" ht="24.9" customHeight="1"/>
    <row r="6189" ht="24.9" customHeight="1"/>
    <row r="6190" ht="24.9" customHeight="1"/>
    <row r="6191" ht="24.9" customHeight="1"/>
    <row r="6192" ht="24.9" customHeight="1"/>
    <row r="6193" ht="24.9" customHeight="1"/>
    <row r="6194" ht="24.9" customHeight="1"/>
    <row r="6195" ht="24.9" customHeight="1"/>
    <row r="6196" ht="24.9" customHeight="1"/>
    <row r="6197" ht="24.9" customHeight="1"/>
    <row r="6198" ht="24.9" customHeight="1"/>
    <row r="6199" ht="24.9" customHeight="1"/>
    <row r="6200" ht="24.9" customHeight="1"/>
    <row r="6201" ht="24.9" customHeight="1"/>
    <row r="6202" ht="24.9" customHeight="1"/>
    <row r="6203" ht="24.9" customHeight="1"/>
    <row r="6204" ht="24.9" customHeight="1"/>
    <row r="6205" ht="24.9" customHeight="1"/>
    <row r="6206" ht="24.9" customHeight="1"/>
    <row r="6207" ht="24.9" customHeight="1"/>
    <row r="6208" ht="24.9" customHeight="1"/>
    <row r="6209" ht="24.9" customHeight="1"/>
    <row r="6210" ht="24.9" customHeight="1"/>
    <row r="6211" ht="24.9" customHeight="1"/>
    <row r="6212" ht="24.9" customHeight="1"/>
    <row r="6213" ht="24.9" customHeight="1"/>
    <row r="6214" ht="24.9" customHeight="1"/>
    <row r="6215" ht="24.9" customHeight="1"/>
    <row r="6216" ht="24.9" customHeight="1"/>
    <row r="6217" ht="24.9" customHeight="1"/>
    <row r="6218" ht="24.9" customHeight="1"/>
    <row r="6219" ht="24.9" customHeight="1"/>
    <row r="6220" ht="24.9" customHeight="1"/>
    <row r="6221" ht="24.9" customHeight="1"/>
    <row r="6222" ht="24.9" customHeight="1"/>
    <row r="6223" ht="24.9" customHeight="1"/>
    <row r="6224" ht="24.9" customHeight="1"/>
    <row r="6225" ht="24.9" customHeight="1"/>
    <row r="6226" ht="24.9" customHeight="1"/>
    <row r="6227" ht="24.9" customHeight="1"/>
    <row r="6228" ht="24.9" customHeight="1"/>
    <row r="6229" ht="24.9" customHeight="1"/>
    <row r="6230" ht="24.9" customHeight="1"/>
    <row r="6231" ht="24.9" customHeight="1"/>
    <row r="6232" ht="24.9" customHeight="1"/>
    <row r="6233" ht="24.9" customHeight="1"/>
    <row r="6234" ht="24.9" customHeight="1"/>
    <row r="6235" ht="24.9" customHeight="1"/>
    <row r="6236" ht="24.9" customHeight="1"/>
    <row r="6237" ht="24.9" customHeight="1"/>
    <row r="6238" ht="24.9" customHeight="1"/>
    <row r="6239" ht="24.9" customHeight="1"/>
    <row r="6240" ht="24.9" customHeight="1"/>
    <row r="6241" ht="24.9" customHeight="1"/>
    <row r="6242" ht="24.9" customHeight="1"/>
    <row r="6243" ht="24.9" customHeight="1"/>
    <row r="6244" ht="24.9" customHeight="1"/>
    <row r="6245" ht="24.9" customHeight="1"/>
    <row r="6246" ht="24.9" customHeight="1"/>
    <row r="6247" ht="24.9" customHeight="1"/>
    <row r="6248" ht="24.9" customHeight="1"/>
    <row r="6249" ht="24.9" customHeight="1"/>
    <row r="6250" ht="24.9" customHeight="1"/>
    <row r="6251" ht="24.9" customHeight="1"/>
    <row r="6252" ht="24.9" customHeight="1"/>
    <row r="6253" ht="24.9" customHeight="1"/>
    <row r="6254" ht="24.9" customHeight="1"/>
    <row r="6255" ht="24.9" customHeight="1"/>
    <row r="6256" ht="24.9" customHeight="1"/>
    <row r="6257" ht="24.9" customHeight="1"/>
    <row r="6258" ht="24.9" customHeight="1"/>
    <row r="6259" ht="24.9" customHeight="1"/>
    <row r="6260" ht="24.9" customHeight="1"/>
    <row r="6261" ht="24.9" customHeight="1"/>
    <row r="6262" ht="24.9" customHeight="1"/>
    <row r="6263" ht="24.9" customHeight="1"/>
    <row r="6264" ht="24.9" customHeight="1"/>
    <row r="6265" ht="24.9" customHeight="1"/>
    <row r="6266" ht="24.9" customHeight="1"/>
    <row r="6267" ht="24.9" customHeight="1"/>
    <row r="6268" ht="24.9" customHeight="1"/>
    <row r="6269" ht="24.9" customHeight="1"/>
    <row r="6270" ht="24.9" customHeight="1"/>
    <row r="6271" ht="24.9" customHeight="1"/>
    <row r="6272" ht="24.9" customHeight="1"/>
    <row r="6273" ht="24.9" customHeight="1"/>
    <row r="6274" ht="24.9" customHeight="1"/>
    <row r="6275" ht="24.9" customHeight="1"/>
    <row r="6276" ht="24.9" customHeight="1"/>
    <row r="6277" ht="24.9" customHeight="1"/>
    <row r="6278" ht="24.9" customHeight="1"/>
    <row r="6279" ht="24.9" customHeight="1"/>
    <row r="6280" ht="24.9" customHeight="1"/>
    <row r="6281" ht="24.9" customHeight="1"/>
    <row r="6282" ht="24.9" customHeight="1"/>
    <row r="6283" ht="24.9" customHeight="1"/>
    <row r="6284" ht="24.9" customHeight="1"/>
    <row r="6285" ht="24.9" customHeight="1"/>
    <row r="6286" ht="24.9" customHeight="1"/>
    <row r="6287" ht="24.9" customHeight="1"/>
    <row r="6288" ht="24.9" customHeight="1"/>
    <row r="6289" ht="24.9" customHeight="1"/>
    <row r="6290" ht="24.9" customHeight="1"/>
    <row r="6291" ht="24.9" customHeight="1"/>
    <row r="6292" ht="24.9" customHeight="1"/>
    <row r="6293" ht="24.9" customHeight="1"/>
    <row r="6294" ht="24.9" customHeight="1"/>
    <row r="6295" ht="24.9" customHeight="1"/>
    <row r="6296" ht="24.9" customHeight="1"/>
    <row r="6297" ht="24.9" customHeight="1"/>
    <row r="6298" ht="24.9" customHeight="1"/>
    <row r="6299" ht="24.9" customHeight="1"/>
    <row r="6300" ht="24.9" customHeight="1"/>
    <row r="6301" ht="24.9" customHeight="1"/>
    <row r="6302" ht="24.9" customHeight="1"/>
    <row r="6303" ht="24.9" customHeight="1"/>
    <row r="6304" ht="24.9" customHeight="1"/>
    <row r="6305" ht="24.9" customHeight="1"/>
    <row r="6306" ht="24.9" customHeight="1"/>
    <row r="6307" ht="24.9" customHeight="1"/>
    <row r="6308" ht="24.9" customHeight="1"/>
    <row r="6309" ht="24.9" customHeight="1"/>
    <row r="6310" ht="24.9" customHeight="1"/>
    <row r="6311" ht="24.9" customHeight="1"/>
    <row r="6312" ht="24.9" customHeight="1"/>
    <row r="6313" ht="24.9" customHeight="1"/>
    <row r="6314" ht="24.9" customHeight="1"/>
    <row r="6315" ht="24.9" customHeight="1"/>
    <row r="6316" ht="24.9" customHeight="1"/>
    <row r="6317" ht="24.9" customHeight="1"/>
    <row r="6318" ht="24.9" customHeight="1"/>
    <row r="6319" ht="24.9" customHeight="1"/>
    <row r="6320" ht="24.9" customHeight="1"/>
    <row r="6321" ht="24.9" customHeight="1"/>
    <row r="6322" ht="24.9" customHeight="1"/>
    <row r="6323" ht="24.9" customHeight="1"/>
    <row r="6324" ht="24.9" customHeight="1"/>
    <row r="6325" ht="24.9" customHeight="1"/>
    <row r="6326" ht="24.9" customHeight="1"/>
    <row r="6327" ht="24.9" customHeight="1"/>
    <row r="6328" ht="24.9" customHeight="1"/>
    <row r="6329" ht="24.9" customHeight="1"/>
    <row r="6330" ht="24.9" customHeight="1"/>
    <row r="6331" ht="24.9" customHeight="1"/>
    <row r="6332" ht="24.9" customHeight="1"/>
    <row r="6333" ht="24.9" customHeight="1"/>
    <row r="6334" ht="24.9" customHeight="1"/>
    <row r="6335" ht="24.9" customHeight="1"/>
    <row r="6336" ht="24.9" customHeight="1"/>
    <row r="6337" ht="24.9" customHeight="1"/>
    <row r="6338" ht="24.9" customHeight="1"/>
    <row r="6339" ht="24.9" customHeight="1"/>
    <row r="6340" ht="24.9" customHeight="1"/>
    <row r="6341" ht="24.9" customHeight="1"/>
    <row r="6342" ht="24.9" customHeight="1"/>
    <row r="6343" ht="24.9" customHeight="1"/>
    <row r="6344" ht="24.9" customHeight="1"/>
    <row r="6345" ht="24.9" customHeight="1"/>
    <row r="6346" ht="24.9" customHeight="1"/>
    <row r="6347" ht="24.9" customHeight="1"/>
    <row r="6348" ht="24.9" customHeight="1"/>
    <row r="6349" ht="24.9" customHeight="1"/>
    <row r="6350" ht="24.9" customHeight="1"/>
    <row r="6351" ht="24.9" customHeight="1"/>
    <row r="6352" ht="24.9" customHeight="1"/>
    <row r="6353" ht="24.9" customHeight="1"/>
    <row r="6354" ht="24.9" customHeight="1"/>
    <row r="6355" ht="24.9" customHeight="1"/>
    <row r="6356" ht="24.9" customHeight="1"/>
    <row r="6357" ht="24.9" customHeight="1"/>
    <row r="6358" ht="24.9" customHeight="1"/>
    <row r="6359" ht="24.9" customHeight="1"/>
    <row r="6360" ht="24.9" customHeight="1"/>
    <row r="6361" ht="24.9" customHeight="1"/>
    <row r="6362" ht="24.9" customHeight="1"/>
    <row r="6363" ht="24.9" customHeight="1"/>
    <row r="6364" ht="24.9" customHeight="1"/>
    <row r="6365" ht="24.9" customHeight="1"/>
    <row r="6366" ht="24.9" customHeight="1"/>
    <row r="6367" ht="24.9" customHeight="1"/>
    <row r="6368" ht="24.9" customHeight="1"/>
    <row r="6369" ht="24.9" customHeight="1"/>
    <row r="6370" ht="24.9" customHeight="1"/>
    <row r="6371" ht="24.9" customHeight="1"/>
    <row r="6372" ht="24.9" customHeight="1"/>
    <row r="6373" ht="24.9" customHeight="1"/>
    <row r="6374" ht="24.9" customHeight="1"/>
    <row r="6375" ht="24.9" customHeight="1"/>
    <row r="6376" ht="24.9" customHeight="1"/>
    <row r="6377" ht="24.9" customHeight="1"/>
    <row r="6378" ht="24.9" customHeight="1"/>
    <row r="6379" ht="24.9" customHeight="1"/>
    <row r="6380" ht="24.9" customHeight="1"/>
    <row r="6381" ht="24.9" customHeight="1"/>
    <row r="6382" ht="24.9" customHeight="1"/>
    <row r="6383" ht="24.9" customHeight="1"/>
    <row r="6384" ht="24.9" customHeight="1"/>
    <row r="6385" ht="24.9" customHeight="1"/>
    <row r="6386" ht="24.9" customHeight="1"/>
    <row r="6387" ht="24.9" customHeight="1"/>
    <row r="6388" ht="24.9" customHeight="1"/>
    <row r="6389" ht="24.9" customHeight="1"/>
    <row r="6390" ht="24.9" customHeight="1"/>
    <row r="6391" ht="24.9" customHeight="1"/>
    <row r="6392" ht="24.9" customHeight="1"/>
    <row r="6393" ht="24.9" customHeight="1"/>
    <row r="6394" ht="24.9" customHeight="1"/>
    <row r="6395" ht="24.9" customHeight="1"/>
    <row r="6396" ht="24.9" customHeight="1"/>
    <row r="6397" ht="24.9" customHeight="1"/>
    <row r="6398" ht="24.9" customHeight="1"/>
    <row r="6399" ht="24.9" customHeight="1"/>
    <row r="6400" ht="24.9" customHeight="1"/>
    <row r="6401" ht="24.9" customHeight="1"/>
    <row r="6402" ht="24.9" customHeight="1"/>
    <row r="6403" ht="24.9" customHeight="1"/>
    <row r="6404" ht="24.9" customHeight="1"/>
    <row r="6405" ht="24.9" customHeight="1"/>
    <row r="6406" ht="24.9" customHeight="1"/>
    <row r="6407" ht="24.9" customHeight="1"/>
    <row r="6408" ht="24.9" customHeight="1"/>
    <row r="6409" ht="24.9" customHeight="1"/>
    <row r="6410" ht="24.9" customHeight="1"/>
    <row r="6411" ht="24.9" customHeight="1"/>
    <row r="6412" ht="24.9" customHeight="1"/>
    <row r="6413" ht="24.9" customHeight="1"/>
    <row r="6414" ht="24.9" customHeight="1"/>
    <row r="6415" ht="24.9" customHeight="1"/>
    <row r="6416" ht="24.9" customHeight="1"/>
    <row r="6417" ht="24.9" customHeight="1"/>
    <row r="6418" ht="24.9" customHeight="1"/>
    <row r="6419" ht="24.9" customHeight="1"/>
    <row r="6420" ht="24.9" customHeight="1"/>
    <row r="6421" ht="24.9" customHeight="1"/>
    <row r="6422" ht="24.9" customHeight="1"/>
    <row r="6423" ht="24.9" customHeight="1"/>
    <row r="6424" ht="24.9" customHeight="1"/>
    <row r="6425" ht="24.9" customHeight="1"/>
    <row r="6426" ht="24.9" customHeight="1"/>
    <row r="6427" ht="24.9" customHeight="1"/>
    <row r="6428" ht="24.9" customHeight="1"/>
    <row r="6429" ht="24.9" customHeight="1"/>
    <row r="6430" ht="24.9" customHeight="1"/>
    <row r="6431" ht="24.9" customHeight="1"/>
    <row r="6432" ht="24.9" customHeight="1"/>
    <row r="6433" ht="24.9" customHeight="1"/>
    <row r="6434" ht="24.9" customHeight="1"/>
    <row r="6435" ht="24.9" customHeight="1"/>
    <row r="6436" ht="24.9" customHeight="1"/>
    <row r="6437" ht="24.9" customHeight="1"/>
    <row r="6438" ht="24.9" customHeight="1"/>
    <row r="6439" ht="24.9" customHeight="1"/>
    <row r="6440" ht="24.9" customHeight="1"/>
    <row r="6441" ht="24.9" customHeight="1"/>
    <row r="6442" ht="24.9" customHeight="1"/>
    <row r="6443" ht="24.9" customHeight="1"/>
    <row r="6444" ht="24.9" customHeight="1"/>
    <row r="6445" ht="24.9" customHeight="1"/>
    <row r="6446" ht="24.9" customHeight="1"/>
    <row r="6447" ht="24.9" customHeight="1"/>
    <row r="6448" ht="24.9" customHeight="1"/>
    <row r="6449" ht="24.9" customHeight="1"/>
    <row r="6450" ht="24.9" customHeight="1"/>
    <row r="6451" ht="24.9" customHeight="1"/>
    <row r="6452" ht="24.9" customHeight="1"/>
    <row r="6453" ht="24.9" customHeight="1"/>
    <row r="6454" ht="24.9" customHeight="1"/>
    <row r="6455" ht="24.9" customHeight="1"/>
    <row r="6456" ht="24.9" customHeight="1"/>
    <row r="6457" ht="24.9" customHeight="1"/>
    <row r="6458" ht="24.9" customHeight="1"/>
    <row r="6459" ht="24.9" customHeight="1"/>
    <row r="6460" ht="24.9" customHeight="1"/>
    <row r="6461" ht="24.9" customHeight="1"/>
    <row r="6462" ht="24.9" customHeight="1"/>
    <row r="6463" ht="24.9" customHeight="1"/>
    <row r="6464" ht="24.9" customHeight="1"/>
    <row r="6465" ht="24.9" customHeight="1"/>
    <row r="6466" ht="24.9" customHeight="1"/>
    <row r="6467" ht="24.9" customHeight="1"/>
    <row r="6468" ht="24.9" customHeight="1"/>
    <row r="6469" ht="24.9" customHeight="1"/>
    <row r="6470" ht="24.9" customHeight="1"/>
    <row r="6471" ht="24.9" customHeight="1"/>
    <row r="6472" ht="24.9" customHeight="1"/>
    <row r="6473" ht="24.9" customHeight="1"/>
    <row r="6474" ht="24.9" customHeight="1"/>
    <row r="6475" ht="24.9" customHeight="1"/>
    <row r="6476" ht="24.9" customHeight="1"/>
    <row r="6477" ht="24.9" customHeight="1"/>
    <row r="6478" ht="24.9" customHeight="1"/>
    <row r="6479" ht="24.9" customHeight="1"/>
    <row r="6480" ht="24.9" customHeight="1"/>
    <row r="6481" ht="24.9" customHeight="1"/>
    <row r="6482" ht="24.9" customHeight="1"/>
    <row r="6483" ht="24.9" customHeight="1"/>
    <row r="6484" ht="24.9" customHeight="1"/>
    <row r="6485" ht="24.9" customHeight="1"/>
    <row r="6486" ht="24.9" customHeight="1"/>
    <row r="6487" ht="24.9" customHeight="1"/>
    <row r="6488" ht="24.9" customHeight="1"/>
    <row r="6489" ht="24.9" customHeight="1"/>
    <row r="6490" ht="24.9" customHeight="1"/>
    <row r="6491" ht="24.9" customHeight="1"/>
    <row r="6492" ht="24.9" customHeight="1"/>
    <row r="6493" ht="24.9" customHeight="1"/>
    <row r="6494" ht="24.9" customHeight="1"/>
    <row r="6495" ht="24.9" customHeight="1"/>
    <row r="6496" ht="24.9" customHeight="1"/>
    <row r="6497" ht="24.9" customHeight="1"/>
    <row r="6498" ht="24.9" customHeight="1"/>
    <row r="6499" ht="24.9" customHeight="1"/>
    <row r="6500" ht="24.9" customHeight="1"/>
    <row r="6501" ht="24.9" customHeight="1"/>
    <row r="6502" ht="24.9" customHeight="1"/>
    <row r="6503" ht="24.9" customHeight="1"/>
    <row r="6504" ht="24.9" customHeight="1"/>
    <row r="6505" ht="24.9" customHeight="1"/>
    <row r="6506" ht="24.9" customHeight="1"/>
    <row r="6507" ht="24.9" customHeight="1"/>
    <row r="6508" ht="24.9" customHeight="1"/>
    <row r="6509" ht="24.9" customHeight="1"/>
    <row r="6510" ht="24.9" customHeight="1"/>
    <row r="6511" ht="24.9" customHeight="1"/>
    <row r="6512" ht="24.9" customHeight="1"/>
    <row r="6513" ht="24.9" customHeight="1"/>
    <row r="6514" ht="24.9" customHeight="1"/>
    <row r="6515" ht="24.9" customHeight="1"/>
    <row r="6516" ht="24.9" customHeight="1"/>
    <row r="6517" ht="24.9" customHeight="1"/>
    <row r="6518" ht="24.9" customHeight="1"/>
    <row r="6519" ht="24.9" customHeight="1"/>
    <row r="6520" ht="24.9" customHeight="1"/>
    <row r="6521" ht="24.9" customHeight="1"/>
    <row r="6522" ht="24.9" customHeight="1"/>
    <row r="6523" ht="24.9" customHeight="1"/>
    <row r="6524" ht="24.9" customHeight="1"/>
    <row r="6525" ht="24.9" customHeight="1"/>
    <row r="6526" ht="24.9" customHeight="1"/>
    <row r="6527" ht="24.9" customHeight="1"/>
    <row r="6528" ht="24.9" customHeight="1"/>
    <row r="6529" ht="24.9" customHeight="1"/>
    <row r="6530" ht="24.9" customHeight="1"/>
    <row r="6531" ht="24.9" customHeight="1"/>
    <row r="6532" ht="24.9" customHeight="1"/>
    <row r="6533" ht="24.9" customHeight="1"/>
    <row r="6534" ht="24.9" customHeight="1"/>
    <row r="6535" ht="24.9" customHeight="1"/>
    <row r="6536" ht="24.9" customHeight="1"/>
    <row r="6537" ht="24.9" customHeight="1"/>
    <row r="6538" ht="24.9" customHeight="1"/>
    <row r="6539" ht="24.9" customHeight="1"/>
    <row r="6540" ht="24.9" customHeight="1"/>
    <row r="6541" ht="24.9" customHeight="1"/>
    <row r="6542" ht="24.9" customHeight="1"/>
    <row r="6543" ht="24.9" customHeight="1"/>
    <row r="6544" ht="24.9" customHeight="1"/>
    <row r="6545" ht="24.9" customHeight="1"/>
    <row r="6546" ht="24.9" customHeight="1"/>
    <row r="6547" ht="24.9" customHeight="1"/>
    <row r="6548" ht="24.9" customHeight="1"/>
    <row r="6549" ht="24.9" customHeight="1"/>
    <row r="6550" ht="24.9" customHeight="1"/>
    <row r="6551" ht="24.9" customHeight="1"/>
    <row r="6552" ht="24.9" customHeight="1"/>
    <row r="6553" ht="24.9" customHeight="1"/>
    <row r="6554" ht="24.9" customHeight="1"/>
    <row r="6555" ht="24.9" customHeight="1"/>
    <row r="6556" ht="24.9" customHeight="1"/>
    <row r="6557" ht="24.9" customHeight="1"/>
    <row r="6558" ht="24.9" customHeight="1"/>
    <row r="6559" ht="24.9" customHeight="1"/>
    <row r="6560" ht="24.9" customHeight="1"/>
    <row r="6561" ht="24.9" customHeight="1"/>
    <row r="6562" ht="24.9" customHeight="1"/>
    <row r="6563" ht="24.9" customHeight="1"/>
    <row r="6564" ht="24.9" customHeight="1"/>
    <row r="6565" ht="24.9" customHeight="1"/>
    <row r="6566" ht="24.9" customHeight="1"/>
    <row r="6567" ht="24.9" customHeight="1"/>
    <row r="6568" ht="24.9" customHeight="1"/>
    <row r="6569" ht="24.9" customHeight="1"/>
    <row r="6570" ht="24.9" customHeight="1"/>
    <row r="6571" ht="24.9" customHeight="1"/>
    <row r="6572" ht="24.9" customHeight="1"/>
    <row r="6573" ht="24.9" customHeight="1"/>
    <row r="6574" ht="24.9" customHeight="1"/>
    <row r="6575" ht="24.9" customHeight="1"/>
    <row r="6576" ht="24.9" customHeight="1"/>
    <row r="6577" ht="24.9" customHeight="1"/>
    <row r="6578" ht="24.9" customHeight="1"/>
    <row r="6579" ht="24.9" customHeight="1"/>
    <row r="6580" ht="24.9" customHeight="1"/>
    <row r="6581" ht="24.9" customHeight="1"/>
    <row r="6582" ht="24.9" customHeight="1"/>
    <row r="6583" ht="24.9" customHeight="1"/>
    <row r="6584" ht="24.9" customHeight="1"/>
    <row r="6585" ht="24.9" customHeight="1"/>
    <row r="6586" ht="24.9" customHeight="1"/>
    <row r="6587" ht="24.9" customHeight="1"/>
    <row r="6588" ht="24.9" customHeight="1"/>
    <row r="6589" ht="24.9" customHeight="1"/>
    <row r="6590" ht="24.9" customHeight="1"/>
    <row r="6591" ht="24.9" customHeight="1"/>
    <row r="6592" ht="24.9" customHeight="1"/>
    <row r="6593" ht="24.9" customHeight="1"/>
    <row r="6594" ht="24.9" customHeight="1"/>
    <row r="6595" ht="24.9" customHeight="1"/>
    <row r="6596" ht="24.9" customHeight="1"/>
    <row r="6597" ht="24.9" customHeight="1"/>
    <row r="6598" ht="24.9" customHeight="1"/>
    <row r="6599" ht="24.9" customHeight="1"/>
    <row r="6600" ht="24.9" customHeight="1"/>
    <row r="6601" ht="24.9" customHeight="1"/>
    <row r="6602" ht="24.9" customHeight="1"/>
    <row r="6603" ht="24.9" customHeight="1"/>
    <row r="6604" ht="24.9" customHeight="1"/>
    <row r="6605" ht="24.9" customHeight="1"/>
    <row r="6606" ht="24.9" customHeight="1"/>
    <row r="6607" ht="24.9" customHeight="1"/>
    <row r="6608" ht="24.9" customHeight="1"/>
    <row r="6609" ht="24.9" customHeight="1"/>
    <row r="6610" ht="24.9" customHeight="1"/>
    <row r="6611" ht="24.9" customHeight="1"/>
    <row r="6612" ht="24.9" customHeight="1"/>
    <row r="6613" ht="24.9" customHeight="1"/>
    <row r="6614" ht="24.9" customHeight="1"/>
    <row r="6615" ht="24.9" customHeight="1"/>
    <row r="6616" ht="24.9" customHeight="1"/>
    <row r="6617" ht="24.9" customHeight="1"/>
    <row r="6618" ht="24.9" customHeight="1"/>
    <row r="6619" ht="24.9" customHeight="1"/>
    <row r="6620" ht="24.9" customHeight="1"/>
    <row r="6621" ht="24.9" customHeight="1"/>
    <row r="6622" ht="24.9" customHeight="1"/>
    <row r="6623" ht="24.9" customHeight="1"/>
    <row r="6624" ht="24.9" customHeight="1"/>
    <row r="6625" ht="24.9" customHeight="1"/>
    <row r="6626" ht="24.9" customHeight="1"/>
    <row r="6627" ht="24.9" customHeight="1"/>
    <row r="6628" ht="24.9" customHeight="1"/>
    <row r="6629" ht="24.9" customHeight="1"/>
    <row r="6630" ht="24.9" customHeight="1"/>
    <row r="6631" ht="24.9" customHeight="1"/>
    <row r="6632" ht="24.9" customHeight="1"/>
    <row r="6633" ht="24.9" customHeight="1"/>
    <row r="6634" ht="24.9" customHeight="1"/>
    <row r="6635" ht="24.9" customHeight="1"/>
    <row r="6636" ht="24.9" customHeight="1"/>
    <row r="6637" ht="24.9" customHeight="1"/>
    <row r="6638" ht="24.9" customHeight="1"/>
    <row r="6639" ht="24.9" customHeight="1"/>
    <row r="6640" ht="24.9" customHeight="1"/>
    <row r="6641" ht="24.9" customHeight="1"/>
    <row r="6642" ht="24.9" customHeight="1"/>
    <row r="6643" ht="24.9" customHeight="1"/>
    <row r="6644" ht="24.9" customHeight="1"/>
    <row r="6645" ht="24.9" customHeight="1"/>
    <row r="6646" ht="24.9" customHeight="1"/>
    <row r="6647" ht="24.9" customHeight="1"/>
    <row r="6648" ht="24.9" customHeight="1"/>
    <row r="6649" ht="24.9" customHeight="1"/>
    <row r="6650" ht="24.9" customHeight="1"/>
    <row r="6651" ht="24.9" customHeight="1"/>
    <row r="6652" ht="24.9" customHeight="1"/>
    <row r="6653" ht="24.9" customHeight="1"/>
    <row r="6654" ht="24.9" customHeight="1"/>
    <row r="6655" ht="24.9" customHeight="1"/>
    <row r="6656" ht="24.9" customHeight="1"/>
    <row r="6657" ht="24.9" customHeight="1"/>
    <row r="6658" ht="24.9" customHeight="1"/>
    <row r="6659" ht="24.9" customHeight="1"/>
    <row r="6660" ht="24.9" customHeight="1"/>
    <row r="6661" ht="24.9" customHeight="1"/>
    <row r="6662" ht="24.9" customHeight="1"/>
    <row r="6663" ht="24.9" customHeight="1"/>
    <row r="6664" ht="24.9" customHeight="1"/>
    <row r="6665" ht="24.9" customHeight="1"/>
    <row r="6666" ht="24.9" customHeight="1"/>
    <row r="6667" ht="24.9" customHeight="1"/>
    <row r="6668" ht="24.9" customHeight="1"/>
    <row r="6669" ht="24.9" customHeight="1"/>
    <row r="6670" ht="24.9" customHeight="1"/>
    <row r="6671" ht="24.9" customHeight="1"/>
    <row r="6672" ht="24.9" customHeight="1"/>
    <row r="6673" ht="24.9" customHeight="1"/>
    <row r="6674" ht="24.9" customHeight="1"/>
    <row r="6675" ht="24.9" customHeight="1"/>
    <row r="6676" ht="24.9" customHeight="1"/>
    <row r="6677" ht="24.9" customHeight="1"/>
    <row r="6678" ht="24.9" customHeight="1"/>
    <row r="6679" ht="24.9" customHeight="1"/>
    <row r="6680" ht="24.9" customHeight="1"/>
    <row r="6681" ht="24.9" customHeight="1"/>
    <row r="6682" ht="24.9" customHeight="1"/>
    <row r="6683" ht="24.9" customHeight="1"/>
    <row r="6684" ht="24.9" customHeight="1"/>
    <row r="6685" ht="24.9" customHeight="1"/>
    <row r="6686" ht="24.9" customHeight="1"/>
    <row r="6687" ht="24.9" customHeight="1"/>
    <row r="6688" ht="24.9" customHeight="1"/>
    <row r="6689" ht="24.9" customHeight="1"/>
    <row r="6690" ht="24.9" customHeight="1"/>
    <row r="6691" ht="24.9" customHeight="1"/>
    <row r="6692" ht="24.9" customHeight="1"/>
    <row r="6693" ht="24.9" customHeight="1"/>
    <row r="6694" ht="24.9" customHeight="1"/>
    <row r="6695" ht="24.9" customHeight="1"/>
    <row r="6696" ht="24.9" customHeight="1"/>
    <row r="6697" ht="24.9" customHeight="1"/>
    <row r="6698" ht="24.9" customHeight="1"/>
    <row r="6699" ht="24.9" customHeight="1"/>
    <row r="6700" ht="24.9" customHeight="1"/>
    <row r="6701" ht="24.9" customHeight="1"/>
    <row r="6702" ht="24.9" customHeight="1"/>
    <row r="6703" ht="24.9" customHeight="1"/>
    <row r="6704" ht="24.9" customHeight="1"/>
    <row r="6705" ht="24.9" customHeight="1"/>
    <row r="6706" ht="24.9" customHeight="1"/>
    <row r="6707" ht="24.9" customHeight="1"/>
    <row r="6708" ht="24.9" customHeight="1"/>
    <row r="6709" ht="24.9" customHeight="1"/>
    <row r="6710" ht="24.9" customHeight="1"/>
    <row r="6711" ht="24.9" customHeight="1"/>
    <row r="6712" ht="24.9" customHeight="1"/>
    <row r="6713" ht="24.9" customHeight="1"/>
    <row r="6714" ht="24.9" customHeight="1"/>
    <row r="6715" ht="24.9" customHeight="1"/>
    <row r="6716" ht="24.9" customHeight="1"/>
    <row r="6717" ht="24.9" customHeight="1"/>
    <row r="6718" ht="24.9" customHeight="1"/>
    <row r="6719" ht="24.9" customHeight="1"/>
    <row r="6720" ht="24.9" customHeight="1"/>
    <row r="6721" ht="24.9" customHeight="1"/>
    <row r="6722" ht="24.9" customHeight="1"/>
    <row r="6723" ht="24.9" customHeight="1"/>
    <row r="6724" ht="24.9" customHeight="1"/>
    <row r="6725" ht="24.9" customHeight="1"/>
    <row r="6726" ht="24.9" customHeight="1"/>
    <row r="6727" ht="24.9" customHeight="1"/>
    <row r="6728" ht="24.9" customHeight="1"/>
    <row r="6729" ht="24.9" customHeight="1"/>
    <row r="6730" ht="24.9" customHeight="1"/>
    <row r="6731" ht="24.9" customHeight="1"/>
    <row r="6732" ht="24.9" customHeight="1"/>
    <row r="6733" ht="24.9" customHeight="1"/>
    <row r="6734" ht="24.9" customHeight="1"/>
    <row r="6735" ht="24.9" customHeight="1"/>
    <row r="6736" ht="24.9" customHeight="1"/>
    <row r="6737" ht="24.9" customHeight="1"/>
    <row r="6738" ht="24.9" customHeight="1"/>
    <row r="6739" ht="24.9" customHeight="1"/>
    <row r="6740" ht="24.9" customHeight="1"/>
    <row r="6741" ht="24.9" customHeight="1"/>
    <row r="6742" ht="24.9" customHeight="1"/>
    <row r="6743" ht="24.9" customHeight="1"/>
    <row r="6744" ht="24.9" customHeight="1"/>
    <row r="6745" ht="24.9" customHeight="1"/>
    <row r="6746" ht="24.9" customHeight="1"/>
    <row r="6747" ht="24.9" customHeight="1"/>
    <row r="6748" ht="24.9" customHeight="1"/>
    <row r="6749" ht="24.9" customHeight="1"/>
    <row r="6750" ht="24.9" customHeight="1"/>
    <row r="6751" ht="24.9" customHeight="1"/>
    <row r="6752" ht="24.9" customHeight="1"/>
    <row r="6753" ht="24.9" customHeight="1"/>
    <row r="6754" ht="24.9" customHeight="1"/>
    <row r="6755" ht="24.9" customHeight="1"/>
    <row r="6756" ht="24.9" customHeight="1"/>
    <row r="6757" ht="24.9" customHeight="1"/>
    <row r="6758" ht="24.9" customHeight="1"/>
    <row r="6759" ht="24.9" customHeight="1"/>
    <row r="6760" ht="24.9" customHeight="1"/>
    <row r="6761" ht="24.9" customHeight="1"/>
    <row r="6762" ht="24.9" customHeight="1"/>
    <row r="6763" ht="24.9" customHeight="1"/>
    <row r="6764" ht="24.9" customHeight="1"/>
    <row r="6765" ht="24.9" customHeight="1"/>
    <row r="6766" ht="24.9" customHeight="1"/>
    <row r="6767" ht="24.9" customHeight="1"/>
    <row r="6768" ht="24.9" customHeight="1"/>
    <row r="6769" ht="24.9" customHeight="1"/>
    <row r="6770" ht="24.9" customHeight="1"/>
    <row r="6771" ht="24.9" customHeight="1"/>
    <row r="6772" ht="24.9" customHeight="1"/>
    <row r="6773" ht="24.9" customHeight="1"/>
    <row r="6774" ht="24.9" customHeight="1"/>
    <row r="6775" ht="24.9" customHeight="1"/>
    <row r="6776" ht="24.9" customHeight="1"/>
    <row r="6777" ht="24.9" customHeight="1"/>
    <row r="6778" ht="24.9" customHeight="1"/>
    <row r="6779" ht="24.9" customHeight="1"/>
    <row r="6780" ht="24.9" customHeight="1"/>
    <row r="6781" ht="24.9" customHeight="1"/>
    <row r="6782" ht="24.9" customHeight="1"/>
    <row r="6783" ht="24.9" customHeight="1"/>
    <row r="6784" ht="24.9" customHeight="1"/>
    <row r="6785" ht="24.9" customHeight="1"/>
    <row r="6786" ht="24.9" customHeight="1"/>
    <row r="6787" ht="24.9" customHeight="1"/>
    <row r="6788" ht="24.9" customHeight="1"/>
    <row r="6789" ht="24.9" customHeight="1"/>
    <row r="6790" ht="24.9" customHeight="1"/>
    <row r="6791" ht="24.9" customHeight="1"/>
    <row r="6792" ht="24.9" customHeight="1"/>
    <row r="6793" ht="24.9" customHeight="1"/>
    <row r="6794" ht="24.9" customHeight="1"/>
    <row r="6795" ht="24.9" customHeight="1"/>
    <row r="6796" ht="24.9" customHeight="1"/>
    <row r="6797" ht="24.9" customHeight="1"/>
    <row r="6798" ht="24.9" customHeight="1"/>
    <row r="6799" ht="24.9" customHeight="1"/>
    <row r="6800" ht="24.9" customHeight="1"/>
    <row r="6801" ht="24.9" customHeight="1"/>
    <row r="6802" ht="24.9" customHeight="1"/>
    <row r="6803" ht="24.9" customHeight="1"/>
    <row r="6804" ht="24.9" customHeight="1"/>
    <row r="6805" ht="24.9" customHeight="1"/>
    <row r="6806" ht="24.9" customHeight="1"/>
    <row r="6807" ht="24.9" customHeight="1"/>
    <row r="6808" ht="24.9" customHeight="1"/>
    <row r="6809" ht="24.9" customHeight="1"/>
    <row r="6810" ht="24.9" customHeight="1"/>
    <row r="6811" ht="24.9" customHeight="1"/>
    <row r="6812" ht="24.9" customHeight="1"/>
    <row r="6813" ht="24.9" customHeight="1"/>
    <row r="6814" ht="24.9" customHeight="1"/>
    <row r="6815" ht="24.9" customHeight="1"/>
    <row r="6816" ht="24.9" customHeight="1"/>
    <row r="6817" ht="24.9" customHeight="1"/>
    <row r="6818" ht="24.9" customHeight="1"/>
    <row r="6819" ht="24.9" customHeight="1"/>
    <row r="6820" ht="24.9" customHeight="1"/>
    <row r="6821" ht="24.9" customHeight="1"/>
    <row r="6822" ht="24.9" customHeight="1"/>
    <row r="6823" ht="24.9" customHeight="1"/>
    <row r="6824" ht="24.9" customHeight="1"/>
    <row r="6825" ht="24.9" customHeight="1"/>
    <row r="6826" ht="24.9" customHeight="1"/>
    <row r="6827" ht="24.9" customHeight="1"/>
    <row r="6828" ht="24.9" customHeight="1"/>
    <row r="6829" ht="24.9" customHeight="1"/>
    <row r="6830" ht="24.9" customHeight="1"/>
    <row r="6831" ht="24.9" customHeight="1"/>
    <row r="6832" ht="24.9" customHeight="1"/>
    <row r="6833" ht="24.9" customHeight="1"/>
    <row r="6834" ht="24.9" customHeight="1"/>
    <row r="6835" ht="24.9" customHeight="1"/>
    <row r="6836" ht="24.9" customHeight="1"/>
    <row r="6837" ht="24.9" customHeight="1"/>
    <row r="6838" ht="24.9" customHeight="1"/>
    <row r="6839" ht="24.9" customHeight="1"/>
    <row r="6840" ht="24.9" customHeight="1"/>
    <row r="6841" ht="24.9" customHeight="1"/>
    <row r="6842" ht="24.9" customHeight="1"/>
    <row r="6843" ht="24.9" customHeight="1"/>
    <row r="6844" ht="24.9" customHeight="1"/>
    <row r="6845" ht="24.9" customHeight="1"/>
    <row r="6846" ht="24.9" customHeight="1"/>
    <row r="6847" ht="24.9" customHeight="1"/>
    <row r="6848" ht="24.9" customHeight="1"/>
    <row r="6849" ht="24.9" customHeight="1"/>
    <row r="6850" ht="24.9" customHeight="1"/>
    <row r="6851" ht="24.9" customHeight="1"/>
    <row r="6852" ht="24.9" customHeight="1"/>
    <row r="6853" ht="24.9" customHeight="1"/>
    <row r="6854" ht="24.9" customHeight="1"/>
    <row r="6855" ht="24.9" customHeight="1"/>
    <row r="6856" ht="24.9" customHeight="1"/>
    <row r="6857" ht="24.9" customHeight="1"/>
    <row r="6858" ht="24.9" customHeight="1"/>
    <row r="6859" ht="24.9" customHeight="1"/>
    <row r="6860" ht="24.9" customHeight="1"/>
    <row r="6861" ht="24.9" customHeight="1"/>
    <row r="6862" ht="24.9" customHeight="1"/>
    <row r="6863" ht="24.9" customHeight="1"/>
    <row r="6864" ht="24.9" customHeight="1"/>
    <row r="6865" ht="24.9" customHeight="1"/>
    <row r="6866" ht="24.9" customHeight="1"/>
    <row r="6867" ht="24.9" customHeight="1"/>
    <row r="6868" ht="24.9" customHeight="1"/>
    <row r="6869" ht="24.9" customHeight="1"/>
    <row r="6870" ht="24.9" customHeight="1"/>
    <row r="6871" ht="24.9" customHeight="1"/>
    <row r="6872" ht="24.9" customHeight="1"/>
    <row r="6873" ht="24.9" customHeight="1"/>
    <row r="6874" ht="24.9" customHeight="1"/>
    <row r="6875" ht="24.9" customHeight="1"/>
    <row r="6876" ht="24.9" customHeight="1"/>
    <row r="6877" ht="24.9" customHeight="1"/>
    <row r="6878" ht="24.9" customHeight="1"/>
    <row r="6879" ht="24.9" customHeight="1"/>
    <row r="6880" ht="24.9" customHeight="1"/>
    <row r="6881" ht="24.9" customHeight="1"/>
    <row r="6882" ht="24.9" customHeight="1"/>
    <row r="6883" ht="24.9" customHeight="1"/>
    <row r="6884" ht="24.9" customHeight="1"/>
    <row r="6885" ht="24.9" customHeight="1"/>
    <row r="6886" ht="24.9" customHeight="1"/>
    <row r="6887" ht="24.9" customHeight="1"/>
    <row r="6888" ht="24.9" customHeight="1"/>
    <row r="6889" ht="24.9" customHeight="1"/>
    <row r="6890" ht="24.9" customHeight="1"/>
    <row r="6891" ht="24.9" customHeight="1"/>
    <row r="6892" ht="24.9" customHeight="1"/>
    <row r="6893" ht="24.9" customHeight="1"/>
    <row r="6894" ht="24.9" customHeight="1"/>
    <row r="6895" ht="24.9" customHeight="1"/>
    <row r="6896" ht="24.9" customHeight="1"/>
    <row r="6897" ht="24.9" customHeight="1"/>
    <row r="6898" ht="24.9" customHeight="1"/>
    <row r="6899" ht="24.9" customHeight="1"/>
    <row r="6900" ht="24.9" customHeight="1"/>
    <row r="6901" ht="24.9" customHeight="1"/>
    <row r="6902" ht="24.9" customHeight="1"/>
    <row r="6903" ht="24.9" customHeight="1"/>
    <row r="6904" ht="24.9" customHeight="1"/>
    <row r="6905" ht="24.9" customHeight="1"/>
    <row r="6906" ht="24.9" customHeight="1"/>
    <row r="6907" ht="24.9" customHeight="1"/>
    <row r="6908" ht="24.9" customHeight="1"/>
    <row r="6909" ht="24.9" customHeight="1"/>
    <row r="6910" ht="24.9" customHeight="1"/>
    <row r="6911" ht="24.9" customHeight="1"/>
    <row r="6912" ht="24.9" customHeight="1"/>
    <row r="6913" ht="24.9" customHeight="1"/>
    <row r="6914" ht="24.9" customHeight="1"/>
    <row r="6915" ht="24.9" customHeight="1"/>
    <row r="6916" ht="24.9" customHeight="1"/>
    <row r="6917" ht="24.9" customHeight="1"/>
    <row r="6918" ht="24.9" customHeight="1"/>
    <row r="6919" ht="24.9" customHeight="1"/>
    <row r="6920" ht="24.9" customHeight="1"/>
    <row r="6921" ht="24.9" customHeight="1"/>
    <row r="6922" ht="24.9" customHeight="1"/>
    <row r="6923" ht="24.9" customHeight="1"/>
    <row r="6924" ht="24.9" customHeight="1"/>
    <row r="6925" ht="24.9" customHeight="1"/>
    <row r="6926" ht="24.9" customHeight="1"/>
    <row r="6927" ht="24.9" customHeight="1"/>
    <row r="6928" ht="24.9" customHeight="1"/>
    <row r="6929" ht="24.9" customHeight="1"/>
    <row r="6930" ht="24.9" customHeight="1"/>
    <row r="6931" ht="24.9" customHeight="1"/>
    <row r="6932" ht="24.9" customHeight="1"/>
    <row r="6933" ht="24.9" customHeight="1"/>
    <row r="6934" ht="24.9" customHeight="1"/>
    <row r="6935" ht="24.9" customHeight="1"/>
    <row r="6936" ht="24.9" customHeight="1"/>
    <row r="6937" ht="24.9" customHeight="1"/>
    <row r="6938" ht="24.9" customHeight="1"/>
    <row r="6939" ht="24.9" customHeight="1"/>
    <row r="6940" ht="24.9" customHeight="1"/>
    <row r="6941" ht="24.9" customHeight="1"/>
    <row r="6942" ht="24.9" customHeight="1"/>
    <row r="6943" ht="24.9" customHeight="1"/>
    <row r="6944" ht="24.9" customHeight="1"/>
    <row r="6945" ht="24.9" customHeight="1"/>
    <row r="6946" ht="24.9" customHeight="1"/>
    <row r="6947" ht="24.9" customHeight="1"/>
    <row r="6948" ht="24.9" customHeight="1"/>
    <row r="6949" ht="24.9" customHeight="1"/>
    <row r="6950" ht="24.9" customHeight="1"/>
    <row r="6951" ht="24.9" customHeight="1"/>
    <row r="6952" ht="24.9" customHeight="1"/>
    <row r="6953" ht="24.9" customHeight="1"/>
    <row r="6954" ht="24.9" customHeight="1"/>
    <row r="6955" ht="24.9" customHeight="1"/>
    <row r="6956" ht="24.9" customHeight="1"/>
    <row r="6957" ht="24.9" customHeight="1"/>
    <row r="6958" ht="24.9" customHeight="1"/>
    <row r="6959" ht="24.9" customHeight="1"/>
    <row r="6960" ht="24.9" customHeight="1"/>
    <row r="6961" ht="24.9" customHeight="1"/>
    <row r="6962" ht="24.9" customHeight="1"/>
    <row r="6963" ht="24.9" customHeight="1"/>
    <row r="6964" ht="24.9" customHeight="1"/>
    <row r="6965" ht="24.9" customHeight="1"/>
    <row r="6966" ht="24.9" customHeight="1"/>
    <row r="6967" ht="24.9" customHeight="1"/>
    <row r="6968" ht="24.9" customHeight="1"/>
    <row r="6969" ht="24.9" customHeight="1"/>
    <row r="6970" ht="24.9" customHeight="1"/>
    <row r="6971" ht="24.9" customHeight="1"/>
    <row r="6972" ht="24.9" customHeight="1"/>
    <row r="6973" ht="24.9" customHeight="1"/>
    <row r="6974" ht="24.9" customHeight="1"/>
    <row r="6975" ht="24.9" customHeight="1"/>
    <row r="6976" ht="24.9" customHeight="1"/>
    <row r="6977" ht="24.9" customHeight="1"/>
    <row r="6978" ht="24.9" customHeight="1"/>
    <row r="6979" ht="24.9" customHeight="1"/>
    <row r="6980" ht="24.9" customHeight="1"/>
    <row r="6981" ht="24.9" customHeight="1"/>
    <row r="6982" ht="24.9" customHeight="1"/>
    <row r="6983" ht="24.9" customHeight="1"/>
    <row r="6984" ht="24.9" customHeight="1"/>
    <row r="6985" ht="24.9" customHeight="1"/>
    <row r="6986" ht="24.9" customHeight="1"/>
    <row r="6987" ht="24.9" customHeight="1"/>
    <row r="6988" ht="24.9" customHeight="1"/>
    <row r="6989" ht="24.9" customHeight="1"/>
    <row r="6990" ht="24.9" customHeight="1"/>
    <row r="6991" ht="24.9" customHeight="1"/>
    <row r="6992" ht="24.9" customHeight="1"/>
    <row r="6993" ht="24.9" customHeight="1"/>
    <row r="6994" ht="24.9" customHeight="1"/>
    <row r="6995" ht="24.9" customHeight="1"/>
    <row r="6996" ht="24.9" customHeight="1"/>
    <row r="6997" ht="24.9" customHeight="1"/>
    <row r="6998" ht="24.9" customHeight="1"/>
    <row r="6999" ht="24.9" customHeight="1"/>
    <row r="7000" ht="24.9" customHeight="1"/>
    <row r="7001" ht="24.9" customHeight="1"/>
    <row r="7002" ht="24.9" customHeight="1"/>
    <row r="7003" ht="24.9" customHeight="1"/>
    <row r="7004" ht="24.9" customHeight="1"/>
    <row r="7005" ht="24.9" customHeight="1"/>
    <row r="7006" ht="24.9" customHeight="1"/>
    <row r="7007" ht="24.9" customHeight="1"/>
    <row r="7008" ht="24.9" customHeight="1"/>
    <row r="7009" ht="24.9" customHeight="1"/>
    <row r="7010" ht="24.9" customHeight="1"/>
    <row r="7011" ht="24.9" customHeight="1"/>
    <row r="7012" ht="24.9" customHeight="1"/>
    <row r="7013" ht="24.9" customHeight="1"/>
    <row r="7014" ht="24.9" customHeight="1"/>
    <row r="7015" ht="24.9" customHeight="1"/>
    <row r="7016" ht="24.9" customHeight="1"/>
    <row r="7017" ht="24.9" customHeight="1"/>
    <row r="7018" ht="24.9" customHeight="1"/>
    <row r="7019" ht="24.9" customHeight="1"/>
    <row r="7020" ht="24.9" customHeight="1"/>
    <row r="7021" ht="24.9" customHeight="1"/>
    <row r="7022" ht="24.9" customHeight="1"/>
    <row r="7023" ht="24.9" customHeight="1"/>
    <row r="7024" ht="24.9" customHeight="1"/>
    <row r="7025" ht="24.9" customHeight="1"/>
    <row r="7026" ht="24.9" customHeight="1"/>
    <row r="7027" ht="24.9" customHeight="1"/>
    <row r="7028" ht="24.9" customHeight="1"/>
    <row r="7029" ht="24.9" customHeight="1"/>
    <row r="7030" ht="24.9" customHeight="1"/>
    <row r="7031" ht="24.9" customHeight="1"/>
    <row r="7032" ht="24.9" customHeight="1"/>
    <row r="7033" ht="24.9" customHeight="1"/>
    <row r="7034" ht="24.9" customHeight="1"/>
    <row r="7035" ht="24.9" customHeight="1"/>
    <row r="7036" ht="24.9" customHeight="1"/>
    <row r="7037" ht="24.9" customHeight="1"/>
    <row r="7038" ht="24.9" customHeight="1"/>
    <row r="7039" ht="24.9" customHeight="1"/>
    <row r="7040" ht="24.9" customHeight="1"/>
    <row r="7041" ht="24.9" customHeight="1"/>
    <row r="7042" ht="24.9" customHeight="1"/>
    <row r="7043" ht="24.9" customHeight="1"/>
    <row r="7044" ht="24.9" customHeight="1"/>
    <row r="7045" ht="24.9" customHeight="1"/>
    <row r="7046" ht="24.9" customHeight="1"/>
    <row r="7047" ht="24.9" customHeight="1"/>
    <row r="7048" ht="24.9" customHeight="1"/>
    <row r="7049" ht="24.9" customHeight="1"/>
    <row r="7050" ht="24.9" customHeight="1"/>
    <row r="7051" ht="24.9" customHeight="1"/>
    <row r="7052" ht="24.9" customHeight="1"/>
    <row r="7053" ht="24.9" customHeight="1"/>
    <row r="7054" ht="24.9" customHeight="1"/>
    <row r="7055" ht="24.9" customHeight="1"/>
    <row r="7056" ht="24.9" customHeight="1"/>
    <row r="7057" ht="24.9" customHeight="1"/>
    <row r="7058" ht="24.9" customHeight="1"/>
    <row r="7059" ht="24.9" customHeight="1"/>
    <row r="7060" ht="24.9" customHeight="1"/>
    <row r="7061" ht="24.9" customHeight="1"/>
    <row r="7062" ht="24.9" customHeight="1"/>
    <row r="7063" ht="24.9" customHeight="1"/>
    <row r="7064" ht="24.9" customHeight="1"/>
    <row r="7065" ht="24.9" customHeight="1"/>
    <row r="7066" ht="24.9" customHeight="1"/>
    <row r="7067" ht="24.9" customHeight="1"/>
    <row r="7068" ht="24.9" customHeight="1"/>
    <row r="7069" ht="24.9" customHeight="1"/>
    <row r="7070" ht="24.9" customHeight="1"/>
    <row r="7071" ht="24.9" customHeight="1"/>
    <row r="7072" ht="24.9" customHeight="1"/>
    <row r="7073" ht="24.9" customHeight="1"/>
    <row r="7074" ht="24.9" customHeight="1"/>
    <row r="7075" ht="24.9" customHeight="1"/>
    <row r="7076" ht="24.9" customHeight="1"/>
    <row r="7077" ht="24.9" customHeight="1"/>
    <row r="7078" ht="24.9" customHeight="1"/>
    <row r="7079" ht="24.9" customHeight="1"/>
    <row r="7080" ht="24.9" customHeight="1"/>
    <row r="7081" ht="24.9" customHeight="1"/>
    <row r="7082" ht="24.9" customHeight="1"/>
    <row r="7083" ht="24.9" customHeight="1"/>
    <row r="7084" ht="24.9" customHeight="1"/>
    <row r="7085" ht="24.9" customHeight="1"/>
    <row r="7086" ht="24.9" customHeight="1"/>
    <row r="7087" ht="24.9" customHeight="1"/>
    <row r="7088" ht="24.9" customHeight="1"/>
    <row r="7089" ht="24.9" customHeight="1"/>
    <row r="7090" ht="24.9" customHeight="1"/>
    <row r="7091" ht="24.9" customHeight="1"/>
    <row r="7092" ht="24.9" customHeight="1"/>
    <row r="7093" ht="24.9" customHeight="1"/>
    <row r="7094" ht="24.9" customHeight="1"/>
    <row r="7095" ht="24.9" customHeight="1"/>
    <row r="7096" ht="24.9" customHeight="1"/>
    <row r="7097" ht="24.9" customHeight="1"/>
    <row r="7098" ht="24.9" customHeight="1"/>
    <row r="7099" ht="24.9" customHeight="1"/>
    <row r="7100" ht="24.9" customHeight="1"/>
    <row r="7101" ht="24.9" customHeight="1"/>
    <row r="7102" ht="24.9" customHeight="1"/>
    <row r="7103" ht="24.9" customHeight="1"/>
    <row r="7104" ht="24.9" customHeight="1"/>
    <row r="7105" ht="24.9" customHeight="1"/>
    <row r="7106" ht="24.9" customHeight="1"/>
    <row r="7107" ht="24.9" customHeight="1"/>
    <row r="7108" ht="24.9" customHeight="1"/>
    <row r="7109" ht="24.9" customHeight="1"/>
    <row r="7110" ht="24.9" customHeight="1"/>
    <row r="7111" ht="24.9" customHeight="1"/>
    <row r="7112" ht="24.9" customHeight="1"/>
    <row r="7113" ht="24.9" customHeight="1"/>
    <row r="7114" ht="24.9" customHeight="1"/>
    <row r="7115" ht="24.9" customHeight="1"/>
    <row r="7116" ht="24.9" customHeight="1"/>
    <row r="7117" ht="24.9" customHeight="1"/>
    <row r="7118" ht="24.9" customHeight="1"/>
    <row r="7119" ht="24.9" customHeight="1"/>
    <row r="7120" ht="24.9" customHeight="1"/>
    <row r="7121" ht="24.9" customHeight="1"/>
    <row r="7122" ht="24.9" customHeight="1"/>
    <row r="7123" ht="24.9" customHeight="1"/>
    <row r="7124" ht="24.9" customHeight="1"/>
    <row r="7125" ht="24.9" customHeight="1"/>
    <row r="7126" ht="24.9" customHeight="1"/>
    <row r="7127" ht="24.9" customHeight="1"/>
    <row r="7128" ht="24.9" customHeight="1"/>
    <row r="7129" ht="24.9" customHeight="1"/>
    <row r="7130" ht="24.9" customHeight="1"/>
    <row r="7131" ht="24.9" customHeight="1"/>
    <row r="7132" ht="24.9" customHeight="1"/>
    <row r="7133" ht="24.9" customHeight="1"/>
    <row r="7134" ht="24.9" customHeight="1"/>
    <row r="7135" ht="24.9" customHeight="1"/>
    <row r="7136" ht="24.9" customHeight="1"/>
    <row r="7137" ht="24.9" customHeight="1"/>
    <row r="7138" ht="24.9" customHeight="1"/>
    <row r="7139" ht="24.9" customHeight="1"/>
    <row r="7140" ht="24.9" customHeight="1"/>
    <row r="7141" ht="24.9" customHeight="1"/>
    <row r="7142" ht="24.9" customHeight="1"/>
    <row r="7143" ht="24.9" customHeight="1"/>
    <row r="7144" ht="24.9" customHeight="1"/>
    <row r="7145" ht="24.9" customHeight="1"/>
    <row r="7146" ht="24.9" customHeight="1"/>
    <row r="7147" ht="24.9" customHeight="1"/>
    <row r="7148" ht="24.9" customHeight="1"/>
    <row r="7149" ht="24.9" customHeight="1"/>
    <row r="7150" ht="24.9" customHeight="1"/>
    <row r="7151" ht="24.9" customHeight="1"/>
    <row r="7152" ht="24.9" customHeight="1"/>
    <row r="7153" ht="24.9" customHeight="1"/>
    <row r="7154" ht="24.9" customHeight="1"/>
    <row r="7155" ht="24.9" customHeight="1"/>
    <row r="7156" ht="24.9" customHeight="1"/>
    <row r="7157" ht="24.9" customHeight="1"/>
    <row r="7158" ht="24.9" customHeight="1"/>
    <row r="7159" ht="24.9" customHeight="1"/>
    <row r="7160" ht="24.9" customHeight="1"/>
    <row r="7161" ht="24.9" customHeight="1"/>
    <row r="7162" ht="24.9" customHeight="1"/>
    <row r="7163" ht="24.9" customHeight="1"/>
    <row r="7164" ht="24.9" customHeight="1"/>
    <row r="7165" ht="24.9" customHeight="1"/>
    <row r="7166" ht="24.9" customHeight="1"/>
    <row r="7167" ht="24.9" customHeight="1"/>
    <row r="7168" ht="24.9" customHeight="1"/>
    <row r="7169" ht="24.9" customHeight="1"/>
    <row r="7170" ht="24.9" customHeight="1"/>
    <row r="7171" ht="24.9" customHeight="1"/>
    <row r="7172" ht="24.9" customHeight="1"/>
    <row r="7173" ht="24.9" customHeight="1"/>
    <row r="7174" ht="24.9" customHeight="1"/>
    <row r="7175" ht="24.9" customHeight="1"/>
    <row r="7176" ht="24.9" customHeight="1"/>
    <row r="7177" ht="24.9" customHeight="1"/>
    <row r="7178" ht="24.9" customHeight="1"/>
    <row r="7179" ht="24.9" customHeight="1"/>
    <row r="7180" ht="24.9" customHeight="1"/>
    <row r="7181" ht="24.9" customHeight="1"/>
    <row r="7182" ht="24.9" customHeight="1"/>
    <row r="7183" ht="24.9" customHeight="1"/>
    <row r="7184" ht="24.9" customHeight="1"/>
    <row r="7185" ht="24.9" customHeight="1"/>
    <row r="7186" ht="24.9" customHeight="1"/>
    <row r="7187" ht="24.9" customHeight="1"/>
    <row r="7188" ht="24.9" customHeight="1"/>
    <row r="7189" ht="24.9" customHeight="1"/>
    <row r="7190" ht="24.9" customHeight="1"/>
    <row r="7191" ht="24.9" customHeight="1"/>
    <row r="7192" ht="24.9" customHeight="1"/>
    <row r="7193" ht="24.9" customHeight="1"/>
    <row r="7194" ht="24.9" customHeight="1"/>
    <row r="7195" ht="24.9" customHeight="1"/>
    <row r="7196" ht="24.9" customHeight="1"/>
    <row r="7197" ht="24.9" customHeight="1"/>
    <row r="7198" ht="24.9" customHeight="1"/>
    <row r="7199" ht="24.9" customHeight="1"/>
    <row r="7200" ht="24.9" customHeight="1"/>
    <row r="7201" ht="24.9" customHeight="1"/>
    <row r="7202" ht="24.9" customHeight="1"/>
    <row r="7203" ht="24.9" customHeight="1"/>
    <row r="7204" ht="24.9" customHeight="1"/>
    <row r="7205" ht="24.9" customHeight="1"/>
    <row r="7206" ht="24.9" customHeight="1"/>
    <row r="7207" ht="24.9" customHeight="1"/>
    <row r="7208" ht="24.9" customHeight="1"/>
    <row r="7209" ht="24.9" customHeight="1"/>
    <row r="7210" ht="24.9" customHeight="1"/>
    <row r="7211" ht="24.9" customHeight="1"/>
    <row r="7212" ht="24.9" customHeight="1"/>
    <row r="7213" ht="24.9" customHeight="1"/>
    <row r="7214" ht="24.9" customHeight="1"/>
    <row r="7215" ht="24.9" customHeight="1"/>
    <row r="7216" ht="24.9" customHeight="1"/>
    <row r="7217" ht="24.9" customHeight="1"/>
    <row r="7218" ht="24.9" customHeight="1"/>
    <row r="7219" ht="24.9" customHeight="1"/>
    <row r="7220" ht="24.9" customHeight="1"/>
    <row r="7221" ht="24.9" customHeight="1"/>
    <row r="7222" ht="24.9" customHeight="1"/>
    <row r="7223" ht="24.9" customHeight="1"/>
    <row r="7224" ht="24.9" customHeight="1"/>
    <row r="7225" ht="24.9" customHeight="1"/>
    <row r="7226" ht="24.9" customHeight="1"/>
    <row r="7227" ht="24.9" customHeight="1"/>
    <row r="7228" ht="24.9" customHeight="1"/>
    <row r="7229" ht="24.9" customHeight="1"/>
    <row r="7230" ht="24.9" customHeight="1"/>
    <row r="7231" ht="24.9" customHeight="1"/>
    <row r="7232" ht="24.9" customHeight="1"/>
    <row r="7233" ht="24.9" customHeight="1"/>
    <row r="7234" ht="24.9" customHeight="1"/>
    <row r="7235" ht="24.9" customHeight="1"/>
    <row r="7236" ht="24.9" customHeight="1"/>
    <row r="7237" ht="24.9" customHeight="1"/>
    <row r="7238" ht="24.9" customHeight="1"/>
    <row r="7239" ht="24.9" customHeight="1"/>
    <row r="7240" ht="24.9" customHeight="1"/>
    <row r="7241" ht="24.9" customHeight="1"/>
    <row r="7242" ht="24.9" customHeight="1"/>
    <row r="7243" ht="24.9" customHeight="1"/>
    <row r="7244" ht="24.9" customHeight="1"/>
    <row r="7245" ht="24.9" customHeight="1"/>
    <row r="7246" ht="24.9" customHeight="1"/>
    <row r="7247" ht="24.9" customHeight="1"/>
    <row r="7248" ht="24.9" customHeight="1"/>
    <row r="7249" ht="24.9" customHeight="1"/>
    <row r="7250" ht="24.9" customHeight="1"/>
    <row r="7251" ht="24.9" customHeight="1"/>
    <row r="7252" ht="24.9" customHeight="1"/>
    <row r="7253" ht="24.9" customHeight="1"/>
    <row r="7254" ht="24.9" customHeight="1"/>
    <row r="7255" ht="24.9" customHeight="1"/>
    <row r="7256" ht="24.9" customHeight="1"/>
    <row r="7257" ht="24.9" customHeight="1"/>
    <row r="7258" ht="24.9" customHeight="1"/>
    <row r="7259" ht="24.9" customHeight="1"/>
    <row r="7260" ht="24.9" customHeight="1"/>
    <row r="7261" ht="24.9" customHeight="1"/>
    <row r="7262" ht="24.9" customHeight="1"/>
    <row r="7263" ht="24.9" customHeight="1"/>
    <row r="7264" ht="24.9" customHeight="1"/>
    <row r="7265" ht="24.9" customHeight="1"/>
    <row r="7266" ht="24.9" customHeight="1"/>
    <row r="7267" ht="24.9" customHeight="1"/>
    <row r="7268" ht="24.9" customHeight="1"/>
    <row r="7269" ht="24.9" customHeight="1"/>
    <row r="7270" ht="24.9" customHeight="1"/>
    <row r="7271" ht="24.9" customHeight="1"/>
    <row r="7272" ht="24.9" customHeight="1"/>
    <row r="7273" ht="24.9" customHeight="1"/>
    <row r="7274" ht="24.9" customHeight="1"/>
    <row r="7275" ht="24.9" customHeight="1"/>
    <row r="7276" ht="24.9" customHeight="1"/>
    <row r="7277" ht="24.9" customHeight="1"/>
    <row r="7278" ht="24.9" customHeight="1"/>
    <row r="7279" ht="24.9" customHeight="1"/>
    <row r="7280" ht="24.9" customHeight="1"/>
    <row r="7281" ht="24.9" customHeight="1"/>
    <row r="7282" ht="24.9" customHeight="1"/>
    <row r="7283" ht="24.9" customHeight="1"/>
    <row r="7284" ht="24.9" customHeight="1"/>
    <row r="7285" ht="24.9" customHeight="1"/>
    <row r="7286" ht="24.9" customHeight="1"/>
    <row r="7287" ht="24.9" customHeight="1"/>
    <row r="7288" ht="24.9" customHeight="1"/>
    <row r="7289" ht="24.9" customHeight="1"/>
    <row r="7290" ht="24.9" customHeight="1"/>
    <row r="7291" ht="24.9" customHeight="1"/>
    <row r="7292" ht="24.9" customHeight="1"/>
    <row r="7293" ht="24.9" customHeight="1"/>
    <row r="7294" ht="24.9" customHeight="1"/>
    <row r="7295" ht="24.9" customHeight="1"/>
    <row r="7296" ht="24.9" customHeight="1"/>
    <row r="7297" ht="24.9" customHeight="1"/>
    <row r="7298" ht="24.9" customHeight="1"/>
    <row r="7299" ht="24.9" customHeight="1"/>
    <row r="7300" ht="24.9" customHeight="1"/>
    <row r="7301" ht="24.9" customHeight="1"/>
    <row r="7302" ht="24.9" customHeight="1"/>
    <row r="7303" ht="24.9" customHeight="1"/>
    <row r="7304" ht="24.9" customHeight="1"/>
    <row r="7305" ht="24.9" customHeight="1"/>
    <row r="7306" ht="24.9" customHeight="1"/>
    <row r="7307" ht="24.9" customHeight="1"/>
    <row r="7308" ht="24.9" customHeight="1"/>
    <row r="7309" ht="24.9" customHeight="1"/>
    <row r="7310" ht="24.9" customHeight="1"/>
    <row r="7311" ht="24.9" customHeight="1"/>
    <row r="7312" ht="24.9" customHeight="1"/>
    <row r="7313" ht="24.9" customHeight="1"/>
    <row r="7314" ht="24.9" customHeight="1"/>
    <row r="7315" ht="24.9" customHeight="1"/>
    <row r="7316" ht="24.9" customHeight="1"/>
    <row r="7317" ht="24.9" customHeight="1"/>
    <row r="7318" ht="24.9" customHeight="1"/>
    <row r="7319" ht="24.9" customHeight="1"/>
    <row r="7320" ht="24.9" customHeight="1"/>
    <row r="7321" ht="24.9" customHeight="1"/>
    <row r="7322" ht="24.9" customHeight="1"/>
    <row r="7323" ht="24.9" customHeight="1"/>
    <row r="7324" ht="24.9" customHeight="1"/>
    <row r="7325" ht="24.9" customHeight="1"/>
    <row r="7326" ht="24.9" customHeight="1"/>
    <row r="7327" ht="24.9" customHeight="1"/>
    <row r="7328" ht="24.9" customHeight="1"/>
    <row r="7329" ht="24.9" customHeight="1"/>
    <row r="7330" ht="24.9" customHeight="1"/>
    <row r="7331" ht="24.9" customHeight="1"/>
    <row r="7332" ht="24.9" customHeight="1"/>
    <row r="7333" ht="24.9" customHeight="1"/>
    <row r="7334" ht="24.9" customHeight="1"/>
    <row r="7335" ht="24.9" customHeight="1"/>
    <row r="7336" ht="24.9" customHeight="1"/>
    <row r="7337" ht="24.9" customHeight="1"/>
    <row r="7338" ht="24.9" customHeight="1"/>
    <row r="7339" ht="24.9" customHeight="1"/>
    <row r="7340" ht="24.9" customHeight="1"/>
    <row r="7341" ht="24.9" customHeight="1"/>
    <row r="7342" ht="24.9" customHeight="1"/>
    <row r="7343" ht="24.9" customHeight="1"/>
    <row r="7344" ht="24.9" customHeight="1"/>
    <row r="7345" ht="24.9" customHeight="1"/>
    <row r="7346" ht="24.9" customHeight="1"/>
    <row r="7347" ht="24.9" customHeight="1"/>
    <row r="7348" ht="24.9" customHeight="1"/>
    <row r="7349" ht="24.9" customHeight="1"/>
    <row r="7350" ht="24.9" customHeight="1"/>
    <row r="7351" ht="24.9" customHeight="1"/>
    <row r="7352" ht="24.9" customHeight="1"/>
    <row r="7353" ht="24.9" customHeight="1"/>
    <row r="7354" ht="24.9" customHeight="1"/>
    <row r="7355" ht="24.9" customHeight="1"/>
    <row r="7356" ht="24.9" customHeight="1"/>
    <row r="7357" ht="24.9" customHeight="1"/>
    <row r="7358" ht="24.9" customHeight="1"/>
    <row r="7359" ht="24.9" customHeight="1"/>
    <row r="7360" ht="24.9" customHeight="1"/>
    <row r="7361" ht="24.9" customHeight="1"/>
    <row r="7362" ht="24.9" customHeight="1"/>
    <row r="7363" ht="24.9" customHeight="1"/>
    <row r="7364" ht="24.9" customHeight="1"/>
    <row r="7365" ht="24.9" customHeight="1"/>
    <row r="7366" ht="24.9" customHeight="1"/>
    <row r="7367" ht="24.9" customHeight="1"/>
    <row r="7368" ht="24.9" customHeight="1"/>
    <row r="7369" ht="24.9" customHeight="1"/>
    <row r="7370" ht="24.9" customHeight="1"/>
    <row r="7371" ht="24.9" customHeight="1"/>
    <row r="7372" ht="24.9" customHeight="1"/>
    <row r="7373" ht="24.9" customHeight="1"/>
    <row r="7374" ht="24.9" customHeight="1"/>
    <row r="7375" ht="24.9" customHeight="1"/>
    <row r="7376" ht="24.9" customHeight="1"/>
    <row r="7377" ht="24.9" customHeight="1"/>
    <row r="7378" ht="24.9" customHeight="1"/>
    <row r="7379" ht="24.9" customHeight="1"/>
    <row r="7380" ht="24.9" customHeight="1"/>
    <row r="7381" ht="24.9" customHeight="1"/>
    <row r="7382" ht="24.9" customHeight="1"/>
    <row r="7383" ht="24.9" customHeight="1"/>
    <row r="7384" ht="24.9" customHeight="1"/>
    <row r="7385" ht="24.9" customHeight="1"/>
    <row r="7386" ht="24.9" customHeight="1"/>
    <row r="7387" ht="24.9" customHeight="1"/>
    <row r="7388" ht="24.9" customHeight="1"/>
    <row r="7389" ht="24.9" customHeight="1"/>
    <row r="7390" ht="24.9" customHeight="1"/>
    <row r="7391" ht="24.9" customHeight="1"/>
    <row r="7392" ht="24.9" customHeight="1"/>
    <row r="7393" ht="24.9" customHeight="1"/>
    <row r="7394" ht="24.9" customHeight="1"/>
    <row r="7395" ht="24.9" customHeight="1"/>
    <row r="7396" ht="24.9" customHeight="1"/>
    <row r="7397" ht="24.9" customHeight="1"/>
    <row r="7398" ht="24.9" customHeight="1"/>
    <row r="7399" ht="24.9" customHeight="1"/>
    <row r="7400" ht="24.9" customHeight="1"/>
    <row r="7401" ht="24.9" customHeight="1"/>
    <row r="7402" ht="24.9" customHeight="1"/>
    <row r="7403" ht="24.9" customHeight="1"/>
    <row r="7404" ht="24.9" customHeight="1"/>
    <row r="7405" ht="24.9" customHeight="1"/>
    <row r="7406" ht="24.9" customHeight="1"/>
    <row r="7407" ht="24.9" customHeight="1"/>
    <row r="7408" ht="24.9" customHeight="1"/>
    <row r="7409" ht="24.9" customHeight="1"/>
    <row r="7410" ht="24.9" customHeight="1"/>
    <row r="7411" ht="24.9" customHeight="1"/>
    <row r="7412" ht="24.9" customHeight="1"/>
    <row r="7413" ht="24.9" customHeight="1"/>
    <row r="7414" ht="24.9" customHeight="1"/>
    <row r="7415" ht="24.9" customHeight="1"/>
    <row r="7416" ht="24.9" customHeight="1"/>
    <row r="7417" ht="24.9" customHeight="1"/>
    <row r="7418" ht="24.9" customHeight="1"/>
    <row r="7419" ht="24.9" customHeight="1"/>
    <row r="7420" ht="24.9" customHeight="1"/>
    <row r="7421" ht="24.9" customHeight="1"/>
    <row r="7422" ht="24.9" customHeight="1"/>
    <row r="7423" ht="24.9" customHeight="1"/>
    <row r="7424" ht="24.9" customHeight="1"/>
    <row r="7425" ht="24.9" customHeight="1"/>
    <row r="7426" ht="24.9" customHeight="1"/>
    <row r="7427" ht="24.9" customHeight="1"/>
    <row r="7428" ht="24.9" customHeight="1"/>
    <row r="7429" ht="24.9" customHeight="1"/>
    <row r="7430" ht="24.9" customHeight="1"/>
    <row r="7431" ht="24.9" customHeight="1"/>
    <row r="7432" ht="24.9" customHeight="1"/>
    <row r="7433" ht="24.9" customHeight="1"/>
    <row r="7434" ht="24.9" customHeight="1"/>
    <row r="7435" ht="24.9" customHeight="1"/>
    <row r="7436" ht="24.9" customHeight="1"/>
    <row r="7437" ht="24.9" customHeight="1"/>
    <row r="7438" ht="24.9" customHeight="1"/>
    <row r="7439" ht="24.9" customHeight="1"/>
    <row r="7440" ht="24.9" customHeight="1"/>
    <row r="7441" ht="24.9" customHeight="1"/>
    <row r="7442" ht="24.9" customHeight="1"/>
    <row r="7443" ht="24.9" customHeight="1"/>
    <row r="7444" ht="24.9" customHeight="1"/>
    <row r="7445" ht="24.9" customHeight="1"/>
    <row r="7446" ht="24.9" customHeight="1"/>
    <row r="7447" ht="24.9" customHeight="1"/>
    <row r="7448" ht="24.9" customHeight="1"/>
    <row r="7449" ht="24.9" customHeight="1"/>
    <row r="7450" ht="24.9" customHeight="1"/>
    <row r="7451" ht="24.9" customHeight="1"/>
    <row r="7452" ht="24.9" customHeight="1"/>
    <row r="7453" ht="24.9" customHeight="1"/>
    <row r="7454" ht="24.9" customHeight="1"/>
    <row r="7455" ht="24.9" customHeight="1"/>
    <row r="7456" ht="24.9" customHeight="1"/>
    <row r="7457" ht="24.9" customHeight="1"/>
    <row r="7458" ht="24.9" customHeight="1"/>
    <row r="7459" ht="24.9" customHeight="1"/>
    <row r="7460" ht="24.9" customHeight="1"/>
    <row r="7461" ht="24.9" customHeight="1"/>
    <row r="7462" ht="24.9" customHeight="1"/>
    <row r="7463" ht="24.9" customHeight="1"/>
    <row r="7464" ht="24.9" customHeight="1"/>
    <row r="7465" ht="24.9" customHeight="1"/>
    <row r="7466" ht="24.9" customHeight="1"/>
    <row r="7467" ht="24.9" customHeight="1"/>
    <row r="7468" ht="24.9" customHeight="1"/>
    <row r="7469" ht="24.9" customHeight="1"/>
    <row r="7470" ht="24.9" customHeight="1"/>
    <row r="7471" ht="24.9" customHeight="1"/>
    <row r="7472" ht="24.9" customHeight="1"/>
    <row r="7473" ht="24.9" customHeight="1"/>
    <row r="7474" ht="24.9" customHeight="1"/>
    <row r="7475" ht="24.9" customHeight="1"/>
    <row r="7476" ht="24.9" customHeight="1"/>
    <row r="7477" ht="24.9" customHeight="1"/>
    <row r="7478" ht="24.9" customHeight="1"/>
    <row r="7479" ht="24.9" customHeight="1"/>
    <row r="7480" ht="24.9" customHeight="1"/>
    <row r="7481" ht="24.9" customHeight="1"/>
    <row r="7482" ht="24.9" customHeight="1"/>
    <row r="7483" ht="24.9" customHeight="1"/>
    <row r="7484" ht="24.9" customHeight="1"/>
    <row r="7485" ht="24.9" customHeight="1"/>
    <row r="7486" ht="24.9" customHeight="1"/>
    <row r="7487" ht="24.9" customHeight="1"/>
    <row r="7488" ht="24.9" customHeight="1"/>
    <row r="7489" ht="24.9" customHeight="1"/>
    <row r="7490" ht="24.9" customHeight="1"/>
    <row r="7491" ht="24.9" customHeight="1"/>
    <row r="7492" ht="24.9" customHeight="1"/>
    <row r="7493" ht="24.9" customHeight="1"/>
    <row r="7494" ht="24.9" customHeight="1"/>
    <row r="7495" ht="24.9" customHeight="1"/>
    <row r="7496" ht="24.9" customHeight="1"/>
    <row r="7497" ht="24.9" customHeight="1"/>
    <row r="7498" ht="24.9" customHeight="1"/>
    <row r="7499" ht="24.9" customHeight="1"/>
    <row r="7500" ht="24.9" customHeight="1"/>
    <row r="7501" ht="24.9" customHeight="1"/>
    <row r="7502" ht="24.9" customHeight="1"/>
    <row r="7503" ht="24.9" customHeight="1"/>
    <row r="7504" ht="24.9" customHeight="1"/>
    <row r="7505" ht="24.9" customHeight="1"/>
    <row r="7506" ht="24.9" customHeight="1"/>
    <row r="7507" ht="24.9" customHeight="1"/>
    <row r="7508" ht="24.9" customHeight="1"/>
    <row r="7509" ht="24.9" customHeight="1"/>
    <row r="7510" ht="24.9" customHeight="1"/>
    <row r="7511" ht="24.9" customHeight="1"/>
    <row r="7512" ht="24.9" customHeight="1"/>
    <row r="7513" ht="24.9" customHeight="1"/>
    <row r="7514" ht="24.9" customHeight="1"/>
    <row r="7515" ht="24.9" customHeight="1"/>
    <row r="7516" ht="24.9" customHeight="1"/>
    <row r="7517" ht="24.9" customHeight="1"/>
    <row r="7518" ht="24.9" customHeight="1"/>
    <row r="7519" ht="24.9" customHeight="1"/>
    <row r="7520" ht="24.9" customHeight="1"/>
    <row r="7521" ht="24.9" customHeight="1"/>
    <row r="7522" ht="24.9" customHeight="1"/>
    <row r="7523" ht="24.9" customHeight="1"/>
    <row r="7524" ht="24.9" customHeight="1"/>
    <row r="7525" ht="24.9" customHeight="1"/>
    <row r="7526" ht="24.9" customHeight="1"/>
    <row r="7527" ht="24.9" customHeight="1"/>
    <row r="7528" ht="24.9" customHeight="1"/>
    <row r="7529" ht="24.9" customHeight="1"/>
    <row r="7530" ht="24.9" customHeight="1"/>
    <row r="7531" ht="24.9" customHeight="1"/>
    <row r="7532" ht="24.9" customHeight="1"/>
    <row r="7533" ht="24.9" customHeight="1"/>
    <row r="7534" ht="24.9" customHeight="1"/>
    <row r="7535" ht="24.9" customHeight="1"/>
    <row r="7536" ht="24.9" customHeight="1"/>
    <row r="7537" ht="24.9" customHeight="1"/>
    <row r="7538" ht="24.9" customHeight="1"/>
    <row r="7539" ht="24.9" customHeight="1"/>
    <row r="7540" ht="24.9" customHeight="1"/>
    <row r="7541" ht="24.9" customHeight="1"/>
    <row r="7542" ht="24.9" customHeight="1"/>
    <row r="7543" ht="24.9" customHeight="1"/>
    <row r="7544" ht="24.9" customHeight="1"/>
    <row r="7545" ht="24.9" customHeight="1"/>
    <row r="7546" ht="24.9" customHeight="1"/>
    <row r="7547" ht="24.9" customHeight="1"/>
    <row r="7548" ht="24.9" customHeight="1"/>
    <row r="7549" ht="24.9" customHeight="1"/>
    <row r="7550" ht="24.9" customHeight="1"/>
    <row r="7551" ht="24.9" customHeight="1"/>
    <row r="7552" ht="24.9" customHeight="1"/>
    <row r="7553" ht="24.9" customHeight="1"/>
    <row r="7554" ht="24.9" customHeight="1"/>
    <row r="7555" ht="24.9" customHeight="1"/>
    <row r="7556" ht="24.9" customHeight="1"/>
    <row r="7557" ht="24.9" customHeight="1"/>
    <row r="7558" ht="24.9" customHeight="1"/>
    <row r="7559" ht="24.9" customHeight="1"/>
    <row r="7560" ht="24.9" customHeight="1"/>
    <row r="7561" ht="24.9" customHeight="1"/>
    <row r="7562" ht="24.9" customHeight="1"/>
    <row r="7563" ht="24.9" customHeight="1"/>
    <row r="7564" ht="24.9" customHeight="1"/>
    <row r="7565" ht="24.9" customHeight="1"/>
    <row r="7566" ht="24.9" customHeight="1"/>
    <row r="7567" ht="24.9" customHeight="1"/>
    <row r="7568" ht="24.9" customHeight="1"/>
    <row r="7569" ht="24.9" customHeight="1"/>
    <row r="7570" ht="24.9" customHeight="1"/>
    <row r="7571" ht="24.9" customHeight="1"/>
    <row r="7572" ht="24.9" customHeight="1"/>
    <row r="7573" ht="24.9" customHeight="1"/>
    <row r="7574" ht="24.9" customHeight="1"/>
    <row r="7575" ht="24.9" customHeight="1"/>
    <row r="7576" ht="24.9" customHeight="1"/>
    <row r="7577" ht="24.9" customHeight="1"/>
    <row r="7578" ht="24.9" customHeight="1"/>
    <row r="7579" ht="24.9" customHeight="1"/>
    <row r="7580" ht="24.9" customHeight="1"/>
    <row r="7581" ht="24.9" customHeight="1"/>
    <row r="7582" ht="24.9" customHeight="1"/>
    <row r="7583" ht="24.9" customHeight="1"/>
    <row r="7584" ht="24.9" customHeight="1"/>
    <row r="7585" ht="24.9" customHeight="1"/>
    <row r="7586" ht="24.9" customHeight="1"/>
    <row r="7587" ht="24.9" customHeight="1"/>
    <row r="7588" ht="24.9" customHeight="1"/>
    <row r="7589" ht="24.9" customHeight="1"/>
    <row r="7590" ht="24.9" customHeight="1"/>
    <row r="7591" ht="24.9" customHeight="1"/>
    <row r="7592" ht="24.9" customHeight="1"/>
    <row r="7593" ht="24.9" customHeight="1"/>
    <row r="7594" ht="24.9" customHeight="1"/>
    <row r="7595" ht="24.9" customHeight="1"/>
    <row r="7596" ht="24.9" customHeight="1"/>
    <row r="7597" ht="24.9" customHeight="1"/>
    <row r="7598" ht="24.9" customHeight="1"/>
    <row r="7599" ht="24.9" customHeight="1"/>
    <row r="7600" ht="24.9" customHeight="1"/>
    <row r="7601" ht="24.9" customHeight="1"/>
    <row r="7602" ht="24.9" customHeight="1"/>
    <row r="7603" ht="24.9" customHeight="1"/>
    <row r="7604" ht="24.9" customHeight="1"/>
    <row r="7605" ht="24.9" customHeight="1"/>
    <row r="7606" ht="24.9" customHeight="1"/>
    <row r="7607" ht="24.9" customHeight="1"/>
    <row r="7608" ht="24.9" customHeight="1"/>
    <row r="7609" ht="24.9" customHeight="1"/>
    <row r="7610" ht="24.9" customHeight="1"/>
    <row r="7611" ht="24.9" customHeight="1"/>
    <row r="7612" ht="24.9" customHeight="1"/>
    <row r="7613" ht="24.9" customHeight="1"/>
    <row r="7614" ht="24.9" customHeight="1"/>
    <row r="7615" ht="24.9" customHeight="1"/>
    <row r="7616" ht="24.9" customHeight="1"/>
    <row r="7617" ht="24.9" customHeight="1"/>
    <row r="7618" ht="24.9" customHeight="1"/>
    <row r="7619" ht="24.9" customHeight="1"/>
    <row r="7620" ht="24.9" customHeight="1"/>
    <row r="7621" ht="24.9" customHeight="1"/>
    <row r="7622" ht="24.9" customHeight="1"/>
    <row r="7623" ht="24.9" customHeight="1"/>
    <row r="7624" ht="24.9" customHeight="1"/>
    <row r="7625" ht="24.9" customHeight="1"/>
    <row r="7626" ht="24.9" customHeight="1"/>
    <row r="7627" ht="24.9" customHeight="1"/>
    <row r="7628" ht="24.9" customHeight="1"/>
    <row r="7629" ht="24.9" customHeight="1"/>
    <row r="7630" ht="24.9" customHeight="1"/>
    <row r="7631" ht="24.9" customHeight="1"/>
    <row r="7632" ht="24.9" customHeight="1"/>
    <row r="7633" ht="24.9" customHeight="1"/>
    <row r="7634" ht="24.9" customHeight="1"/>
    <row r="7635" ht="24.9" customHeight="1"/>
    <row r="7636" ht="24.9" customHeight="1"/>
    <row r="7637" ht="24.9" customHeight="1"/>
    <row r="7638" ht="24.9" customHeight="1"/>
    <row r="7639" ht="24.9" customHeight="1"/>
    <row r="7640" ht="24.9" customHeight="1"/>
    <row r="7641" ht="24.9" customHeight="1"/>
    <row r="7642" ht="24.9" customHeight="1"/>
    <row r="7643" ht="24.9" customHeight="1"/>
    <row r="7644" ht="24.9" customHeight="1"/>
    <row r="7645" ht="24.9" customHeight="1"/>
    <row r="7646" ht="24.9" customHeight="1"/>
    <row r="7647" ht="24.9" customHeight="1"/>
    <row r="7648" ht="24.9" customHeight="1"/>
    <row r="7649" ht="24.9" customHeight="1"/>
    <row r="7650" ht="24.9" customHeight="1"/>
    <row r="7651" ht="24.9" customHeight="1"/>
    <row r="7652" ht="24.9" customHeight="1"/>
    <row r="7653" ht="24.9" customHeight="1"/>
    <row r="7654" ht="24.9" customHeight="1"/>
    <row r="7655" ht="24.9" customHeight="1"/>
    <row r="7656" ht="24.9" customHeight="1"/>
    <row r="7657" ht="24.9" customHeight="1"/>
    <row r="7658" ht="24.9" customHeight="1"/>
    <row r="7659" ht="24.9" customHeight="1"/>
    <row r="7660" ht="24.9" customHeight="1"/>
    <row r="7661" ht="24.9" customHeight="1"/>
    <row r="7662" ht="24.9" customHeight="1"/>
    <row r="7663" ht="24.9" customHeight="1"/>
    <row r="7664" ht="24.9" customHeight="1"/>
    <row r="7665" ht="24.9" customHeight="1"/>
    <row r="7666" ht="24.9" customHeight="1"/>
    <row r="7667" ht="24.9" customHeight="1"/>
    <row r="7668" ht="24.9" customHeight="1"/>
    <row r="7669" ht="24.9" customHeight="1"/>
    <row r="7670" ht="24.9" customHeight="1"/>
    <row r="7671" ht="24.9" customHeight="1"/>
    <row r="7672" ht="24.9" customHeight="1"/>
    <row r="7673" ht="24.9" customHeight="1"/>
    <row r="7674" ht="24.9" customHeight="1"/>
    <row r="7675" ht="24.9" customHeight="1"/>
    <row r="7676" ht="24.9" customHeight="1"/>
    <row r="7677" ht="24.9" customHeight="1"/>
    <row r="7678" ht="24.9" customHeight="1"/>
    <row r="7679" ht="24.9" customHeight="1"/>
    <row r="7680" ht="24.9" customHeight="1"/>
    <row r="7681" ht="24.9" customHeight="1"/>
    <row r="7682" ht="24.9" customHeight="1"/>
    <row r="7683" ht="24.9" customHeight="1"/>
    <row r="7684" ht="24.9" customHeight="1"/>
    <row r="7685" ht="24.9" customHeight="1"/>
    <row r="7686" ht="24.9" customHeight="1"/>
    <row r="7687" ht="24.9" customHeight="1"/>
    <row r="7688" ht="24.9" customHeight="1"/>
    <row r="7689" ht="24.9" customHeight="1"/>
    <row r="7690" ht="24.9" customHeight="1"/>
    <row r="7691" ht="24.9" customHeight="1"/>
    <row r="7692" ht="24.9" customHeight="1"/>
    <row r="7693" ht="24.9" customHeight="1"/>
    <row r="7694" ht="24.9" customHeight="1"/>
    <row r="7695" ht="24.9" customHeight="1"/>
    <row r="7696" ht="24.9" customHeight="1"/>
    <row r="7697" ht="24.9" customHeight="1"/>
    <row r="7698" ht="24.9" customHeight="1"/>
    <row r="7699" ht="24.9" customHeight="1"/>
    <row r="7700" ht="24.9" customHeight="1"/>
    <row r="7701" ht="24.9" customHeight="1"/>
    <row r="7702" ht="24.9" customHeight="1"/>
    <row r="7703" ht="24.9" customHeight="1"/>
    <row r="7704" ht="24.9" customHeight="1"/>
    <row r="7705" ht="24.9" customHeight="1"/>
    <row r="7706" ht="24.9" customHeight="1"/>
    <row r="7707" ht="24.9" customHeight="1"/>
    <row r="7708" ht="24.9" customHeight="1"/>
    <row r="7709" ht="24.9" customHeight="1"/>
    <row r="7710" ht="24.9" customHeight="1"/>
    <row r="7711" ht="24.9" customHeight="1"/>
    <row r="7712" ht="24.9" customHeight="1"/>
    <row r="7713" ht="24.9" customHeight="1"/>
    <row r="7714" ht="24.9" customHeight="1"/>
    <row r="7715" ht="24.9" customHeight="1"/>
    <row r="7716" ht="24.9" customHeight="1"/>
    <row r="7717" ht="24.9" customHeight="1"/>
    <row r="7718" ht="24.9" customHeight="1"/>
    <row r="7719" ht="24.9" customHeight="1"/>
    <row r="7720" ht="24.9" customHeight="1"/>
    <row r="7721" ht="24.9" customHeight="1"/>
    <row r="7722" ht="24.9" customHeight="1"/>
    <row r="7723" ht="24.9" customHeight="1"/>
    <row r="7724" ht="24.9" customHeight="1"/>
    <row r="7725" ht="24.9" customHeight="1"/>
    <row r="7726" ht="24.9" customHeight="1"/>
    <row r="7727" ht="24.9" customHeight="1"/>
    <row r="7728" ht="24.9" customHeight="1"/>
    <row r="7729" ht="24.9" customHeight="1"/>
    <row r="7730" ht="24.9" customHeight="1"/>
    <row r="7731" ht="24.9" customHeight="1"/>
    <row r="7732" ht="24.9" customHeight="1"/>
    <row r="7733" ht="24.9" customHeight="1"/>
    <row r="7734" ht="24.9" customHeight="1"/>
    <row r="7735" ht="24.9" customHeight="1"/>
    <row r="7736" ht="24.9" customHeight="1"/>
    <row r="7737" ht="24.9" customHeight="1"/>
    <row r="7738" ht="24.9" customHeight="1"/>
    <row r="7739" ht="24.9" customHeight="1"/>
    <row r="7740" ht="24.9" customHeight="1"/>
    <row r="7741" ht="24.9" customHeight="1"/>
    <row r="7742" ht="24.9" customHeight="1"/>
    <row r="7743" ht="24.9" customHeight="1"/>
    <row r="7744" ht="24.9" customHeight="1"/>
    <row r="7745" ht="24.9" customHeight="1"/>
    <row r="7746" ht="24.9" customHeight="1"/>
    <row r="7747" ht="24.9" customHeight="1"/>
    <row r="7748" ht="24.9" customHeight="1"/>
    <row r="7749" ht="24.9" customHeight="1"/>
    <row r="7750" ht="24.9" customHeight="1"/>
    <row r="7751" ht="24.9" customHeight="1"/>
    <row r="7752" ht="24.9" customHeight="1"/>
    <row r="7753" ht="24.9" customHeight="1"/>
    <row r="7754" ht="24.9" customHeight="1"/>
    <row r="7755" ht="24.9" customHeight="1"/>
    <row r="7756" ht="24.9" customHeight="1"/>
    <row r="7757" ht="24.9" customHeight="1"/>
    <row r="7758" ht="24.9" customHeight="1"/>
    <row r="7759" ht="24.9" customHeight="1"/>
    <row r="7760" ht="24.9" customHeight="1"/>
    <row r="7761" ht="24.9" customHeight="1"/>
    <row r="7762" ht="24.9" customHeight="1"/>
    <row r="7763" ht="24.9" customHeight="1"/>
    <row r="7764" ht="24.9" customHeight="1"/>
    <row r="7765" ht="24.9" customHeight="1"/>
    <row r="7766" ht="24.9" customHeight="1"/>
    <row r="7767" ht="24.9" customHeight="1"/>
    <row r="7768" ht="24.9" customHeight="1"/>
    <row r="7769" ht="24.9" customHeight="1"/>
    <row r="7770" ht="24.9" customHeight="1"/>
    <row r="7771" ht="24.9" customHeight="1"/>
    <row r="7772" ht="24.9" customHeight="1"/>
    <row r="7773" ht="24.9" customHeight="1"/>
    <row r="7774" ht="24.9" customHeight="1"/>
    <row r="7775" ht="24.9" customHeight="1"/>
    <row r="7776" ht="24.9" customHeight="1"/>
    <row r="7777" ht="24.9" customHeight="1"/>
    <row r="7778" ht="24.9" customHeight="1"/>
    <row r="7779" ht="24.9" customHeight="1"/>
    <row r="7780" ht="24.9" customHeight="1"/>
    <row r="7781" ht="24.9" customHeight="1"/>
    <row r="7782" ht="24.9" customHeight="1"/>
    <row r="7783" ht="24.9" customHeight="1"/>
    <row r="7784" ht="24.9" customHeight="1"/>
    <row r="7785" ht="24.9" customHeight="1"/>
    <row r="7786" ht="24.9" customHeight="1"/>
    <row r="7787" ht="24.9" customHeight="1"/>
    <row r="7788" ht="24.9" customHeight="1"/>
    <row r="7789" ht="24.9" customHeight="1"/>
    <row r="7790" ht="24.9" customHeight="1"/>
    <row r="7791" ht="24.9" customHeight="1"/>
    <row r="7792" ht="24.9" customHeight="1"/>
    <row r="7793" ht="24.9" customHeight="1"/>
    <row r="7794" ht="24.9" customHeight="1"/>
    <row r="7795" ht="24.9" customHeight="1"/>
    <row r="7796" ht="24.9" customHeight="1"/>
    <row r="7797" ht="24.9" customHeight="1"/>
    <row r="7798" ht="24.9" customHeight="1"/>
    <row r="7799" ht="24.9" customHeight="1"/>
    <row r="7800" ht="24.9" customHeight="1"/>
    <row r="7801" ht="24.9" customHeight="1"/>
    <row r="7802" ht="24.9" customHeight="1"/>
    <row r="7803" ht="24.9" customHeight="1"/>
    <row r="7804" ht="24.9" customHeight="1"/>
    <row r="7805" ht="24.9" customHeight="1"/>
    <row r="7806" ht="24.9" customHeight="1"/>
    <row r="7807" ht="24.9" customHeight="1"/>
    <row r="7808" ht="24.9" customHeight="1"/>
    <row r="7809" ht="24.9" customHeight="1"/>
    <row r="7810" ht="24.9" customHeight="1"/>
    <row r="7811" ht="24.9" customHeight="1"/>
    <row r="7812" ht="24.9" customHeight="1"/>
    <row r="7813" ht="24.9" customHeight="1"/>
    <row r="7814" ht="24.9" customHeight="1"/>
    <row r="7815" ht="24.9" customHeight="1"/>
    <row r="7816" ht="24.9" customHeight="1"/>
    <row r="7817" ht="24.9" customHeight="1"/>
    <row r="7818" ht="24.9" customHeight="1"/>
    <row r="7819" ht="24.9" customHeight="1"/>
    <row r="7820" ht="24.9" customHeight="1"/>
    <row r="7821" ht="24.9" customHeight="1"/>
    <row r="7822" ht="24.9" customHeight="1"/>
    <row r="7823" ht="24.9" customHeight="1"/>
    <row r="7824" ht="24.9" customHeight="1"/>
    <row r="7825" ht="24.9" customHeight="1"/>
    <row r="7826" ht="24.9" customHeight="1"/>
    <row r="7827" ht="24.9" customHeight="1"/>
    <row r="7828" ht="24.9" customHeight="1"/>
    <row r="7829" ht="24.9" customHeight="1"/>
    <row r="7830" ht="24.9" customHeight="1"/>
    <row r="7831" ht="24.9" customHeight="1"/>
    <row r="7832" ht="24.9" customHeight="1"/>
    <row r="7833" ht="24.9" customHeight="1"/>
    <row r="7834" ht="24.9" customHeight="1"/>
    <row r="7835" ht="24.9" customHeight="1"/>
    <row r="7836" ht="24.9" customHeight="1"/>
    <row r="7837" ht="24.9" customHeight="1"/>
    <row r="7838" ht="24.9" customHeight="1"/>
    <row r="7839" ht="24.9" customHeight="1"/>
    <row r="7840" ht="24.9" customHeight="1"/>
    <row r="7841" ht="24.9" customHeight="1"/>
    <row r="7842" ht="24.9" customHeight="1"/>
    <row r="7843" ht="24.9" customHeight="1"/>
    <row r="7844" ht="24.9" customHeight="1"/>
    <row r="7845" ht="24.9" customHeight="1"/>
    <row r="7846" ht="24.9" customHeight="1"/>
    <row r="7847" ht="24.9" customHeight="1"/>
    <row r="7848" ht="24.9" customHeight="1"/>
    <row r="7849" ht="24.9" customHeight="1"/>
    <row r="7850" ht="24.9" customHeight="1"/>
    <row r="7851" ht="24.9" customHeight="1"/>
    <row r="7852" ht="24.9" customHeight="1"/>
    <row r="7853" ht="24.9" customHeight="1"/>
    <row r="7854" ht="24.9" customHeight="1"/>
    <row r="7855" ht="24.9" customHeight="1"/>
    <row r="7856" ht="24.9" customHeight="1"/>
    <row r="7857" ht="24.9" customHeight="1"/>
    <row r="7858" ht="24.9" customHeight="1"/>
    <row r="7859" ht="24.9" customHeight="1"/>
    <row r="7860" ht="24.9" customHeight="1"/>
    <row r="7861" ht="24.9" customHeight="1"/>
    <row r="7862" ht="24.9" customHeight="1"/>
    <row r="7863" ht="24.9" customHeight="1"/>
    <row r="7864" ht="24.9" customHeight="1"/>
    <row r="7865" ht="24.9" customHeight="1"/>
    <row r="7866" ht="24.9" customHeight="1"/>
    <row r="7867" ht="24.9" customHeight="1"/>
    <row r="7868" ht="24.9" customHeight="1"/>
    <row r="7869" ht="24.9" customHeight="1"/>
    <row r="7870" ht="24.9" customHeight="1"/>
    <row r="7871" ht="24.9" customHeight="1"/>
    <row r="7872" ht="24.9" customHeight="1"/>
    <row r="7873" ht="24.9" customHeight="1"/>
    <row r="7874" ht="24.9" customHeight="1"/>
    <row r="7875" ht="24.9" customHeight="1"/>
    <row r="7876" ht="24.9" customHeight="1"/>
    <row r="7877" ht="24.9" customHeight="1"/>
    <row r="7878" ht="24.9" customHeight="1"/>
    <row r="7879" ht="24.9" customHeight="1"/>
    <row r="7880" ht="24.9" customHeight="1"/>
    <row r="7881" ht="24.9" customHeight="1"/>
    <row r="7882" ht="24.9" customHeight="1"/>
    <row r="7883" ht="24.9" customHeight="1"/>
    <row r="7884" ht="24.9" customHeight="1"/>
    <row r="7885" ht="24.9" customHeight="1"/>
    <row r="7886" ht="24.9" customHeight="1"/>
    <row r="7887" ht="24.9" customHeight="1"/>
    <row r="7888" ht="24.9" customHeight="1"/>
    <row r="7889" ht="24.9" customHeight="1"/>
    <row r="7890" ht="24.9" customHeight="1"/>
    <row r="7891" ht="24.9" customHeight="1"/>
    <row r="7892" ht="24.9" customHeight="1"/>
    <row r="7893" ht="24.9" customHeight="1"/>
    <row r="7894" ht="24.9" customHeight="1"/>
    <row r="7895" ht="24.9" customHeight="1"/>
    <row r="7896" ht="24.9" customHeight="1"/>
    <row r="7897" ht="24.9" customHeight="1"/>
    <row r="7898" ht="24.9" customHeight="1"/>
    <row r="7899" ht="24.9" customHeight="1"/>
    <row r="7900" ht="24.9" customHeight="1"/>
    <row r="7901" ht="24.9" customHeight="1"/>
    <row r="7902" ht="24.9" customHeight="1"/>
    <row r="7903" ht="24.9" customHeight="1"/>
    <row r="7904" ht="24.9" customHeight="1"/>
    <row r="7905" ht="24.9" customHeight="1"/>
    <row r="7906" ht="24.9" customHeight="1"/>
    <row r="7907" ht="24.9" customHeight="1"/>
    <row r="7908" ht="24.9" customHeight="1"/>
    <row r="7909" ht="24.9" customHeight="1"/>
    <row r="7910" ht="24.9" customHeight="1"/>
    <row r="7911" ht="24.9" customHeight="1"/>
    <row r="7912" ht="24.9" customHeight="1"/>
    <row r="7913" ht="24.9" customHeight="1"/>
    <row r="7914" ht="24.9" customHeight="1"/>
    <row r="7915" ht="24.9" customHeight="1"/>
    <row r="7916" ht="24.9" customHeight="1"/>
    <row r="7917" ht="24.9" customHeight="1"/>
    <row r="7918" ht="24.9" customHeight="1"/>
    <row r="7919" ht="24.9" customHeight="1"/>
    <row r="7920" ht="24.9" customHeight="1"/>
    <row r="7921" ht="24.9" customHeight="1"/>
    <row r="7922" ht="24.9" customHeight="1"/>
    <row r="7923" ht="24.9" customHeight="1"/>
    <row r="7924" ht="24.9" customHeight="1"/>
    <row r="7925" ht="24.9" customHeight="1"/>
    <row r="7926" ht="24.9" customHeight="1"/>
    <row r="7927" ht="24.9" customHeight="1"/>
    <row r="7928" ht="24.9" customHeight="1"/>
    <row r="7929" ht="24.9" customHeight="1"/>
    <row r="7930" ht="24.9" customHeight="1"/>
    <row r="7931" ht="24.9" customHeight="1"/>
    <row r="7932" ht="24.9" customHeight="1"/>
    <row r="7933" ht="24.9" customHeight="1"/>
    <row r="7934" ht="24.9" customHeight="1"/>
    <row r="7935" ht="24.9" customHeight="1"/>
    <row r="7936" ht="24.9" customHeight="1"/>
    <row r="7937" ht="24.9" customHeight="1"/>
    <row r="7938" ht="24.9" customHeight="1"/>
    <row r="7939" ht="24.9" customHeight="1"/>
    <row r="7940" ht="24.9" customHeight="1"/>
    <row r="7941" ht="24.9" customHeight="1"/>
    <row r="7942" ht="24.9" customHeight="1"/>
    <row r="7943" ht="24.9" customHeight="1"/>
    <row r="7944" ht="24.9" customHeight="1"/>
    <row r="7945" ht="24.9" customHeight="1"/>
    <row r="7946" ht="24.9" customHeight="1"/>
    <row r="7947" ht="24.9" customHeight="1"/>
    <row r="7948" ht="24.9" customHeight="1"/>
    <row r="7949" ht="24.9" customHeight="1"/>
    <row r="7950" ht="24.9" customHeight="1"/>
    <row r="7951" ht="24.9" customHeight="1"/>
    <row r="7952" ht="24.9" customHeight="1"/>
    <row r="7953" ht="24.9" customHeight="1"/>
    <row r="7954" ht="24.9" customHeight="1"/>
    <row r="7955" ht="24.9" customHeight="1"/>
    <row r="7956" ht="24.9" customHeight="1"/>
    <row r="7957" ht="24.9" customHeight="1"/>
    <row r="7958" ht="24.9" customHeight="1"/>
    <row r="7959" ht="24.9" customHeight="1"/>
    <row r="7960" ht="24.9" customHeight="1"/>
    <row r="7961" ht="24.9" customHeight="1"/>
    <row r="7962" ht="24.9" customHeight="1"/>
    <row r="7963" ht="24.9" customHeight="1"/>
    <row r="7964" ht="24.9" customHeight="1"/>
    <row r="7965" ht="24.9" customHeight="1"/>
    <row r="7966" ht="24.9" customHeight="1"/>
    <row r="7967" ht="24.9" customHeight="1"/>
    <row r="7968" ht="24.9" customHeight="1"/>
    <row r="7969" ht="24.9" customHeight="1"/>
    <row r="7970" ht="24.9" customHeight="1"/>
    <row r="7971" ht="24.9" customHeight="1"/>
    <row r="7972" ht="24.9" customHeight="1"/>
    <row r="7973" ht="24.9" customHeight="1"/>
    <row r="7974" ht="24.9" customHeight="1"/>
    <row r="7975" ht="24.9" customHeight="1"/>
    <row r="7976" ht="24.9" customHeight="1"/>
    <row r="7977" ht="24.9" customHeight="1"/>
    <row r="7978" ht="24.9" customHeight="1"/>
    <row r="7979" ht="24.9" customHeight="1"/>
    <row r="7980" ht="24.9" customHeight="1"/>
    <row r="7981" ht="24.9" customHeight="1"/>
    <row r="7982" ht="24.9" customHeight="1"/>
    <row r="7983" ht="24.9" customHeight="1"/>
    <row r="7984" ht="24.9" customHeight="1"/>
    <row r="7985" ht="24.9" customHeight="1"/>
    <row r="7986" ht="24.9" customHeight="1"/>
    <row r="7987" ht="24.9" customHeight="1"/>
    <row r="7988" ht="24.9" customHeight="1"/>
    <row r="7989" ht="24.9" customHeight="1"/>
    <row r="7990" ht="24.9" customHeight="1"/>
    <row r="7991" ht="24.9" customHeight="1"/>
    <row r="7992" ht="24.9" customHeight="1"/>
    <row r="7993" ht="24.9" customHeight="1"/>
    <row r="7994" ht="24.9" customHeight="1"/>
    <row r="7995" ht="24.9" customHeight="1"/>
    <row r="7996" ht="24.9" customHeight="1"/>
    <row r="7997" ht="24.9" customHeight="1"/>
    <row r="7998" ht="24.9" customHeight="1"/>
    <row r="7999" ht="24.9" customHeight="1"/>
    <row r="8000" ht="24.9" customHeight="1"/>
    <row r="8001" ht="24.9" customHeight="1"/>
    <row r="8002" ht="24.9" customHeight="1"/>
    <row r="8003" ht="24.9" customHeight="1"/>
    <row r="8004" ht="24.9" customHeight="1"/>
    <row r="8005" ht="24.9" customHeight="1"/>
    <row r="8006" ht="24.9" customHeight="1"/>
    <row r="8007" ht="24.9" customHeight="1"/>
    <row r="8008" ht="24.9" customHeight="1"/>
    <row r="8009" ht="24.9" customHeight="1"/>
    <row r="8010" ht="24.9" customHeight="1"/>
    <row r="8011" ht="24.9" customHeight="1"/>
    <row r="8012" ht="24.9" customHeight="1"/>
    <row r="8013" ht="24.9" customHeight="1"/>
    <row r="8014" ht="24.9" customHeight="1"/>
    <row r="8015" ht="24.9" customHeight="1"/>
    <row r="8016" ht="24.9" customHeight="1"/>
    <row r="8017" ht="24.9" customHeight="1"/>
    <row r="8018" ht="24.9" customHeight="1"/>
    <row r="8019" ht="24.9" customHeight="1"/>
    <row r="8020" ht="24.9" customHeight="1"/>
    <row r="8021" ht="24.9" customHeight="1"/>
    <row r="8022" ht="24.9" customHeight="1"/>
    <row r="8023" ht="24.9" customHeight="1"/>
    <row r="8024" ht="24.9" customHeight="1"/>
    <row r="8025" ht="24.9" customHeight="1"/>
    <row r="8026" ht="24.9" customHeight="1"/>
    <row r="8027" ht="24.9" customHeight="1"/>
    <row r="8028" ht="24.9" customHeight="1"/>
    <row r="8029" ht="24.9" customHeight="1"/>
    <row r="8030" ht="24.9" customHeight="1"/>
    <row r="8031" ht="24.9" customHeight="1"/>
    <row r="8032" ht="24.9" customHeight="1"/>
    <row r="8033" ht="24.9" customHeight="1"/>
    <row r="8034" ht="24.9" customHeight="1"/>
    <row r="8035" ht="24.9" customHeight="1"/>
    <row r="8036" ht="24.9" customHeight="1"/>
    <row r="8037" ht="24.9" customHeight="1"/>
    <row r="8038" ht="24.9" customHeight="1"/>
    <row r="8039" ht="24.9" customHeight="1"/>
    <row r="8040" ht="24.9" customHeight="1"/>
    <row r="8041" ht="24.9" customHeight="1"/>
    <row r="8042" ht="24.9" customHeight="1"/>
    <row r="8043" ht="24.9" customHeight="1"/>
    <row r="8044" ht="24.9" customHeight="1"/>
    <row r="8045" ht="24.9" customHeight="1"/>
    <row r="8046" ht="24.9" customHeight="1"/>
    <row r="8047" ht="24.9" customHeight="1"/>
    <row r="8048" ht="24.9" customHeight="1"/>
    <row r="8049" ht="24.9" customHeight="1"/>
    <row r="8050" ht="24.9" customHeight="1"/>
    <row r="8051" ht="24.9" customHeight="1"/>
    <row r="8052" ht="24.9" customHeight="1"/>
    <row r="8053" ht="24.9" customHeight="1"/>
    <row r="8054" ht="24.9" customHeight="1"/>
    <row r="8055" ht="24.9" customHeight="1"/>
    <row r="8056" ht="24.9" customHeight="1"/>
    <row r="8057" ht="24.9" customHeight="1"/>
    <row r="8058" ht="24.9" customHeight="1"/>
    <row r="8059" ht="24.9" customHeight="1"/>
    <row r="8060" ht="24.9" customHeight="1"/>
    <row r="8061" ht="24.9" customHeight="1"/>
    <row r="8062" ht="24.9" customHeight="1"/>
    <row r="8063" ht="24.9" customHeight="1"/>
    <row r="8064" ht="24.9" customHeight="1"/>
    <row r="8065" ht="24.9" customHeight="1"/>
    <row r="8066" ht="24.9" customHeight="1"/>
    <row r="8067" ht="24.9" customHeight="1"/>
    <row r="8068" ht="24.9" customHeight="1"/>
    <row r="8069" ht="24.9" customHeight="1"/>
    <row r="8070" ht="24.9" customHeight="1"/>
    <row r="8071" ht="24.9" customHeight="1"/>
    <row r="8072" ht="24.9" customHeight="1"/>
    <row r="8073" ht="24.9" customHeight="1"/>
    <row r="8074" ht="24.9" customHeight="1"/>
    <row r="8075" ht="24.9" customHeight="1"/>
    <row r="8076" ht="24.9" customHeight="1"/>
    <row r="8077" ht="24.9" customHeight="1"/>
    <row r="8078" ht="24.9" customHeight="1"/>
    <row r="8079" ht="24.9" customHeight="1"/>
    <row r="8080" ht="24.9" customHeight="1"/>
    <row r="8081" ht="24.9" customHeight="1"/>
    <row r="8082" ht="24.9" customHeight="1"/>
    <row r="8083" ht="24.9" customHeight="1"/>
    <row r="8084" ht="24.9" customHeight="1"/>
    <row r="8085" ht="24.9" customHeight="1"/>
    <row r="8086" ht="24.9" customHeight="1"/>
    <row r="8087" ht="24.9" customHeight="1"/>
    <row r="8088" ht="24.9" customHeight="1"/>
    <row r="8089" ht="24.9" customHeight="1"/>
    <row r="8090" ht="24.9" customHeight="1"/>
    <row r="8091" ht="24.9" customHeight="1"/>
    <row r="8092" ht="24.9" customHeight="1"/>
    <row r="8093" ht="24.9" customHeight="1"/>
    <row r="8094" ht="24.9" customHeight="1"/>
    <row r="8095" ht="24.9" customHeight="1"/>
    <row r="8096" ht="24.9" customHeight="1"/>
    <row r="8097" ht="24.9" customHeight="1"/>
    <row r="8098" ht="24.9" customHeight="1"/>
    <row r="8099" ht="24.9" customHeight="1"/>
    <row r="8100" ht="24.9" customHeight="1"/>
    <row r="8101" ht="24.9" customHeight="1"/>
    <row r="8102" ht="24.9" customHeight="1"/>
    <row r="8103" ht="24.9" customHeight="1"/>
    <row r="8104" ht="24.9" customHeight="1"/>
    <row r="8105" ht="24.9" customHeight="1"/>
    <row r="8106" ht="24.9" customHeight="1"/>
    <row r="8107" ht="24.9" customHeight="1"/>
    <row r="8108" ht="24.9" customHeight="1"/>
    <row r="8109" ht="24.9" customHeight="1"/>
    <row r="8110" ht="24.9" customHeight="1"/>
    <row r="8111" ht="24.9" customHeight="1"/>
    <row r="8112" ht="24.9" customHeight="1"/>
    <row r="8113" ht="24.9" customHeight="1"/>
    <row r="8114" ht="24.9" customHeight="1"/>
    <row r="8115" ht="24.9" customHeight="1"/>
    <row r="8116" ht="24.9" customHeight="1"/>
    <row r="8117" ht="24.9" customHeight="1"/>
    <row r="8118" ht="24.9" customHeight="1"/>
    <row r="8119" ht="24.9" customHeight="1"/>
    <row r="8120" ht="24.9" customHeight="1"/>
    <row r="8121" ht="24.9" customHeight="1"/>
    <row r="8122" ht="24.9" customHeight="1"/>
    <row r="8123" ht="24.9" customHeight="1"/>
    <row r="8124" ht="24.9" customHeight="1"/>
    <row r="8125" ht="24.9" customHeight="1"/>
    <row r="8126" ht="24.9" customHeight="1"/>
    <row r="8127" ht="24.9" customHeight="1"/>
    <row r="8128" ht="24.9" customHeight="1"/>
    <row r="8129" ht="24.9" customHeight="1"/>
    <row r="8130" ht="24.9" customHeight="1"/>
    <row r="8131" ht="24.9" customHeight="1"/>
    <row r="8132" ht="24.9" customHeight="1"/>
    <row r="8133" ht="24.9" customHeight="1"/>
    <row r="8134" ht="24.9" customHeight="1"/>
    <row r="8135" ht="24.9" customHeight="1"/>
    <row r="8136" ht="24.9" customHeight="1"/>
    <row r="8137" ht="24.9" customHeight="1"/>
    <row r="8138" ht="24.9" customHeight="1"/>
    <row r="8139" ht="24.9" customHeight="1"/>
    <row r="8140" ht="24.9" customHeight="1"/>
    <row r="8141" ht="24.9" customHeight="1"/>
    <row r="8142" ht="24.9" customHeight="1"/>
    <row r="8143" ht="24.9" customHeight="1"/>
    <row r="8144" ht="24.9" customHeight="1"/>
    <row r="8145" ht="24.9" customHeight="1"/>
    <row r="8146" ht="24.9" customHeight="1"/>
    <row r="8147" ht="24.9" customHeight="1"/>
    <row r="8148" ht="24.9" customHeight="1"/>
    <row r="8149" ht="24.9" customHeight="1"/>
    <row r="8150" ht="24.9" customHeight="1"/>
    <row r="8151" ht="24.9" customHeight="1"/>
    <row r="8152" ht="24.9" customHeight="1"/>
    <row r="8153" ht="24.9" customHeight="1"/>
    <row r="8154" ht="24.9" customHeight="1"/>
    <row r="8155" ht="24.9" customHeight="1"/>
    <row r="8156" ht="24.9" customHeight="1"/>
    <row r="8157" ht="24.9" customHeight="1"/>
    <row r="8158" ht="24.9" customHeight="1"/>
    <row r="8159" ht="24.9" customHeight="1"/>
    <row r="8160" ht="24.9" customHeight="1"/>
    <row r="8161" ht="24.9" customHeight="1"/>
    <row r="8162" ht="24.9" customHeight="1"/>
    <row r="8163" ht="24.9" customHeight="1"/>
    <row r="8164" ht="24.9" customHeight="1"/>
    <row r="8165" ht="24.9" customHeight="1"/>
    <row r="8166" ht="24.9" customHeight="1"/>
    <row r="8167" ht="24.9" customHeight="1"/>
    <row r="8168" ht="24.9" customHeight="1"/>
    <row r="8169" ht="24.9" customHeight="1"/>
    <row r="8170" ht="24.9" customHeight="1"/>
    <row r="8171" ht="24.9" customHeight="1"/>
    <row r="8172" ht="24.9" customHeight="1"/>
    <row r="8173" ht="24.9" customHeight="1"/>
    <row r="8174" ht="24.9" customHeight="1"/>
    <row r="8175" ht="24.9" customHeight="1"/>
    <row r="8176" ht="24.9" customHeight="1"/>
    <row r="8177" ht="24.9" customHeight="1"/>
    <row r="8178" ht="24.9" customHeight="1"/>
    <row r="8179" ht="24.9" customHeight="1"/>
    <row r="8180" ht="24.9" customHeight="1"/>
    <row r="8181" ht="24.9" customHeight="1"/>
    <row r="8182" ht="24.9" customHeight="1"/>
    <row r="8183" ht="24.9" customHeight="1"/>
    <row r="8184" ht="24.9" customHeight="1"/>
    <row r="8185" ht="24.9" customHeight="1"/>
    <row r="8186" ht="24.9" customHeight="1"/>
    <row r="8187" ht="24.9" customHeight="1"/>
    <row r="8188" ht="24.9" customHeight="1"/>
    <row r="8189" ht="24.9" customHeight="1"/>
    <row r="8190" ht="24.9" customHeight="1"/>
    <row r="8191" ht="24.9" customHeight="1"/>
    <row r="8192" ht="24.9" customHeight="1"/>
    <row r="8193" ht="24.9" customHeight="1"/>
    <row r="8194" ht="24.9" customHeight="1"/>
    <row r="8195" ht="24.9" customHeight="1"/>
    <row r="8196" ht="24.9" customHeight="1"/>
    <row r="8197" ht="24.9" customHeight="1"/>
    <row r="8198" ht="24.9" customHeight="1"/>
    <row r="8199" ht="24.9" customHeight="1"/>
    <row r="8200" ht="24.9" customHeight="1"/>
    <row r="8201" ht="24.9" customHeight="1"/>
    <row r="8202" ht="24.9" customHeight="1"/>
    <row r="8203" ht="24.9" customHeight="1"/>
    <row r="8204" ht="24.9" customHeight="1"/>
    <row r="8205" ht="24.9" customHeight="1"/>
    <row r="8206" ht="24.9" customHeight="1"/>
    <row r="8207" ht="24.9" customHeight="1"/>
    <row r="8208" ht="24.9" customHeight="1"/>
    <row r="8209" ht="24.9" customHeight="1"/>
    <row r="8210" ht="24.9" customHeight="1"/>
    <row r="8211" ht="24.9" customHeight="1"/>
    <row r="8212" ht="24.9" customHeight="1"/>
    <row r="8213" ht="24.9" customHeight="1"/>
    <row r="8214" ht="24.9" customHeight="1"/>
    <row r="8215" ht="24.9" customHeight="1"/>
    <row r="8216" ht="24.9" customHeight="1"/>
    <row r="8217" ht="24.9" customHeight="1"/>
    <row r="8218" ht="24.9" customHeight="1"/>
    <row r="8219" ht="24.9" customHeight="1"/>
    <row r="8220" ht="24.9" customHeight="1"/>
    <row r="8221" ht="24.9" customHeight="1"/>
    <row r="8222" ht="24.9" customHeight="1"/>
    <row r="8223" ht="24.9" customHeight="1"/>
    <row r="8224" ht="24.9" customHeight="1"/>
    <row r="8225" ht="24.9" customHeight="1"/>
    <row r="8226" ht="24.9" customHeight="1"/>
    <row r="8227" ht="24.9" customHeight="1"/>
    <row r="8228" ht="24.9" customHeight="1"/>
    <row r="8229" ht="24.9" customHeight="1"/>
    <row r="8230" ht="24.9" customHeight="1"/>
    <row r="8231" ht="24.9" customHeight="1"/>
    <row r="8232" ht="24.9" customHeight="1"/>
    <row r="8233" ht="24.9" customHeight="1"/>
    <row r="8234" ht="24.9" customHeight="1"/>
    <row r="8235" ht="24.9" customHeight="1"/>
    <row r="8236" ht="24.9" customHeight="1"/>
    <row r="8237" ht="24.9" customHeight="1"/>
    <row r="8238" ht="24.9" customHeight="1"/>
    <row r="8239" ht="24.9" customHeight="1"/>
    <row r="8240" ht="24.9" customHeight="1"/>
    <row r="8241" ht="24.9" customHeight="1"/>
    <row r="8242" ht="24.9" customHeight="1"/>
    <row r="8243" ht="24.9" customHeight="1"/>
    <row r="8244" ht="24.9" customHeight="1"/>
    <row r="8245" ht="24.9" customHeight="1"/>
    <row r="8246" ht="24.9" customHeight="1"/>
    <row r="8247" ht="24.9" customHeight="1"/>
    <row r="8248" ht="24.9" customHeight="1"/>
    <row r="8249" ht="24.9" customHeight="1"/>
    <row r="8250" ht="24.9" customHeight="1"/>
    <row r="8251" ht="24.9" customHeight="1"/>
    <row r="8252" ht="24.9" customHeight="1"/>
    <row r="8253" ht="24.9" customHeight="1"/>
    <row r="8254" ht="24.9" customHeight="1"/>
    <row r="8255" ht="24.9" customHeight="1"/>
    <row r="8256" ht="24.9" customHeight="1"/>
    <row r="8257" ht="24.9" customHeight="1"/>
    <row r="8258" ht="24.9" customHeight="1"/>
    <row r="8259" ht="24.9" customHeight="1"/>
    <row r="8260" ht="24.9" customHeight="1"/>
    <row r="8261" ht="24.9" customHeight="1"/>
    <row r="8262" ht="24.9" customHeight="1"/>
    <row r="8263" ht="24.9" customHeight="1"/>
    <row r="8264" ht="24.9" customHeight="1"/>
    <row r="8265" ht="24.9" customHeight="1"/>
    <row r="8266" ht="24.9" customHeight="1"/>
    <row r="8267" ht="24.9" customHeight="1"/>
    <row r="8268" ht="24.9" customHeight="1"/>
    <row r="8269" ht="24.9" customHeight="1"/>
    <row r="8270" ht="24.9" customHeight="1"/>
    <row r="8271" ht="24.9" customHeight="1"/>
    <row r="8272" ht="24.9" customHeight="1"/>
    <row r="8273" ht="24.9" customHeight="1"/>
    <row r="8274" ht="24.9" customHeight="1"/>
    <row r="8275" ht="24.9" customHeight="1"/>
    <row r="8276" ht="24.9" customHeight="1"/>
    <row r="8277" ht="24.9" customHeight="1"/>
    <row r="8278" ht="24.9" customHeight="1"/>
    <row r="8279" ht="24.9" customHeight="1"/>
    <row r="8280" ht="24.9" customHeight="1"/>
    <row r="8281" ht="24.9" customHeight="1"/>
    <row r="8282" ht="24.9" customHeight="1"/>
    <row r="8283" ht="24.9" customHeight="1"/>
    <row r="8284" ht="24.9" customHeight="1"/>
    <row r="8285" ht="24.9" customHeight="1"/>
    <row r="8286" ht="24.9" customHeight="1"/>
    <row r="8287" ht="24.9" customHeight="1"/>
    <row r="8288" ht="24.9" customHeight="1"/>
    <row r="8289" ht="24.9" customHeight="1"/>
    <row r="8290" ht="24.9" customHeight="1"/>
    <row r="8291" ht="24.9" customHeight="1"/>
    <row r="8292" ht="24.9" customHeight="1"/>
    <row r="8293" ht="24.9" customHeight="1"/>
    <row r="8294" ht="24.9" customHeight="1"/>
    <row r="8295" ht="24.9" customHeight="1"/>
    <row r="8296" ht="24.9" customHeight="1"/>
    <row r="8297" ht="24.9" customHeight="1"/>
    <row r="8298" ht="24.9" customHeight="1"/>
    <row r="8299" ht="24.9" customHeight="1"/>
    <row r="8300" ht="24.9" customHeight="1"/>
    <row r="8301" ht="24.9" customHeight="1"/>
    <row r="8302" ht="24.9" customHeight="1"/>
    <row r="8303" ht="24.9" customHeight="1"/>
    <row r="8304" ht="24.9" customHeight="1"/>
    <row r="8305" ht="24.9" customHeight="1"/>
    <row r="8306" ht="24.9" customHeight="1"/>
    <row r="8307" ht="24.9" customHeight="1"/>
    <row r="8308" ht="24.9" customHeight="1"/>
    <row r="8309" ht="24.9" customHeight="1"/>
    <row r="8310" ht="24.9" customHeight="1"/>
    <row r="8311" ht="24.9" customHeight="1"/>
    <row r="8312" ht="24.9" customHeight="1"/>
    <row r="8313" ht="24.9" customHeight="1"/>
    <row r="8314" ht="24.9" customHeight="1"/>
    <row r="8315" ht="24.9" customHeight="1"/>
    <row r="8316" ht="24.9" customHeight="1"/>
    <row r="8317" ht="24.9" customHeight="1"/>
    <row r="8318" ht="24.9" customHeight="1"/>
    <row r="8319" ht="24.9" customHeight="1"/>
    <row r="8320" ht="24.9" customHeight="1"/>
    <row r="8321" ht="24.9" customHeight="1"/>
    <row r="8322" ht="24.9" customHeight="1"/>
    <row r="8323" ht="24.9" customHeight="1"/>
    <row r="8324" ht="24.9" customHeight="1"/>
    <row r="8325" ht="24.9" customHeight="1"/>
    <row r="8326" ht="24.9" customHeight="1"/>
    <row r="8327" ht="24.9" customHeight="1"/>
    <row r="8328" ht="24.9" customHeight="1"/>
    <row r="8329" ht="24.9" customHeight="1"/>
    <row r="8330" ht="24.9" customHeight="1"/>
    <row r="8331" ht="24.9" customHeight="1"/>
    <row r="8332" ht="24.9" customHeight="1"/>
    <row r="8333" ht="24.9" customHeight="1"/>
    <row r="8334" ht="24.9" customHeight="1"/>
    <row r="8335" ht="24.9" customHeight="1"/>
    <row r="8336" ht="24.9" customHeight="1"/>
    <row r="8337" ht="24.9" customHeight="1"/>
    <row r="8338" ht="24.9" customHeight="1"/>
    <row r="8339" ht="24.9" customHeight="1"/>
    <row r="8340" ht="24.9" customHeight="1"/>
    <row r="8341" ht="24.9" customHeight="1"/>
    <row r="8342" ht="24.9" customHeight="1"/>
    <row r="8343" ht="24.9" customHeight="1"/>
    <row r="8344" ht="24.9" customHeight="1"/>
    <row r="8345" ht="24.9" customHeight="1"/>
    <row r="8346" ht="24.9" customHeight="1"/>
    <row r="8347" ht="24.9" customHeight="1"/>
    <row r="8348" ht="24.9" customHeight="1"/>
    <row r="8349" ht="24.9" customHeight="1"/>
    <row r="8350" ht="24.9" customHeight="1"/>
    <row r="8351" ht="24.9" customHeight="1"/>
    <row r="8352" ht="24.9" customHeight="1"/>
    <row r="8353" ht="24.9" customHeight="1"/>
    <row r="8354" ht="24.9" customHeight="1"/>
    <row r="8355" ht="24.9" customHeight="1"/>
    <row r="8356" ht="24.9" customHeight="1"/>
    <row r="8357" ht="24.9" customHeight="1"/>
    <row r="8358" ht="24.9" customHeight="1"/>
    <row r="8359" ht="24.9" customHeight="1"/>
    <row r="8360" ht="24.9" customHeight="1"/>
    <row r="8361" ht="24.9" customHeight="1"/>
    <row r="8362" ht="24.9" customHeight="1"/>
    <row r="8363" ht="24.9" customHeight="1"/>
    <row r="8364" ht="24.9" customHeight="1"/>
    <row r="8365" ht="24.9" customHeight="1"/>
    <row r="8366" ht="24.9" customHeight="1"/>
    <row r="8367" ht="24.9" customHeight="1"/>
    <row r="8368" ht="24.9" customHeight="1"/>
    <row r="8369" ht="24.9" customHeight="1"/>
    <row r="8370" ht="24.9" customHeight="1"/>
    <row r="8371" ht="24.9" customHeight="1"/>
    <row r="8372" ht="24.9" customHeight="1"/>
    <row r="8373" ht="24.9" customHeight="1"/>
    <row r="8374" ht="24.9" customHeight="1"/>
    <row r="8375" ht="24.9" customHeight="1"/>
    <row r="8376" ht="24.9" customHeight="1"/>
    <row r="8377" ht="24.9" customHeight="1"/>
    <row r="8378" ht="24.9" customHeight="1"/>
    <row r="8379" ht="24.9" customHeight="1"/>
    <row r="8380" ht="24.9" customHeight="1"/>
    <row r="8381" ht="24.9" customHeight="1"/>
    <row r="8382" ht="24.9" customHeight="1"/>
    <row r="8383" ht="24.9" customHeight="1"/>
    <row r="8384" ht="24.9" customHeight="1"/>
    <row r="8385" ht="24.9" customHeight="1"/>
    <row r="8386" ht="24.9" customHeight="1"/>
    <row r="8387" ht="24.9" customHeight="1"/>
    <row r="8388" ht="24.9" customHeight="1"/>
    <row r="8389" ht="24.9" customHeight="1"/>
    <row r="8390" ht="24.9" customHeight="1"/>
    <row r="8391" ht="24.9" customHeight="1"/>
    <row r="8392" ht="24.9" customHeight="1"/>
    <row r="8393" ht="24.9" customHeight="1"/>
    <row r="8394" ht="24.9" customHeight="1"/>
    <row r="8395" ht="24.9" customHeight="1"/>
    <row r="8396" ht="24.9" customHeight="1"/>
    <row r="8397" ht="24.9" customHeight="1"/>
    <row r="8398" ht="24.9" customHeight="1"/>
    <row r="8399" ht="24.9" customHeight="1"/>
    <row r="8400" ht="24.9" customHeight="1"/>
    <row r="8401" ht="24.9" customHeight="1"/>
    <row r="8402" ht="24.9" customHeight="1"/>
    <row r="8403" ht="24.9" customHeight="1"/>
    <row r="8404" ht="24.9" customHeight="1"/>
    <row r="8405" ht="24.9" customHeight="1"/>
    <row r="8406" ht="24.9" customHeight="1"/>
    <row r="8407" ht="24.9" customHeight="1"/>
    <row r="8408" ht="24.9" customHeight="1"/>
    <row r="8409" ht="24.9" customHeight="1"/>
    <row r="8410" ht="24.9" customHeight="1"/>
    <row r="8411" ht="24.9" customHeight="1"/>
    <row r="8412" ht="24.9" customHeight="1"/>
    <row r="8413" ht="24.9" customHeight="1"/>
    <row r="8414" ht="24.9" customHeight="1"/>
    <row r="8415" ht="24.9" customHeight="1"/>
    <row r="8416" ht="24.9" customHeight="1"/>
    <row r="8417" ht="24.9" customHeight="1"/>
    <row r="8418" ht="24.9" customHeight="1"/>
    <row r="8419" ht="24.9" customHeight="1"/>
    <row r="8420" ht="24.9" customHeight="1"/>
    <row r="8421" ht="24.9" customHeight="1"/>
    <row r="8422" ht="24.9" customHeight="1"/>
    <row r="8423" ht="24.9" customHeight="1"/>
    <row r="8424" ht="24.9" customHeight="1"/>
    <row r="8425" ht="24.9" customHeight="1"/>
    <row r="8426" ht="24.9" customHeight="1"/>
    <row r="8427" ht="24.9" customHeight="1"/>
    <row r="8428" ht="24.9" customHeight="1"/>
    <row r="8429" ht="24.9" customHeight="1"/>
    <row r="8430" ht="24.9" customHeight="1"/>
    <row r="8431" ht="24.9" customHeight="1"/>
    <row r="8432" ht="24.9" customHeight="1"/>
    <row r="8433" ht="24.9" customHeight="1"/>
    <row r="8434" ht="24.9" customHeight="1"/>
    <row r="8435" ht="24.9" customHeight="1"/>
    <row r="8436" ht="24.9" customHeight="1"/>
    <row r="8437" ht="24.9" customHeight="1"/>
    <row r="8438" ht="24.9" customHeight="1"/>
    <row r="8439" ht="24.9" customHeight="1"/>
    <row r="8440" ht="24.9" customHeight="1"/>
    <row r="8441" ht="24.9" customHeight="1"/>
    <row r="8442" ht="24.9" customHeight="1"/>
    <row r="8443" ht="24.9" customHeight="1"/>
    <row r="8444" ht="24.9" customHeight="1"/>
    <row r="8445" ht="24.9" customHeight="1"/>
    <row r="8446" ht="24.9" customHeight="1"/>
    <row r="8447" ht="24.9" customHeight="1"/>
    <row r="8448" ht="24.9" customHeight="1"/>
    <row r="8449" ht="24.9" customHeight="1"/>
    <row r="8450" ht="24.9" customHeight="1"/>
    <row r="8451" ht="24.9" customHeight="1"/>
    <row r="8452" ht="24.9" customHeight="1"/>
    <row r="8453" ht="24.9" customHeight="1"/>
    <row r="8454" ht="24.9" customHeight="1"/>
    <row r="8455" ht="24.9" customHeight="1"/>
    <row r="8456" ht="24.9" customHeight="1"/>
    <row r="8457" ht="24.9" customHeight="1"/>
    <row r="8458" ht="24.9" customHeight="1"/>
    <row r="8459" ht="24.9" customHeight="1"/>
    <row r="8460" ht="24.9" customHeight="1"/>
    <row r="8461" ht="24.9" customHeight="1"/>
    <row r="8462" ht="24.9" customHeight="1"/>
    <row r="8463" ht="24.9" customHeight="1"/>
    <row r="8464" ht="24.9" customHeight="1"/>
    <row r="8465" ht="24.9" customHeight="1"/>
    <row r="8466" ht="24.9" customHeight="1"/>
    <row r="8467" ht="24.9" customHeight="1"/>
    <row r="8468" ht="24.9" customHeight="1"/>
    <row r="8469" ht="24.9" customHeight="1"/>
    <row r="8470" ht="24.9" customHeight="1"/>
    <row r="8471" ht="24.9" customHeight="1"/>
    <row r="8472" ht="24.9" customHeight="1"/>
    <row r="8473" ht="24.9" customHeight="1"/>
    <row r="8474" ht="24.9" customHeight="1"/>
    <row r="8475" ht="24.9" customHeight="1"/>
    <row r="8476" ht="24.9" customHeight="1"/>
    <row r="8477" ht="24.9" customHeight="1"/>
    <row r="8478" ht="24.9" customHeight="1"/>
    <row r="8479" ht="24.9" customHeight="1"/>
    <row r="8480" ht="24.9" customHeight="1"/>
    <row r="8481" ht="24.9" customHeight="1"/>
    <row r="8482" ht="24.9" customHeight="1"/>
    <row r="8483" ht="24.9" customHeight="1"/>
    <row r="8484" ht="24.9" customHeight="1"/>
    <row r="8485" ht="24.9" customHeight="1"/>
    <row r="8486" ht="24.9" customHeight="1"/>
    <row r="8487" ht="24.9" customHeight="1"/>
    <row r="8488" ht="24.9" customHeight="1"/>
    <row r="8489" ht="24.9" customHeight="1"/>
    <row r="8490" ht="24.9" customHeight="1"/>
    <row r="8491" ht="24.9" customHeight="1"/>
    <row r="8492" ht="24.9" customHeight="1"/>
    <row r="8493" ht="24.9" customHeight="1"/>
    <row r="8494" ht="24.9" customHeight="1"/>
    <row r="8495" ht="24.9" customHeight="1"/>
    <row r="8496" ht="24.9" customHeight="1"/>
    <row r="8497" ht="24.9" customHeight="1"/>
    <row r="8498" ht="24.9" customHeight="1"/>
    <row r="8499" ht="24.9" customHeight="1"/>
    <row r="8500" ht="24.9" customHeight="1"/>
    <row r="8501" ht="24.9" customHeight="1"/>
    <row r="8502" ht="24.9" customHeight="1"/>
    <row r="8503" ht="24.9" customHeight="1"/>
    <row r="8504" ht="24.9" customHeight="1"/>
    <row r="8505" ht="24.9" customHeight="1"/>
    <row r="8506" ht="24.9" customHeight="1"/>
    <row r="8507" ht="24.9" customHeight="1"/>
    <row r="8508" ht="24.9" customHeight="1"/>
    <row r="8509" ht="24.9" customHeight="1"/>
    <row r="8510" ht="24.9" customHeight="1"/>
    <row r="8511" ht="24.9" customHeight="1"/>
    <row r="8512" ht="24.9" customHeight="1"/>
    <row r="8513" ht="24.9" customHeight="1"/>
    <row r="8514" ht="24.9" customHeight="1"/>
    <row r="8515" ht="24.9" customHeight="1"/>
    <row r="8516" ht="24.9" customHeight="1"/>
    <row r="8517" ht="24.9" customHeight="1"/>
    <row r="8518" ht="24.9" customHeight="1"/>
    <row r="8519" ht="24.9" customHeight="1"/>
    <row r="8520" ht="24.9" customHeight="1"/>
    <row r="8521" ht="24.9" customHeight="1"/>
    <row r="8522" ht="24.9" customHeight="1"/>
    <row r="8523" ht="24.9" customHeight="1"/>
    <row r="8524" ht="24.9" customHeight="1"/>
    <row r="8525" ht="24.9" customHeight="1"/>
    <row r="8526" ht="24.9" customHeight="1"/>
    <row r="8527" ht="24.9" customHeight="1"/>
    <row r="8528" ht="24.9" customHeight="1"/>
    <row r="8529" ht="24.9" customHeight="1"/>
    <row r="8530" ht="24.9" customHeight="1"/>
    <row r="8531" ht="24.9" customHeight="1"/>
    <row r="8532" ht="24.9" customHeight="1"/>
    <row r="8533" ht="24.9" customHeight="1"/>
    <row r="8534" ht="24.9" customHeight="1"/>
    <row r="8535" ht="24.9" customHeight="1"/>
    <row r="8536" ht="24.9" customHeight="1"/>
    <row r="8537" ht="24.9" customHeight="1"/>
    <row r="8538" ht="24.9" customHeight="1"/>
    <row r="8539" ht="24.9" customHeight="1"/>
    <row r="8540" ht="24.9" customHeight="1"/>
    <row r="8541" ht="24.9" customHeight="1"/>
    <row r="8542" ht="24.9" customHeight="1"/>
    <row r="8543" ht="24.9" customHeight="1"/>
    <row r="8544" ht="24.9" customHeight="1"/>
    <row r="8545" ht="24.9" customHeight="1"/>
    <row r="8546" ht="24.9" customHeight="1"/>
    <row r="8547" ht="24.9" customHeight="1"/>
    <row r="8548" ht="24.9" customHeight="1"/>
    <row r="8549" ht="24.9" customHeight="1"/>
    <row r="8550" ht="24.9" customHeight="1"/>
    <row r="8551" ht="24.9" customHeight="1"/>
    <row r="8552" ht="24.9" customHeight="1"/>
    <row r="8553" ht="24.9" customHeight="1"/>
    <row r="8554" ht="24.9" customHeight="1"/>
    <row r="8555" ht="24.9" customHeight="1"/>
    <row r="8556" ht="24.9" customHeight="1"/>
    <row r="8557" ht="24.9" customHeight="1"/>
    <row r="8558" ht="24.9" customHeight="1"/>
    <row r="8559" ht="24.9" customHeight="1"/>
    <row r="8560" ht="24.9" customHeight="1"/>
    <row r="8561" ht="24.9" customHeight="1"/>
    <row r="8562" ht="24.9" customHeight="1"/>
    <row r="8563" ht="24.9" customHeight="1"/>
    <row r="8564" ht="24.9" customHeight="1"/>
    <row r="8565" ht="24.9" customHeight="1"/>
    <row r="8566" ht="24.9" customHeight="1"/>
    <row r="8567" ht="24.9" customHeight="1"/>
    <row r="8568" ht="24.9" customHeight="1"/>
    <row r="8569" ht="24.9" customHeight="1"/>
    <row r="8570" ht="24.9" customHeight="1"/>
    <row r="8571" ht="24.9" customHeight="1"/>
    <row r="8572" ht="24.9" customHeight="1"/>
    <row r="8573" ht="24.9" customHeight="1"/>
    <row r="8574" ht="24.9" customHeight="1"/>
    <row r="8575" ht="24.9" customHeight="1"/>
    <row r="8576" ht="24.9" customHeight="1"/>
    <row r="8577" ht="24.9" customHeight="1"/>
    <row r="8578" ht="24.9" customHeight="1"/>
    <row r="8579" ht="24.9" customHeight="1"/>
    <row r="8580" ht="24.9" customHeight="1"/>
    <row r="8581" ht="24.9" customHeight="1"/>
    <row r="8582" ht="24.9" customHeight="1"/>
    <row r="8583" ht="24.9" customHeight="1"/>
    <row r="8584" ht="24.9" customHeight="1"/>
    <row r="8585" ht="24.9" customHeight="1"/>
    <row r="8586" ht="24.9" customHeight="1"/>
    <row r="8587" ht="24.9" customHeight="1"/>
    <row r="8588" ht="24.9" customHeight="1"/>
    <row r="8589" ht="24.9" customHeight="1"/>
    <row r="8590" ht="24.9" customHeight="1"/>
    <row r="8591" ht="24.9" customHeight="1"/>
    <row r="8592" ht="24.9" customHeight="1"/>
    <row r="8593" ht="24.9" customHeight="1"/>
    <row r="8594" ht="24.9" customHeight="1"/>
    <row r="8595" ht="24.9" customHeight="1"/>
    <row r="8596" ht="24.9" customHeight="1"/>
    <row r="8597" ht="24.9" customHeight="1"/>
    <row r="8598" ht="24.9" customHeight="1"/>
    <row r="8599" ht="24.9" customHeight="1"/>
    <row r="8600" ht="24.9" customHeight="1"/>
    <row r="8601" ht="24.9" customHeight="1"/>
    <row r="8602" ht="24.9" customHeight="1"/>
    <row r="8603" ht="24.9" customHeight="1"/>
    <row r="8604" ht="24.9" customHeight="1"/>
    <row r="8605" ht="24.9" customHeight="1"/>
    <row r="8606" ht="24.9" customHeight="1"/>
    <row r="8607" ht="24.9" customHeight="1"/>
    <row r="8608" ht="24.9" customHeight="1"/>
    <row r="8609" ht="24.9" customHeight="1"/>
    <row r="8610" ht="24.9" customHeight="1"/>
    <row r="8611" ht="24.9" customHeight="1"/>
    <row r="8612" ht="24.9" customHeight="1"/>
    <row r="8613" ht="24.9" customHeight="1"/>
    <row r="8614" ht="24.9" customHeight="1"/>
    <row r="8615" ht="24.9" customHeight="1"/>
    <row r="8616" ht="24.9" customHeight="1"/>
    <row r="8617" ht="24.9" customHeight="1"/>
    <row r="8618" ht="24.9" customHeight="1"/>
    <row r="8619" ht="24.9" customHeight="1"/>
    <row r="8620" ht="24.9" customHeight="1"/>
    <row r="8621" ht="24.9" customHeight="1"/>
    <row r="8622" ht="24.9" customHeight="1"/>
    <row r="8623" ht="24.9" customHeight="1"/>
    <row r="8624" ht="24.9" customHeight="1"/>
    <row r="8625" ht="24.9" customHeight="1"/>
    <row r="8626" ht="24.9" customHeight="1"/>
    <row r="8627" ht="24.9" customHeight="1"/>
    <row r="8628" ht="24.9" customHeight="1"/>
    <row r="8629" ht="24.9" customHeight="1"/>
    <row r="8630" ht="24.9" customHeight="1"/>
    <row r="8631" ht="24.9" customHeight="1"/>
    <row r="8632" ht="24.9" customHeight="1"/>
    <row r="8633" ht="24.9" customHeight="1"/>
    <row r="8634" ht="24.9" customHeight="1"/>
    <row r="8635" ht="24.9" customHeight="1"/>
    <row r="8636" ht="24.9" customHeight="1"/>
    <row r="8637" ht="24.9" customHeight="1"/>
    <row r="8638" ht="24.9" customHeight="1"/>
    <row r="8639" ht="24.9" customHeight="1"/>
    <row r="8640" ht="24.9" customHeight="1"/>
    <row r="8641" ht="24.9" customHeight="1"/>
    <row r="8642" ht="24.9" customHeight="1"/>
    <row r="8643" ht="24.9" customHeight="1"/>
    <row r="8644" ht="24.9" customHeight="1"/>
    <row r="8645" ht="24.9" customHeight="1"/>
    <row r="8646" ht="24.9" customHeight="1"/>
    <row r="8647" ht="24.9" customHeight="1"/>
    <row r="8648" ht="24.9" customHeight="1"/>
    <row r="8649" ht="24.9" customHeight="1"/>
    <row r="8650" ht="24.9" customHeight="1"/>
    <row r="8651" ht="24.9" customHeight="1"/>
    <row r="8652" ht="24.9" customHeight="1"/>
    <row r="8653" ht="24.9" customHeight="1"/>
    <row r="8654" ht="24.9" customHeight="1"/>
    <row r="8655" ht="24.9" customHeight="1"/>
    <row r="8656" ht="24.9" customHeight="1"/>
    <row r="8657" ht="24.9" customHeight="1"/>
    <row r="8658" ht="24.9" customHeight="1"/>
    <row r="8659" ht="24.9" customHeight="1"/>
    <row r="8660" ht="24.9" customHeight="1"/>
    <row r="8661" ht="24.9" customHeight="1"/>
    <row r="8662" ht="24.9" customHeight="1"/>
    <row r="8663" ht="24.9" customHeight="1"/>
    <row r="8664" ht="24.9" customHeight="1"/>
    <row r="8665" ht="24.9" customHeight="1"/>
    <row r="8666" ht="24.9" customHeight="1"/>
    <row r="8667" ht="24.9" customHeight="1"/>
    <row r="8668" ht="24.9" customHeight="1"/>
    <row r="8669" ht="24.9" customHeight="1"/>
    <row r="8670" ht="24.9" customHeight="1"/>
    <row r="8671" ht="24.9" customHeight="1"/>
    <row r="8672" ht="24.9" customHeight="1"/>
    <row r="8673" ht="24.9" customHeight="1"/>
    <row r="8674" ht="24.9" customHeight="1"/>
    <row r="8675" ht="24.9" customHeight="1"/>
    <row r="8676" ht="24.9" customHeight="1"/>
    <row r="8677" ht="24.9" customHeight="1"/>
    <row r="8678" ht="24.9" customHeight="1"/>
    <row r="8679" ht="24.9" customHeight="1"/>
    <row r="8680" ht="24.9" customHeight="1"/>
    <row r="8681" ht="24.9" customHeight="1"/>
    <row r="8682" ht="24.9" customHeight="1"/>
    <row r="8683" ht="24.9" customHeight="1"/>
    <row r="8684" ht="24.9" customHeight="1"/>
    <row r="8685" ht="24.9" customHeight="1"/>
    <row r="8686" ht="24.9" customHeight="1"/>
    <row r="8687" ht="24.9" customHeight="1"/>
    <row r="8688" ht="24.9" customHeight="1"/>
    <row r="8689" ht="24.9" customHeight="1"/>
    <row r="8690" ht="24.9" customHeight="1"/>
    <row r="8691" ht="24.9" customHeight="1"/>
    <row r="8692" ht="24.9" customHeight="1"/>
    <row r="8693" ht="24.9" customHeight="1"/>
    <row r="8694" ht="24.9" customHeight="1"/>
    <row r="8695" ht="24.9" customHeight="1"/>
    <row r="8696" ht="24.9" customHeight="1"/>
    <row r="8697" ht="24.9" customHeight="1"/>
    <row r="8698" ht="24.9" customHeight="1"/>
    <row r="8699" ht="24.9" customHeight="1"/>
    <row r="8700" ht="24.9" customHeight="1"/>
    <row r="8701" ht="24.9" customHeight="1"/>
    <row r="8702" ht="24.9" customHeight="1"/>
    <row r="8703" ht="24.9" customHeight="1"/>
    <row r="8704" ht="24.9" customHeight="1"/>
    <row r="8705" ht="24.9" customHeight="1"/>
    <row r="8706" ht="24.9" customHeight="1"/>
    <row r="8707" ht="24.9" customHeight="1"/>
    <row r="8708" ht="24.9" customHeight="1"/>
    <row r="8709" ht="24.9" customHeight="1"/>
    <row r="8710" ht="24.9" customHeight="1"/>
    <row r="8711" ht="24.9" customHeight="1"/>
    <row r="8712" ht="24.9" customHeight="1"/>
    <row r="8713" ht="24.9" customHeight="1"/>
    <row r="8714" ht="24.9" customHeight="1"/>
    <row r="8715" ht="24.9" customHeight="1"/>
    <row r="8716" ht="24.9" customHeight="1"/>
    <row r="8717" ht="24.9" customHeight="1"/>
    <row r="8718" ht="24.9" customHeight="1"/>
    <row r="8719" ht="24.9" customHeight="1"/>
    <row r="8720" ht="24.9" customHeight="1"/>
    <row r="8721" ht="24.9" customHeight="1"/>
    <row r="8722" ht="24.9" customHeight="1"/>
    <row r="8723" ht="24.9" customHeight="1"/>
    <row r="8724" ht="24.9" customHeight="1"/>
    <row r="8725" ht="24.9" customHeight="1"/>
    <row r="8726" ht="24.9" customHeight="1"/>
    <row r="8727" ht="24.9" customHeight="1"/>
    <row r="8728" ht="24.9" customHeight="1"/>
    <row r="8729" ht="24.9" customHeight="1"/>
    <row r="8730" ht="24.9" customHeight="1"/>
    <row r="8731" ht="24.9" customHeight="1"/>
    <row r="8732" ht="24.9" customHeight="1"/>
    <row r="8733" ht="24.9" customHeight="1"/>
    <row r="8734" ht="24.9" customHeight="1"/>
    <row r="8735" ht="24.9" customHeight="1"/>
    <row r="8736" ht="24.9" customHeight="1"/>
    <row r="8737" ht="24.9" customHeight="1"/>
    <row r="8738" ht="24.9" customHeight="1"/>
    <row r="8739" ht="24.9" customHeight="1"/>
    <row r="8740" ht="24.9" customHeight="1"/>
    <row r="8741" ht="24.9" customHeight="1"/>
    <row r="8742" ht="24.9" customHeight="1"/>
    <row r="8743" ht="24.9" customHeight="1"/>
    <row r="8744" ht="24.9" customHeight="1"/>
    <row r="8745" ht="24.9" customHeight="1"/>
    <row r="8746" ht="24.9" customHeight="1"/>
    <row r="8747" ht="24.9" customHeight="1"/>
    <row r="8748" ht="24.9" customHeight="1"/>
    <row r="8749" ht="24.9" customHeight="1"/>
    <row r="8750" ht="24.9" customHeight="1"/>
    <row r="8751" ht="24.9" customHeight="1"/>
    <row r="8752" ht="24.9" customHeight="1"/>
    <row r="8753" ht="24.9" customHeight="1"/>
    <row r="8754" ht="24.9" customHeight="1"/>
    <row r="8755" ht="24.9" customHeight="1"/>
    <row r="8756" ht="24.9" customHeight="1"/>
    <row r="8757" ht="24.9" customHeight="1"/>
    <row r="8758" ht="24.9" customHeight="1"/>
    <row r="8759" ht="24.9" customHeight="1"/>
    <row r="8760" ht="24.9" customHeight="1"/>
    <row r="8761" ht="24.9" customHeight="1"/>
    <row r="8762" ht="24.9" customHeight="1"/>
    <row r="8763" ht="24.9" customHeight="1"/>
    <row r="8764" ht="24.9" customHeight="1"/>
    <row r="8765" ht="24.9" customHeight="1"/>
    <row r="8766" ht="24.9" customHeight="1"/>
    <row r="8767" ht="24.9" customHeight="1"/>
    <row r="8768" ht="24.9" customHeight="1"/>
    <row r="8769" ht="24.9" customHeight="1"/>
    <row r="8770" ht="24.9" customHeight="1"/>
    <row r="8771" ht="24.9" customHeight="1"/>
    <row r="8772" ht="24.9" customHeight="1"/>
    <row r="8773" ht="24.9" customHeight="1"/>
    <row r="8774" ht="24.9" customHeight="1"/>
    <row r="8775" ht="24.9" customHeight="1"/>
    <row r="8776" ht="24.9" customHeight="1"/>
    <row r="8777" ht="24.9" customHeight="1"/>
    <row r="8778" ht="24.9" customHeight="1"/>
    <row r="8779" ht="24.9" customHeight="1"/>
    <row r="8780" ht="24.9" customHeight="1"/>
    <row r="8781" ht="24.9" customHeight="1"/>
    <row r="8782" ht="24.9" customHeight="1"/>
    <row r="8783" ht="24.9" customHeight="1"/>
    <row r="8784" ht="24.9" customHeight="1"/>
    <row r="8785" ht="24.9" customHeight="1"/>
    <row r="8786" ht="24.9" customHeight="1"/>
    <row r="8787" ht="24.9" customHeight="1"/>
    <row r="8788" ht="24.9" customHeight="1"/>
    <row r="8789" ht="24.9" customHeight="1"/>
    <row r="8790" ht="24.9" customHeight="1"/>
    <row r="8791" ht="24.9" customHeight="1"/>
    <row r="8792" ht="24.9" customHeight="1"/>
    <row r="8793" ht="24.9" customHeight="1"/>
    <row r="8794" ht="24.9" customHeight="1"/>
    <row r="8795" ht="24.9" customHeight="1"/>
    <row r="8796" ht="24.9" customHeight="1"/>
    <row r="8797" ht="24.9" customHeight="1"/>
    <row r="8798" ht="24.9" customHeight="1"/>
    <row r="8799" ht="24.9" customHeight="1"/>
    <row r="8800" ht="24.9" customHeight="1"/>
    <row r="8801" ht="24.9" customHeight="1"/>
    <row r="8802" ht="24.9" customHeight="1"/>
    <row r="8803" ht="24.9" customHeight="1"/>
    <row r="8804" ht="24.9" customHeight="1"/>
    <row r="8805" ht="24.9" customHeight="1"/>
    <row r="8806" ht="24.9" customHeight="1"/>
    <row r="8807" ht="24.9" customHeight="1"/>
    <row r="8808" ht="24.9" customHeight="1"/>
    <row r="8809" ht="24.9" customHeight="1"/>
    <row r="8810" ht="24.9" customHeight="1"/>
    <row r="8811" ht="24.9" customHeight="1"/>
    <row r="8812" ht="24.9" customHeight="1"/>
    <row r="8813" ht="24.9" customHeight="1"/>
    <row r="8814" ht="24.9" customHeight="1"/>
    <row r="8815" ht="24.9" customHeight="1"/>
    <row r="8816" ht="24.9" customHeight="1"/>
    <row r="8817" ht="24.9" customHeight="1"/>
    <row r="8818" ht="24.9" customHeight="1"/>
    <row r="8819" ht="24.9" customHeight="1"/>
    <row r="8820" ht="24.9" customHeight="1"/>
    <row r="8821" ht="24.9" customHeight="1"/>
    <row r="8822" ht="24.9" customHeight="1"/>
    <row r="8823" ht="24.9" customHeight="1"/>
    <row r="8824" ht="24.9" customHeight="1"/>
    <row r="8825" ht="24.9" customHeight="1"/>
    <row r="8826" ht="24.9" customHeight="1"/>
    <row r="8827" ht="24.9" customHeight="1"/>
    <row r="8828" ht="24.9" customHeight="1"/>
    <row r="8829" ht="24.9" customHeight="1"/>
    <row r="8830" ht="24.9" customHeight="1"/>
    <row r="8831" ht="24.9" customHeight="1"/>
    <row r="8832" ht="24.9" customHeight="1"/>
    <row r="8833" ht="24.9" customHeight="1"/>
    <row r="8834" ht="24.9" customHeight="1"/>
    <row r="8835" ht="24.9" customHeight="1"/>
    <row r="8836" ht="24.9" customHeight="1"/>
    <row r="8837" ht="24.9" customHeight="1"/>
    <row r="8838" ht="24.9" customHeight="1"/>
    <row r="8839" ht="24.9" customHeight="1"/>
    <row r="8840" ht="24.9" customHeight="1"/>
    <row r="8841" ht="24.9" customHeight="1"/>
    <row r="8842" ht="24.9" customHeight="1"/>
    <row r="8843" ht="24.9" customHeight="1"/>
    <row r="8844" ht="24.9" customHeight="1"/>
    <row r="8845" ht="24.9" customHeight="1"/>
    <row r="8846" ht="24.9" customHeight="1"/>
    <row r="8847" ht="24.9" customHeight="1"/>
    <row r="8848" ht="24.9" customHeight="1"/>
    <row r="8849" ht="24.9" customHeight="1"/>
    <row r="8850" ht="24.9" customHeight="1"/>
    <row r="8851" ht="24.9" customHeight="1"/>
    <row r="8852" ht="24.9" customHeight="1"/>
    <row r="8853" ht="24.9" customHeight="1"/>
    <row r="8854" ht="24.9" customHeight="1"/>
    <row r="8855" ht="24.9" customHeight="1"/>
    <row r="8856" ht="24.9" customHeight="1"/>
    <row r="8857" ht="24.9" customHeight="1"/>
    <row r="8858" ht="24.9" customHeight="1"/>
    <row r="8859" ht="24.9" customHeight="1"/>
    <row r="8860" ht="24.9" customHeight="1"/>
    <row r="8861" ht="24.9" customHeight="1"/>
    <row r="8862" ht="24.9" customHeight="1"/>
    <row r="8863" ht="24.9" customHeight="1"/>
    <row r="8864" ht="24.9" customHeight="1"/>
    <row r="8865" ht="24.9" customHeight="1"/>
    <row r="8866" ht="24.9" customHeight="1"/>
    <row r="8867" ht="24.9" customHeight="1"/>
    <row r="8868" ht="24.9" customHeight="1"/>
    <row r="8869" ht="24.9" customHeight="1"/>
    <row r="8870" ht="24.9" customHeight="1"/>
    <row r="8871" ht="24.9" customHeight="1"/>
    <row r="8872" ht="24.9" customHeight="1"/>
    <row r="8873" ht="24.9" customHeight="1"/>
    <row r="8874" ht="24.9" customHeight="1"/>
    <row r="8875" ht="24.9" customHeight="1"/>
    <row r="8876" ht="24.9" customHeight="1"/>
    <row r="8877" ht="24.9" customHeight="1"/>
    <row r="8878" ht="24.9" customHeight="1"/>
    <row r="8879" ht="24.9" customHeight="1"/>
    <row r="8880" ht="24.9" customHeight="1"/>
    <row r="8881" ht="24.9" customHeight="1"/>
    <row r="8882" ht="24.9" customHeight="1"/>
    <row r="8883" ht="24.9" customHeight="1"/>
    <row r="8884" ht="24.9" customHeight="1"/>
    <row r="8885" ht="24.9" customHeight="1"/>
    <row r="8886" ht="24.9" customHeight="1"/>
    <row r="8887" ht="24.9" customHeight="1"/>
    <row r="8888" ht="24.9" customHeight="1"/>
    <row r="8889" ht="24.9" customHeight="1"/>
    <row r="8890" ht="24.9" customHeight="1"/>
    <row r="8891" ht="24.9" customHeight="1"/>
    <row r="8892" ht="24.9" customHeight="1"/>
    <row r="8893" ht="24.9" customHeight="1"/>
    <row r="8894" ht="24.9" customHeight="1"/>
    <row r="8895" ht="24.9" customHeight="1"/>
    <row r="8896" ht="24.9" customHeight="1"/>
    <row r="8897" ht="24.9" customHeight="1"/>
    <row r="8898" ht="24.9" customHeight="1"/>
    <row r="8899" ht="24.9" customHeight="1"/>
    <row r="8900" ht="24.9" customHeight="1"/>
    <row r="8901" ht="24.9" customHeight="1"/>
    <row r="8902" ht="24.9" customHeight="1"/>
    <row r="8903" ht="24.9" customHeight="1"/>
    <row r="8904" ht="24.9" customHeight="1"/>
    <row r="8905" ht="24.9" customHeight="1"/>
    <row r="8906" ht="24.9" customHeight="1"/>
    <row r="8907" ht="24.9" customHeight="1"/>
    <row r="8908" ht="24.9" customHeight="1"/>
    <row r="8909" ht="24.9" customHeight="1"/>
    <row r="8910" ht="24.9" customHeight="1"/>
    <row r="8911" ht="24.9" customHeight="1"/>
    <row r="8912" ht="24.9" customHeight="1"/>
    <row r="8913" ht="24.9" customHeight="1"/>
    <row r="8914" ht="24.9" customHeight="1"/>
    <row r="8915" ht="24.9" customHeight="1"/>
    <row r="8916" ht="24.9" customHeight="1"/>
    <row r="8917" ht="24.9" customHeight="1"/>
    <row r="8918" ht="24.9" customHeight="1"/>
    <row r="8919" ht="24.9" customHeight="1"/>
    <row r="8920" ht="24.9" customHeight="1"/>
    <row r="8921" ht="24.9" customHeight="1"/>
    <row r="8922" ht="24.9" customHeight="1"/>
    <row r="8923" ht="24.9" customHeight="1"/>
    <row r="8924" ht="24.9" customHeight="1"/>
    <row r="8925" ht="24.9" customHeight="1"/>
    <row r="8926" ht="24.9" customHeight="1"/>
    <row r="8927" ht="24.9" customHeight="1"/>
    <row r="8928" ht="24.9" customHeight="1"/>
    <row r="8929" ht="24.9" customHeight="1"/>
    <row r="8930" ht="24.9" customHeight="1"/>
    <row r="8931" ht="24.9" customHeight="1"/>
    <row r="8932" ht="24.9" customHeight="1"/>
    <row r="8933" ht="24.9" customHeight="1"/>
    <row r="8934" ht="24.9" customHeight="1"/>
    <row r="8935" ht="24.9" customHeight="1"/>
    <row r="8936" ht="24.9" customHeight="1"/>
    <row r="8937" ht="24.9" customHeight="1"/>
    <row r="8938" ht="24.9" customHeight="1"/>
    <row r="8939" ht="24.9" customHeight="1"/>
    <row r="8940" ht="24.9" customHeight="1"/>
    <row r="8941" ht="24.9" customHeight="1"/>
    <row r="8942" ht="24.9" customHeight="1"/>
    <row r="8943" ht="24.9" customHeight="1"/>
    <row r="8944" ht="24.9" customHeight="1"/>
    <row r="8945" ht="24.9" customHeight="1"/>
    <row r="8946" ht="24.9" customHeight="1"/>
    <row r="8947" ht="24.9" customHeight="1"/>
    <row r="8948" ht="24.9" customHeight="1"/>
    <row r="8949" ht="24.9" customHeight="1"/>
    <row r="8950" ht="24.9" customHeight="1"/>
    <row r="8951" ht="24.9" customHeight="1"/>
    <row r="8952" ht="24.9" customHeight="1"/>
    <row r="8953" ht="24.9" customHeight="1"/>
    <row r="8954" ht="24.9" customHeight="1"/>
    <row r="8955" ht="24.9" customHeight="1"/>
    <row r="8956" ht="24.9" customHeight="1"/>
    <row r="8957" ht="24.9" customHeight="1"/>
    <row r="8958" ht="24.9" customHeight="1"/>
    <row r="8959" ht="24.9" customHeight="1"/>
    <row r="8960" ht="24.9" customHeight="1"/>
    <row r="8961" ht="24.9" customHeight="1"/>
    <row r="8962" ht="24.9" customHeight="1"/>
    <row r="8963" ht="24.9" customHeight="1"/>
    <row r="8964" ht="24.9" customHeight="1"/>
    <row r="8965" ht="24.9" customHeight="1"/>
    <row r="8966" ht="24.9" customHeight="1"/>
    <row r="8967" ht="24.9" customHeight="1"/>
    <row r="8968" ht="24.9" customHeight="1"/>
    <row r="8969" ht="24.9" customHeight="1"/>
    <row r="8970" ht="24.9" customHeight="1"/>
    <row r="8971" ht="24.9" customHeight="1"/>
    <row r="8972" ht="24.9" customHeight="1"/>
    <row r="8973" ht="24.9" customHeight="1"/>
    <row r="8974" ht="24.9" customHeight="1"/>
    <row r="8975" ht="24.9" customHeight="1"/>
    <row r="8976" ht="24.9" customHeight="1"/>
    <row r="8977" ht="24.9" customHeight="1"/>
    <row r="8978" ht="24.9" customHeight="1"/>
    <row r="8979" ht="24.9" customHeight="1"/>
    <row r="8980" ht="24.9" customHeight="1"/>
    <row r="8981" ht="24.9" customHeight="1"/>
    <row r="8982" ht="24.9" customHeight="1"/>
    <row r="8983" ht="24.9" customHeight="1"/>
    <row r="8984" ht="24.9" customHeight="1"/>
    <row r="8985" ht="24.9" customHeight="1"/>
    <row r="8986" ht="24.9" customHeight="1"/>
    <row r="8987" ht="24.9" customHeight="1"/>
    <row r="8988" ht="24.9" customHeight="1"/>
    <row r="8989" ht="24.9" customHeight="1"/>
    <row r="8990" ht="24.9" customHeight="1"/>
    <row r="8991" ht="24.9" customHeight="1"/>
    <row r="8992" ht="24.9" customHeight="1"/>
    <row r="8993" ht="24.9" customHeight="1"/>
    <row r="8994" ht="24.9" customHeight="1"/>
    <row r="8995" ht="24.9" customHeight="1"/>
    <row r="8996" ht="24.9" customHeight="1"/>
    <row r="8997" ht="24.9" customHeight="1"/>
    <row r="8998" ht="24.9" customHeight="1"/>
    <row r="8999" ht="24.9" customHeight="1"/>
    <row r="9000" ht="24.9" customHeight="1"/>
    <row r="9001" ht="24.9" customHeight="1"/>
    <row r="9002" ht="24.9" customHeight="1"/>
    <row r="9003" ht="24.9" customHeight="1"/>
    <row r="9004" ht="24.9" customHeight="1"/>
    <row r="9005" ht="24.9" customHeight="1"/>
    <row r="9006" ht="24.9" customHeight="1"/>
    <row r="9007" ht="24.9" customHeight="1"/>
    <row r="9008" ht="24.9" customHeight="1"/>
    <row r="9009" ht="24.9" customHeight="1"/>
    <row r="9010" ht="24.9" customHeight="1"/>
    <row r="9011" ht="24.9" customHeight="1"/>
    <row r="9012" ht="24.9" customHeight="1"/>
    <row r="9013" ht="24.9" customHeight="1"/>
    <row r="9014" ht="24.9" customHeight="1"/>
    <row r="9015" ht="24.9" customHeight="1"/>
    <row r="9016" ht="24.9" customHeight="1"/>
    <row r="9017" ht="24.9" customHeight="1"/>
    <row r="9018" ht="24.9" customHeight="1"/>
    <row r="9019" ht="24.9" customHeight="1"/>
    <row r="9020" ht="24.9" customHeight="1"/>
    <row r="9021" ht="24.9" customHeight="1"/>
    <row r="9022" ht="24.9" customHeight="1"/>
    <row r="9023" ht="24.9" customHeight="1"/>
    <row r="9024" ht="24.9" customHeight="1"/>
    <row r="9025" ht="24.9" customHeight="1"/>
    <row r="9026" ht="24.9" customHeight="1"/>
    <row r="9027" ht="24.9" customHeight="1"/>
    <row r="9028" ht="24.9" customHeight="1"/>
    <row r="9029" ht="24.9" customHeight="1"/>
    <row r="9030" ht="24.9" customHeight="1"/>
    <row r="9031" ht="24.9" customHeight="1"/>
    <row r="9032" ht="24.9" customHeight="1"/>
    <row r="9033" ht="24.9" customHeight="1"/>
    <row r="9034" ht="24.9" customHeight="1"/>
    <row r="9035" ht="24.9" customHeight="1"/>
    <row r="9036" ht="24.9" customHeight="1"/>
    <row r="9037" ht="24.9" customHeight="1"/>
    <row r="9038" ht="24.9" customHeight="1"/>
    <row r="9039" ht="24.9" customHeight="1"/>
    <row r="9040" ht="24.9" customHeight="1"/>
    <row r="9041" ht="24.9" customHeight="1"/>
    <row r="9042" ht="24.9" customHeight="1"/>
    <row r="9043" ht="24.9" customHeight="1"/>
    <row r="9044" ht="24.9" customHeight="1"/>
    <row r="9045" ht="24.9" customHeight="1"/>
    <row r="9046" ht="24.9" customHeight="1"/>
    <row r="9047" ht="24.9" customHeight="1"/>
    <row r="9048" ht="24.9" customHeight="1"/>
    <row r="9049" ht="24.9" customHeight="1"/>
    <row r="9050" ht="24.9" customHeight="1"/>
    <row r="9051" ht="24.9" customHeight="1"/>
    <row r="9052" ht="24.9" customHeight="1"/>
    <row r="9053" ht="24.9" customHeight="1"/>
    <row r="9054" ht="24.9" customHeight="1"/>
    <row r="9055" ht="24.9" customHeight="1"/>
    <row r="9056" ht="24.9" customHeight="1"/>
    <row r="9057" ht="24.9" customHeight="1"/>
    <row r="9058" ht="24.9" customHeight="1"/>
    <row r="9059" ht="24.9" customHeight="1"/>
    <row r="9060" ht="24.9" customHeight="1"/>
    <row r="9061" ht="24.9" customHeight="1"/>
    <row r="9062" ht="24.9" customHeight="1"/>
    <row r="9063" ht="24.9" customHeight="1"/>
    <row r="9064" ht="24.9" customHeight="1"/>
    <row r="9065" ht="24.9" customHeight="1"/>
    <row r="9066" ht="24.9" customHeight="1"/>
    <row r="9067" ht="24.9" customHeight="1"/>
    <row r="9068" ht="24.9" customHeight="1"/>
    <row r="9069" ht="24.9" customHeight="1"/>
    <row r="9070" ht="24.9" customHeight="1"/>
    <row r="9071" ht="24.9" customHeight="1"/>
    <row r="9072" ht="24.9" customHeight="1"/>
    <row r="9073" ht="24.9" customHeight="1"/>
    <row r="9074" ht="24.9" customHeight="1"/>
    <row r="9075" ht="24.9" customHeight="1"/>
    <row r="9076" ht="24.9" customHeight="1"/>
    <row r="9077" ht="24.9" customHeight="1"/>
    <row r="9078" ht="24.9" customHeight="1"/>
    <row r="9079" ht="24.9" customHeight="1"/>
    <row r="9080" ht="24.9" customHeight="1"/>
    <row r="9081" ht="24.9" customHeight="1"/>
    <row r="9082" ht="24.9" customHeight="1"/>
    <row r="9083" ht="24.9" customHeight="1"/>
    <row r="9084" ht="24.9" customHeight="1"/>
    <row r="9085" ht="24.9" customHeight="1"/>
    <row r="9086" ht="24.9" customHeight="1"/>
    <row r="9087" ht="24.9" customHeight="1"/>
    <row r="9088" ht="24.9" customHeight="1"/>
    <row r="9089" ht="24.9" customHeight="1"/>
    <row r="9090" ht="24.9" customHeight="1"/>
    <row r="9091" ht="24.9" customHeight="1"/>
    <row r="9092" ht="24.9" customHeight="1"/>
    <row r="9093" ht="24.9" customHeight="1"/>
    <row r="9094" ht="24.9" customHeight="1"/>
    <row r="9095" ht="24.9" customHeight="1"/>
    <row r="9096" ht="24.9" customHeight="1"/>
    <row r="9097" ht="24.9" customHeight="1"/>
    <row r="9098" ht="24.9" customHeight="1"/>
    <row r="9099" ht="24.9" customHeight="1"/>
    <row r="9100" ht="24.9" customHeight="1"/>
    <row r="9101" ht="24.9" customHeight="1"/>
    <row r="9102" ht="24.9" customHeight="1"/>
    <row r="9103" ht="24.9" customHeight="1"/>
    <row r="9104" ht="24.9" customHeight="1"/>
    <row r="9105" ht="24.9" customHeight="1"/>
    <row r="9106" ht="24.9" customHeight="1"/>
    <row r="9107" ht="24.9" customHeight="1"/>
    <row r="9108" ht="24.9" customHeight="1"/>
    <row r="9109" ht="24.9" customHeight="1"/>
    <row r="9110" ht="24.9" customHeight="1"/>
    <row r="9111" ht="24.9" customHeight="1"/>
    <row r="9112" ht="24.9" customHeight="1"/>
    <row r="9113" ht="24.9" customHeight="1"/>
    <row r="9114" ht="24.9" customHeight="1"/>
    <row r="9115" ht="24.9" customHeight="1"/>
    <row r="9116" ht="24.9" customHeight="1"/>
    <row r="9117" ht="24.9" customHeight="1"/>
    <row r="9118" ht="24.9" customHeight="1"/>
    <row r="9119" ht="24.9" customHeight="1"/>
    <row r="9120" ht="24.9" customHeight="1"/>
    <row r="9121" ht="24.9" customHeight="1"/>
    <row r="9122" ht="24.9" customHeight="1"/>
    <row r="9123" ht="24.9" customHeight="1"/>
    <row r="9124" ht="24.9" customHeight="1"/>
    <row r="9125" ht="24.9" customHeight="1"/>
    <row r="9126" ht="24.9" customHeight="1"/>
    <row r="9127" ht="24.9" customHeight="1"/>
    <row r="9128" ht="24.9" customHeight="1"/>
    <row r="9129" ht="24.9" customHeight="1"/>
    <row r="9130" ht="24.9" customHeight="1"/>
    <row r="9131" ht="24.9" customHeight="1"/>
    <row r="9132" ht="24.9" customHeight="1"/>
    <row r="9133" ht="24.9" customHeight="1"/>
    <row r="9134" ht="24.9" customHeight="1"/>
    <row r="9135" ht="24.9" customHeight="1"/>
    <row r="9136" ht="24.9" customHeight="1"/>
    <row r="9137" ht="24.9" customHeight="1"/>
    <row r="9138" ht="24.9" customHeight="1"/>
    <row r="9139" ht="24.9" customHeight="1"/>
    <row r="9140" ht="24.9" customHeight="1"/>
    <row r="9141" ht="24.9" customHeight="1"/>
    <row r="9142" ht="24.9" customHeight="1"/>
    <row r="9143" ht="24.9" customHeight="1"/>
    <row r="9144" ht="24.9" customHeight="1"/>
    <row r="9145" ht="24.9" customHeight="1"/>
    <row r="9146" ht="24.9" customHeight="1"/>
    <row r="9147" ht="24.9" customHeight="1"/>
    <row r="9148" ht="24.9" customHeight="1"/>
    <row r="9149" ht="24.9" customHeight="1"/>
    <row r="9150" ht="24.9" customHeight="1"/>
    <row r="9151" ht="24.9" customHeight="1"/>
    <row r="9152" ht="24.9" customHeight="1"/>
    <row r="9153" ht="24.9" customHeight="1"/>
    <row r="9154" ht="24.9" customHeight="1"/>
    <row r="9155" ht="24.9" customHeight="1"/>
    <row r="9156" ht="24.9" customHeight="1"/>
    <row r="9157" ht="24.9" customHeight="1"/>
    <row r="9158" ht="24.9" customHeight="1"/>
    <row r="9159" ht="24.9" customHeight="1"/>
    <row r="9160" ht="24.9" customHeight="1"/>
    <row r="9161" ht="24.9" customHeight="1"/>
    <row r="9162" ht="24.9" customHeight="1"/>
    <row r="9163" ht="24.9" customHeight="1"/>
    <row r="9164" ht="24.9" customHeight="1"/>
    <row r="9165" ht="24.9" customHeight="1"/>
    <row r="9166" ht="24.9" customHeight="1"/>
    <row r="9167" ht="24.9" customHeight="1"/>
    <row r="9168" ht="24.9" customHeight="1"/>
    <row r="9169" ht="24.9" customHeight="1"/>
    <row r="9170" ht="24.9" customHeight="1"/>
    <row r="9171" ht="24.9" customHeight="1"/>
    <row r="9172" ht="24.9" customHeight="1"/>
    <row r="9173" ht="24.9" customHeight="1"/>
    <row r="9174" ht="24.9" customHeight="1"/>
    <row r="9175" ht="24.9" customHeight="1"/>
    <row r="9176" ht="24.9" customHeight="1"/>
    <row r="9177" ht="24.9" customHeight="1"/>
    <row r="9178" ht="24.9" customHeight="1"/>
    <row r="9179" ht="24.9" customHeight="1"/>
    <row r="9180" ht="24.9" customHeight="1"/>
    <row r="9181" ht="24.9" customHeight="1"/>
    <row r="9182" ht="24.9" customHeight="1"/>
    <row r="9183" ht="24.9" customHeight="1"/>
    <row r="9184" ht="24.9" customHeight="1"/>
    <row r="9185" ht="24.9" customHeight="1"/>
    <row r="9186" ht="24.9" customHeight="1"/>
    <row r="9187" ht="24.9" customHeight="1"/>
    <row r="9188" ht="24.9" customHeight="1"/>
    <row r="9189" ht="24.9" customHeight="1"/>
    <row r="9190" ht="24.9" customHeight="1"/>
    <row r="9191" ht="24.9" customHeight="1"/>
    <row r="9192" ht="24.9" customHeight="1"/>
    <row r="9193" ht="24.9" customHeight="1"/>
    <row r="9194" ht="24.9" customHeight="1"/>
    <row r="9195" ht="24.9" customHeight="1"/>
    <row r="9196" ht="24.9" customHeight="1"/>
    <row r="9197" ht="24.9" customHeight="1"/>
    <row r="9198" ht="24.9" customHeight="1"/>
    <row r="9199" ht="24.9" customHeight="1"/>
    <row r="9200" ht="24.9" customHeight="1"/>
    <row r="9201" ht="24.9" customHeight="1"/>
    <row r="9202" ht="24.9" customHeight="1"/>
    <row r="9203" ht="24.9" customHeight="1"/>
    <row r="9204" ht="24.9" customHeight="1"/>
    <row r="9205" ht="24.9" customHeight="1"/>
    <row r="9206" ht="24.9" customHeight="1"/>
    <row r="9207" ht="24.9" customHeight="1"/>
    <row r="9208" ht="24.9" customHeight="1"/>
    <row r="9209" ht="24.9" customHeight="1"/>
    <row r="9210" ht="24.9" customHeight="1"/>
    <row r="9211" ht="24.9" customHeight="1"/>
    <row r="9212" ht="24.9" customHeight="1"/>
    <row r="9213" ht="24.9" customHeight="1"/>
    <row r="9214" ht="24.9" customHeight="1"/>
    <row r="9215" ht="24.9" customHeight="1"/>
    <row r="9216" ht="24.9" customHeight="1"/>
    <row r="9217" ht="24.9" customHeight="1"/>
    <row r="9218" ht="24.9" customHeight="1"/>
    <row r="9219" ht="24.9" customHeight="1"/>
    <row r="9220" ht="24.9" customHeight="1"/>
    <row r="9221" ht="24.9" customHeight="1"/>
    <row r="9222" ht="24.9" customHeight="1"/>
    <row r="9223" ht="24.9" customHeight="1"/>
    <row r="9224" ht="24.9" customHeight="1"/>
    <row r="9225" ht="24.9" customHeight="1"/>
    <row r="9226" ht="24.9" customHeight="1"/>
    <row r="9227" ht="24.9" customHeight="1"/>
    <row r="9228" ht="24.9" customHeight="1"/>
    <row r="9229" ht="24.9" customHeight="1"/>
    <row r="9230" ht="24.9" customHeight="1"/>
    <row r="9231" ht="24.9" customHeight="1"/>
    <row r="9232" ht="24.9" customHeight="1"/>
    <row r="9233" ht="24.9" customHeight="1"/>
    <row r="9234" ht="24.9" customHeight="1"/>
    <row r="9235" ht="24.9" customHeight="1"/>
    <row r="9236" ht="24.9" customHeight="1"/>
    <row r="9237" ht="24.9" customHeight="1"/>
    <row r="9238" ht="24.9" customHeight="1"/>
    <row r="9239" ht="24.9" customHeight="1"/>
    <row r="9240" ht="24.9" customHeight="1"/>
    <row r="9241" ht="24.9" customHeight="1"/>
    <row r="9242" ht="24.9" customHeight="1"/>
    <row r="9243" ht="24.9" customHeight="1"/>
    <row r="9244" ht="24.9" customHeight="1"/>
    <row r="9245" ht="24.9" customHeight="1"/>
    <row r="9246" ht="24.9" customHeight="1"/>
    <row r="9247" ht="24.9" customHeight="1"/>
    <row r="9248" ht="24.9" customHeight="1"/>
    <row r="9249" ht="24.9" customHeight="1"/>
    <row r="9250" ht="24.9" customHeight="1"/>
    <row r="9251" ht="24.9" customHeight="1"/>
    <row r="9252" ht="24.9" customHeight="1"/>
    <row r="9253" ht="24.9" customHeight="1"/>
    <row r="9254" ht="24.9" customHeight="1"/>
    <row r="9255" ht="24.9" customHeight="1"/>
    <row r="9256" ht="24.9" customHeight="1"/>
    <row r="9257" ht="24.9" customHeight="1"/>
    <row r="9258" ht="24.9" customHeight="1"/>
    <row r="9259" ht="24.9" customHeight="1"/>
    <row r="9260" ht="24.9" customHeight="1"/>
    <row r="9261" ht="24.9" customHeight="1"/>
    <row r="9262" ht="24.9" customHeight="1"/>
    <row r="9263" ht="24.9" customHeight="1"/>
    <row r="9264" ht="24.9" customHeight="1"/>
    <row r="9265" ht="24.9" customHeight="1"/>
    <row r="9266" ht="24.9" customHeight="1"/>
    <row r="9267" ht="24.9" customHeight="1"/>
    <row r="9268" ht="24.9" customHeight="1"/>
    <row r="9269" ht="24.9" customHeight="1"/>
    <row r="9270" ht="24.9" customHeight="1"/>
    <row r="9271" ht="24.9" customHeight="1"/>
    <row r="9272" ht="24.9" customHeight="1"/>
    <row r="9273" ht="24.9" customHeight="1"/>
    <row r="9274" ht="24.9" customHeight="1"/>
    <row r="9275" ht="24.9" customHeight="1"/>
    <row r="9276" ht="24.9" customHeight="1"/>
    <row r="9277" ht="24.9" customHeight="1"/>
    <row r="9278" ht="24.9" customHeight="1"/>
    <row r="9279" ht="24.9" customHeight="1"/>
    <row r="9280" ht="24.9" customHeight="1"/>
    <row r="9281" ht="24.9" customHeight="1"/>
    <row r="9282" ht="24.9" customHeight="1"/>
    <row r="9283" ht="24.9" customHeight="1"/>
    <row r="9284" ht="24.9" customHeight="1"/>
    <row r="9285" ht="24.9" customHeight="1"/>
    <row r="9286" ht="24.9" customHeight="1"/>
    <row r="9287" ht="24.9" customHeight="1"/>
    <row r="9288" ht="24.9" customHeight="1"/>
    <row r="9289" ht="24.9" customHeight="1"/>
    <row r="9290" ht="24.9" customHeight="1"/>
    <row r="9291" ht="24.9" customHeight="1"/>
    <row r="9292" ht="24.9" customHeight="1"/>
    <row r="9293" ht="24.9" customHeight="1"/>
    <row r="9294" ht="24.9" customHeight="1"/>
    <row r="9295" ht="24.9" customHeight="1"/>
    <row r="9296" ht="24.9" customHeight="1"/>
    <row r="9297" ht="24.9" customHeight="1"/>
    <row r="9298" ht="24.9" customHeight="1"/>
    <row r="9299" ht="24.9" customHeight="1"/>
    <row r="9300" ht="24.9" customHeight="1"/>
    <row r="9301" ht="24.9" customHeight="1"/>
    <row r="9302" ht="24.9" customHeight="1"/>
    <row r="9303" ht="24.9" customHeight="1"/>
    <row r="9304" ht="24.9" customHeight="1"/>
    <row r="9305" ht="24.9" customHeight="1"/>
    <row r="9306" ht="24.9" customHeight="1"/>
    <row r="9307" ht="24.9" customHeight="1"/>
    <row r="9308" ht="24.9" customHeight="1"/>
    <row r="9309" ht="24.9" customHeight="1"/>
    <row r="9310" ht="24.9" customHeight="1"/>
    <row r="9311" ht="24.9" customHeight="1"/>
    <row r="9312" ht="24.9" customHeight="1"/>
    <row r="9313" ht="24.9" customHeight="1"/>
    <row r="9314" ht="24.9" customHeight="1"/>
    <row r="9315" ht="24.9" customHeight="1"/>
    <row r="9316" ht="24.9" customHeight="1"/>
    <row r="9317" ht="24.9" customHeight="1"/>
    <row r="9318" ht="24.9" customHeight="1"/>
    <row r="9319" ht="24.9" customHeight="1"/>
    <row r="9320" ht="24.9" customHeight="1"/>
    <row r="9321" ht="24.9" customHeight="1"/>
    <row r="9322" ht="24.9" customHeight="1"/>
    <row r="9323" ht="24.9" customHeight="1"/>
    <row r="9324" ht="24.9" customHeight="1"/>
    <row r="9325" ht="24.9" customHeight="1"/>
    <row r="9326" ht="24.9" customHeight="1"/>
    <row r="9327" ht="24.9" customHeight="1"/>
    <row r="9328" ht="24.9" customHeight="1"/>
    <row r="9329" ht="24.9" customHeight="1"/>
    <row r="9330" ht="24.9" customHeight="1"/>
    <row r="9331" ht="24.9" customHeight="1"/>
    <row r="9332" ht="24.9" customHeight="1"/>
    <row r="9333" ht="24.9" customHeight="1"/>
    <row r="9334" ht="24.9" customHeight="1"/>
    <row r="9335" ht="24.9" customHeight="1"/>
    <row r="9336" ht="24.9" customHeight="1"/>
    <row r="9337" ht="24.9" customHeight="1"/>
    <row r="9338" ht="24.9" customHeight="1"/>
    <row r="9339" ht="24.9" customHeight="1"/>
    <row r="9340" ht="24.9" customHeight="1"/>
    <row r="9341" ht="24.9" customHeight="1"/>
    <row r="9342" ht="24.9" customHeight="1"/>
    <row r="9343" ht="24.9" customHeight="1"/>
    <row r="9344" ht="24.9" customHeight="1"/>
    <row r="9345" ht="24.9" customHeight="1"/>
    <row r="9346" ht="24.9" customHeight="1"/>
    <row r="9347" ht="24.9" customHeight="1"/>
    <row r="9348" ht="24.9" customHeight="1"/>
    <row r="9349" ht="24.9" customHeight="1"/>
    <row r="9350" ht="24.9" customHeight="1"/>
    <row r="9351" ht="24.9" customHeight="1"/>
    <row r="9352" ht="24.9" customHeight="1"/>
    <row r="9353" ht="24.9" customHeight="1"/>
    <row r="9354" ht="24.9" customHeight="1"/>
    <row r="9355" ht="24.9" customHeight="1"/>
    <row r="9356" ht="24.9" customHeight="1"/>
    <row r="9357" ht="24.9" customHeight="1"/>
    <row r="9358" ht="24.9" customHeight="1"/>
    <row r="9359" ht="24.9" customHeight="1"/>
    <row r="9360" ht="24.9" customHeight="1"/>
    <row r="9361" ht="24.9" customHeight="1"/>
    <row r="9362" ht="24.9" customHeight="1"/>
    <row r="9363" ht="24.9" customHeight="1"/>
    <row r="9364" ht="24.9" customHeight="1"/>
    <row r="9365" ht="24.9" customHeight="1"/>
    <row r="9366" ht="24.9" customHeight="1"/>
    <row r="9367" ht="24.9" customHeight="1"/>
    <row r="9368" ht="24.9" customHeight="1"/>
    <row r="9369" ht="24.9" customHeight="1"/>
    <row r="9370" ht="24.9" customHeight="1"/>
    <row r="9371" ht="24.9" customHeight="1"/>
    <row r="9372" ht="24.9" customHeight="1"/>
    <row r="9373" ht="24.9" customHeight="1"/>
    <row r="9374" ht="24.9" customHeight="1"/>
    <row r="9375" ht="24.9" customHeight="1"/>
    <row r="9376" ht="24.9" customHeight="1"/>
    <row r="9377" ht="24.9" customHeight="1"/>
    <row r="9378" ht="24.9" customHeight="1"/>
    <row r="9379" ht="24.9" customHeight="1"/>
    <row r="9380" ht="24.9" customHeight="1"/>
    <row r="9381" ht="24.9" customHeight="1"/>
    <row r="9382" ht="24.9" customHeight="1"/>
    <row r="9383" ht="24.9" customHeight="1"/>
    <row r="9384" ht="24.9" customHeight="1"/>
    <row r="9385" ht="24.9" customHeight="1"/>
    <row r="9386" ht="24.9" customHeight="1"/>
    <row r="9387" ht="24.9" customHeight="1"/>
    <row r="9388" ht="24.9" customHeight="1"/>
    <row r="9389" ht="24.9" customHeight="1"/>
    <row r="9390" ht="24.9" customHeight="1"/>
    <row r="9391" ht="24.9" customHeight="1"/>
    <row r="9392" ht="24.9" customHeight="1"/>
    <row r="9393" ht="24.9" customHeight="1"/>
    <row r="9394" ht="24.9" customHeight="1"/>
    <row r="9395" ht="24.9" customHeight="1"/>
    <row r="9396" ht="24.9" customHeight="1"/>
    <row r="9397" ht="24.9" customHeight="1"/>
    <row r="9398" ht="24.9" customHeight="1"/>
    <row r="9399" ht="24.9" customHeight="1"/>
    <row r="9400" ht="24.9" customHeight="1"/>
    <row r="9401" ht="24.9" customHeight="1"/>
    <row r="9402" ht="24.9" customHeight="1"/>
    <row r="9403" ht="24.9" customHeight="1"/>
    <row r="9404" ht="24.9" customHeight="1"/>
    <row r="9405" ht="24.9" customHeight="1"/>
    <row r="9406" ht="24.9" customHeight="1"/>
    <row r="9407" ht="24.9" customHeight="1"/>
    <row r="9408" ht="24.9" customHeight="1"/>
    <row r="9409" ht="24.9" customHeight="1"/>
    <row r="9410" ht="24.9" customHeight="1"/>
    <row r="9411" ht="24.9" customHeight="1"/>
    <row r="9412" ht="24.9" customHeight="1"/>
    <row r="9413" ht="24.9" customHeight="1"/>
    <row r="9414" ht="24.9" customHeight="1"/>
    <row r="9415" ht="24.9" customHeight="1"/>
    <row r="9416" ht="24.9" customHeight="1"/>
    <row r="9417" ht="24.9" customHeight="1"/>
    <row r="9418" ht="24.9" customHeight="1"/>
    <row r="9419" ht="24.9" customHeight="1"/>
    <row r="9420" ht="24.9" customHeight="1"/>
    <row r="9421" ht="24.9" customHeight="1"/>
    <row r="9422" ht="24.9" customHeight="1"/>
    <row r="9423" ht="24.9" customHeight="1"/>
    <row r="9424" ht="24.9" customHeight="1"/>
    <row r="9425" ht="24.9" customHeight="1"/>
    <row r="9426" ht="24.9" customHeight="1"/>
    <row r="9427" ht="24.9" customHeight="1"/>
    <row r="9428" ht="24.9" customHeight="1"/>
    <row r="9429" ht="24.9" customHeight="1"/>
    <row r="9430" ht="24.9" customHeight="1"/>
    <row r="9431" ht="24.9" customHeight="1"/>
    <row r="9432" ht="24.9" customHeight="1"/>
    <row r="9433" ht="24.9" customHeight="1"/>
    <row r="9434" ht="24.9" customHeight="1"/>
    <row r="9435" ht="24.9" customHeight="1"/>
    <row r="9436" ht="24.9" customHeight="1"/>
    <row r="9437" ht="24.9" customHeight="1"/>
    <row r="9438" ht="24.9" customHeight="1"/>
    <row r="9439" ht="24.9" customHeight="1"/>
    <row r="9440" ht="24.9" customHeight="1"/>
    <row r="9441" ht="24.9" customHeight="1"/>
    <row r="9442" ht="24.9" customHeight="1"/>
    <row r="9443" ht="24.9" customHeight="1"/>
    <row r="9444" ht="24.9" customHeight="1"/>
    <row r="9445" ht="24.9" customHeight="1"/>
    <row r="9446" ht="24.9" customHeight="1"/>
    <row r="9447" ht="24.9" customHeight="1"/>
    <row r="9448" ht="24.9" customHeight="1"/>
    <row r="9449" ht="24.9" customHeight="1"/>
    <row r="9450" ht="24.9" customHeight="1"/>
    <row r="9451" ht="24.9" customHeight="1"/>
    <row r="9452" ht="24.9" customHeight="1"/>
    <row r="9453" ht="24.9" customHeight="1"/>
    <row r="9454" ht="24.9" customHeight="1"/>
    <row r="9455" ht="24.9" customHeight="1"/>
    <row r="9456" ht="24.9" customHeight="1"/>
    <row r="9457" ht="24.9" customHeight="1"/>
    <row r="9458" ht="24.9" customHeight="1"/>
    <row r="9459" ht="24.9" customHeight="1"/>
    <row r="9460" ht="24.9" customHeight="1"/>
    <row r="9461" ht="24.9" customHeight="1"/>
    <row r="9462" ht="24.9" customHeight="1"/>
    <row r="9463" ht="24.9" customHeight="1"/>
    <row r="9464" ht="24.9" customHeight="1"/>
    <row r="9465" ht="24.9" customHeight="1"/>
    <row r="9466" ht="24.9" customHeight="1"/>
    <row r="9467" ht="24.9" customHeight="1"/>
    <row r="9468" ht="24.9" customHeight="1"/>
    <row r="9469" ht="24.9" customHeight="1"/>
    <row r="9470" ht="24.9" customHeight="1"/>
    <row r="9471" ht="24.9" customHeight="1"/>
    <row r="9472" ht="24.9" customHeight="1"/>
    <row r="9473" ht="24.9" customHeight="1"/>
    <row r="9474" ht="24.9" customHeight="1"/>
    <row r="9475" ht="24.9" customHeight="1"/>
    <row r="9476" ht="24.9" customHeight="1"/>
    <row r="9477" ht="24.9" customHeight="1"/>
    <row r="9478" ht="24.9" customHeight="1"/>
    <row r="9479" ht="24.9" customHeight="1"/>
    <row r="9480" ht="24.9" customHeight="1"/>
    <row r="9481" ht="24.9" customHeight="1"/>
    <row r="9482" ht="24.9" customHeight="1"/>
    <row r="9483" ht="24.9" customHeight="1"/>
    <row r="9484" ht="24.9" customHeight="1"/>
    <row r="9485" ht="24.9" customHeight="1"/>
    <row r="9486" ht="24.9" customHeight="1"/>
    <row r="9487" ht="24.9" customHeight="1"/>
    <row r="9488" ht="24.9" customHeight="1"/>
    <row r="9489" ht="24.9" customHeight="1"/>
    <row r="9490" ht="24.9" customHeight="1"/>
    <row r="9491" ht="24.9" customHeight="1"/>
    <row r="9492" ht="24.9" customHeight="1"/>
    <row r="9493" ht="24.9" customHeight="1"/>
    <row r="9494" ht="24.9" customHeight="1"/>
    <row r="9495" ht="24.9" customHeight="1"/>
    <row r="9496" ht="24.9" customHeight="1"/>
    <row r="9497" ht="24.9" customHeight="1"/>
    <row r="9498" ht="24.9" customHeight="1"/>
    <row r="9499" ht="24.9" customHeight="1"/>
    <row r="9500" ht="24.9" customHeight="1"/>
    <row r="9501" ht="24.9" customHeight="1"/>
    <row r="9502" ht="24.9" customHeight="1"/>
    <row r="9503" ht="24.9" customHeight="1"/>
    <row r="9504" ht="24.9" customHeight="1"/>
    <row r="9505" ht="24.9" customHeight="1"/>
    <row r="9506" ht="24.9" customHeight="1"/>
    <row r="9507" ht="24.9" customHeight="1"/>
    <row r="9508" ht="24.9" customHeight="1"/>
    <row r="9509" ht="24.9" customHeight="1"/>
    <row r="9510" ht="24.9" customHeight="1"/>
    <row r="9511" ht="24.9" customHeight="1"/>
    <row r="9512" ht="24.9" customHeight="1"/>
    <row r="9513" ht="24.9" customHeight="1"/>
    <row r="9514" ht="24.9" customHeight="1"/>
    <row r="9515" ht="24.9" customHeight="1"/>
    <row r="9516" ht="24.9" customHeight="1"/>
    <row r="9517" ht="24.9" customHeight="1"/>
    <row r="9518" ht="24.9" customHeight="1"/>
    <row r="9519" ht="24.9" customHeight="1"/>
    <row r="9520" ht="24.9" customHeight="1"/>
    <row r="9521" ht="24.9" customHeight="1"/>
    <row r="9522" ht="24.9" customHeight="1"/>
    <row r="9523" ht="24.9" customHeight="1"/>
    <row r="9524" ht="24.9" customHeight="1"/>
    <row r="9525" ht="24.9" customHeight="1"/>
    <row r="9526" ht="24.9" customHeight="1"/>
    <row r="9527" ht="24.9" customHeight="1"/>
    <row r="9528" ht="24.9" customHeight="1"/>
    <row r="9529" ht="24.9" customHeight="1"/>
    <row r="9530" ht="24.9" customHeight="1"/>
    <row r="9531" ht="24.9" customHeight="1"/>
    <row r="9532" ht="24.9" customHeight="1"/>
    <row r="9533" ht="24.9" customHeight="1"/>
    <row r="9534" ht="24.9" customHeight="1"/>
    <row r="9535" ht="24.9" customHeight="1"/>
    <row r="9536" ht="24.9" customHeight="1"/>
    <row r="9537" ht="24.9" customHeight="1"/>
    <row r="9538" ht="24.9" customHeight="1"/>
    <row r="9539" ht="24.9" customHeight="1"/>
    <row r="9540" ht="24.9" customHeight="1"/>
    <row r="9541" ht="24.9" customHeight="1"/>
    <row r="9542" ht="24.9" customHeight="1"/>
    <row r="9543" ht="24.9" customHeight="1"/>
    <row r="9544" ht="24.9" customHeight="1"/>
    <row r="9545" ht="24.9" customHeight="1"/>
    <row r="9546" ht="24.9" customHeight="1"/>
    <row r="9547" ht="24.9" customHeight="1"/>
    <row r="9548" ht="24.9" customHeight="1"/>
    <row r="9549" ht="24.9" customHeight="1"/>
    <row r="9550" ht="24.9" customHeight="1"/>
    <row r="9551" ht="24.9" customHeight="1"/>
    <row r="9552" ht="24.9" customHeight="1"/>
    <row r="9553" ht="24.9" customHeight="1"/>
    <row r="9554" ht="24.9" customHeight="1"/>
    <row r="9555" ht="24.9" customHeight="1"/>
    <row r="9556" ht="24.9" customHeight="1"/>
    <row r="9557" ht="24.9" customHeight="1"/>
    <row r="9558" ht="24.9" customHeight="1"/>
    <row r="9559" ht="24.9" customHeight="1"/>
    <row r="9560" ht="24.9" customHeight="1"/>
    <row r="9561" ht="24.9" customHeight="1"/>
    <row r="9562" ht="24.9" customHeight="1"/>
    <row r="9563" ht="24.9" customHeight="1"/>
    <row r="9564" ht="24.9" customHeight="1"/>
    <row r="9565" ht="24.9" customHeight="1"/>
    <row r="9566" ht="24.9" customHeight="1"/>
    <row r="9567" ht="24.9" customHeight="1"/>
    <row r="9568" ht="24.9" customHeight="1"/>
    <row r="9569" ht="24.9" customHeight="1"/>
    <row r="9570" ht="24.9" customHeight="1"/>
    <row r="9571" ht="24.9" customHeight="1"/>
    <row r="9572" ht="24.9" customHeight="1"/>
    <row r="9573" ht="24.9" customHeight="1"/>
    <row r="9574" ht="24.9" customHeight="1"/>
    <row r="9575" ht="24.9" customHeight="1"/>
    <row r="9576" ht="24.9" customHeight="1"/>
    <row r="9577" ht="24.9" customHeight="1"/>
    <row r="9578" ht="24.9" customHeight="1"/>
    <row r="9579" ht="24.9" customHeight="1"/>
    <row r="9580" ht="24.9" customHeight="1"/>
    <row r="9581" ht="24.9" customHeight="1"/>
    <row r="9582" ht="24.9" customHeight="1"/>
    <row r="9583" ht="24.9" customHeight="1"/>
    <row r="9584" ht="24.9" customHeight="1"/>
    <row r="9585" ht="24.9" customHeight="1"/>
    <row r="9586" ht="24.9" customHeight="1"/>
    <row r="9587" ht="24.9" customHeight="1"/>
    <row r="9588" ht="24.9" customHeight="1"/>
    <row r="9589" ht="24.9" customHeight="1"/>
    <row r="9590" ht="24.9" customHeight="1"/>
    <row r="9591" ht="24.9" customHeight="1"/>
    <row r="9592" ht="24.9" customHeight="1"/>
    <row r="9593" ht="24.9" customHeight="1"/>
    <row r="9594" ht="24.9" customHeight="1"/>
    <row r="9595" ht="24.9" customHeight="1"/>
    <row r="9596" ht="24.9" customHeight="1"/>
    <row r="9597" ht="24.9" customHeight="1"/>
    <row r="9598" ht="24.9" customHeight="1"/>
    <row r="9599" ht="24.9" customHeight="1"/>
    <row r="9600" ht="24.9" customHeight="1"/>
    <row r="9601" ht="24.9" customHeight="1"/>
    <row r="9602" ht="24.9" customHeight="1"/>
    <row r="9603" ht="24.9" customHeight="1"/>
    <row r="9604" ht="24.9" customHeight="1"/>
    <row r="9605" ht="24.9" customHeight="1"/>
    <row r="9606" ht="24.9" customHeight="1"/>
    <row r="9607" ht="24.9" customHeight="1"/>
    <row r="9608" ht="24.9" customHeight="1"/>
    <row r="9609" ht="24.9" customHeight="1"/>
    <row r="9610" ht="24.9" customHeight="1"/>
    <row r="9611" ht="24.9" customHeight="1"/>
    <row r="9612" ht="24.9" customHeight="1"/>
    <row r="9613" ht="24.9" customHeight="1"/>
    <row r="9614" ht="24.9" customHeight="1"/>
    <row r="9615" ht="24.9" customHeight="1"/>
    <row r="9616" ht="24.9" customHeight="1"/>
    <row r="9617" ht="24.9" customHeight="1"/>
    <row r="9618" ht="24.9" customHeight="1"/>
    <row r="9619" ht="24.9" customHeight="1"/>
    <row r="9620" ht="24.9" customHeight="1"/>
    <row r="9621" ht="24.9" customHeight="1"/>
    <row r="9622" ht="24.9" customHeight="1"/>
    <row r="9623" ht="24.9" customHeight="1"/>
    <row r="9624" ht="24.9" customHeight="1"/>
    <row r="9625" ht="24.9" customHeight="1"/>
    <row r="9626" ht="24.9" customHeight="1"/>
    <row r="9627" ht="24.9" customHeight="1"/>
    <row r="9628" ht="24.9" customHeight="1"/>
    <row r="9629" ht="24.9" customHeight="1"/>
    <row r="9630" ht="24.9" customHeight="1"/>
    <row r="9631" ht="24.9" customHeight="1"/>
    <row r="9632" ht="24.9" customHeight="1"/>
    <row r="9633" ht="24.9" customHeight="1"/>
    <row r="9634" ht="24.9" customHeight="1"/>
    <row r="9635" ht="24.9" customHeight="1"/>
    <row r="9636" ht="24.9" customHeight="1"/>
    <row r="9637" ht="24.9" customHeight="1"/>
    <row r="9638" ht="24.9" customHeight="1"/>
    <row r="9639" ht="24.9" customHeight="1"/>
    <row r="9640" ht="24.9" customHeight="1"/>
    <row r="9641" ht="24.9" customHeight="1"/>
    <row r="9642" ht="24.9" customHeight="1"/>
    <row r="9643" ht="24.9" customHeight="1"/>
    <row r="9644" ht="24.9" customHeight="1"/>
    <row r="9645" ht="24.9" customHeight="1"/>
    <row r="9646" ht="24.9" customHeight="1"/>
    <row r="9647" ht="24.9" customHeight="1"/>
    <row r="9648" ht="24.9" customHeight="1"/>
    <row r="9649" ht="24.9" customHeight="1"/>
    <row r="9650" ht="24.9" customHeight="1"/>
    <row r="9651" ht="24.9" customHeight="1"/>
    <row r="9652" ht="24.9" customHeight="1"/>
    <row r="9653" ht="24.9" customHeight="1"/>
    <row r="9654" ht="24.9" customHeight="1"/>
    <row r="9655" ht="24.9" customHeight="1"/>
    <row r="9656" ht="24.9" customHeight="1"/>
    <row r="9657" ht="24.9" customHeight="1"/>
    <row r="9658" ht="24.9" customHeight="1"/>
    <row r="9659" ht="24.9" customHeight="1"/>
    <row r="9660" ht="24.9" customHeight="1"/>
    <row r="9661" ht="24.9" customHeight="1"/>
    <row r="9662" ht="24.9" customHeight="1"/>
    <row r="9663" ht="24.9" customHeight="1"/>
    <row r="9664" ht="24.9" customHeight="1"/>
    <row r="9665" ht="24.9" customHeight="1"/>
    <row r="9666" ht="24.9" customHeight="1"/>
    <row r="9667" ht="24.9" customHeight="1"/>
    <row r="9668" ht="24.9" customHeight="1"/>
    <row r="9669" ht="24.9" customHeight="1"/>
    <row r="9670" ht="24.9" customHeight="1"/>
    <row r="9671" ht="24.9" customHeight="1"/>
    <row r="9672" ht="24.9" customHeight="1"/>
    <row r="9673" ht="24.9" customHeight="1"/>
    <row r="9674" ht="24.9" customHeight="1"/>
    <row r="9675" ht="24.9" customHeight="1"/>
    <row r="9676" ht="24.9" customHeight="1"/>
    <row r="9677" ht="24.9" customHeight="1"/>
    <row r="9678" ht="24.9" customHeight="1"/>
    <row r="9679" ht="24.9" customHeight="1"/>
    <row r="9680" ht="24.9" customHeight="1"/>
    <row r="9681" ht="24.9" customHeight="1"/>
    <row r="9682" ht="24.9" customHeight="1"/>
    <row r="9683" ht="24.9" customHeight="1"/>
    <row r="9684" ht="24.9" customHeight="1"/>
    <row r="9685" ht="24.9" customHeight="1"/>
    <row r="9686" ht="24.9" customHeight="1"/>
    <row r="9687" ht="24.9" customHeight="1"/>
    <row r="9688" ht="24.9" customHeight="1"/>
    <row r="9689" ht="24.9" customHeight="1"/>
    <row r="9690" ht="24.9" customHeight="1"/>
    <row r="9691" ht="24.9" customHeight="1"/>
    <row r="9692" ht="24.9" customHeight="1"/>
    <row r="9693" ht="24.9" customHeight="1"/>
    <row r="9694" ht="24.9" customHeight="1"/>
    <row r="9695" ht="24.9" customHeight="1"/>
    <row r="9696" ht="24.9" customHeight="1"/>
    <row r="9697" ht="24.9" customHeight="1"/>
    <row r="9698" ht="24.9" customHeight="1"/>
    <row r="9699" ht="24.9" customHeight="1"/>
    <row r="9700" ht="24.9" customHeight="1"/>
    <row r="9701" ht="24.9" customHeight="1"/>
    <row r="9702" ht="24.9" customHeight="1"/>
    <row r="9703" ht="24.9" customHeight="1"/>
    <row r="9704" ht="24.9" customHeight="1"/>
    <row r="9705" ht="24.9" customHeight="1"/>
    <row r="9706" ht="24.9" customHeight="1"/>
    <row r="9707" ht="24.9" customHeight="1"/>
    <row r="9708" ht="24.9" customHeight="1"/>
    <row r="9709" ht="24.9" customHeight="1"/>
    <row r="9710" ht="24.9" customHeight="1"/>
    <row r="9711" ht="24.9" customHeight="1"/>
    <row r="9712" ht="24.9" customHeight="1"/>
    <row r="9713" ht="24.9" customHeight="1"/>
    <row r="9714" ht="24.9" customHeight="1"/>
    <row r="9715" ht="24.9" customHeight="1"/>
    <row r="9716" ht="24.9" customHeight="1"/>
    <row r="9717" ht="24.9" customHeight="1"/>
    <row r="9718" ht="24.9" customHeight="1"/>
    <row r="9719" ht="24.9" customHeight="1"/>
    <row r="9720" ht="24.9" customHeight="1"/>
    <row r="9721" ht="24.9" customHeight="1"/>
    <row r="9722" ht="24.9" customHeight="1"/>
    <row r="9723" ht="24.9" customHeight="1"/>
    <row r="9724" ht="24.9" customHeight="1"/>
    <row r="9725" ht="24.9" customHeight="1"/>
    <row r="9726" ht="24.9" customHeight="1"/>
    <row r="9727" ht="24.9" customHeight="1"/>
    <row r="9728" ht="24.9" customHeight="1"/>
    <row r="9729" ht="24.9" customHeight="1"/>
    <row r="9730" ht="24.9" customHeight="1"/>
    <row r="9731" ht="24.9" customHeight="1"/>
    <row r="9732" ht="24.9" customHeight="1"/>
    <row r="9733" ht="24.9" customHeight="1"/>
    <row r="9734" ht="24.9" customHeight="1"/>
    <row r="9735" ht="24.9" customHeight="1"/>
    <row r="9736" ht="24.9" customHeight="1"/>
    <row r="9737" ht="24.9" customHeight="1"/>
    <row r="9738" ht="24.9" customHeight="1"/>
    <row r="9739" ht="24.9" customHeight="1"/>
    <row r="9740" ht="24.9" customHeight="1"/>
    <row r="9741" ht="24.9" customHeight="1"/>
    <row r="9742" ht="24.9" customHeight="1"/>
    <row r="9743" ht="24.9" customHeight="1"/>
    <row r="9744" ht="24.9" customHeight="1"/>
    <row r="9745" ht="24.9" customHeight="1"/>
    <row r="9746" ht="24.9" customHeight="1"/>
    <row r="9747" ht="24.9" customHeight="1"/>
    <row r="9748" ht="24.9" customHeight="1"/>
    <row r="9749" ht="24.9" customHeight="1"/>
    <row r="9750" ht="24.9" customHeight="1"/>
    <row r="9751" ht="24.9" customHeight="1"/>
    <row r="9752" ht="24.9" customHeight="1"/>
    <row r="9753" ht="24.9" customHeight="1"/>
    <row r="9754" ht="24.9" customHeight="1"/>
    <row r="9755" ht="24.9" customHeight="1"/>
    <row r="9756" ht="24.9" customHeight="1"/>
    <row r="9757" ht="24.9" customHeight="1"/>
    <row r="9758" ht="24.9" customHeight="1"/>
    <row r="9759" ht="24.9" customHeight="1"/>
    <row r="9760" ht="24.9" customHeight="1"/>
    <row r="9761" ht="24.9" customHeight="1"/>
    <row r="9762" ht="24.9" customHeight="1"/>
    <row r="9763" ht="24.9" customHeight="1"/>
    <row r="9764" ht="24.9" customHeight="1"/>
    <row r="9765" ht="24.9" customHeight="1"/>
    <row r="9766" ht="24.9" customHeight="1"/>
    <row r="9767" ht="24.9" customHeight="1"/>
    <row r="9768" ht="24.9" customHeight="1"/>
    <row r="9769" ht="24.9" customHeight="1"/>
    <row r="9770" ht="24.9" customHeight="1"/>
    <row r="9771" ht="24.9" customHeight="1"/>
    <row r="9772" ht="24.9" customHeight="1"/>
    <row r="9773" ht="24.9" customHeight="1"/>
    <row r="9774" ht="24.9" customHeight="1"/>
    <row r="9775" ht="24.9" customHeight="1"/>
    <row r="9776" ht="24.9" customHeight="1"/>
    <row r="9777" ht="24.9" customHeight="1"/>
    <row r="9778" ht="24.9" customHeight="1"/>
    <row r="9779" ht="24.9" customHeight="1"/>
    <row r="9780" ht="24.9" customHeight="1"/>
    <row r="9781" ht="24.9" customHeight="1"/>
    <row r="9782" ht="24.9" customHeight="1"/>
    <row r="9783" ht="24.9" customHeight="1"/>
    <row r="9784" ht="24.9" customHeight="1"/>
    <row r="9785" ht="24.9" customHeight="1"/>
    <row r="9786" ht="24.9" customHeight="1"/>
    <row r="9787" ht="24.9" customHeight="1"/>
    <row r="9788" ht="24.9" customHeight="1"/>
    <row r="9789" ht="24.9" customHeight="1"/>
    <row r="9790" ht="24.9" customHeight="1"/>
    <row r="9791" ht="24.9" customHeight="1"/>
    <row r="9792" ht="24.9" customHeight="1"/>
    <row r="9793" ht="24.9" customHeight="1"/>
    <row r="9794" ht="24.9" customHeight="1"/>
    <row r="9795" ht="24.9" customHeight="1"/>
    <row r="9796" ht="24.9" customHeight="1"/>
    <row r="9797" ht="24.9" customHeight="1"/>
    <row r="9798" ht="24.9" customHeight="1"/>
    <row r="9799" ht="24.9" customHeight="1"/>
    <row r="9800" ht="24.9" customHeight="1"/>
    <row r="9801" ht="24.9" customHeight="1"/>
    <row r="9802" ht="24.9" customHeight="1"/>
    <row r="9803" ht="24.9" customHeight="1"/>
    <row r="9804" ht="24.9" customHeight="1"/>
    <row r="9805" ht="24.9" customHeight="1"/>
    <row r="9806" ht="24.9" customHeight="1"/>
    <row r="9807" ht="24.9" customHeight="1"/>
    <row r="9808" ht="24.9" customHeight="1"/>
    <row r="9809" ht="24.9" customHeight="1"/>
    <row r="9810" ht="24.9" customHeight="1"/>
    <row r="9811" ht="24.9" customHeight="1"/>
    <row r="9812" ht="24.9" customHeight="1"/>
    <row r="9813" ht="24.9" customHeight="1"/>
    <row r="9814" ht="24.9" customHeight="1"/>
    <row r="9815" ht="24.9" customHeight="1"/>
    <row r="9816" ht="24.9" customHeight="1"/>
    <row r="9817" ht="24.9" customHeight="1"/>
    <row r="9818" ht="24.9" customHeight="1"/>
    <row r="9819" ht="24.9" customHeight="1"/>
    <row r="9820" ht="24.9" customHeight="1"/>
    <row r="9821" ht="24.9" customHeight="1"/>
    <row r="9822" ht="24.9" customHeight="1"/>
    <row r="9823" ht="24.9" customHeight="1"/>
    <row r="9824" ht="24.9" customHeight="1"/>
    <row r="9825" ht="24.9" customHeight="1"/>
    <row r="9826" ht="24.9" customHeight="1"/>
    <row r="9827" ht="24.9" customHeight="1"/>
    <row r="9828" ht="24.9" customHeight="1"/>
    <row r="9829" ht="24.9" customHeight="1"/>
    <row r="9830" ht="24.9" customHeight="1"/>
    <row r="9831" ht="24.9" customHeight="1"/>
    <row r="9832" ht="24.9" customHeight="1"/>
    <row r="9833" ht="24.9" customHeight="1"/>
    <row r="9834" ht="24.9" customHeight="1"/>
    <row r="9835" ht="24.9" customHeight="1"/>
    <row r="9836" ht="24.9" customHeight="1"/>
    <row r="9837" ht="24.9" customHeight="1"/>
    <row r="9838" ht="24.9" customHeight="1"/>
    <row r="9839" ht="24.9" customHeight="1"/>
    <row r="9840" ht="24.9" customHeight="1"/>
    <row r="9841" ht="24.9" customHeight="1"/>
    <row r="9842" ht="24.9" customHeight="1"/>
    <row r="9843" ht="24.9" customHeight="1"/>
    <row r="9844" ht="24.9" customHeight="1"/>
    <row r="9845" ht="24.9" customHeight="1"/>
    <row r="9846" ht="24.9" customHeight="1"/>
    <row r="9847" ht="24.9" customHeight="1"/>
    <row r="9848" ht="24.9" customHeight="1"/>
    <row r="9849" ht="24.9" customHeight="1"/>
    <row r="9850" ht="24.9" customHeight="1"/>
    <row r="9851" ht="24.9" customHeight="1"/>
    <row r="9852" ht="24.9" customHeight="1"/>
    <row r="9853" ht="24.9" customHeight="1"/>
    <row r="9854" ht="24.9" customHeight="1"/>
    <row r="9855" ht="24.9" customHeight="1"/>
    <row r="9856" ht="24.9" customHeight="1"/>
    <row r="9857" ht="24.9" customHeight="1"/>
    <row r="9858" ht="24.9" customHeight="1"/>
    <row r="9859" ht="24.9" customHeight="1"/>
    <row r="9860" ht="24.9" customHeight="1"/>
    <row r="9861" ht="24.9" customHeight="1"/>
    <row r="9862" ht="24.9" customHeight="1"/>
    <row r="9863" ht="24.9" customHeight="1"/>
    <row r="9864" ht="24.9" customHeight="1"/>
    <row r="9865" ht="24.9" customHeight="1"/>
    <row r="9866" ht="24.9" customHeight="1"/>
    <row r="9867" ht="24.9" customHeight="1"/>
    <row r="9868" ht="24.9" customHeight="1"/>
    <row r="9869" ht="24.9" customHeight="1"/>
    <row r="9870" ht="24.9" customHeight="1"/>
    <row r="9871" ht="24.9" customHeight="1"/>
    <row r="9872" ht="24.9" customHeight="1"/>
    <row r="9873" ht="24.9" customHeight="1"/>
    <row r="9874" ht="24.9" customHeight="1"/>
    <row r="9875" ht="24.9" customHeight="1"/>
    <row r="9876" ht="24.9" customHeight="1"/>
    <row r="9877" ht="24.9" customHeight="1"/>
    <row r="9878" ht="24.9" customHeight="1"/>
    <row r="9879" ht="24.9" customHeight="1"/>
    <row r="9880" ht="24.9" customHeight="1"/>
    <row r="9881" ht="24.9" customHeight="1"/>
    <row r="9882" ht="24.9" customHeight="1"/>
    <row r="9883" ht="24.9" customHeight="1"/>
    <row r="9884" ht="24.9" customHeight="1"/>
    <row r="9885" ht="24.9" customHeight="1"/>
    <row r="9886" ht="24.9" customHeight="1"/>
    <row r="9887" ht="24.9" customHeight="1"/>
    <row r="9888" ht="24.9" customHeight="1"/>
    <row r="9889" ht="24.9" customHeight="1"/>
    <row r="9890" ht="24.9" customHeight="1"/>
    <row r="9891" ht="24.9" customHeight="1"/>
    <row r="9892" ht="24.9" customHeight="1"/>
    <row r="9893" ht="24.9" customHeight="1"/>
    <row r="9894" ht="24.9" customHeight="1"/>
    <row r="9895" ht="24.9" customHeight="1"/>
    <row r="9896" ht="24.9" customHeight="1"/>
    <row r="9897" ht="24.9" customHeight="1"/>
    <row r="9898" ht="24.9" customHeight="1"/>
    <row r="9899" ht="24.9" customHeight="1"/>
    <row r="9900" ht="24.9" customHeight="1"/>
    <row r="9901" ht="24.9" customHeight="1"/>
    <row r="9902" ht="24.9" customHeight="1"/>
    <row r="9903" ht="24.9" customHeight="1"/>
    <row r="9904" ht="24.9" customHeight="1"/>
    <row r="9905" ht="24.9" customHeight="1"/>
    <row r="9906" ht="24.9" customHeight="1"/>
    <row r="9907" ht="24.9" customHeight="1"/>
    <row r="9908" ht="24.9" customHeight="1"/>
    <row r="9909" ht="24.9" customHeight="1"/>
    <row r="9910" ht="24.9" customHeight="1"/>
    <row r="9911" ht="24.9" customHeight="1"/>
    <row r="9912" ht="24.9" customHeight="1"/>
    <row r="9913" ht="24.9" customHeight="1"/>
    <row r="9914" ht="24.9" customHeight="1"/>
    <row r="9915" ht="24.9" customHeight="1"/>
    <row r="9916" ht="24.9" customHeight="1"/>
    <row r="9917" ht="24.9" customHeight="1"/>
    <row r="9918" ht="24.9" customHeight="1"/>
    <row r="9919" ht="24.9" customHeight="1"/>
    <row r="9920" ht="24.9" customHeight="1"/>
    <row r="9921" ht="24.9" customHeight="1"/>
    <row r="9922" ht="24.9" customHeight="1"/>
    <row r="9923" ht="24.9" customHeight="1"/>
    <row r="9924" ht="24.9" customHeight="1"/>
    <row r="9925" ht="24.9" customHeight="1"/>
    <row r="9926" ht="24.9" customHeight="1"/>
    <row r="9927" ht="24.9" customHeight="1"/>
    <row r="9928" ht="24.9" customHeight="1"/>
    <row r="9929" ht="24.9" customHeight="1"/>
    <row r="9930" ht="24.9" customHeight="1"/>
    <row r="9931" ht="24.9" customHeight="1"/>
    <row r="9932" ht="24.9" customHeight="1"/>
    <row r="9933" ht="24.9" customHeight="1"/>
    <row r="9934" ht="24.9" customHeight="1"/>
    <row r="9935" ht="24.9" customHeight="1"/>
    <row r="9936" ht="24.9" customHeight="1"/>
    <row r="9937" ht="24.9" customHeight="1"/>
    <row r="9938" ht="24.9" customHeight="1"/>
    <row r="9939" ht="24.9" customHeight="1"/>
    <row r="9940" ht="24.9" customHeight="1"/>
    <row r="9941" ht="24.9" customHeight="1"/>
    <row r="9942" ht="24.9" customHeight="1"/>
    <row r="9943" ht="24.9" customHeight="1"/>
    <row r="9944" ht="24.9" customHeight="1"/>
    <row r="9945" ht="24.9" customHeight="1"/>
    <row r="9946" ht="24.9" customHeight="1"/>
    <row r="9947" ht="24.9" customHeight="1"/>
    <row r="9948" ht="24.9" customHeight="1"/>
    <row r="9949" ht="24.9" customHeight="1"/>
    <row r="9950" ht="24.9" customHeight="1"/>
    <row r="9951" ht="24.9" customHeight="1"/>
    <row r="9952" ht="24.9" customHeight="1"/>
    <row r="9953" ht="24.9" customHeight="1"/>
    <row r="9954" ht="24.9" customHeight="1"/>
    <row r="9955" ht="24.9" customHeight="1"/>
    <row r="9956" ht="24.9" customHeight="1"/>
    <row r="9957" ht="24.9" customHeight="1"/>
    <row r="9958" ht="24.9" customHeight="1"/>
    <row r="9959" ht="24.9" customHeight="1"/>
    <row r="9960" ht="24.9" customHeight="1"/>
    <row r="9961" ht="24.9" customHeight="1"/>
    <row r="9962" ht="24.9" customHeight="1"/>
    <row r="9963" ht="24.9" customHeight="1"/>
    <row r="9964" ht="24.9" customHeight="1"/>
    <row r="9965" ht="24.9" customHeight="1"/>
    <row r="9966" ht="24.9" customHeight="1"/>
    <row r="9967" ht="24.9" customHeight="1"/>
    <row r="9968" ht="24.9" customHeight="1"/>
    <row r="9969" ht="24.9" customHeight="1"/>
    <row r="9970" ht="24.9" customHeight="1"/>
    <row r="9971" ht="24.9" customHeight="1"/>
    <row r="9972" ht="24.9" customHeight="1"/>
    <row r="9973" ht="24.9" customHeight="1"/>
    <row r="9974" ht="24.9" customHeight="1"/>
    <row r="9975" ht="24.9" customHeight="1"/>
    <row r="9976" ht="24.9" customHeight="1"/>
    <row r="9977" ht="24.9" customHeight="1"/>
    <row r="9978" ht="24.9" customHeight="1"/>
    <row r="9979" ht="24.9" customHeight="1"/>
    <row r="9980" ht="24.9" customHeight="1"/>
    <row r="9981" ht="24.9" customHeight="1"/>
    <row r="9982" ht="24.9" customHeight="1"/>
    <row r="9983" ht="24.9" customHeight="1"/>
    <row r="9984" ht="24.9" customHeight="1"/>
    <row r="9985" ht="24.9" customHeight="1"/>
    <row r="9986" ht="24.9" customHeight="1"/>
    <row r="9987" ht="24.9" customHeight="1"/>
    <row r="9988" ht="24.9" customHeight="1"/>
    <row r="9989" ht="24.9" customHeight="1"/>
    <row r="9990" ht="24.9" customHeight="1"/>
    <row r="9991" ht="24.9" customHeight="1"/>
    <row r="9992" ht="24.9" customHeight="1"/>
    <row r="9993" ht="24.9" customHeight="1"/>
    <row r="9994" ht="24.9" customHeight="1"/>
    <row r="9995" ht="24.9" customHeight="1"/>
    <row r="9996" ht="24.9" customHeight="1"/>
    <row r="9997" ht="24.9" customHeight="1"/>
    <row r="9998" ht="24.9" customHeight="1"/>
    <row r="9999" ht="24.9" customHeight="1"/>
    <row r="10000" ht="24.9" customHeight="1"/>
    <row r="10001" ht="24.9" customHeight="1"/>
    <row r="10002" ht="24.9" customHeight="1"/>
    <row r="10003" ht="24.9" customHeight="1"/>
    <row r="10004" ht="24.9" customHeight="1"/>
    <row r="10005" ht="24.9" customHeight="1"/>
    <row r="10006" ht="24.9" customHeight="1"/>
    <row r="10007" ht="24.9" customHeight="1"/>
    <row r="10008" ht="24.9" customHeight="1"/>
    <row r="10009" ht="24.9" customHeight="1"/>
    <row r="10010" ht="24.9" customHeight="1"/>
    <row r="10011" ht="24.9" customHeight="1"/>
    <row r="10012" ht="24.9" customHeight="1"/>
    <row r="10013" ht="24.9" customHeight="1"/>
    <row r="10014" ht="24.9" customHeight="1"/>
    <row r="10015" ht="24.9" customHeight="1"/>
    <row r="10016" ht="24.9" customHeight="1"/>
    <row r="10017" ht="24.9" customHeight="1"/>
    <row r="10018" ht="24.9" customHeight="1"/>
    <row r="10019" ht="24.9" customHeight="1"/>
    <row r="10020" ht="24.9" customHeight="1"/>
    <row r="10021" ht="24.9" customHeight="1"/>
    <row r="10022" ht="24.9" customHeight="1"/>
    <row r="10023" ht="24.9" customHeight="1"/>
    <row r="10024" ht="24.9" customHeight="1"/>
    <row r="10025" ht="24.9" customHeight="1"/>
    <row r="10026" ht="24.9" customHeight="1"/>
    <row r="10027" ht="24.9" customHeight="1"/>
    <row r="10028" ht="24.9" customHeight="1"/>
    <row r="10029" ht="24.9" customHeight="1"/>
    <row r="10030" ht="24.9" customHeight="1"/>
    <row r="10031" ht="24.9" customHeight="1"/>
    <row r="10032" ht="24.9" customHeight="1"/>
    <row r="10033" ht="24.9" customHeight="1"/>
    <row r="10034" ht="24.9" customHeight="1"/>
    <row r="10035" ht="24.9" customHeight="1"/>
    <row r="10036" ht="24.9" customHeight="1"/>
    <row r="10037" ht="24.9" customHeight="1"/>
    <row r="10038" ht="24.9" customHeight="1"/>
    <row r="10039" ht="24.9" customHeight="1"/>
    <row r="10040" ht="24.9" customHeight="1"/>
    <row r="10041" ht="24.9" customHeight="1"/>
    <row r="10042" ht="24.9" customHeight="1"/>
    <row r="10043" ht="24.9" customHeight="1"/>
    <row r="10044" ht="24.9" customHeight="1"/>
    <row r="10045" ht="24.9" customHeight="1"/>
    <row r="10046" ht="24.9" customHeight="1"/>
    <row r="10047" ht="24.9" customHeight="1"/>
    <row r="10048" ht="24.9" customHeight="1"/>
    <row r="10049" ht="24.9" customHeight="1"/>
    <row r="10050" ht="24.9" customHeight="1"/>
    <row r="10051" ht="24.9" customHeight="1"/>
    <row r="10052" ht="24.9" customHeight="1"/>
    <row r="10053" ht="24.9" customHeight="1"/>
    <row r="10054" ht="24.9" customHeight="1"/>
    <row r="10055" ht="24.9" customHeight="1"/>
    <row r="10056" ht="24.9" customHeight="1"/>
    <row r="10057" ht="24.9" customHeight="1"/>
    <row r="10058" ht="24.9" customHeight="1"/>
    <row r="10059" ht="24.9" customHeight="1"/>
    <row r="10060" ht="24.9" customHeight="1"/>
    <row r="10061" ht="24.9" customHeight="1"/>
    <row r="10062" ht="24.9" customHeight="1"/>
    <row r="10063" ht="24.9" customHeight="1"/>
    <row r="10064" ht="24.9" customHeight="1"/>
    <row r="10065" ht="24.9" customHeight="1"/>
    <row r="10066" ht="24.9" customHeight="1"/>
    <row r="10067" ht="24.9" customHeight="1"/>
    <row r="10068" ht="24.9" customHeight="1"/>
    <row r="10069" ht="24.9" customHeight="1"/>
    <row r="10070" ht="24.9" customHeight="1"/>
    <row r="10071" ht="24.9" customHeight="1"/>
    <row r="10072" ht="24.9" customHeight="1"/>
    <row r="10073" ht="24.9" customHeight="1"/>
    <row r="10074" ht="24.9" customHeight="1"/>
    <row r="10075" ht="24.9" customHeight="1"/>
    <row r="10076" ht="24.9" customHeight="1"/>
    <row r="10077" ht="24.9" customHeight="1"/>
    <row r="10078" ht="24.9" customHeight="1"/>
    <row r="10079" ht="24.9" customHeight="1"/>
    <row r="10080" ht="24.9" customHeight="1"/>
    <row r="10081" ht="24.9" customHeight="1"/>
    <row r="10082" ht="24.9" customHeight="1"/>
    <row r="10083" ht="24.9" customHeight="1"/>
    <row r="10084" ht="24.9" customHeight="1"/>
    <row r="10085" ht="24.9" customHeight="1"/>
    <row r="10086" ht="24.9" customHeight="1"/>
    <row r="10087" ht="24.9" customHeight="1"/>
    <row r="10088" ht="24.9" customHeight="1"/>
    <row r="10089" ht="24.9" customHeight="1"/>
    <row r="10090" ht="24.9" customHeight="1"/>
    <row r="10091" ht="24.9" customHeight="1"/>
    <row r="10092" ht="24.9" customHeight="1"/>
    <row r="10093" ht="24.9" customHeight="1"/>
    <row r="10094" ht="24.9" customHeight="1"/>
    <row r="10095" ht="24.9" customHeight="1"/>
    <row r="10096" ht="24.9" customHeight="1"/>
    <row r="10097" ht="24.9" customHeight="1"/>
    <row r="10098" ht="24.9" customHeight="1"/>
    <row r="10099" ht="24.9" customHeight="1"/>
    <row r="10100" ht="24.9" customHeight="1"/>
    <row r="10101" ht="24.9" customHeight="1"/>
    <row r="10102" ht="24.9" customHeight="1"/>
    <row r="10103" ht="24.9" customHeight="1"/>
    <row r="10104" ht="24.9" customHeight="1"/>
    <row r="10105" ht="24.9" customHeight="1"/>
    <row r="10106" ht="24.9" customHeight="1"/>
    <row r="10107" ht="24.9" customHeight="1"/>
    <row r="10108" ht="24.9" customHeight="1"/>
    <row r="10109" ht="24.9" customHeight="1"/>
    <row r="10110" ht="24.9" customHeight="1"/>
    <row r="10111" ht="24.9" customHeight="1"/>
    <row r="10112" ht="24.9" customHeight="1"/>
    <row r="10113" ht="24.9" customHeight="1"/>
    <row r="10114" ht="24.9" customHeight="1"/>
    <row r="10115" ht="24.9" customHeight="1"/>
    <row r="10116" ht="24.9" customHeight="1"/>
    <row r="10117" ht="24.9" customHeight="1"/>
    <row r="10118" ht="24.9" customHeight="1"/>
    <row r="10119" ht="24.9" customHeight="1"/>
    <row r="10120" ht="24.9" customHeight="1"/>
    <row r="10121" ht="24.9" customHeight="1"/>
    <row r="10122" ht="24.9" customHeight="1"/>
    <row r="10123" ht="24.9" customHeight="1"/>
    <row r="10124" ht="24.9" customHeight="1"/>
    <row r="10125" ht="24.9" customHeight="1"/>
    <row r="10126" ht="24.9" customHeight="1"/>
    <row r="10127" ht="24.9" customHeight="1"/>
    <row r="10128" ht="24.9" customHeight="1"/>
    <row r="10129" ht="24.9" customHeight="1"/>
    <row r="10130" ht="24.9" customHeight="1"/>
    <row r="10131" ht="24.9" customHeight="1"/>
    <row r="10132" ht="24.9" customHeight="1"/>
    <row r="10133" ht="24.9" customHeight="1"/>
    <row r="10134" ht="24.9" customHeight="1"/>
    <row r="10135" ht="24.9" customHeight="1"/>
    <row r="10136" ht="24.9" customHeight="1"/>
    <row r="10137" ht="24.9" customHeight="1"/>
    <row r="10138" ht="24.9" customHeight="1"/>
    <row r="10139" ht="24.9" customHeight="1"/>
    <row r="10140" ht="24.9" customHeight="1"/>
    <row r="10141" ht="24.9" customHeight="1"/>
    <row r="10142" ht="24.9" customHeight="1"/>
    <row r="10143" ht="24.9" customHeight="1"/>
    <row r="10144" ht="24.9" customHeight="1"/>
    <row r="10145" ht="24.9" customHeight="1"/>
    <row r="10146" ht="24.9" customHeight="1"/>
    <row r="10147" ht="24.9" customHeight="1"/>
    <row r="10148" ht="24.9" customHeight="1"/>
    <row r="10149" ht="24.9" customHeight="1"/>
    <row r="10150" ht="24.9" customHeight="1"/>
    <row r="10151" ht="24.9" customHeight="1"/>
    <row r="10152" ht="24.9" customHeight="1"/>
    <row r="10153" ht="24.9" customHeight="1"/>
    <row r="10154" ht="24.9" customHeight="1"/>
    <row r="10155" ht="24.9" customHeight="1"/>
    <row r="10156" ht="24.9" customHeight="1"/>
    <row r="10157" ht="24.9" customHeight="1"/>
    <row r="10158" ht="24.9" customHeight="1"/>
    <row r="10159" ht="24.9" customHeight="1"/>
    <row r="10160" ht="24.9" customHeight="1"/>
    <row r="10161" ht="24.9" customHeight="1"/>
    <row r="10162" ht="24.9" customHeight="1"/>
    <row r="10163" ht="24.9" customHeight="1"/>
    <row r="10164" ht="24.9" customHeight="1"/>
    <row r="10165" ht="24.9" customHeight="1"/>
    <row r="10166" ht="24.9" customHeight="1"/>
    <row r="10167" ht="24.9" customHeight="1"/>
    <row r="10168" ht="24.9" customHeight="1"/>
    <row r="10169" ht="24.9" customHeight="1"/>
    <row r="10170" ht="24.9" customHeight="1"/>
    <row r="10171" ht="24.9" customHeight="1"/>
    <row r="10172" ht="24.9" customHeight="1"/>
    <row r="10173" ht="24.9" customHeight="1"/>
    <row r="10174" ht="24.9" customHeight="1"/>
    <row r="10175" ht="24.9" customHeight="1"/>
    <row r="10176" ht="24.9" customHeight="1"/>
    <row r="10177" ht="24.9" customHeight="1"/>
    <row r="10178" ht="24.9" customHeight="1"/>
    <row r="10179" ht="24.9" customHeight="1"/>
    <row r="10180" ht="24.9" customHeight="1"/>
    <row r="10181" ht="24.9" customHeight="1"/>
    <row r="10182" ht="24.9" customHeight="1"/>
    <row r="10183" ht="24.9" customHeight="1"/>
    <row r="10184" ht="24.9" customHeight="1"/>
    <row r="10185" ht="24.9" customHeight="1"/>
    <row r="10186" ht="24.9" customHeight="1"/>
    <row r="10187" ht="24.9" customHeight="1"/>
    <row r="10188" ht="24.9" customHeight="1"/>
    <row r="10189" ht="24.9" customHeight="1"/>
    <row r="10190" ht="24.9" customHeight="1"/>
    <row r="10191" ht="24.9" customHeight="1"/>
    <row r="10192" ht="24.9" customHeight="1"/>
    <row r="10193" ht="24.9" customHeight="1"/>
    <row r="10194" ht="24.9" customHeight="1"/>
    <row r="10195" ht="24.9" customHeight="1"/>
    <row r="10196" ht="24.9" customHeight="1"/>
    <row r="10197" ht="24.9" customHeight="1"/>
    <row r="10198" ht="24.9" customHeight="1"/>
    <row r="10199" ht="24.9" customHeight="1"/>
    <row r="10200" ht="24.9" customHeight="1"/>
    <row r="10201" ht="24.9" customHeight="1"/>
    <row r="10202" ht="24.9" customHeight="1"/>
    <row r="10203" ht="24.9" customHeight="1"/>
    <row r="10204" ht="24.9" customHeight="1"/>
    <row r="10205" ht="24.9" customHeight="1"/>
    <row r="10206" ht="24.9" customHeight="1"/>
    <row r="10207" ht="24.9" customHeight="1"/>
    <row r="10208" ht="24.9" customHeight="1"/>
    <row r="10209" ht="24.9" customHeight="1"/>
    <row r="10210" ht="24.9" customHeight="1"/>
    <row r="10211" ht="24.9" customHeight="1"/>
    <row r="10212" ht="24.9" customHeight="1"/>
    <row r="10213" ht="24.9" customHeight="1"/>
    <row r="10214" ht="24.9" customHeight="1"/>
    <row r="10215" ht="24.9" customHeight="1"/>
    <row r="10216" ht="24.9" customHeight="1"/>
    <row r="10217" ht="24.9" customHeight="1"/>
    <row r="10218" ht="24.9" customHeight="1"/>
    <row r="10219" ht="24.9" customHeight="1"/>
    <row r="10220" ht="24.9" customHeight="1"/>
    <row r="10221" ht="24.9" customHeight="1"/>
    <row r="10222" ht="24.9" customHeight="1"/>
    <row r="10223" ht="24.9" customHeight="1"/>
    <row r="10224" ht="24.9" customHeight="1"/>
    <row r="10225" ht="24.9" customHeight="1"/>
    <row r="10226" ht="24.9" customHeight="1"/>
    <row r="10227" ht="24.9" customHeight="1"/>
    <row r="10228" ht="24.9" customHeight="1"/>
    <row r="10229" ht="24.9" customHeight="1"/>
    <row r="10230" ht="24.9" customHeight="1"/>
    <row r="10231" ht="24.9" customHeight="1"/>
    <row r="10232" ht="24.9" customHeight="1"/>
    <row r="10233" ht="24.9" customHeight="1"/>
    <row r="10234" ht="24.9" customHeight="1"/>
    <row r="10235" ht="24.9" customHeight="1"/>
    <row r="10236" ht="24.9" customHeight="1"/>
    <row r="10237" ht="24.9" customHeight="1"/>
    <row r="10238" ht="24.9" customHeight="1"/>
    <row r="10239" ht="24.9" customHeight="1"/>
    <row r="10240" ht="24.9" customHeight="1"/>
    <row r="10241" ht="24.9" customHeight="1"/>
    <row r="10242" ht="24.9" customHeight="1"/>
    <row r="10243" ht="24.9" customHeight="1"/>
    <row r="10244" ht="24.9" customHeight="1"/>
    <row r="10245" ht="24.9" customHeight="1"/>
    <row r="10246" ht="24.9" customHeight="1"/>
    <row r="10247" ht="24.9" customHeight="1"/>
    <row r="10248" ht="24.9" customHeight="1"/>
    <row r="10249" ht="24.9" customHeight="1"/>
    <row r="10250" ht="24.9" customHeight="1"/>
    <row r="10251" ht="24.9" customHeight="1"/>
    <row r="10252" ht="24.9" customHeight="1"/>
    <row r="10253" ht="24.9" customHeight="1"/>
    <row r="10254" ht="24.9" customHeight="1"/>
    <row r="10255" ht="24.9" customHeight="1"/>
    <row r="10256" ht="24.9" customHeight="1"/>
    <row r="10257" ht="24.9" customHeight="1"/>
    <row r="10258" ht="24.9" customHeight="1"/>
    <row r="10259" ht="24.9" customHeight="1"/>
    <row r="10260" ht="24.9" customHeight="1"/>
    <row r="10261" ht="24.9" customHeight="1"/>
    <row r="10262" ht="24.9" customHeight="1"/>
    <row r="10263" ht="24.9" customHeight="1"/>
    <row r="10264" ht="24.9" customHeight="1"/>
    <row r="10265" ht="24.9" customHeight="1"/>
    <row r="10266" ht="24.9" customHeight="1"/>
    <row r="10267" ht="24.9" customHeight="1"/>
    <row r="10268" ht="24.9" customHeight="1"/>
    <row r="10269" ht="24.9" customHeight="1"/>
    <row r="10270" ht="24.9" customHeight="1"/>
    <row r="10271" ht="24.9" customHeight="1"/>
    <row r="10272" ht="24.9" customHeight="1"/>
    <row r="10273" ht="24.9" customHeight="1"/>
    <row r="10274" ht="24.9" customHeight="1"/>
    <row r="10275" ht="24.9" customHeight="1"/>
    <row r="10276" ht="24.9" customHeight="1"/>
    <row r="10277" ht="24.9" customHeight="1"/>
    <row r="10278" ht="24.9" customHeight="1"/>
    <row r="10279" ht="24.9" customHeight="1"/>
    <row r="10280" ht="24.9" customHeight="1"/>
    <row r="10281" ht="24.9" customHeight="1"/>
    <row r="10282" ht="24.9" customHeight="1"/>
    <row r="10283" ht="24.9" customHeight="1"/>
    <row r="10284" ht="24.9" customHeight="1"/>
    <row r="10285" ht="24.9" customHeight="1"/>
    <row r="10286" ht="24.9" customHeight="1"/>
    <row r="10287" ht="24.9" customHeight="1"/>
    <row r="10288" ht="24.9" customHeight="1"/>
    <row r="10289" ht="24.9" customHeight="1"/>
    <row r="10290" ht="24.9" customHeight="1"/>
    <row r="10291" ht="24.9" customHeight="1"/>
    <row r="10292" ht="24.9" customHeight="1"/>
    <row r="10293" ht="24.9" customHeight="1"/>
    <row r="10294" ht="24.9" customHeight="1"/>
    <row r="10295" ht="24.9" customHeight="1"/>
    <row r="10296" ht="24.9" customHeight="1"/>
    <row r="10297" ht="24.9" customHeight="1"/>
    <row r="10298" ht="24.9" customHeight="1"/>
    <row r="10299" ht="24.9" customHeight="1"/>
    <row r="10300" ht="24.9" customHeight="1"/>
    <row r="10301" ht="24.9" customHeight="1"/>
    <row r="10302" ht="24.9" customHeight="1"/>
    <row r="10303" ht="24.9" customHeight="1"/>
    <row r="10304" ht="24.9" customHeight="1"/>
    <row r="10305" ht="24.9" customHeight="1"/>
    <row r="10306" ht="24.9" customHeight="1"/>
    <row r="10307" ht="24.9" customHeight="1"/>
    <row r="10308" ht="24.9" customHeight="1"/>
    <row r="10309" ht="24.9" customHeight="1"/>
    <row r="10310" ht="24.9" customHeight="1"/>
    <row r="10311" ht="24.9" customHeight="1"/>
    <row r="10312" ht="24.9" customHeight="1"/>
    <row r="10313" ht="24.9" customHeight="1"/>
    <row r="10314" ht="24.9" customHeight="1"/>
    <row r="10315" ht="24.9" customHeight="1"/>
    <row r="10316" ht="24.9" customHeight="1"/>
    <row r="10317" ht="24.9" customHeight="1"/>
    <row r="10318" ht="24.9" customHeight="1"/>
    <row r="10319" ht="24.9" customHeight="1"/>
    <row r="10320" ht="24.9" customHeight="1"/>
    <row r="10321" ht="24.9" customHeight="1"/>
    <row r="10322" ht="24.9" customHeight="1"/>
    <row r="10323" ht="24.9" customHeight="1"/>
    <row r="10324" ht="24.9" customHeight="1"/>
    <row r="10325" ht="24.9" customHeight="1"/>
    <row r="10326" ht="24.9" customHeight="1"/>
    <row r="10327" ht="24.9" customHeight="1"/>
    <row r="10328" ht="24.9" customHeight="1"/>
    <row r="10329" ht="24.9" customHeight="1"/>
    <row r="10330" ht="24.9" customHeight="1"/>
    <row r="10331" ht="24.9" customHeight="1"/>
    <row r="10332" ht="24.9" customHeight="1"/>
    <row r="10333" ht="24.9" customHeight="1"/>
    <row r="10334" ht="24.9" customHeight="1"/>
    <row r="10335" ht="24.9" customHeight="1"/>
    <row r="10336" ht="24.9" customHeight="1"/>
    <row r="10337" ht="24.9" customHeight="1"/>
    <row r="10338" ht="24.9" customHeight="1"/>
    <row r="10339" ht="24.9" customHeight="1"/>
    <row r="10340" ht="24.9" customHeight="1"/>
    <row r="10341" ht="24.9" customHeight="1"/>
    <row r="10342" ht="24.9" customHeight="1"/>
    <row r="10343" ht="24.9" customHeight="1"/>
    <row r="10344" ht="24.9" customHeight="1"/>
    <row r="10345" ht="24.9" customHeight="1"/>
    <row r="10346" ht="24.9" customHeight="1"/>
    <row r="10347" ht="24.9" customHeight="1"/>
    <row r="10348" ht="24.9" customHeight="1"/>
    <row r="10349" ht="24.9" customHeight="1"/>
    <row r="10350" ht="24.9" customHeight="1"/>
    <row r="10351" ht="24.9" customHeight="1"/>
    <row r="10352" ht="24.9" customHeight="1"/>
    <row r="10353" ht="24.9" customHeight="1"/>
    <row r="10354" ht="24.9" customHeight="1"/>
    <row r="10355" ht="24.9" customHeight="1"/>
    <row r="10356" ht="24.9" customHeight="1"/>
    <row r="10357" ht="24.9" customHeight="1"/>
    <row r="10358" ht="24.9" customHeight="1"/>
    <row r="10359" ht="24.9" customHeight="1"/>
    <row r="10360" ht="24.9" customHeight="1"/>
    <row r="10361" ht="24.9" customHeight="1"/>
    <row r="10362" ht="24.9" customHeight="1"/>
    <row r="10363" ht="24.9" customHeight="1"/>
    <row r="10364" ht="24.9" customHeight="1"/>
    <row r="10365" ht="24.9" customHeight="1"/>
    <row r="10366" ht="24.9" customHeight="1"/>
    <row r="10367" ht="24.9" customHeight="1"/>
    <row r="10368" ht="24.9" customHeight="1"/>
    <row r="10369" ht="24.9" customHeight="1"/>
    <row r="10370" ht="24.9" customHeight="1"/>
    <row r="10371" ht="24.9" customHeight="1"/>
    <row r="10372" ht="24.9" customHeight="1"/>
    <row r="10373" ht="24.9" customHeight="1"/>
    <row r="10374" ht="24.9" customHeight="1"/>
    <row r="10375" ht="24.9" customHeight="1"/>
    <row r="10376" ht="24.9" customHeight="1"/>
    <row r="10377" ht="24.9" customHeight="1"/>
    <row r="10378" ht="24.9" customHeight="1"/>
    <row r="10379" ht="24.9" customHeight="1"/>
    <row r="10380" ht="24.9" customHeight="1"/>
    <row r="10381" ht="24.9" customHeight="1"/>
    <row r="10382" ht="24.9" customHeight="1"/>
    <row r="10383" ht="24.9" customHeight="1"/>
    <row r="10384" ht="24.9" customHeight="1"/>
    <row r="10385" ht="24.9" customHeight="1"/>
    <row r="10386" ht="24.9" customHeight="1"/>
    <row r="10387" ht="24.9" customHeight="1"/>
    <row r="10388" ht="24.9" customHeight="1"/>
    <row r="10389" ht="24.9" customHeight="1"/>
    <row r="10390" ht="24.9" customHeight="1"/>
    <row r="10391" ht="24.9" customHeight="1"/>
    <row r="10392" ht="24.9" customHeight="1"/>
    <row r="10393" ht="24.9" customHeight="1"/>
    <row r="10394" ht="24.9" customHeight="1"/>
    <row r="10395" ht="24.9" customHeight="1"/>
    <row r="10396" ht="24.9" customHeight="1"/>
    <row r="10397" ht="24.9" customHeight="1"/>
    <row r="10398" ht="24.9" customHeight="1"/>
    <row r="10399" ht="24.9" customHeight="1"/>
    <row r="10400" ht="24.9" customHeight="1"/>
    <row r="10401" ht="24.9" customHeight="1"/>
    <row r="10402" ht="24.9" customHeight="1"/>
    <row r="10403" ht="24.9" customHeight="1"/>
    <row r="10404" ht="24.9" customHeight="1"/>
    <row r="10405" ht="24.9" customHeight="1"/>
    <row r="10406" ht="24.9" customHeight="1"/>
    <row r="10407" ht="24.9" customHeight="1"/>
    <row r="10408" ht="24.9" customHeight="1"/>
    <row r="10409" ht="24.9" customHeight="1"/>
    <row r="10410" ht="24.9" customHeight="1"/>
    <row r="10411" ht="24.9" customHeight="1"/>
    <row r="10412" ht="24.9" customHeight="1"/>
    <row r="10413" ht="24.9" customHeight="1"/>
    <row r="10414" ht="24.9" customHeight="1"/>
    <row r="10415" ht="24.9" customHeight="1"/>
    <row r="10416" ht="24.9" customHeight="1"/>
    <row r="10417" ht="24.9" customHeight="1"/>
    <row r="10418" ht="24.9" customHeight="1"/>
    <row r="10419" ht="24.9" customHeight="1"/>
    <row r="10420" ht="24.9" customHeight="1"/>
    <row r="10421" ht="24.9" customHeight="1"/>
    <row r="10422" ht="24.9" customHeight="1"/>
    <row r="10423" ht="24.9" customHeight="1"/>
    <row r="10424" ht="24.9" customHeight="1"/>
    <row r="10425" ht="24.9" customHeight="1"/>
    <row r="10426" ht="24.9" customHeight="1"/>
    <row r="10427" ht="24.9" customHeight="1"/>
    <row r="10428" ht="24.9" customHeight="1"/>
    <row r="10429" ht="24.9" customHeight="1"/>
    <row r="10430" ht="24.9" customHeight="1"/>
    <row r="10431" ht="24.9" customHeight="1"/>
    <row r="10432" ht="24.9" customHeight="1"/>
    <row r="10433" ht="24.9" customHeight="1"/>
    <row r="10434" ht="24.9" customHeight="1"/>
    <row r="10435" ht="24.9" customHeight="1"/>
    <row r="10436" ht="24.9" customHeight="1"/>
    <row r="10437" ht="24.9" customHeight="1"/>
    <row r="10438" ht="24.9" customHeight="1"/>
    <row r="10439" ht="24.9" customHeight="1"/>
    <row r="10440" ht="24.9" customHeight="1"/>
    <row r="10441" ht="24.9" customHeight="1"/>
    <row r="10442" ht="24.9" customHeight="1"/>
    <row r="10443" ht="24.9" customHeight="1"/>
    <row r="10444" ht="24.9" customHeight="1"/>
    <row r="10445" ht="24.9" customHeight="1"/>
    <row r="10446" ht="24.9" customHeight="1"/>
    <row r="10447" ht="24.9" customHeight="1"/>
    <row r="10448" ht="24.9" customHeight="1"/>
    <row r="10449" ht="24.9" customHeight="1"/>
    <row r="10450" ht="24.9" customHeight="1"/>
    <row r="10451" ht="24.9" customHeight="1"/>
    <row r="10452" ht="24.9" customHeight="1"/>
    <row r="10453" ht="24.9" customHeight="1"/>
    <row r="10454" ht="24.9" customHeight="1"/>
    <row r="10455" ht="24.9" customHeight="1"/>
    <row r="10456" ht="24.9" customHeight="1"/>
    <row r="10457" ht="24.9" customHeight="1"/>
    <row r="10458" ht="24.9" customHeight="1"/>
    <row r="10459" ht="24.9" customHeight="1"/>
    <row r="10460" ht="24.9" customHeight="1"/>
    <row r="10461" ht="24.9" customHeight="1"/>
    <row r="10462" ht="24.9" customHeight="1"/>
    <row r="10463" ht="24.9" customHeight="1"/>
    <row r="10464" ht="24.9" customHeight="1"/>
    <row r="10465" ht="24.9" customHeight="1"/>
    <row r="10466" ht="24.9" customHeight="1"/>
    <row r="10467" ht="24.9" customHeight="1"/>
    <row r="10468" ht="24.9" customHeight="1"/>
    <row r="10469" ht="24.9" customHeight="1"/>
    <row r="10470" ht="24.9" customHeight="1"/>
    <row r="10471" ht="24.9" customHeight="1"/>
    <row r="10472" ht="24.9" customHeight="1"/>
    <row r="10473" ht="24.9" customHeight="1"/>
    <row r="10474" ht="24.9" customHeight="1"/>
    <row r="10475" ht="24.9" customHeight="1"/>
    <row r="10476" ht="24.9" customHeight="1"/>
    <row r="10477" ht="24.9" customHeight="1"/>
    <row r="10478" ht="24.9" customHeight="1"/>
    <row r="10479" ht="24.9" customHeight="1"/>
    <row r="10480" ht="24.9" customHeight="1"/>
    <row r="10481" ht="24.9" customHeight="1"/>
    <row r="10482" ht="24.9" customHeight="1"/>
    <row r="10483" ht="24.9" customHeight="1"/>
    <row r="10484" ht="24.9" customHeight="1"/>
    <row r="10485" ht="24.9" customHeight="1"/>
    <row r="10486" ht="24.9" customHeight="1"/>
    <row r="10487" ht="24.9" customHeight="1"/>
    <row r="10488" ht="24.9" customHeight="1"/>
    <row r="10489" ht="24.9" customHeight="1"/>
    <row r="10490" ht="24.9" customHeight="1"/>
    <row r="10491" ht="24.9" customHeight="1"/>
    <row r="10492" ht="24.9" customHeight="1"/>
    <row r="10493" ht="24.9" customHeight="1"/>
    <row r="10494" ht="24.9" customHeight="1"/>
    <row r="10495" ht="24.9" customHeight="1"/>
    <row r="10496" ht="24.9" customHeight="1"/>
    <row r="10497" ht="24.9" customHeight="1"/>
    <row r="10498" ht="24.9" customHeight="1"/>
    <row r="10499" ht="24.9" customHeight="1"/>
    <row r="10500" ht="24.9" customHeight="1"/>
    <row r="10501" ht="24.9" customHeight="1"/>
    <row r="10502" ht="24.9" customHeight="1"/>
    <row r="10503" ht="24.9" customHeight="1"/>
    <row r="10504" ht="24.9" customHeight="1"/>
    <row r="10505" ht="24.9" customHeight="1"/>
    <row r="10506" ht="24.9" customHeight="1"/>
    <row r="10507" ht="24.9" customHeight="1"/>
    <row r="10508" ht="24.9" customHeight="1"/>
    <row r="10509" ht="24.9" customHeight="1"/>
    <row r="10510" ht="24.9" customHeight="1"/>
    <row r="10511" ht="24.9" customHeight="1"/>
    <row r="10512" ht="24.9" customHeight="1"/>
    <row r="10513" ht="24.9" customHeight="1"/>
    <row r="10514" ht="24.9" customHeight="1"/>
    <row r="10515" ht="24.9" customHeight="1"/>
    <row r="10516" ht="24.9" customHeight="1"/>
    <row r="10517" ht="24.9" customHeight="1"/>
    <row r="10518" ht="24.9" customHeight="1"/>
    <row r="10519" ht="24.9" customHeight="1"/>
    <row r="10520" ht="24.9" customHeight="1"/>
    <row r="10521" ht="24.9" customHeight="1"/>
    <row r="10522" ht="24.9" customHeight="1"/>
    <row r="10523" ht="24.9" customHeight="1"/>
    <row r="10524" ht="24.9" customHeight="1"/>
    <row r="10525" ht="24.9" customHeight="1"/>
    <row r="10526" ht="24.9" customHeight="1"/>
    <row r="10527" ht="24.9" customHeight="1"/>
    <row r="10528" ht="24.9" customHeight="1"/>
    <row r="10529" ht="24.9" customHeight="1"/>
    <row r="10530" ht="24.9" customHeight="1"/>
    <row r="10531" ht="24.9" customHeight="1"/>
    <row r="10532" ht="24.9" customHeight="1"/>
    <row r="10533" ht="24.9" customHeight="1"/>
    <row r="10534" ht="24.9" customHeight="1"/>
    <row r="10535" ht="24.9" customHeight="1"/>
    <row r="10536" ht="24.9" customHeight="1"/>
    <row r="10537" ht="24.9" customHeight="1"/>
    <row r="10538" ht="24.9" customHeight="1"/>
    <row r="10539" ht="24.9" customHeight="1"/>
    <row r="10540" ht="24.9" customHeight="1"/>
    <row r="10541" ht="24.9" customHeight="1"/>
    <row r="10542" ht="24.9" customHeight="1"/>
    <row r="10543" ht="24.9" customHeight="1"/>
    <row r="10544" ht="24.9" customHeight="1"/>
    <row r="10545" ht="24.9" customHeight="1"/>
    <row r="10546" ht="24.9" customHeight="1"/>
    <row r="10547" ht="24.9" customHeight="1"/>
    <row r="10548" ht="24.9" customHeight="1"/>
    <row r="10549" ht="24.9" customHeight="1"/>
    <row r="10550" ht="24.9" customHeight="1"/>
    <row r="10551" ht="24.9" customHeight="1"/>
    <row r="10552" ht="24.9" customHeight="1"/>
    <row r="10553" ht="24.9" customHeight="1"/>
    <row r="10554" ht="24.9" customHeight="1"/>
    <row r="10555" ht="24.9" customHeight="1"/>
    <row r="10556" ht="24.9" customHeight="1"/>
    <row r="10557" ht="24.9" customHeight="1"/>
    <row r="10558" ht="24.9" customHeight="1"/>
    <row r="10559" ht="24.9" customHeight="1"/>
    <row r="10560" ht="24.9" customHeight="1"/>
    <row r="10561" ht="24.9" customHeight="1"/>
    <row r="10562" ht="24.9" customHeight="1"/>
    <row r="10563" ht="24.9" customHeight="1"/>
    <row r="10564" ht="24.9" customHeight="1"/>
    <row r="10565" ht="24.9" customHeight="1"/>
    <row r="10566" ht="24.9" customHeight="1"/>
    <row r="10567" ht="24.9" customHeight="1"/>
    <row r="10568" ht="24.9" customHeight="1"/>
    <row r="10569" ht="24.9" customHeight="1"/>
    <row r="10570" ht="24.9" customHeight="1"/>
    <row r="10571" ht="24.9" customHeight="1"/>
    <row r="10572" ht="24.9" customHeight="1"/>
    <row r="10573" ht="24.9" customHeight="1"/>
    <row r="10574" ht="24.9" customHeight="1"/>
    <row r="10575" ht="24.9" customHeight="1"/>
    <row r="10576" ht="24.9" customHeight="1"/>
    <row r="10577" ht="24.9" customHeight="1"/>
    <row r="10578" ht="24.9" customHeight="1"/>
    <row r="10579" ht="24.9" customHeight="1"/>
    <row r="10580" ht="24.9" customHeight="1"/>
    <row r="10581" ht="24.9" customHeight="1"/>
    <row r="10582" ht="24.9" customHeight="1"/>
    <row r="10583" ht="24.9" customHeight="1"/>
    <row r="10584" ht="24.9" customHeight="1"/>
    <row r="10585" ht="24.9" customHeight="1"/>
    <row r="10586" ht="24.9" customHeight="1"/>
    <row r="10587" ht="24.9" customHeight="1"/>
    <row r="10588" ht="24.9" customHeight="1"/>
    <row r="10589" ht="24.9" customHeight="1"/>
    <row r="10590" ht="24.9" customHeight="1"/>
    <row r="10591" ht="24.9" customHeight="1"/>
    <row r="10592" ht="24.9" customHeight="1"/>
    <row r="10593" ht="24.9" customHeight="1"/>
    <row r="10594" ht="24.9" customHeight="1"/>
    <row r="10595" ht="24.9" customHeight="1"/>
    <row r="10596" ht="24.9" customHeight="1"/>
    <row r="10597" ht="24.9" customHeight="1"/>
    <row r="10598" ht="24.9" customHeight="1"/>
    <row r="10599" ht="24.9" customHeight="1"/>
    <row r="10600" ht="24.9" customHeight="1"/>
    <row r="10601" ht="24.9" customHeight="1"/>
    <row r="10602" ht="24.9" customHeight="1"/>
    <row r="10603" ht="24.9" customHeight="1"/>
    <row r="10604" ht="24.9" customHeight="1"/>
    <row r="10605" ht="24.9" customHeight="1"/>
    <row r="10606" ht="24.9" customHeight="1"/>
    <row r="10607" ht="24.9" customHeight="1"/>
    <row r="10608" ht="24.9" customHeight="1"/>
    <row r="10609" ht="24.9" customHeight="1"/>
    <row r="10610" ht="24.9" customHeight="1"/>
    <row r="10611" ht="24.9" customHeight="1"/>
    <row r="10612" ht="24.9" customHeight="1"/>
    <row r="10613" ht="24.9" customHeight="1"/>
    <row r="10614" ht="24.9" customHeight="1"/>
    <row r="10615" ht="24.9" customHeight="1"/>
    <row r="10616" ht="24.9" customHeight="1"/>
    <row r="10617" ht="24.9" customHeight="1"/>
    <row r="10618" ht="24.9" customHeight="1"/>
    <row r="10619" ht="24.9" customHeight="1"/>
    <row r="10620" ht="24.9" customHeight="1"/>
    <row r="10621" ht="24.9" customHeight="1"/>
    <row r="10622" ht="24.9" customHeight="1"/>
    <row r="10623" ht="24.9" customHeight="1"/>
    <row r="10624" ht="24.9" customHeight="1"/>
    <row r="10625" ht="24.9" customHeight="1"/>
    <row r="10626" ht="24.9" customHeight="1"/>
    <row r="10627" ht="24.9" customHeight="1"/>
    <row r="10628" ht="24.9" customHeight="1"/>
    <row r="10629" ht="24.9" customHeight="1"/>
    <row r="10630" ht="24.9" customHeight="1"/>
    <row r="10631" ht="24.9" customHeight="1"/>
    <row r="10632" ht="24.9" customHeight="1"/>
    <row r="10633" ht="24.9" customHeight="1"/>
    <row r="10634" ht="24.9" customHeight="1"/>
    <row r="10635" ht="24.9" customHeight="1"/>
    <row r="10636" ht="24.9" customHeight="1"/>
    <row r="10637" ht="24.9" customHeight="1"/>
    <row r="10638" ht="24.9" customHeight="1"/>
    <row r="10639" ht="24.9" customHeight="1"/>
    <row r="10640" ht="24.9" customHeight="1"/>
    <row r="10641" ht="24.9" customHeight="1"/>
    <row r="10642" ht="24.9" customHeight="1"/>
    <row r="10643" ht="24.9" customHeight="1"/>
    <row r="10644" ht="24.9" customHeight="1"/>
    <row r="10645" ht="24.9" customHeight="1"/>
    <row r="10646" ht="24.9" customHeight="1"/>
    <row r="10647" ht="24.9" customHeight="1"/>
    <row r="10648" ht="24.9" customHeight="1"/>
    <row r="10649" ht="24.9" customHeight="1"/>
    <row r="10650" ht="24.9" customHeight="1"/>
    <row r="10651" ht="24.9" customHeight="1"/>
    <row r="10652" ht="24.9" customHeight="1"/>
    <row r="10653" ht="24.9" customHeight="1"/>
    <row r="10654" ht="24.9" customHeight="1"/>
    <row r="10655" ht="24.9" customHeight="1"/>
    <row r="10656" ht="24.9" customHeight="1"/>
    <row r="10657" ht="24.9" customHeight="1"/>
    <row r="10658" ht="24.9" customHeight="1"/>
    <row r="10659" ht="24.9" customHeight="1"/>
    <row r="10660" ht="24.9" customHeight="1"/>
    <row r="10661" ht="24.9" customHeight="1"/>
    <row r="10662" ht="24.9" customHeight="1"/>
    <row r="10663" ht="24.9" customHeight="1"/>
    <row r="10664" ht="24.9" customHeight="1"/>
    <row r="10665" ht="24.9" customHeight="1"/>
    <row r="10666" ht="24.9" customHeight="1"/>
    <row r="10667" ht="24.9" customHeight="1"/>
    <row r="10668" ht="24.9" customHeight="1"/>
    <row r="10669" ht="24.9" customHeight="1"/>
    <row r="10670" ht="24.9" customHeight="1"/>
    <row r="10671" ht="24.9" customHeight="1"/>
    <row r="10672" ht="24.9" customHeight="1"/>
    <row r="10673" ht="24.9" customHeight="1"/>
    <row r="10674" ht="24.9" customHeight="1"/>
    <row r="10675" ht="24.9" customHeight="1"/>
    <row r="10676" ht="24.9" customHeight="1"/>
    <row r="10677" ht="24.9" customHeight="1"/>
    <row r="10678" ht="24.9" customHeight="1"/>
    <row r="10679" ht="24.9" customHeight="1"/>
    <row r="10680" ht="24.9" customHeight="1"/>
    <row r="10681" ht="24.9" customHeight="1"/>
    <row r="10682" ht="24.9" customHeight="1"/>
    <row r="10683" ht="24.9" customHeight="1"/>
    <row r="10684" ht="24.9" customHeight="1"/>
    <row r="10685" ht="24.9" customHeight="1"/>
    <row r="10686" ht="24.9" customHeight="1"/>
    <row r="10687" ht="24.9" customHeight="1"/>
    <row r="10688" ht="24.9" customHeight="1"/>
    <row r="10689" ht="24.9" customHeight="1"/>
    <row r="10690" ht="24.9" customHeight="1"/>
    <row r="10691" ht="24.9" customHeight="1"/>
    <row r="10692" ht="24.9" customHeight="1"/>
    <row r="10693" ht="24.9" customHeight="1"/>
    <row r="10694" ht="24.9" customHeight="1"/>
    <row r="10695" ht="24.9" customHeight="1"/>
    <row r="10696" ht="24.9" customHeight="1"/>
    <row r="10697" ht="24.9" customHeight="1"/>
    <row r="10698" ht="24.9" customHeight="1"/>
    <row r="10699" ht="24.9" customHeight="1"/>
    <row r="10700" ht="24.9" customHeight="1"/>
    <row r="10701" ht="24.9" customHeight="1"/>
    <row r="10702" ht="24.9" customHeight="1"/>
    <row r="10703" ht="24.9" customHeight="1"/>
    <row r="10704" ht="24.9" customHeight="1"/>
    <row r="10705" ht="24.9" customHeight="1"/>
    <row r="10706" ht="24.9" customHeight="1"/>
    <row r="10707" ht="24.9" customHeight="1"/>
    <row r="10708" ht="24.9" customHeight="1"/>
    <row r="10709" ht="24.9" customHeight="1"/>
    <row r="10710" ht="24.9" customHeight="1"/>
    <row r="10711" ht="24.9" customHeight="1"/>
    <row r="10712" ht="24.9" customHeight="1"/>
    <row r="10713" ht="24.9" customHeight="1"/>
    <row r="10714" ht="24.9" customHeight="1"/>
    <row r="10715" ht="24.9" customHeight="1"/>
    <row r="10716" ht="24.9" customHeight="1"/>
    <row r="10717" ht="24.9" customHeight="1"/>
    <row r="10718" ht="24.9" customHeight="1"/>
    <row r="10719" ht="24.9" customHeight="1"/>
    <row r="10720" ht="24.9" customHeight="1"/>
    <row r="10721" ht="24.9" customHeight="1"/>
    <row r="10722" ht="24.9" customHeight="1"/>
    <row r="10723" ht="24.9" customHeight="1"/>
    <row r="10724" ht="24.9" customHeight="1"/>
    <row r="10725" ht="24.9" customHeight="1"/>
    <row r="10726" ht="24.9" customHeight="1"/>
    <row r="10727" ht="24.9" customHeight="1"/>
    <row r="10728" ht="24.9" customHeight="1"/>
    <row r="10729" ht="24.9" customHeight="1"/>
    <row r="10730" ht="24.9" customHeight="1"/>
    <row r="10731" ht="24.9" customHeight="1"/>
    <row r="10732" ht="24.9" customHeight="1"/>
    <row r="10733" ht="24.9" customHeight="1"/>
    <row r="10734" ht="24.9" customHeight="1"/>
    <row r="10735" ht="24.9" customHeight="1"/>
    <row r="10736" ht="24.9" customHeight="1"/>
    <row r="10737" ht="24.9" customHeight="1"/>
    <row r="10738" ht="24.9" customHeight="1"/>
    <row r="10739" ht="24.9" customHeight="1"/>
    <row r="10740" ht="24.9" customHeight="1"/>
    <row r="10741" ht="24.9" customHeight="1"/>
    <row r="10742" ht="24.9" customHeight="1"/>
    <row r="10743" ht="24.9" customHeight="1"/>
    <row r="10744" ht="24.9" customHeight="1"/>
    <row r="10745" ht="24.9" customHeight="1"/>
    <row r="10746" ht="24.9" customHeight="1"/>
    <row r="10747" ht="24.9" customHeight="1"/>
    <row r="10748" ht="24.9" customHeight="1"/>
    <row r="10749" ht="24.9" customHeight="1"/>
    <row r="10750" ht="24.9" customHeight="1"/>
    <row r="10751" ht="24.9" customHeight="1"/>
    <row r="10752" ht="24.9" customHeight="1"/>
    <row r="10753" ht="24.9" customHeight="1"/>
    <row r="10754" ht="24.9" customHeight="1"/>
    <row r="10755" ht="24.9" customHeight="1"/>
    <row r="10756" ht="24.9" customHeight="1"/>
    <row r="10757" ht="24.9" customHeight="1"/>
    <row r="10758" ht="24.9" customHeight="1"/>
    <row r="10759" ht="24.9" customHeight="1"/>
    <row r="10760" ht="24.9" customHeight="1"/>
    <row r="10761" ht="24.9" customHeight="1"/>
    <row r="10762" ht="24.9" customHeight="1"/>
    <row r="10763" ht="24.9" customHeight="1"/>
    <row r="10764" ht="24.9" customHeight="1"/>
    <row r="10765" ht="24.9" customHeight="1"/>
    <row r="10766" ht="24.9" customHeight="1"/>
    <row r="10767" ht="24.9" customHeight="1"/>
    <row r="10768" ht="24.9" customHeight="1"/>
    <row r="10769" ht="24.9" customHeight="1"/>
    <row r="10770" ht="24.9" customHeight="1"/>
    <row r="10771" ht="24.9" customHeight="1"/>
    <row r="10772" ht="24.9" customHeight="1"/>
    <row r="10773" ht="24.9" customHeight="1"/>
    <row r="10774" ht="24.9" customHeight="1"/>
    <row r="10775" ht="24.9" customHeight="1"/>
    <row r="10776" ht="24.9" customHeight="1"/>
    <row r="10777" ht="24.9" customHeight="1"/>
    <row r="10778" ht="24.9" customHeight="1"/>
    <row r="10779" ht="24.9" customHeight="1"/>
    <row r="10780" ht="24.9" customHeight="1"/>
    <row r="10781" ht="24.9" customHeight="1"/>
    <row r="10782" ht="24.9" customHeight="1"/>
    <row r="10783" ht="24.9" customHeight="1"/>
    <row r="10784" ht="24.9" customHeight="1"/>
    <row r="10785" ht="24.9" customHeight="1"/>
    <row r="10786" ht="24.9" customHeight="1"/>
    <row r="10787" ht="24.9" customHeight="1"/>
    <row r="10788" ht="24.9" customHeight="1"/>
    <row r="10789" ht="24.9" customHeight="1"/>
    <row r="10790" ht="24.9" customHeight="1"/>
    <row r="10791" ht="24.9" customHeight="1"/>
    <row r="10792" ht="24.9" customHeight="1"/>
    <row r="10793" ht="24.9" customHeight="1"/>
    <row r="10794" ht="24.9" customHeight="1"/>
    <row r="10795" ht="24.9" customHeight="1"/>
    <row r="10796" ht="24.9" customHeight="1"/>
    <row r="10797" ht="24.9" customHeight="1"/>
    <row r="10798" ht="24.9" customHeight="1"/>
    <row r="10799" ht="24.9" customHeight="1"/>
    <row r="10800" ht="24.9" customHeight="1"/>
    <row r="10801" ht="24.9" customHeight="1"/>
    <row r="10802" ht="24.9" customHeight="1"/>
    <row r="10803" ht="24.9" customHeight="1"/>
    <row r="10804" ht="24.9" customHeight="1"/>
    <row r="10805" ht="24.9" customHeight="1"/>
    <row r="10806" ht="24.9" customHeight="1"/>
    <row r="10807" ht="24.9" customHeight="1"/>
    <row r="10808" ht="24.9" customHeight="1"/>
    <row r="10809" ht="24.9" customHeight="1"/>
    <row r="10810" ht="24.9" customHeight="1"/>
    <row r="10811" ht="24.9" customHeight="1"/>
    <row r="10812" ht="24.9" customHeight="1"/>
    <row r="10813" ht="24.9" customHeight="1"/>
    <row r="10814" ht="24.9" customHeight="1"/>
    <row r="10815" ht="24.9" customHeight="1"/>
    <row r="10816" ht="24.9" customHeight="1"/>
    <row r="10817" ht="24.9" customHeight="1"/>
    <row r="10818" ht="24.9" customHeight="1"/>
    <row r="10819" ht="24.9" customHeight="1"/>
    <row r="10820" ht="24.9" customHeight="1"/>
    <row r="10821" ht="24.9" customHeight="1"/>
    <row r="10822" ht="24.9" customHeight="1"/>
    <row r="10823" ht="24.9" customHeight="1"/>
    <row r="10824" ht="24.9" customHeight="1"/>
    <row r="10825" ht="24.9" customHeight="1"/>
    <row r="10826" ht="24.9" customHeight="1"/>
    <row r="10827" ht="24.9" customHeight="1"/>
    <row r="10828" ht="24.9" customHeight="1"/>
    <row r="10829" ht="24.9" customHeight="1"/>
    <row r="10830" ht="24.9" customHeight="1"/>
    <row r="10831" ht="24.9" customHeight="1"/>
    <row r="10832" ht="24.9" customHeight="1"/>
    <row r="10833" ht="24.9" customHeight="1"/>
    <row r="10834" ht="24.9" customHeight="1"/>
    <row r="10835" ht="24.9" customHeight="1"/>
    <row r="10836" ht="24.9" customHeight="1"/>
    <row r="10837" ht="24.9" customHeight="1"/>
    <row r="10838" ht="24.9" customHeight="1"/>
    <row r="10839" ht="24.9" customHeight="1"/>
    <row r="10840" ht="24.9" customHeight="1"/>
    <row r="10841" ht="24.9" customHeight="1"/>
    <row r="10842" ht="24.9" customHeight="1"/>
    <row r="10843" ht="24.9" customHeight="1"/>
    <row r="10844" ht="24.9" customHeight="1"/>
    <row r="10845" ht="24.9" customHeight="1"/>
    <row r="10846" ht="24.9" customHeight="1"/>
    <row r="10847" ht="24.9" customHeight="1"/>
    <row r="10848" ht="24.9" customHeight="1"/>
    <row r="10849" ht="24.9" customHeight="1"/>
    <row r="10850" ht="24.9" customHeight="1"/>
    <row r="10851" ht="24.9" customHeight="1"/>
    <row r="10852" ht="24.9" customHeight="1"/>
    <row r="10853" ht="24.9" customHeight="1"/>
    <row r="10854" ht="24.9" customHeight="1"/>
    <row r="10855" ht="24.9" customHeight="1"/>
    <row r="10856" ht="24.9" customHeight="1"/>
    <row r="10857" ht="24.9" customHeight="1"/>
    <row r="10858" ht="24.9" customHeight="1"/>
    <row r="10859" ht="24.9" customHeight="1"/>
    <row r="10860" ht="24.9" customHeight="1"/>
    <row r="10861" ht="24.9" customHeight="1"/>
    <row r="10862" ht="24.9" customHeight="1"/>
    <row r="10863" ht="24.9" customHeight="1"/>
    <row r="10864" ht="24.9" customHeight="1"/>
    <row r="10865" ht="24.9" customHeight="1"/>
    <row r="10866" ht="24.9" customHeight="1"/>
    <row r="10867" ht="24.9" customHeight="1"/>
    <row r="10868" ht="24.9" customHeight="1"/>
    <row r="10869" ht="24.9" customHeight="1"/>
    <row r="10870" ht="24.9" customHeight="1"/>
    <row r="10871" ht="24.9" customHeight="1"/>
    <row r="10872" ht="24.9" customHeight="1"/>
    <row r="10873" ht="24.9" customHeight="1"/>
    <row r="10874" ht="24.9" customHeight="1"/>
    <row r="10875" ht="24.9" customHeight="1"/>
    <row r="10876" ht="24.9" customHeight="1"/>
    <row r="10877" ht="24.9" customHeight="1"/>
    <row r="10878" ht="24.9" customHeight="1"/>
    <row r="10879" ht="24.9" customHeight="1"/>
    <row r="10880" ht="24.9" customHeight="1"/>
    <row r="10881" ht="24.9" customHeight="1"/>
    <row r="10882" ht="24.9" customHeight="1"/>
    <row r="10883" ht="24.9" customHeight="1"/>
    <row r="10884" ht="24.9" customHeight="1"/>
    <row r="10885" ht="24.9" customHeight="1"/>
    <row r="10886" ht="24.9" customHeight="1"/>
    <row r="10887" ht="24.9" customHeight="1"/>
    <row r="10888" ht="24.9" customHeight="1"/>
    <row r="10889" ht="24.9" customHeight="1"/>
    <row r="10890" ht="24.9" customHeight="1"/>
    <row r="10891" ht="24.9" customHeight="1"/>
    <row r="10892" ht="24.9" customHeight="1"/>
    <row r="10893" ht="24.9" customHeight="1"/>
    <row r="10894" ht="24.9" customHeight="1"/>
    <row r="10895" ht="24.9" customHeight="1"/>
    <row r="10896" ht="24.9" customHeight="1"/>
    <row r="10897" ht="24.9" customHeight="1"/>
    <row r="10898" ht="24.9" customHeight="1"/>
    <row r="10899" ht="24.9" customHeight="1"/>
    <row r="10900" ht="24.9" customHeight="1"/>
    <row r="10901" ht="24.9" customHeight="1"/>
    <row r="10902" ht="24.9" customHeight="1"/>
    <row r="10903" ht="24.9" customHeight="1"/>
    <row r="10904" ht="24.9" customHeight="1"/>
    <row r="10905" ht="24.9" customHeight="1"/>
    <row r="10906" ht="24.9" customHeight="1"/>
    <row r="10907" ht="24.9" customHeight="1"/>
    <row r="10908" ht="24.9" customHeight="1"/>
    <row r="10909" ht="24.9" customHeight="1"/>
    <row r="10910" ht="24.9" customHeight="1"/>
    <row r="10911" ht="24.9" customHeight="1"/>
    <row r="10912" ht="24.9" customHeight="1"/>
    <row r="10913" ht="24.9" customHeight="1"/>
    <row r="10914" ht="24.9" customHeight="1"/>
    <row r="10915" ht="24.9" customHeight="1"/>
    <row r="10916" ht="24.9" customHeight="1"/>
    <row r="10917" ht="24.9" customHeight="1"/>
    <row r="10918" ht="24.9" customHeight="1"/>
    <row r="10919" ht="24.9" customHeight="1"/>
    <row r="10920" ht="24.9" customHeight="1"/>
    <row r="10921" ht="24.9" customHeight="1"/>
    <row r="10922" ht="24.9" customHeight="1"/>
    <row r="10923" ht="24.9" customHeight="1"/>
    <row r="10924" ht="24.9" customHeight="1"/>
    <row r="10925" ht="24.9" customHeight="1"/>
    <row r="10926" ht="24.9" customHeight="1"/>
    <row r="10927" ht="24.9" customHeight="1"/>
    <row r="10928" ht="24.9" customHeight="1"/>
    <row r="10929" ht="24.9" customHeight="1"/>
    <row r="10930" ht="24.9" customHeight="1"/>
    <row r="10931" ht="24.9" customHeight="1"/>
    <row r="10932" ht="24.9" customHeight="1"/>
    <row r="10933" ht="24.9" customHeight="1"/>
    <row r="10934" ht="24.9" customHeight="1"/>
    <row r="10935" ht="24.9" customHeight="1"/>
    <row r="10936" ht="24.9" customHeight="1"/>
    <row r="10937" ht="24.9" customHeight="1"/>
    <row r="10938" ht="24.9" customHeight="1"/>
    <row r="10939" ht="24.9" customHeight="1"/>
    <row r="10940" ht="24.9" customHeight="1"/>
    <row r="10941" ht="24.9" customHeight="1"/>
    <row r="10942" ht="24.9" customHeight="1"/>
    <row r="10943" ht="24.9" customHeight="1"/>
    <row r="10944" ht="24.9" customHeight="1"/>
    <row r="10945" ht="24.9" customHeight="1"/>
    <row r="10946" ht="24.9" customHeight="1"/>
    <row r="10947" ht="24.9" customHeight="1"/>
    <row r="10948" ht="24.9" customHeight="1"/>
    <row r="10949" ht="24.9" customHeight="1"/>
    <row r="10950" ht="24.9" customHeight="1"/>
    <row r="10951" ht="24.9" customHeight="1"/>
    <row r="10952" ht="24.9" customHeight="1"/>
    <row r="10953" ht="24.9" customHeight="1"/>
    <row r="10954" ht="24.9" customHeight="1"/>
    <row r="10955" ht="24.9" customHeight="1"/>
    <row r="10956" ht="24.9" customHeight="1"/>
    <row r="10957" ht="24.9" customHeight="1"/>
    <row r="10958" ht="24.9" customHeight="1"/>
    <row r="10959" ht="24.9" customHeight="1"/>
    <row r="10960" ht="24.9" customHeight="1"/>
    <row r="10961" ht="24.9" customHeight="1"/>
    <row r="10962" ht="24.9" customHeight="1"/>
    <row r="10963" ht="24.9" customHeight="1"/>
    <row r="10964" ht="24.9" customHeight="1"/>
    <row r="10965" ht="24.9" customHeight="1"/>
    <row r="10966" ht="24.9" customHeight="1"/>
    <row r="10967" ht="24.9" customHeight="1"/>
    <row r="10968" ht="24.9" customHeight="1"/>
    <row r="10969" ht="24.9" customHeight="1"/>
    <row r="10970" ht="24.9" customHeight="1"/>
    <row r="10971" ht="24.9" customHeight="1"/>
    <row r="10972" ht="24.9" customHeight="1"/>
    <row r="10973" ht="24.9" customHeight="1"/>
    <row r="10974" ht="24.9" customHeight="1"/>
    <row r="10975" ht="24.9" customHeight="1"/>
    <row r="10976" ht="24.9" customHeight="1"/>
    <row r="10977" ht="24.9" customHeight="1"/>
    <row r="10978" ht="24.9" customHeight="1"/>
    <row r="10979" ht="24.9" customHeight="1"/>
    <row r="10980" ht="24.9" customHeight="1"/>
    <row r="10981" ht="24.9" customHeight="1"/>
    <row r="10982" ht="24.9" customHeight="1"/>
    <row r="10983" ht="24.9" customHeight="1"/>
    <row r="10984" ht="24.9" customHeight="1"/>
    <row r="10985" ht="24.9" customHeight="1"/>
    <row r="10986" ht="24.9" customHeight="1"/>
    <row r="10987" ht="24.9" customHeight="1"/>
    <row r="10988" ht="24.9" customHeight="1"/>
    <row r="10989" ht="24.9" customHeight="1"/>
    <row r="10990" ht="24.9" customHeight="1"/>
    <row r="10991" ht="24.9" customHeight="1"/>
    <row r="10992" ht="24.9" customHeight="1"/>
    <row r="10993" ht="24.9" customHeight="1"/>
    <row r="10994" ht="24.9" customHeight="1"/>
    <row r="10995" ht="24.9" customHeight="1"/>
    <row r="10996" ht="24.9" customHeight="1"/>
    <row r="10997" ht="24.9" customHeight="1"/>
    <row r="10998" ht="24.9" customHeight="1"/>
    <row r="10999" ht="24.9" customHeight="1"/>
    <row r="11000" ht="24.9" customHeight="1"/>
    <row r="11001" ht="24.9" customHeight="1"/>
    <row r="11002" ht="24.9" customHeight="1"/>
    <row r="11003" ht="24.9" customHeight="1"/>
    <row r="11004" ht="24.9" customHeight="1"/>
    <row r="11005" ht="24.9" customHeight="1"/>
    <row r="11006" ht="24.9" customHeight="1"/>
    <row r="11007" ht="24.9" customHeight="1"/>
    <row r="11008" ht="24.9" customHeight="1"/>
    <row r="11009" ht="24.9" customHeight="1"/>
    <row r="11010" ht="24.9" customHeight="1"/>
    <row r="11011" ht="24.9" customHeight="1"/>
    <row r="11012" ht="24.9" customHeight="1"/>
    <row r="11013" ht="24.9" customHeight="1"/>
    <row r="11014" ht="24.9" customHeight="1"/>
    <row r="11015" ht="24.9" customHeight="1"/>
    <row r="11016" ht="24.9" customHeight="1"/>
    <row r="11017" ht="24.9" customHeight="1"/>
    <row r="11018" ht="24.9" customHeight="1"/>
    <row r="11019" ht="24.9" customHeight="1"/>
    <row r="11020" ht="24.9" customHeight="1"/>
    <row r="11021" ht="24.9" customHeight="1"/>
    <row r="11022" ht="24.9" customHeight="1"/>
    <row r="11023" ht="24.9" customHeight="1"/>
    <row r="11024" ht="24.9" customHeight="1"/>
    <row r="11025" ht="24.9" customHeight="1"/>
    <row r="11026" ht="24.9" customHeight="1"/>
    <row r="11027" ht="24.9" customHeight="1"/>
    <row r="11028" ht="24.9" customHeight="1"/>
    <row r="11029" ht="24.9" customHeight="1"/>
    <row r="11030" ht="24.9" customHeight="1"/>
    <row r="11031" ht="24.9" customHeight="1"/>
    <row r="11032" ht="24.9" customHeight="1"/>
    <row r="11033" ht="24.9" customHeight="1"/>
    <row r="11034" ht="24.9" customHeight="1"/>
    <row r="11035" ht="24.9" customHeight="1"/>
    <row r="11036" ht="24.9" customHeight="1"/>
    <row r="11037" ht="24.9" customHeight="1"/>
    <row r="11038" ht="24.9" customHeight="1"/>
    <row r="11039" ht="24.9" customHeight="1"/>
    <row r="11040" ht="24.9" customHeight="1"/>
    <row r="11041" ht="24.9" customHeight="1"/>
    <row r="11042" ht="24.9" customHeight="1"/>
    <row r="11043" ht="24.9" customHeight="1"/>
    <row r="11044" ht="24.9" customHeight="1"/>
    <row r="11045" ht="24.9" customHeight="1"/>
    <row r="11046" ht="24.9" customHeight="1"/>
    <row r="11047" ht="24.9" customHeight="1"/>
    <row r="11048" ht="24.9" customHeight="1"/>
    <row r="11049" ht="24.9" customHeight="1"/>
    <row r="11050" ht="24.9" customHeight="1"/>
    <row r="11051" ht="24.9" customHeight="1"/>
    <row r="11052" ht="24.9" customHeight="1"/>
    <row r="11053" ht="24.9" customHeight="1"/>
    <row r="11054" ht="24.9" customHeight="1"/>
    <row r="11055" ht="24.9" customHeight="1"/>
    <row r="11056" ht="24.9" customHeight="1"/>
    <row r="11057" ht="24.9" customHeight="1"/>
    <row r="11058" ht="24.9" customHeight="1"/>
    <row r="11059" ht="24.9" customHeight="1"/>
    <row r="11060" ht="24.9" customHeight="1"/>
    <row r="11061" ht="24.9" customHeight="1"/>
    <row r="11062" ht="24.9" customHeight="1"/>
    <row r="11063" ht="24.9" customHeight="1"/>
    <row r="11064" ht="24.9" customHeight="1"/>
    <row r="11065" ht="24.9" customHeight="1"/>
    <row r="11066" ht="24.9" customHeight="1"/>
    <row r="11067" ht="24.9" customHeight="1"/>
    <row r="11068" ht="24.9" customHeight="1"/>
    <row r="11069" ht="24.9" customHeight="1"/>
    <row r="11070" ht="24.9" customHeight="1"/>
    <row r="11071" ht="24.9" customHeight="1"/>
    <row r="11072" ht="24.9" customHeight="1"/>
    <row r="11073" ht="24.9" customHeight="1"/>
    <row r="11074" ht="24.9" customHeight="1"/>
    <row r="11075" ht="24.9" customHeight="1"/>
    <row r="11076" ht="24.9" customHeight="1"/>
    <row r="11077" ht="24.9" customHeight="1"/>
    <row r="11078" ht="24.9" customHeight="1"/>
    <row r="11079" ht="24.9" customHeight="1"/>
    <row r="11080" ht="24.9" customHeight="1"/>
    <row r="11081" ht="24.9" customHeight="1"/>
    <row r="11082" ht="24.9" customHeight="1"/>
    <row r="11083" ht="24.9" customHeight="1"/>
    <row r="11084" ht="24.9" customHeight="1"/>
    <row r="11085" ht="24.9" customHeight="1"/>
    <row r="11086" ht="24.9" customHeight="1"/>
    <row r="11087" ht="24.9" customHeight="1"/>
    <row r="11088" ht="24.9" customHeight="1"/>
    <row r="11089" ht="24.9" customHeight="1"/>
    <row r="11090" ht="24.9" customHeight="1"/>
    <row r="11091" ht="24.9" customHeight="1"/>
    <row r="11092" ht="24.9" customHeight="1"/>
    <row r="11093" ht="24.9" customHeight="1"/>
    <row r="11094" ht="24.9" customHeight="1"/>
    <row r="11095" ht="24.9" customHeight="1"/>
    <row r="11096" ht="24.9" customHeight="1"/>
    <row r="11097" ht="24.9" customHeight="1"/>
    <row r="11098" ht="24.9" customHeight="1"/>
    <row r="11099" ht="24.9" customHeight="1"/>
    <row r="11100" ht="24.9" customHeight="1"/>
    <row r="11101" ht="24.9" customHeight="1"/>
    <row r="11102" ht="24.9" customHeight="1"/>
    <row r="11103" ht="24.9" customHeight="1"/>
    <row r="11104" ht="24.9" customHeight="1"/>
    <row r="11105" ht="24.9" customHeight="1"/>
    <row r="11106" ht="24.9" customHeight="1"/>
    <row r="11107" ht="24.9" customHeight="1"/>
    <row r="11108" ht="24.9" customHeight="1"/>
    <row r="11109" ht="24.9" customHeight="1"/>
    <row r="11110" ht="24.9" customHeight="1"/>
    <row r="11111" ht="24.9" customHeight="1"/>
    <row r="11112" ht="24.9" customHeight="1"/>
    <row r="11113" ht="24.9" customHeight="1"/>
    <row r="11114" ht="24.9" customHeight="1"/>
    <row r="11115" ht="24.9" customHeight="1"/>
    <row r="11116" ht="24.9" customHeight="1"/>
    <row r="11117" ht="24.9" customHeight="1"/>
    <row r="11118" ht="24.9" customHeight="1"/>
    <row r="11119" ht="24.9" customHeight="1"/>
    <row r="11120" ht="24.9" customHeight="1"/>
    <row r="11121" ht="24.9" customHeight="1"/>
    <row r="11122" ht="24.9" customHeight="1"/>
    <row r="11123" ht="24.9" customHeight="1"/>
    <row r="11124" ht="24.9" customHeight="1"/>
    <row r="11125" ht="24.9" customHeight="1"/>
    <row r="11126" ht="24.9" customHeight="1"/>
    <row r="11127" ht="24.9" customHeight="1"/>
    <row r="11128" ht="24.9" customHeight="1"/>
    <row r="11129" ht="24.9" customHeight="1"/>
    <row r="11130" ht="24.9" customHeight="1"/>
    <row r="11131" ht="24.9" customHeight="1"/>
    <row r="11132" ht="24.9" customHeight="1"/>
    <row r="11133" ht="24.9" customHeight="1"/>
    <row r="11134" ht="24.9" customHeight="1"/>
    <row r="11135" ht="24.9" customHeight="1"/>
    <row r="11136" ht="24.9" customHeight="1"/>
    <row r="11137" ht="24.9" customHeight="1"/>
    <row r="11138" ht="24.9" customHeight="1"/>
    <row r="11139" ht="24.9" customHeight="1"/>
    <row r="11140" ht="24.9" customHeight="1"/>
    <row r="11141" ht="24.9" customHeight="1"/>
    <row r="11142" ht="24.9" customHeight="1"/>
    <row r="11143" ht="24.9" customHeight="1"/>
    <row r="11144" ht="24.9" customHeight="1"/>
    <row r="11145" ht="24.9" customHeight="1"/>
    <row r="11146" ht="24.9" customHeight="1"/>
    <row r="11147" ht="24.9" customHeight="1"/>
    <row r="11148" ht="24.9" customHeight="1"/>
    <row r="11149" ht="24.9" customHeight="1"/>
    <row r="11150" ht="24.9" customHeight="1"/>
    <row r="11151" ht="24.9" customHeight="1"/>
    <row r="11152" ht="24.9" customHeight="1"/>
    <row r="11153" ht="24.9" customHeight="1"/>
    <row r="11154" ht="24.9" customHeight="1"/>
    <row r="11155" ht="24.9" customHeight="1"/>
    <row r="11156" ht="24.9" customHeight="1"/>
    <row r="11157" ht="24.9" customHeight="1"/>
    <row r="11158" ht="24.9" customHeight="1"/>
    <row r="11159" ht="24.9" customHeight="1"/>
    <row r="11160" ht="24.9" customHeight="1"/>
    <row r="11161" ht="24.9" customHeight="1"/>
    <row r="11162" ht="24.9" customHeight="1"/>
    <row r="11163" ht="24.9" customHeight="1"/>
    <row r="11164" ht="24.9" customHeight="1"/>
    <row r="11165" ht="24.9" customHeight="1"/>
    <row r="11166" ht="24.9" customHeight="1"/>
    <row r="11167" ht="24.9" customHeight="1"/>
    <row r="11168" ht="24.9" customHeight="1"/>
    <row r="11169" ht="24.9" customHeight="1"/>
    <row r="11170" ht="24.9" customHeight="1"/>
    <row r="11171" ht="24.9" customHeight="1"/>
    <row r="11172" ht="24.9" customHeight="1"/>
    <row r="11173" ht="24.9" customHeight="1"/>
    <row r="11174" ht="24.9" customHeight="1"/>
    <row r="11175" ht="24.9" customHeight="1"/>
    <row r="11176" ht="24.9" customHeight="1"/>
    <row r="11177" ht="24.9" customHeight="1"/>
    <row r="11178" ht="24.9" customHeight="1"/>
    <row r="11179" ht="24.9" customHeight="1"/>
    <row r="11180" ht="24.9" customHeight="1"/>
    <row r="11181" ht="24.9" customHeight="1"/>
    <row r="11182" ht="24.9" customHeight="1"/>
    <row r="11183" ht="24.9" customHeight="1"/>
    <row r="11184" ht="24.9" customHeight="1"/>
    <row r="11185" ht="24.9" customHeight="1"/>
    <row r="11186" ht="24.9" customHeight="1"/>
    <row r="11187" ht="24.9" customHeight="1"/>
    <row r="11188" ht="24.9" customHeight="1"/>
    <row r="11189" ht="24.9" customHeight="1"/>
    <row r="11190" ht="24.9" customHeight="1"/>
    <row r="11191" ht="24.9" customHeight="1"/>
    <row r="11192" ht="24.9" customHeight="1"/>
    <row r="11193" ht="24.9" customHeight="1"/>
    <row r="11194" ht="24.9" customHeight="1"/>
    <row r="11195" ht="24.9" customHeight="1"/>
    <row r="11196" ht="24.9" customHeight="1"/>
    <row r="11197" ht="24.9" customHeight="1"/>
    <row r="11198" ht="24.9" customHeight="1"/>
    <row r="11199" ht="24.9" customHeight="1"/>
    <row r="11200" ht="24.9" customHeight="1"/>
    <row r="11201" ht="24.9" customHeight="1"/>
    <row r="11202" ht="24.9" customHeight="1"/>
    <row r="11203" ht="24.9" customHeight="1"/>
    <row r="11204" ht="24.9" customHeight="1"/>
    <row r="11205" ht="24.9" customHeight="1"/>
    <row r="11206" ht="24.9" customHeight="1"/>
    <row r="11207" ht="24.9" customHeight="1"/>
    <row r="11208" ht="24.9" customHeight="1"/>
    <row r="11209" ht="24.9" customHeight="1"/>
    <row r="11210" ht="24.9" customHeight="1"/>
    <row r="11211" ht="24.9" customHeight="1"/>
    <row r="11212" ht="24.9" customHeight="1"/>
    <row r="11213" ht="24.9" customHeight="1"/>
    <row r="11214" ht="24.9" customHeight="1"/>
    <row r="11215" ht="24.9" customHeight="1"/>
    <row r="11216" ht="24.9" customHeight="1"/>
    <row r="11217" ht="24.9" customHeight="1"/>
    <row r="11218" ht="24.9" customHeight="1"/>
    <row r="11219" ht="24.9" customHeight="1"/>
    <row r="11220" ht="24.9" customHeight="1"/>
    <row r="11221" ht="24.9" customHeight="1"/>
    <row r="11222" ht="24.9" customHeight="1"/>
    <row r="11223" ht="24.9" customHeight="1"/>
    <row r="11224" ht="24.9" customHeight="1"/>
    <row r="11225" ht="24.9" customHeight="1"/>
    <row r="11226" ht="24.9" customHeight="1"/>
    <row r="11227" ht="24.9" customHeight="1"/>
    <row r="11228" ht="24.9" customHeight="1"/>
    <row r="11229" ht="24.9" customHeight="1"/>
    <row r="11230" ht="24.9" customHeight="1"/>
    <row r="11231" ht="24.9" customHeight="1"/>
    <row r="11232" ht="24.9" customHeight="1"/>
    <row r="11233" ht="24.9" customHeight="1"/>
    <row r="11234" ht="24.9" customHeight="1"/>
    <row r="11235" ht="24.9" customHeight="1"/>
    <row r="11236" ht="24.9" customHeight="1"/>
    <row r="11237" ht="24.9" customHeight="1"/>
    <row r="11238" ht="24.9" customHeight="1"/>
    <row r="11239" ht="24.9" customHeight="1"/>
    <row r="11240" ht="24.9" customHeight="1"/>
    <row r="11241" ht="24.9" customHeight="1"/>
    <row r="11242" ht="24.9" customHeight="1"/>
    <row r="11243" ht="24.9" customHeight="1"/>
    <row r="11244" ht="24.9" customHeight="1"/>
    <row r="11245" ht="24.9" customHeight="1"/>
    <row r="11246" ht="24.9" customHeight="1"/>
    <row r="11247" ht="24.9" customHeight="1"/>
    <row r="11248" ht="24.9" customHeight="1"/>
    <row r="11249" ht="24.9" customHeight="1"/>
    <row r="11250" ht="24.9" customHeight="1"/>
    <row r="11251" ht="24.9" customHeight="1"/>
    <row r="11252" ht="24.9" customHeight="1"/>
    <row r="11253" ht="24.9" customHeight="1"/>
    <row r="11254" ht="24.9" customHeight="1"/>
    <row r="11255" ht="24.9" customHeight="1"/>
    <row r="11256" ht="24.9" customHeight="1"/>
    <row r="11257" ht="24.9" customHeight="1"/>
    <row r="11258" ht="24.9" customHeight="1"/>
    <row r="11259" ht="24.9" customHeight="1"/>
    <row r="11260" ht="24.9" customHeight="1"/>
    <row r="11261" ht="24.9" customHeight="1"/>
    <row r="11262" ht="24.9" customHeight="1"/>
    <row r="11263" ht="24.9" customHeight="1"/>
    <row r="11264" ht="24.9" customHeight="1"/>
    <row r="11265" ht="24.9" customHeight="1"/>
    <row r="11266" ht="24.9" customHeight="1"/>
    <row r="11267" ht="24.9" customHeight="1"/>
    <row r="11268" ht="24.9" customHeight="1"/>
    <row r="11269" ht="24.9" customHeight="1"/>
    <row r="11270" ht="24.9" customHeight="1"/>
    <row r="11271" ht="24.9" customHeight="1"/>
    <row r="11272" ht="24.9" customHeight="1"/>
    <row r="11273" ht="24.9" customHeight="1"/>
    <row r="11274" ht="24.9" customHeight="1"/>
    <row r="11275" ht="24.9" customHeight="1"/>
    <row r="11276" ht="24.9" customHeight="1"/>
    <row r="11277" ht="24.9" customHeight="1"/>
    <row r="11278" ht="24.9" customHeight="1"/>
    <row r="11279" ht="24.9" customHeight="1"/>
    <row r="11280" ht="24.9" customHeight="1"/>
    <row r="11281" ht="24.9" customHeight="1"/>
    <row r="11282" ht="24.9" customHeight="1"/>
    <row r="11283" ht="24.9" customHeight="1"/>
    <row r="11284" ht="24.9" customHeight="1"/>
    <row r="11285" ht="24.9" customHeight="1"/>
    <row r="11286" ht="24.9" customHeight="1"/>
    <row r="11287" ht="24.9" customHeight="1"/>
    <row r="11288" ht="24.9" customHeight="1"/>
    <row r="11289" ht="24.9" customHeight="1"/>
    <row r="11290" ht="24.9" customHeight="1"/>
    <row r="11291" ht="24.9" customHeight="1"/>
    <row r="11292" ht="24.9" customHeight="1"/>
    <row r="11293" ht="24.9" customHeight="1"/>
    <row r="11294" ht="24.9" customHeight="1"/>
    <row r="11295" ht="24.9" customHeight="1"/>
    <row r="11296" ht="24.9" customHeight="1"/>
    <row r="11297" ht="24.9" customHeight="1"/>
    <row r="11298" ht="24.9" customHeight="1"/>
    <row r="11299" ht="24.9" customHeight="1"/>
    <row r="11300" ht="24.9" customHeight="1"/>
    <row r="11301" ht="24.9" customHeight="1"/>
    <row r="11302" ht="24.9" customHeight="1"/>
    <row r="11303" ht="24.9" customHeight="1"/>
    <row r="11304" ht="24.9" customHeight="1"/>
    <row r="11305" ht="24.9" customHeight="1"/>
    <row r="11306" ht="24.9" customHeight="1"/>
    <row r="11307" ht="24.9" customHeight="1"/>
    <row r="11308" ht="24.9" customHeight="1"/>
    <row r="11309" ht="24.9" customHeight="1"/>
    <row r="11310" ht="24.9" customHeight="1"/>
    <row r="11311" ht="24.9" customHeight="1"/>
    <row r="11312" ht="24.9" customHeight="1"/>
    <row r="11313" ht="24.9" customHeight="1"/>
    <row r="11314" ht="24.9" customHeight="1"/>
    <row r="11315" ht="24.9" customHeight="1"/>
    <row r="11316" ht="24.9" customHeight="1"/>
    <row r="11317" ht="24.9" customHeight="1"/>
    <row r="11318" ht="24.9" customHeight="1"/>
    <row r="11319" ht="24.9" customHeight="1"/>
    <row r="11320" ht="24.9" customHeight="1"/>
    <row r="11321" ht="24.9" customHeight="1"/>
    <row r="11322" ht="24.9" customHeight="1"/>
    <row r="11323" ht="24.9" customHeight="1"/>
    <row r="11324" ht="24.9" customHeight="1"/>
    <row r="11325" ht="24.9" customHeight="1"/>
    <row r="11326" ht="24.9" customHeight="1"/>
    <row r="11327" ht="24.9" customHeight="1"/>
    <row r="11328" ht="24.9" customHeight="1"/>
    <row r="11329" ht="24.9" customHeight="1"/>
    <row r="11330" ht="24.9" customHeight="1"/>
    <row r="11331" ht="24.9" customHeight="1"/>
    <row r="11332" ht="24.9" customHeight="1"/>
    <row r="11333" ht="24.9" customHeight="1"/>
    <row r="11334" ht="24.9" customHeight="1"/>
    <row r="11335" ht="24.9" customHeight="1"/>
    <row r="11336" ht="24.9" customHeight="1"/>
    <row r="11337" ht="24.9" customHeight="1"/>
    <row r="11338" ht="24.9" customHeight="1"/>
    <row r="11339" ht="24.9" customHeight="1"/>
    <row r="11340" ht="24.9" customHeight="1"/>
    <row r="11341" ht="24.9" customHeight="1"/>
    <row r="11342" ht="24.9" customHeight="1"/>
    <row r="11343" ht="24.9" customHeight="1"/>
    <row r="11344" ht="24.9" customHeight="1"/>
    <row r="11345" ht="24.9" customHeight="1"/>
    <row r="11346" ht="24.9" customHeight="1"/>
    <row r="11347" ht="24.9" customHeight="1"/>
    <row r="11348" ht="24.9" customHeight="1"/>
    <row r="11349" ht="24.9" customHeight="1"/>
    <row r="11350" ht="24.9" customHeight="1"/>
    <row r="11351" ht="24.9" customHeight="1"/>
    <row r="11352" ht="24.9" customHeight="1"/>
    <row r="11353" ht="24.9" customHeight="1"/>
    <row r="11354" ht="24.9" customHeight="1"/>
    <row r="11355" ht="24.9" customHeight="1"/>
    <row r="11356" ht="24.9" customHeight="1"/>
    <row r="11357" ht="24.9" customHeight="1"/>
    <row r="11358" ht="24.9" customHeight="1"/>
    <row r="11359" ht="24.9" customHeight="1"/>
    <row r="11360" ht="24.9" customHeight="1"/>
    <row r="11361" ht="24.9" customHeight="1"/>
    <row r="11362" ht="24.9" customHeight="1"/>
    <row r="11363" ht="24.9" customHeight="1"/>
    <row r="11364" ht="24.9" customHeight="1"/>
    <row r="11365" ht="24.9" customHeight="1"/>
    <row r="11366" ht="24.9" customHeight="1"/>
    <row r="11367" ht="24.9" customHeight="1"/>
    <row r="11368" ht="24.9" customHeight="1"/>
    <row r="11369" ht="24.9" customHeight="1"/>
    <row r="11370" ht="24.9" customHeight="1"/>
    <row r="11371" ht="24.9" customHeight="1"/>
    <row r="11372" ht="24.9" customHeight="1"/>
    <row r="11373" ht="24.9" customHeight="1"/>
    <row r="11374" ht="24.9" customHeight="1"/>
    <row r="11375" ht="24.9" customHeight="1"/>
    <row r="11376" ht="24.9" customHeight="1"/>
    <row r="11377" ht="24.9" customHeight="1"/>
    <row r="11378" ht="24.9" customHeight="1"/>
    <row r="11379" ht="24.9" customHeight="1"/>
    <row r="11380" ht="24.9" customHeight="1"/>
    <row r="11381" ht="24.9" customHeight="1"/>
    <row r="11382" ht="24.9" customHeight="1"/>
    <row r="11383" ht="24.9" customHeight="1"/>
    <row r="11384" ht="24.9" customHeight="1"/>
    <row r="11385" ht="24.9" customHeight="1"/>
    <row r="11386" ht="24.9" customHeight="1"/>
    <row r="11387" ht="24.9" customHeight="1"/>
    <row r="11388" ht="24.9" customHeight="1"/>
    <row r="11389" ht="24.9" customHeight="1"/>
    <row r="11390" ht="24.9" customHeight="1"/>
    <row r="11391" ht="24.9" customHeight="1"/>
    <row r="11392" ht="24.9" customHeight="1"/>
    <row r="11393" ht="24.9" customHeight="1"/>
    <row r="11394" ht="24.9" customHeight="1"/>
    <row r="11395" ht="24.9" customHeight="1"/>
    <row r="11396" ht="24.9" customHeight="1"/>
    <row r="11397" ht="24.9" customHeight="1"/>
    <row r="11398" ht="24.9" customHeight="1"/>
    <row r="11399" ht="24.9" customHeight="1"/>
    <row r="11400" ht="24.9" customHeight="1"/>
    <row r="11401" ht="24.9" customHeight="1"/>
    <row r="11402" ht="24.9" customHeight="1"/>
    <row r="11403" ht="24.9" customHeight="1"/>
    <row r="11404" ht="24.9" customHeight="1"/>
    <row r="11405" ht="24.9" customHeight="1"/>
    <row r="11406" ht="24.9" customHeight="1"/>
    <row r="11407" ht="24.9" customHeight="1"/>
    <row r="11408" ht="24.9" customHeight="1"/>
    <row r="11409" ht="24.9" customHeight="1"/>
    <row r="11410" ht="24.9" customHeight="1"/>
    <row r="11411" ht="24.9" customHeight="1"/>
    <row r="11412" ht="24.9" customHeight="1"/>
    <row r="11413" ht="24.9" customHeight="1"/>
    <row r="11414" ht="24.9" customHeight="1"/>
    <row r="11415" ht="24.9" customHeight="1"/>
    <row r="11416" ht="24.9" customHeight="1"/>
    <row r="11417" ht="24.9" customHeight="1"/>
    <row r="11418" ht="24.9" customHeight="1"/>
    <row r="11419" ht="24.9" customHeight="1"/>
    <row r="11420" ht="24.9" customHeight="1"/>
    <row r="11421" ht="24.9" customHeight="1"/>
    <row r="11422" ht="24.9" customHeight="1"/>
    <row r="11423" ht="24.9" customHeight="1"/>
    <row r="11424" ht="24.9" customHeight="1"/>
    <row r="11425" ht="24.9" customHeight="1"/>
    <row r="11426" ht="24.9" customHeight="1"/>
    <row r="11427" ht="24.9" customHeight="1"/>
    <row r="11428" ht="24.9" customHeight="1"/>
    <row r="11429" ht="24.9" customHeight="1"/>
    <row r="11430" ht="24.9" customHeight="1"/>
    <row r="11431" ht="24.9" customHeight="1"/>
    <row r="11432" ht="24.9" customHeight="1"/>
    <row r="11433" ht="24.9" customHeight="1"/>
    <row r="11434" ht="24.9" customHeight="1"/>
    <row r="11435" ht="24.9" customHeight="1"/>
    <row r="11436" ht="24.9" customHeight="1"/>
    <row r="11437" ht="24.9" customHeight="1"/>
    <row r="11438" ht="24.9" customHeight="1"/>
    <row r="11439" ht="24.9" customHeight="1"/>
    <row r="11440" ht="24.9" customHeight="1"/>
    <row r="11441" ht="24.9" customHeight="1"/>
    <row r="11442" ht="24.9" customHeight="1"/>
    <row r="11443" ht="24.9" customHeight="1"/>
    <row r="11444" ht="24.9" customHeight="1"/>
    <row r="11445" ht="24.9" customHeight="1"/>
    <row r="11446" ht="24.9" customHeight="1"/>
    <row r="11447" ht="24.9" customHeight="1"/>
    <row r="11448" ht="24.9" customHeight="1"/>
    <row r="11449" ht="24.9" customHeight="1"/>
    <row r="11450" ht="24.9" customHeight="1"/>
    <row r="11451" ht="24.9" customHeight="1"/>
    <row r="11452" ht="24.9" customHeight="1"/>
    <row r="11453" ht="24.9" customHeight="1"/>
    <row r="11454" ht="24.9" customHeight="1"/>
    <row r="11455" ht="24.9" customHeight="1"/>
    <row r="11456" ht="24.9" customHeight="1"/>
    <row r="11457" ht="24.9" customHeight="1"/>
    <row r="11458" ht="24.9" customHeight="1"/>
    <row r="11459" ht="24.9" customHeight="1"/>
    <row r="11460" ht="24.9" customHeight="1"/>
    <row r="11461" ht="24.9" customHeight="1"/>
    <row r="11462" ht="24.9" customHeight="1"/>
    <row r="11463" ht="24.9" customHeight="1"/>
    <row r="11464" ht="24.9" customHeight="1"/>
    <row r="11465" ht="24.9" customHeight="1"/>
    <row r="11466" ht="24.9" customHeight="1"/>
    <row r="11467" ht="24.9" customHeight="1"/>
    <row r="11468" ht="24.9" customHeight="1"/>
    <row r="11469" ht="24.9" customHeight="1"/>
    <row r="11470" ht="24.9" customHeight="1"/>
    <row r="11471" ht="24.9" customHeight="1"/>
    <row r="11472" ht="24.9" customHeight="1"/>
    <row r="11473" ht="24.9" customHeight="1"/>
    <row r="11474" ht="24.9" customHeight="1"/>
    <row r="11475" ht="24.9" customHeight="1"/>
    <row r="11476" ht="24.9" customHeight="1"/>
    <row r="11477" ht="24.9" customHeight="1"/>
    <row r="11478" ht="24.9" customHeight="1"/>
    <row r="11479" ht="24.9" customHeight="1"/>
    <row r="11480" ht="24.9" customHeight="1"/>
    <row r="11481" ht="24.9" customHeight="1"/>
    <row r="11482" ht="24.9" customHeight="1"/>
    <row r="11483" ht="24.9" customHeight="1"/>
    <row r="11484" ht="24.9" customHeight="1"/>
    <row r="11485" ht="24.9" customHeight="1"/>
    <row r="11486" ht="24.9" customHeight="1"/>
    <row r="11487" ht="24.9" customHeight="1"/>
    <row r="11488" ht="24.9" customHeight="1"/>
    <row r="11489" ht="24.9" customHeight="1"/>
    <row r="11490" ht="24.9" customHeight="1"/>
    <row r="11491" ht="24.9" customHeight="1"/>
    <row r="11492" ht="24.9" customHeight="1"/>
    <row r="11493" ht="24.9" customHeight="1"/>
    <row r="11494" ht="24.9" customHeight="1"/>
    <row r="11495" ht="24.9" customHeight="1"/>
    <row r="11496" ht="24.9" customHeight="1"/>
    <row r="11497" ht="24.9" customHeight="1"/>
    <row r="11498" ht="24.9" customHeight="1"/>
    <row r="11499" ht="24.9" customHeight="1"/>
    <row r="11500" ht="24.9" customHeight="1"/>
    <row r="11501" ht="24.9" customHeight="1"/>
    <row r="11502" ht="24.9" customHeight="1"/>
    <row r="11503" ht="24.9" customHeight="1"/>
    <row r="11504" ht="24.9" customHeight="1"/>
    <row r="11505" ht="24.9" customHeight="1"/>
    <row r="11506" ht="24.9" customHeight="1"/>
    <row r="11507" ht="24.9" customHeight="1"/>
    <row r="11508" ht="24.9" customHeight="1"/>
    <row r="11509" ht="24.9" customHeight="1"/>
    <row r="11510" ht="24.9" customHeight="1"/>
    <row r="11511" ht="24.9" customHeight="1"/>
    <row r="11512" ht="24.9" customHeight="1"/>
    <row r="11513" ht="24.9" customHeight="1"/>
    <row r="11514" ht="24.9" customHeight="1"/>
    <row r="11515" ht="24.9" customHeight="1"/>
    <row r="11516" ht="24.9" customHeight="1"/>
    <row r="11517" ht="24.9" customHeight="1"/>
    <row r="11518" ht="24.9" customHeight="1"/>
    <row r="11519" ht="24.9" customHeight="1"/>
    <row r="11520" ht="24.9" customHeight="1"/>
    <row r="11521" ht="24.9" customHeight="1"/>
    <row r="11522" ht="24.9" customHeight="1"/>
    <row r="11523" ht="24.9" customHeight="1"/>
    <row r="11524" ht="24.9" customHeight="1"/>
    <row r="11525" ht="24.9" customHeight="1"/>
    <row r="11526" ht="24.9" customHeight="1"/>
    <row r="11527" ht="24.9" customHeight="1"/>
    <row r="11528" ht="24.9" customHeight="1"/>
    <row r="11529" ht="24.9" customHeight="1"/>
    <row r="11530" ht="24.9" customHeight="1"/>
    <row r="11531" ht="24.9" customHeight="1"/>
    <row r="11532" ht="24.9" customHeight="1"/>
    <row r="11533" ht="24.9" customHeight="1"/>
    <row r="11534" ht="24.9" customHeight="1"/>
    <row r="11535" ht="24.9" customHeight="1"/>
    <row r="11536" ht="24.9" customHeight="1"/>
    <row r="11537" ht="24.9" customHeight="1"/>
    <row r="11538" ht="24.9" customHeight="1"/>
    <row r="11539" ht="24.9" customHeight="1"/>
    <row r="11540" ht="24.9" customHeight="1"/>
    <row r="11541" ht="24.9" customHeight="1"/>
    <row r="11542" ht="24.9" customHeight="1"/>
    <row r="11543" ht="24.9" customHeight="1"/>
    <row r="11544" ht="24.9" customHeight="1"/>
    <row r="11545" ht="24.9" customHeight="1"/>
    <row r="11546" ht="24.9" customHeight="1"/>
    <row r="11547" ht="24.9" customHeight="1"/>
    <row r="11548" ht="24.9" customHeight="1"/>
    <row r="11549" ht="24.9" customHeight="1"/>
    <row r="11550" ht="24.9" customHeight="1"/>
    <row r="11551" ht="24.9" customHeight="1"/>
    <row r="11552" ht="24.9" customHeight="1"/>
    <row r="11553" ht="24.9" customHeight="1"/>
    <row r="11554" ht="24.9" customHeight="1"/>
    <row r="11555" ht="24.9" customHeight="1"/>
    <row r="11556" ht="24.9" customHeight="1"/>
    <row r="11557" ht="24.9" customHeight="1"/>
    <row r="11558" ht="24.9" customHeight="1"/>
    <row r="11559" ht="24.9" customHeight="1"/>
    <row r="11560" ht="24.9" customHeight="1"/>
    <row r="11561" ht="24.9" customHeight="1"/>
    <row r="11562" ht="24.9" customHeight="1"/>
    <row r="11563" ht="24.9" customHeight="1"/>
    <row r="11564" ht="24.9" customHeight="1"/>
    <row r="11565" ht="24.9" customHeight="1"/>
    <row r="11566" ht="24.9" customHeight="1"/>
    <row r="11567" ht="24.9" customHeight="1"/>
    <row r="11568" ht="24.9" customHeight="1"/>
    <row r="11569" ht="24.9" customHeight="1"/>
    <row r="11570" ht="24.9" customHeight="1"/>
    <row r="11571" ht="24.9" customHeight="1"/>
    <row r="11572" ht="24.9" customHeight="1"/>
    <row r="11573" ht="24.9" customHeight="1"/>
    <row r="11574" ht="24.9" customHeight="1"/>
    <row r="11575" ht="24.9" customHeight="1"/>
    <row r="11576" ht="24.9" customHeight="1"/>
    <row r="11577" ht="24.9" customHeight="1"/>
    <row r="11578" ht="24.9" customHeight="1"/>
    <row r="11579" ht="24.9" customHeight="1"/>
    <row r="11580" ht="24.9" customHeight="1"/>
    <row r="11581" ht="24.9" customHeight="1"/>
    <row r="11582" ht="24.9" customHeight="1"/>
    <row r="11583" ht="24.9" customHeight="1"/>
    <row r="11584" ht="24.9" customHeight="1"/>
    <row r="11585" ht="24.9" customHeight="1"/>
    <row r="11586" ht="24.9" customHeight="1"/>
    <row r="11587" ht="24.9" customHeight="1"/>
    <row r="11588" ht="24.9" customHeight="1"/>
    <row r="11589" ht="24.9" customHeight="1"/>
    <row r="11590" ht="24.9" customHeight="1"/>
    <row r="11591" ht="24.9" customHeight="1"/>
    <row r="11592" ht="24.9" customHeight="1"/>
    <row r="11593" ht="24.9" customHeight="1"/>
    <row r="11594" ht="24.9" customHeight="1"/>
    <row r="11595" ht="24.9" customHeight="1"/>
    <row r="11596" ht="24.9" customHeight="1"/>
    <row r="11597" ht="24.9" customHeight="1"/>
    <row r="11598" ht="24.9" customHeight="1"/>
    <row r="11599" ht="24.9" customHeight="1"/>
    <row r="11600" ht="24.9" customHeight="1"/>
    <row r="11601" ht="24.9" customHeight="1"/>
    <row r="11602" ht="24.9" customHeight="1"/>
    <row r="11603" ht="24.9" customHeight="1"/>
    <row r="11604" ht="24.9" customHeight="1"/>
    <row r="11605" ht="24.9" customHeight="1"/>
    <row r="11606" ht="24.9" customHeight="1"/>
    <row r="11607" ht="24.9" customHeight="1"/>
    <row r="11608" ht="24.9" customHeight="1"/>
    <row r="11609" ht="24.9" customHeight="1"/>
    <row r="11610" ht="24.9" customHeight="1"/>
    <row r="11611" ht="24.9" customHeight="1"/>
    <row r="11612" ht="24.9" customHeight="1"/>
    <row r="11613" ht="24.9" customHeight="1"/>
    <row r="11614" ht="24.9" customHeight="1"/>
    <row r="11615" ht="24.9" customHeight="1"/>
    <row r="11616" ht="24.9" customHeight="1"/>
    <row r="11617" ht="24.9" customHeight="1"/>
    <row r="11618" ht="24.9" customHeight="1"/>
    <row r="11619" ht="24.9" customHeight="1"/>
    <row r="11620" ht="24.9" customHeight="1"/>
    <row r="11621" ht="24.9" customHeight="1"/>
    <row r="11622" ht="24.9" customHeight="1"/>
    <row r="11623" ht="24.9" customHeight="1"/>
    <row r="11624" ht="24.9" customHeight="1"/>
    <row r="11625" ht="24.9" customHeight="1"/>
    <row r="11626" ht="24.9" customHeight="1"/>
    <row r="11627" ht="24.9" customHeight="1"/>
    <row r="11628" ht="24.9" customHeight="1"/>
    <row r="11629" ht="24.9" customHeight="1"/>
    <row r="11630" ht="24.9" customHeight="1"/>
    <row r="11631" ht="24.9" customHeight="1"/>
    <row r="11632" ht="24.9" customHeight="1"/>
    <row r="11633" ht="24.9" customHeight="1"/>
    <row r="11634" ht="24.9" customHeight="1"/>
    <row r="11635" ht="24.9" customHeight="1"/>
    <row r="11636" ht="24.9" customHeight="1"/>
    <row r="11637" ht="24.9" customHeight="1"/>
    <row r="11638" ht="24.9" customHeight="1"/>
    <row r="11639" ht="24.9" customHeight="1"/>
    <row r="11640" ht="24.9" customHeight="1"/>
    <row r="11641" ht="24.9" customHeight="1"/>
    <row r="11642" ht="24.9" customHeight="1"/>
    <row r="11643" ht="24.9" customHeight="1"/>
    <row r="11644" ht="24.9" customHeight="1"/>
    <row r="11645" ht="24.9" customHeight="1"/>
    <row r="11646" ht="24.9" customHeight="1"/>
    <row r="11647" ht="24.9" customHeight="1"/>
    <row r="11648" ht="24.9" customHeight="1"/>
    <row r="11649" ht="24.9" customHeight="1"/>
    <row r="11650" ht="24.9" customHeight="1"/>
    <row r="11651" ht="24.9" customHeight="1"/>
    <row r="11652" ht="24.9" customHeight="1"/>
    <row r="11653" ht="24.9" customHeight="1"/>
    <row r="11654" ht="24.9" customHeight="1"/>
    <row r="11655" ht="24.9" customHeight="1"/>
    <row r="11656" ht="24.9" customHeight="1"/>
    <row r="11657" ht="24.9" customHeight="1"/>
    <row r="11658" ht="24.9" customHeight="1"/>
    <row r="11659" ht="24.9" customHeight="1"/>
    <row r="11660" ht="24.9" customHeight="1"/>
    <row r="11661" ht="24.9" customHeight="1"/>
    <row r="11662" ht="24.9" customHeight="1"/>
    <row r="11663" ht="24.9" customHeight="1"/>
    <row r="11664" ht="24.9" customHeight="1"/>
    <row r="11665" ht="24.9" customHeight="1"/>
    <row r="11666" ht="24.9" customHeight="1"/>
    <row r="11667" ht="24.9" customHeight="1"/>
    <row r="11668" ht="24.9" customHeight="1"/>
    <row r="11669" ht="24.9" customHeight="1"/>
    <row r="11670" ht="24.9" customHeight="1"/>
    <row r="11671" ht="24.9" customHeight="1"/>
    <row r="11672" ht="24.9" customHeight="1"/>
    <row r="11673" ht="24.9" customHeight="1"/>
    <row r="11674" ht="24.9" customHeight="1"/>
    <row r="11675" ht="24.9" customHeight="1"/>
    <row r="11676" ht="24.9" customHeight="1"/>
    <row r="11677" ht="24.9" customHeight="1"/>
    <row r="11678" ht="24.9" customHeight="1"/>
    <row r="11679" ht="24.9" customHeight="1"/>
    <row r="11680" ht="24.9" customHeight="1"/>
    <row r="11681" ht="24.9" customHeight="1"/>
    <row r="11682" ht="24.9" customHeight="1"/>
    <row r="11683" ht="24.9" customHeight="1"/>
    <row r="11684" ht="24.9" customHeight="1"/>
    <row r="11685" ht="24.9" customHeight="1"/>
    <row r="11686" ht="24.9" customHeight="1"/>
    <row r="11687" ht="24.9" customHeight="1"/>
    <row r="11688" ht="24.9" customHeight="1"/>
    <row r="11689" ht="24.9" customHeight="1"/>
    <row r="11690" ht="24.9" customHeight="1"/>
    <row r="11691" ht="24.9" customHeight="1"/>
    <row r="11692" ht="24.9" customHeight="1"/>
    <row r="11693" ht="24.9" customHeight="1"/>
    <row r="11694" ht="24.9" customHeight="1"/>
    <row r="11695" ht="24.9" customHeight="1"/>
    <row r="11696" ht="24.9" customHeight="1"/>
    <row r="11697" ht="24.9" customHeight="1"/>
    <row r="11698" ht="24.9" customHeight="1"/>
    <row r="11699" ht="24.9" customHeight="1"/>
    <row r="11700" ht="24.9" customHeight="1"/>
    <row r="11701" ht="24.9" customHeight="1"/>
    <row r="11702" ht="24.9" customHeight="1"/>
    <row r="11703" ht="24.9" customHeight="1"/>
    <row r="11704" ht="24.9" customHeight="1"/>
    <row r="11705" ht="24.9" customHeight="1"/>
    <row r="11706" ht="24.9" customHeight="1"/>
    <row r="11707" ht="24.9" customHeight="1"/>
    <row r="11708" ht="24.9" customHeight="1"/>
    <row r="11709" ht="24.9" customHeight="1"/>
    <row r="11710" ht="24.9" customHeight="1"/>
    <row r="11711" ht="24.9" customHeight="1"/>
    <row r="11712" ht="24.9" customHeight="1"/>
    <row r="11713" ht="24.9" customHeight="1"/>
    <row r="11714" ht="24.9" customHeight="1"/>
    <row r="11715" ht="24.9" customHeight="1"/>
    <row r="11716" ht="24.9" customHeight="1"/>
    <row r="11717" ht="24.9" customHeight="1"/>
    <row r="11718" ht="24.9" customHeight="1"/>
    <row r="11719" ht="24.9" customHeight="1"/>
    <row r="11720" ht="24.9" customHeight="1"/>
    <row r="11721" ht="24.9" customHeight="1"/>
    <row r="11722" ht="24.9" customHeight="1"/>
    <row r="11723" ht="24.9" customHeight="1"/>
    <row r="11724" ht="24.9" customHeight="1"/>
    <row r="11725" ht="24.9" customHeight="1"/>
    <row r="11726" ht="24.9" customHeight="1"/>
    <row r="11727" ht="24.9" customHeight="1"/>
    <row r="11728" ht="24.9" customHeight="1"/>
    <row r="11729" ht="24.9" customHeight="1"/>
    <row r="11730" ht="24.9" customHeight="1"/>
    <row r="11731" ht="24.9" customHeight="1"/>
    <row r="11732" ht="24.9" customHeight="1"/>
    <row r="11733" ht="24.9" customHeight="1"/>
    <row r="11734" ht="24.9" customHeight="1"/>
    <row r="11735" ht="24.9" customHeight="1"/>
    <row r="11736" ht="24.9" customHeight="1"/>
    <row r="11737" ht="24.9" customHeight="1"/>
    <row r="11738" ht="24.9" customHeight="1"/>
    <row r="11739" ht="24.9" customHeight="1"/>
    <row r="11740" ht="24.9" customHeight="1"/>
    <row r="11741" ht="24.9" customHeight="1"/>
    <row r="11742" ht="24.9" customHeight="1"/>
    <row r="11743" ht="24.9" customHeight="1"/>
    <row r="11744" ht="24.9" customHeight="1"/>
    <row r="11745" ht="24.9" customHeight="1"/>
    <row r="11746" ht="24.9" customHeight="1"/>
    <row r="11747" ht="24.9" customHeight="1"/>
    <row r="11748" ht="24.9" customHeight="1"/>
    <row r="11749" ht="24.9" customHeight="1"/>
    <row r="11750" ht="24.9" customHeight="1"/>
    <row r="11751" ht="24.9" customHeight="1"/>
    <row r="11752" ht="24.9" customHeight="1"/>
    <row r="11753" ht="24.9" customHeight="1"/>
    <row r="11754" ht="24.9" customHeight="1"/>
    <row r="11755" ht="24.9" customHeight="1"/>
    <row r="11756" ht="24.9" customHeight="1"/>
    <row r="11757" ht="24.9" customHeight="1"/>
    <row r="11758" ht="24.9" customHeight="1"/>
    <row r="11759" ht="24.9" customHeight="1"/>
    <row r="11760" ht="24.9" customHeight="1"/>
    <row r="11761" ht="24.9" customHeight="1"/>
    <row r="11762" ht="24.9" customHeight="1"/>
    <row r="11763" ht="24.9" customHeight="1"/>
    <row r="11764" ht="24.9" customHeight="1"/>
    <row r="11765" ht="24.9" customHeight="1"/>
    <row r="11766" ht="24.9" customHeight="1"/>
    <row r="11767" ht="24.9" customHeight="1"/>
    <row r="11768" ht="24.9" customHeight="1"/>
    <row r="11769" ht="24.9" customHeight="1"/>
    <row r="11770" ht="24.9" customHeight="1"/>
    <row r="11771" ht="24.9" customHeight="1"/>
    <row r="11772" ht="24.9" customHeight="1"/>
    <row r="11773" ht="24.9" customHeight="1"/>
    <row r="11774" ht="24.9" customHeight="1"/>
    <row r="11775" ht="24.9" customHeight="1"/>
    <row r="11776" ht="24.9" customHeight="1"/>
    <row r="11777" ht="24.9" customHeight="1"/>
    <row r="11778" ht="24.9" customHeight="1"/>
    <row r="11779" ht="24.9" customHeight="1"/>
    <row r="11780" ht="24.9" customHeight="1"/>
    <row r="11781" ht="24.9" customHeight="1"/>
    <row r="11782" ht="24.9" customHeight="1"/>
    <row r="11783" ht="24.9" customHeight="1"/>
    <row r="11784" ht="24.9" customHeight="1"/>
    <row r="11785" ht="24.9" customHeight="1"/>
    <row r="11786" ht="24.9" customHeight="1"/>
    <row r="11787" ht="24.9" customHeight="1"/>
    <row r="11788" ht="24.9" customHeight="1"/>
    <row r="11789" ht="24.9" customHeight="1"/>
    <row r="11790" ht="24.9" customHeight="1"/>
    <row r="11791" ht="24.9" customHeight="1"/>
    <row r="11792" ht="24.9" customHeight="1"/>
    <row r="11793" ht="24.9" customHeight="1"/>
    <row r="11794" ht="24.9" customHeight="1"/>
    <row r="11795" ht="24.9" customHeight="1"/>
    <row r="11796" ht="24.9" customHeight="1"/>
    <row r="11797" ht="24.9" customHeight="1"/>
    <row r="11798" ht="24.9" customHeight="1"/>
    <row r="11799" ht="24.9" customHeight="1"/>
    <row r="11800" ht="24.9" customHeight="1"/>
    <row r="11801" ht="24.9" customHeight="1"/>
    <row r="11802" ht="24.9" customHeight="1"/>
    <row r="11803" ht="24.9" customHeight="1"/>
    <row r="11804" ht="24.9" customHeight="1"/>
    <row r="11805" ht="24.9" customHeight="1"/>
    <row r="11806" ht="24.9" customHeight="1"/>
    <row r="11807" ht="24.9" customHeight="1"/>
    <row r="11808" ht="24.9" customHeight="1"/>
    <row r="11809" ht="24.9" customHeight="1"/>
    <row r="11810" ht="24.9" customHeight="1"/>
    <row r="11811" ht="24.9" customHeight="1"/>
    <row r="11812" ht="24.9" customHeight="1"/>
    <row r="11813" ht="24.9" customHeight="1"/>
    <row r="11814" ht="24.9" customHeight="1"/>
    <row r="11815" ht="24.9" customHeight="1"/>
    <row r="11816" ht="24.9" customHeight="1"/>
    <row r="11817" ht="24.9" customHeight="1"/>
    <row r="11818" ht="24.9" customHeight="1"/>
    <row r="11819" ht="24.9" customHeight="1"/>
    <row r="11820" ht="24.9" customHeight="1"/>
    <row r="11821" ht="24.9" customHeight="1"/>
    <row r="11822" ht="24.9" customHeight="1"/>
    <row r="11823" ht="24.9" customHeight="1"/>
    <row r="11824" ht="24.9" customHeight="1"/>
    <row r="11825" ht="24.9" customHeight="1"/>
    <row r="11826" ht="24.9" customHeight="1"/>
    <row r="11827" ht="24.9" customHeight="1"/>
    <row r="11828" ht="24.9" customHeight="1"/>
    <row r="11829" ht="24.9" customHeight="1"/>
    <row r="11830" ht="24.9" customHeight="1"/>
    <row r="11831" ht="24.9" customHeight="1"/>
    <row r="11832" ht="24.9" customHeight="1"/>
    <row r="11833" ht="24.9" customHeight="1"/>
    <row r="11834" ht="24.9" customHeight="1"/>
    <row r="11835" ht="24.9" customHeight="1"/>
    <row r="11836" ht="24.9" customHeight="1"/>
    <row r="11837" ht="24.9" customHeight="1"/>
    <row r="11838" ht="24.9" customHeight="1"/>
    <row r="11839" ht="24.9" customHeight="1"/>
    <row r="11840" ht="24.9" customHeight="1"/>
    <row r="11841" ht="24.9" customHeight="1"/>
    <row r="11842" ht="24.9" customHeight="1"/>
    <row r="11843" ht="24.9" customHeight="1"/>
    <row r="11844" ht="24.9" customHeight="1"/>
    <row r="11845" ht="24.9" customHeight="1"/>
    <row r="11846" ht="24.9" customHeight="1"/>
    <row r="11847" ht="24.9" customHeight="1"/>
    <row r="11848" ht="24.9" customHeight="1"/>
    <row r="11849" ht="24.9" customHeight="1"/>
    <row r="11850" ht="24.9" customHeight="1"/>
    <row r="11851" ht="24.9" customHeight="1"/>
    <row r="11852" ht="24.9" customHeight="1"/>
    <row r="11853" ht="24.9" customHeight="1"/>
    <row r="11854" ht="24.9" customHeight="1"/>
    <row r="11855" ht="24.9" customHeight="1"/>
    <row r="11856" ht="24.9" customHeight="1"/>
    <row r="11857" ht="24.9" customHeight="1"/>
    <row r="11858" ht="24.9" customHeight="1"/>
    <row r="11859" ht="24.9" customHeight="1"/>
    <row r="11860" ht="24.9" customHeight="1"/>
    <row r="11861" ht="24.9" customHeight="1"/>
    <row r="11862" ht="24.9" customHeight="1"/>
    <row r="11863" ht="24.9" customHeight="1"/>
    <row r="11864" ht="24.9" customHeight="1"/>
    <row r="11865" ht="24.9" customHeight="1"/>
    <row r="11866" ht="24.9" customHeight="1"/>
    <row r="11867" ht="24.9" customHeight="1"/>
    <row r="11868" ht="24.9" customHeight="1"/>
    <row r="11869" ht="24.9" customHeight="1"/>
    <row r="11870" ht="24.9" customHeight="1"/>
    <row r="11871" ht="24.9" customHeight="1"/>
    <row r="11872" ht="24.9" customHeight="1"/>
    <row r="11873" ht="24.9" customHeight="1"/>
    <row r="11874" ht="24.9" customHeight="1"/>
    <row r="11875" ht="24.9" customHeight="1"/>
    <row r="11876" ht="24.9" customHeight="1"/>
    <row r="11877" ht="24.9" customHeight="1"/>
    <row r="11878" ht="24.9" customHeight="1"/>
    <row r="11879" ht="24.9" customHeight="1"/>
    <row r="11880" ht="24.9" customHeight="1"/>
    <row r="11881" ht="24.9" customHeight="1"/>
    <row r="11882" ht="24.9" customHeight="1"/>
    <row r="11883" ht="24.9" customHeight="1"/>
    <row r="11884" ht="24.9" customHeight="1"/>
    <row r="11885" ht="24.9" customHeight="1"/>
    <row r="11886" ht="24.9" customHeight="1"/>
    <row r="11887" ht="24.9" customHeight="1"/>
    <row r="11888" ht="24.9" customHeight="1"/>
    <row r="11889" ht="24.9" customHeight="1"/>
    <row r="11890" ht="24.9" customHeight="1"/>
    <row r="11891" ht="24.9" customHeight="1"/>
    <row r="11892" ht="24.9" customHeight="1"/>
    <row r="11893" ht="24.9" customHeight="1"/>
    <row r="11894" ht="24.9" customHeight="1"/>
    <row r="11895" ht="24.9" customHeight="1"/>
    <row r="11896" ht="24.9" customHeight="1"/>
    <row r="11897" ht="24.9" customHeight="1"/>
    <row r="11898" ht="24.9" customHeight="1"/>
    <row r="11899" ht="24.9" customHeight="1"/>
    <row r="11900" ht="24.9" customHeight="1"/>
    <row r="11901" ht="24.9" customHeight="1"/>
    <row r="11902" ht="24.9" customHeight="1"/>
    <row r="11903" ht="24.9" customHeight="1"/>
    <row r="11904" ht="24.9" customHeight="1"/>
    <row r="11905" ht="24.9" customHeight="1"/>
    <row r="11906" ht="24.9" customHeight="1"/>
    <row r="11907" ht="24.9" customHeight="1"/>
    <row r="11908" ht="24.9" customHeight="1"/>
    <row r="11909" ht="24.9" customHeight="1"/>
    <row r="11910" ht="24.9" customHeight="1"/>
    <row r="11911" ht="24.9" customHeight="1"/>
    <row r="11912" ht="24.9" customHeight="1"/>
    <row r="11913" ht="24.9" customHeight="1"/>
    <row r="11914" ht="24.9" customHeight="1"/>
    <row r="11915" ht="24.9" customHeight="1"/>
    <row r="11916" ht="24.9" customHeight="1"/>
    <row r="11917" ht="24.9" customHeight="1"/>
    <row r="11918" ht="24.9" customHeight="1"/>
    <row r="11919" ht="24.9" customHeight="1"/>
    <row r="11920" ht="24.9" customHeight="1"/>
    <row r="11921" ht="24.9" customHeight="1"/>
    <row r="11922" ht="24.9" customHeight="1"/>
    <row r="11923" ht="24.9" customHeight="1"/>
    <row r="11924" ht="24.9" customHeight="1"/>
    <row r="11925" ht="24.9" customHeight="1"/>
    <row r="11926" ht="24.9" customHeight="1"/>
    <row r="11927" ht="24.9" customHeight="1"/>
    <row r="11928" ht="24.9" customHeight="1"/>
    <row r="11929" ht="24.9" customHeight="1"/>
    <row r="11930" ht="24.9" customHeight="1"/>
    <row r="11931" ht="24.9" customHeight="1"/>
    <row r="11932" ht="24.9" customHeight="1"/>
    <row r="11933" ht="24.9" customHeight="1"/>
    <row r="11934" ht="24.9" customHeight="1"/>
    <row r="11935" ht="24.9" customHeight="1"/>
    <row r="11936" ht="24.9" customHeight="1"/>
    <row r="11937" ht="24.9" customHeight="1"/>
    <row r="11938" ht="24.9" customHeight="1"/>
    <row r="11939" ht="24.9" customHeight="1"/>
    <row r="11940" ht="24.9" customHeight="1"/>
    <row r="11941" ht="24.9" customHeight="1"/>
    <row r="11942" ht="24.9" customHeight="1"/>
    <row r="11943" ht="24.9" customHeight="1"/>
    <row r="11944" ht="24.9" customHeight="1"/>
    <row r="11945" ht="24.9" customHeight="1"/>
    <row r="11946" ht="24.9" customHeight="1"/>
    <row r="11947" ht="24.9" customHeight="1"/>
    <row r="11948" ht="24.9" customHeight="1"/>
    <row r="11949" ht="24.9" customHeight="1"/>
    <row r="11950" ht="24.9" customHeight="1"/>
    <row r="11951" ht="24.9" customHeight="1"/>
    <row r="11952" ht="24.9" customHeight="1"/>
    <row r="11953" ht="24.9" customHeight="1"/>
    <row r="11954" ht="24.9" customHeight="1"/>
    <row r="11955" ht="24.9" customHeight="1"/>
    <row r="11956" ht="24.9" customHeight="1"/>
    <row r="11957" ht="24.9" customHeight="1"/>
    <row r="11958" ht="24.9" customHeight="1"/>
    <row r="11959" ht="24.9" customHeight="1"/>
    <row r="11960" ht="24.9" customHeight="1"/>
    <row r="11961" ht="24.9" customHeight="1"/>
    <row r="11962" ht="24.9" customHeight="1"/>
    <row r="11963" ht="24.9" customHeight="1"/>
    <row r="11964" ht="24.9" customHeight="1"/>
    <row r="11965" ht="24.9" customHeight="1"/>
    <row r="11966" ht="24.9" customHeight="1"/>
    <row r="11967" ht="24.9" customHeight="1"/>
    <row r="11968" ht="24.9" customHeight="1"/>
    <row r="11969" ht="24.9" customHeight="1"/>
    <row r="11970" ht="24.9" customHeight="1"/>
    <row r="11971" ht="24.9" customHeight="1"/>
    <row r="11972" ht="24.9" customHeight="1"/>
    <row r="11973" ht="24.9" customHeight="1"/>
    <row r="11974" ht="24.9" customHeight="1"/>
    <row r="11975" ht="24.9" customHeight="1"/>
    <row r="11976" ht="24.9" customHeight="1"/>
    <row r="11977" ht="24.9" customHeight="1"/>
    <row r="11978" ht="24.9" customHeight="1"/>
    <row r="11979" ht="24.9" customHeight="1"/>
    <row r="11980" ht="24.9" customHeight="1"/>
    <row r="11981" ht="24.9" customHeight="1"/>
    <row r="11982" ht="24.9" customHeight="1"/>
    <row r="11983" ht="24.9" customHeight="1"/>
    <row r="11984" ht="24.9" customHeight="1"/>
    <row r="11985" ht="24.9" customHeight="1"/>
    <row r="11986" ht="24.9" customHeight="1"/>
    <row r="11987" ht="24.9" customHeight="1"/>
    <row r="11988" ht="24.9" customHeight="1"/>
    <row r="11989" ht="24.9" customHeight="1"/>
    <row r="11990" ht="24.9" customHeight="1"/>
    <row r="11991" ht="24.9" customHeight="1"/>
    <row r="11992" ht="24.9" customHeight="1"/>
    <row r="11993" ht="24.9" customHeight="1"/>
    <row r="11994" ht="24.9" customHeight="1"/>
    <row r="11995" ht="24.9" customHeight="1"/>
    <row r="11996" ht="24.9" customHeight="1"/>
    <row r="11997" ht="24.9" customHeight="1"/>
    <row r="11998" ht="24.9" customHeight="1"/>
    <row r="11999" ht="24.9" customHeight="1"/>
    <row r="12000" ht="24.9" customHeight="1"/>
    <row r="12001" ht="24.9" customHeight="1"/>
    <row r="12002" ht="24.9" customHeight="1"/>
    <row r="12003" ht="24.9" customHeight="1"/>
    <row r="12004" ht="24.9" customHeight="1"/>
    <row r="12005" ht="24.9" customHeight="1"/>
    <row r="12006" ht="24.9" customHeight="1"/>
    <row r="12007" ht="24.9" customHeight="1"/>
    <row r="12008" ht="24.9" customHeight="1"/>
    <row r="12009" ht="24.9" customHeight="1"/>
    <row r="12010" ht="24.9" customHeight="1"/>
    <row r="12011" ht="24.9" customHeight="1"/>
    <row r="12012" ht="24.9" customHeight="1"/>
    <row r="12013" ht="24.9" customHeight="1"/>
    <row r="12014" ht="24.9" customHeight="1"/>
    <row r="12015" ht="24.9" customHeight="1"/>
    <row r="12016" ht="24.9" customHeight="1"/>
    <row r="12017" ht="24.9" customHeight="1"/>
    <row r="12018" ht="24.9" customHeight="1"/>
    <row r="12019" ht="24.9" customHeight="1"/>
    <row r="12020" ht="24.9" customHeight="1"/>
    <row r="12021" ht="24.9" customHeight="1"/>
    <row r="12022" ht="24.9" customHeight="1"/>
    <row r="12023" ht="24.9" customHeight="1"/>
    <row r="12024" ht="24.9" customHeight="1"/>
    <row r="12025" ht="24.9" customHeight="1"/>
    <row r="12026" ht="24.9" customHeight="1"/>
    <row r="12027" ht="24.9" customHeight="1"/>
    <row r="12028" ht="24.9" customHeight="1"/>
    <row r="12029" ht="24.9" customHeight="1"/>
    <row r="12030" ht="24.9" customHeight="1"/>
    <row r="12031" ht="24.9" customHeight="1"/>
    <row r="12032" ht="24.9" customHeight="1"/>
    <row r="12033" ht="24.9" customHeight="1"/>
    <row r="12034" ht="24.9" customHeight="1"/>
    <row r="12035" ht="24.9" customHeight="1"/>
    <row r="12036" ht="24.9" customHeight="1"/>
    <row r="12037" ht="24.9" customHeight="1"/>
    <row r="12038" ht="24.9" customHeight="1"/>
    <row r="12039" ht="24.9" customHeight="1"/>
    <row r="12040" ht="24.9" customHeight="1"/>
    <row r="12041" ht="24.9" customHeight="1"/>
    <row r="12042" ht="24.9" customHeight="1"/>
    <row r="12043" ht="24.9" customHeight="1"/>
    <row r="12044" ht="24.9" customHeight="1"/>
    <row r="12045" ht="24.9" customHeight="1"/>
    <row r="12046" ht="24.9" customHeight="1"/>
    <row r="12047" ht="24.9" customHeight="1"/>
    <row r="12048" ht="24.9" customHeight="1"/>
    <row r="12049" ht="24.9" customHeight="1"/>
    <row r="12050" ht="24.9" customHeight="1"/>
    <row r="12051" ht="24.9" customHeight="1"/>
    <row r="12052" ht="24.9" customHeight="1"/>
    <row r="12053" ht="24.9" customHeight="1"/>
    <row r="12054" ht="24.9" customHeight="1"/>
    <row r="12055" ht="24.9" customHeight="1"/>
    <row r="12056" ht="24.9" customHeight="1"/>
    <row r="12057" ht="24.9" customHeight="1"/>
    <row r="12058" ht="24.9" customHeight="1"/>
    <row r="12059" ht="24.9" customHeight="1"/>
    <row r="12060" ht="24.9" customHeight="1"/>
    <row r="12061" ht="24.9" customHeight="1"/>
    <row r="12062" ht="24.9" customHeight="1"/>
    <row r="12063" ht="24.9" customHeight="1"/>
    <row r="12064" ht="24.9" customHeight="1"/>
    <row r="12065" ht="24.9" customHeight="1"/>
    <row r="12066" ht="24.9" customHeight="1"/>
    <row r="12067" ht="24.9" customHeight="1"/>
    <row r="12068" ht="24.9" customHeight="1"/>
    <row r="12069" ht="24.9" customHeight="1"/>
    <row r="12070" ht="24.9" customHeight="1"/>
    <row r="12071" ht="24.9" customHeight="1"/>
    <row r="12072" ht="24.9" customHeight="1"/>
    <row r="12073" ht="24.9" customHeight="1"/>
    <row r="12074" ht="24.9" customHeight="1"/>
    <row r="12075" ht="24.9" customHeight="1"/>
    <row r="12076" ht="24.9" customHeight="1"/>
    <row r="12077" ht="24.9" customHeight="1"/>
    <row r="12078" ht="24.9" customHeight="1"/>
    <row r="12079" ht="24.9" customHeight="1"/>
    <row r="12080" ht="24.9" customHeight="1"/>
    <row r="12081" ht="24.9" customHeight="1"/>
    <row r="12082" ht="24.9" customHeight="1"/>
    <row r="12083" ht="24.9" customHeight="1"/>
    <row r="12084" ht="24.9" customHeight="1"/>
    <row r="12085" ht="24.9" customHeight="1"/>
    <row r="12086" ht="24.9" customHeight="1"/>
    <row r="12087" ht="24.9" customHeight="1"/>
    <row r="12088" ht="24.9" customHeight="1"/>
    <row r="12089" ht="24.9" customHeight="1"/>
    <row r="12090" ht="24.9" customHeight="1"/>
    <row r="12091" ht="24.9" customHeight="1"/>
    <row r="12092" ht="24.9" customHeight="1"/>
    <row r="12093" ht="24.9" customHeight="1"/>
    <row r="12094" ht="24.9" customHeight="1"/>
    <row r="12095" ht="24.9" customHeight="1"/>
    <row r="12096" ht="24.9" customHeight="1"/>
    <row r="12097" ht="24.9" customHeight="1"/>
    <row r="12098" ht="24.9" customHeight="1"/>
    <row r="12099" ht="24.9" customHeight="1"/>
    <row r="12100" ht="24.9" customHeight="1"/>
    <row r="12101" ht="24.9" customHeight="1"/>
    <row r="12102" ht="24.9" customHeight="1"/>
    <row r="12103" ht="24.9" customHeight="1"/>
    <row r="12104" ht="24.9" customHeight="1"/>
    <row r="12105" ht="24.9" customHeight="1"/>
    <row r="12106" ht="24.9" customHeight="1"/>
    <row r="12107" ht="24.9" customHeight="1"/>
    <row r="12108" ht="24.9" customHeight="1"/>
    <row r="12109" ht="24.9" customHeight="1"/>
    <row r="12110" ht="24.9" customHeight="1"/>
    <row r="12111" ht="24.9" customHeight="1"/>
    <row r="12112" ht="24.9" customHeight="1"/>
    <row r="12113" ht="24.9" customHeight="1"/>
    <row r="12114" ht="24.9" customHeight="1"/>
    <row r="12115" ht="24.9" customHeight="1"/>
    <row r="12116" ht="24.9" customHeight="1"/>
    <row r="12117" ht="24.9" customHeight="1"/>
    <row r="12118" ht="24.9" customHeight="1"/>
    <row r="12119" ht="24.9" customHeight="1"/>
    <row r="12120" ht="24.9" customHeight="1"/>
    <row r="12121" ht="24.9" customHeight="1"/>
    <row r="12122" ht="24.9" customHeight="1"/>
    <row r="12123" ht="24.9" customHeight="1"/>
    <row r="12124" ht="24.9" customHeight="1"/>
    <row r="12125" ht="24.9" customHeight="1"/>
    <row r="12126" ht="24.9" customHeight="1"/>
    <row r="12127" ht="24.9" customHeight="1"/>
    <row r="12128" ht="24.9" customHeight="1"/>
    <row r="12129" ht="24.9" customHeight="1"/>
    <row r="12130" ht="24.9" customHeight="1"/>
    <row r="12131" ht="24.9" customHeight="1"/>
    <row r="12132" ht="24.9" customHeight="1"/>
    <row r="12133" ht="24.9" customHeight="1"/>
    <row r="12134" ht="24.9" customHeight="1"/>
    <row r="12135" ht="24.9" customHeight="1"/>
    <row r="12136" ht="24.9" customHeight="1"/>
    <row r="12137" ht="24.9" customHeight="1"/>
    <row r="12138" ht="24.9" customHeight="1"/>
    <row r="12139" ht="24.9" customHeight="1"/>
    <row r="12140" ht="24.9" customHeight="1"/>
    <row r="12141" ht="24.9" customHeight="1"/>
    <row r="12142" ht="24.9" customHeight="1"/>
    <row r="12143" ht="24.9" customHeight="1"/>
    <row r="12144" ht="24.9" customHeight="1"/>
    <row r="12145" ht="24.9" customHeight="1"/>
    <row r="12146" ht="24.9" customHeight="1"/>
    <row r="12147" ht="24.9" customHeight="1"/>
    <row r="12148" ht="24.9" customHeight="1"/>
    <row r="12149" ht="24.9" customHeight="1"/>
    <row r="12150" ht="24.9" customHeight="1"/>
    <row r="12151" ht="24.9" customHeight="1"/>
    <row r="12152" ht="24.9" customHeight="1"/>
    <row r="12153" ht="24.9" customHeight="1"/>
    <row r="12154" ht="24.9" customHeight="1"/>
    <row r="12155" ht="24.9" customHeight="1"/>
    <row r="12156" ht="24.9" customHeight="1"/>
    <row r="12157" ht="24.9" customHeight="1"/>
    <row r="12158" ht="24.9" customHeight="1"/>
    <row r="12159" ht="24.9" customHeight="1"/>
    <row r="12160" ht="24.9" customHeight="1"/>
    <row r="12161" ht="24.9" customHeight="1"/>
    <row r="12162" ht="24.9" customHeight="1"/>
    <row r="12163" ht="24.9" customHeight="1"/>
    <row r="12164" ht="24.9" customHeight="1"/>
    <row r="12165" ht="24.9" customHeight="1"/>
    <row r="12166" ht="24.9" customHeight="1"/>
    <row r="12167" ht="24.9" customHeight="1"/>
    <row r="12168" ht="24.9" customHeight="1"/>
    <row r="12169" ht="24.9" customHeight="1"/>
    <row r="12170" ht="24.9" customHeight="1"/>
    <row r="12171" ht="24.9" customHeight="1"/>
    <row r="12172" ht="24.9" customHeight="1"/>
    <row r="12173" ht="24.9" customHeight="1"/>
    <row r="12174" ht="24.9" customHeight="1"/>
    <row r="12175" ht="24.9" customHeight="1"/>
    <row r="12176" ht="24.9" customHeight="1"/>
    <row r="12177" ht="24.9" customHeight="1"/>
    <row r="12178" ht="24.9" customHeight="1"/>
    <row r="12179" ht="24.9" customHeight="1"/>
    <row r="12180" ht="24.9" customHeight="1"/>
    <row r="12181" ht="24.9" customHeight="1"/>
    <row r="12182" ht="24.9" customHeight="1"/>
    <row r="12183" ht="24.9" customHeight="1"/>
    <row r="12184" ht="24.9" customHeight="1"/>
    <row r="12185" ht="24.9" customHeight="1"/>
    <row r="12186" ht="24.9" customHeight="1"/>
    <row r="12187" ht="24.9" customHeight="1"/>
    <row r="12188" ht="24.9" customHeight="1"/>
    <row r="12189" ht="24.9" customHeight="1"/>
    <row r="12190" ht="24.9" customHeight="1"/>
    <row r="12191" ht="24.9" customHeight="1"/>
    <row r="12192" ht="24.9" customHeight="1"/>
    <row r="12193" ht="24.9" customHeight="1"/>
    <row r="12194" ht="24.9" customHeight="1"/>
    <row r="12195" ht="24.9" customHeight="1"/>
    <row r="12196" ht="24.9" customHeight="1"/>
    <row r="12197" ht="24.9" customHeight="1"/>
    <row r="12198" ht="24.9" customHeight="1"/>
    <row r="12199" ht="24.9" customHeight="1"/>
    <row r="12200" ht="24.9" customHeight="1"/>
    <row r="12201" ht="24.9" customHeight="1"/>
    <row r="12202" ht="24.9" customHeight="1"/>
    <row r="12203" ht="24.9" customHeight="1"/>
    <row r="12204" ht="24.9" customHeight="1"/>
    <row r="12205" ht="24.9" customHeight="1"/>
    <row r="12206" ht="24.9" customHeight="1"/>
    <row r="12207" ht="24.9" customHeight="1"/>
    <row r="12208" ht="24.9" customHeight="1"/>
    <row r="12209" ht="24.9" customHeight="1"/>
    <row r="12210" ht="24.9" customHeight="1"/>
    <row r="12211" ht="24.9" customHeight="1"/>
    <row r="12212" ht="24.9" customHeight="1"/>
    <row r="12213" ht="24.9" customHeight="1"/>
    <row r="12214" ht="24.9" customHeight="1"/>
    <row r="12215" ht="24.9" customHeight="1"/>
    <row r="12216" ht="24.9" customHeight="1"/>
    <row r="12217" ht="24.9" customHeight="1"/>
    <row r="12218" ht="24.9" customHeight="1"/>
    <row r="12219" ht="24.9" customHeight="1"/>
    <row r="12220" ht="24.9" customHeight="1"/>
    <row r="12221" ht="24.9" customHeight="1"/>
    <row r="12222" ht="24.9" customHeight="1"/>
    <row r="12223" ht="24.9" customHeight="1"/>
    <row r="12224" ht="24.9" customHeight="1"/>
    <row r="12225" ht="24.9" customHeight="1"/>
    <row r="12226" ht="24.9" customHeight="1"/>
    <row r="12227" ht="24.9" customHeight="1"/>
    <row r="12228" ht="24.9" customHeight="1"/>
    <row r="12229" ht="24.9" customHeight="1"/>
    <row r="12230" ht="24.9" customHeight="1"/>
    <row r="12231" ht="24.9" customHeight="1"/>
    <row r="12232" ht="24.9" customHeight="1"/>
    <row r="12233" ht="24.9" customHeight="1"/>
    <row r="12234" ht="24.9" customHeight="1"/>
    <row r="12235" ht="24.9" customHeight="1"/>
    <row r="12236" ht="24.9" customHeight="1"/>
    <row r="12237" ht="24.9" customHeight="1"/>
    <row r="12238" ht="24.9" customHeight="1"/>
    <row r="12239" ht="24.9" customHeight="1"/>
    <row r="12240" ht="24.9" customHeight="1"/>
    <row r="12241" ht="24.9" customHeight="1"/>
    <row r="12242" ht="24.9" customHeight="1"/>
    <row r="12243" ht="24.9" customHeight="1"/>
    <row r="12244" ht="24.9" customHeight="1"/>
    <row r="12245" ht="24.9" customHeight="1"/>
    <row r="12246" ht="24.9" customHeight="1"/>
    <row r="12247" ht="24.9" customHeight="1"/>
    <row r="12248" ht="24.9" customHeight="1"/>
    <row r="12249" ht="24.9" customHeight="1"/>
    <row r="12250" ht="24.9" customHeight="1"/>
    <row r="12251" ht="24.9" customHeight="1"/>
    <row r="12252" ht="24.9" customHeight="1"/>
    <row r="12253" ht="24.9" customHeight="1"/>
    <row r="12254" ht="24.9" customHeight="1"/>
    <row r="12255" ht="24.9" customHeight="1"/>
    <row r="12256" ht="24.9" customHeight="1"/>
    <row r="12257" ht="24.9" customHeight="1"/>
    <row r="12258" ht="24.9" customHeight="1"/>
    <row r="12259" ht="24.9" customHeight="1"/>
    <row r="12260" ht="24.9" customHeight="1"/>
    <row r="12261" ht="24.9" customHeight="1"/>
    <row r="12262" ht="24.9" customHeight="1"/>
    <row r="12263" ht="24.9" customHeight="1"/>
    <row r="12264" ht="24.9" customHeight="1"/>
    <row r="12265" ht="24.9" customHeight="1"/>
    <row r="12266" ht="24.9" customHeight="1"/>
    <row r="12267" ht="24.9" customHeight="1"/>
    <row r="12268" ht="24.9" customHeight="1"/>
    <row r="12269" ht="24.9" customHeight="1"/>
    <row r="12270" ht="24.9" customHeight="1"/>
    <row r="12271" ht="24.9" customHeight="1"/>
    <row r="12272" ht="24.9" customHeight="1"/>
    <row r="12273" ht="24.9" customHeight="1"/>
    <row r="12274" ht="24.9" customHeight="1"/>
    <row r="12275" ht="24.9" customHeight="1"/>
    <row r="12276" ht="24.9" customHeight="1"/>
    <row r="12277" ht="24.9" customHeight="1"/>
    <row r="12278" ht="24.9" customHeight="1"/>
    <row r="12279" ht="24.9" customHeight="1"/>
    <row r="12280" ht="24.9" customHeight="1"/>
    <row r="12281" ht="24.9" customHeight="1"/>
    <row r="12282" ht="24.9" customHeight="1"/>
    <row r="12283" ht="24.9" customHeight="1"/>
    <row r="12284" ht="24.9" customHeight="1"/>
    <row r="12285" ht="24.9" customHeight="1"/>
    <row r="12286" ht="24.9" customHeight="1"/>
    <row r="12287" ht="24.9" customHeight="1"/>
    <row r="12288" ht="24.9" customHeight="1"/>
    <row r="12289" ht="24.9" customHeight="1"/>
    <row r="12290" ht="24.9" customHeight="1"/>
    <row r="12291" ht="24.9" customHeight="1"/>
    <row r="12292" ht="24.9" customHeight="1"/>
    <row r="12293" ht="24.9" customHeight="1"/>
    <row r="12294" ht="24.9" customHeight="1"/>
    <row r="12295" ht="24.9" customHeight="1"/>
    <row r="12296" ht="24.9" customHeight="1"/>
    <row r="12297" ht="24.9" customHeight="1"/>
    <row r="12298" ht="24.9" customHeight="1"/>
    <row r="12299" ht="24.9" customHeight="1"/>
    <row r="12300" ht="24.9" customHeight="1"/>
    <row r="12301" ht="24.9" customHeight="1"/>
    <row r="12302" ht="24.9" customHeight="1"/>
    <row r="12303" ht="24.9" customHeight="1"/>
    <row r="12304" ht="24.9" customHeight="1"/>
    <row r="12305" ht="24.9" customHeight="1"/>
    <row r="12306" ht="24.9" customHeight="1"/>
    <row r="12307" ht="24.9" customHeight="1"/>
    <row r="12308" ht="24.9" customHeight="1"/>
    <row r="12309" ht="24.9" customHeight="1"/>
    <row r="12310" ht="24.9" customHeight="1"/>
    <row r="12311" ht="24.9" customHeight="1"/>
    <row r="12312" ht="24.9" customHeight="1"/>
    <row r="12313" ht="24.9" customHeight="1"/>
    <row r="12314" ht="24.9" customHeight="1"/>
    <row r="12315" ht="24.9" customHeight="1"/>
    <row r="12316" ht="24.9" customHeight="1"/>
    <row r="12317" ht="24.9" customHeight="1"/>
    <row r="12318" ht="24.9" customHeight="1"/>
    <row r="12319" ht="24.9" customHeight="1"/>
    <row r="12320" ht="24.9" customHeight="1"/>
    <row r="12321" ht="24.9" customHeight="1"/>
    <row r="12322" ht="24.9" customHeight="1"/>
    <row r="12323" ht="24.9" customHeight="1"/>
    <row r="12324" ht="24.9" customHeight="1"/>
    <row r="12325" ht="24.9" customHeight="1"/>
    <row r="12326" ht="24.9" customHeight="1"/>
    <row r="12327" ht="24.9" customHeight="1"/>
    <row r="12328" ht="24.9" customHeight="1"/>
    <row r="12329" ht="24.9" customHeight="1"/>
    <row r="12330" ht="24.9" customHeight="1"/>
    <row r="12331" ht="24.9" customHeight="1"/>
    <row r="12332" ht="24.9" customHeight="1"/>
    <row r="12333" ht="24.9" customHeight="1"/>
    <row r="12334" ht="24.9" customHeight="1"/>
    <row r="12335" ht="24.9" customHeight="1"/>
    <row r="12336" ht="24.9" customHeight="1"/>
    <row r="12337" ht="24.9" customHeight="1"/>
    <row r="12338" ht="24.9" customHeight="1"/>
    <row r="12339" ht="24.9" customHeight="1"/>
    <row r="12340" ht="24.9" customHeight="1"/>
    <row r="12341" ht="24.9" customHeight="1"/>
    <row r="12342" ht="24.9" customHeight="1"/>
    <row r="12343" ht="24.9" customHeight="1"/>
    <row r="12344" ht="24.9" customHeight="1"/>
    <row r="12345" ht="24.9" customHeight="1"/>
    <row r="12346" ht="24.9" customHeight="1"/>
    <row r="12347" ht="24.9" customHeight="1"/>
    <row r="12348" ht="24.9" customHeight="1"/>
    <row r="12349" ht="24.9" customHeight="1"/>
    <row r="12350" ht="24.9" customHeight="1"/>
    <row r="12351" ht="24.9" customHeight="1"/>
    <row r="12352" ht="24.9" customHeight="1"/>
    <row r="12353" ht="24.9" customHeight="1"/>
    <row r="12354" ht="24.9" customHeight="1"/>
    <row r="12355" ht="24.9" customHeight="1"/>
    <row r="12356" ht="24.9" customHeight="1"/>
    <row r="12357" ht="24.9" customHeight="1"/>
    <row r="12358" ht="24.9" customHeight="1"/>
    <row r="12359" ht="24.9" customHeight="1"/>
    <row r="12360" ht="24.9" customHeight="1"/>
    <row r="12361" ht="24.9" customHeight="1"/>
    <row r="12362" ht="24.9" customHeight="1"/>
    <row r="12363" ht="24.9" customHeight="1"/>
    <row r="12364" ht="24.9" customHeight="1"/>
    <row r="12365" ht="24.9" customHeight="1"/>
    <row r="12366" ht="24.9" customHeight="1"/>
    <row r="12367" ht="24.9" customHeight="1"/>
    <row r="12368" ht="24.9" customHeight="1"/>
    <row r="12369" ht="24.9" customHeight="1"/>
    <row r="12370" ht="24.9" customHeight="1"/>
    <row r="12371" ht="24.9" customHeight="1"/>
    <row r="12372" ht="24.9" customHeight="1"/>
    <row r="12373" ht="24.9" customHeight="1"/>
    <row r="12374" ht="24.9" customHeight="1"/>
    <row r="12375" ht="24.9" customHeight="1"/>
    <row r="12376" ht="24.9" customHeight="1"/>
    <row r="12377" ht="24.9" customHeight="1"/>
    <row r="12378" ht="24.9" customHeight="1"/>
    <row r="12379" ht="24.9" customHeight="1"/>
    <row r="12380" ht="24.9" customHeight="1"/>
    <row r="12381" ht="24.9" customHeight="1"/>
    <row r="12382" ht="24.9" customHeight="1"/>
    <row r="12383" ht="24.9" customHeight="1"/>
    <row r="12384" ht="24.9" customHeight="1"/>
    <row r="12385" ht="24.9" customHeight="1"/>
    <row r="12386" ht="24.9" customHeight="1"/>
    <row r="12387" ht="24.9" customHeight="1"/>
    <row r="12388" ht="24.9" customHeight="1"/>
    <row r="12389" ht="24.9" customHeight="1"/>
    <row r="12390" ht="24.9" customHeight="1"/>
    <row r="12391" ht="24.9" customHeight="1"/>
    <row r="12392" ht="24.9" customHeight="1"/>
    <row r="12393" ht="24.9" customHeight="1"/>
    <row r="12394" ht="24.9" customHeight="1"/>
    <row r="12395" ht="24.9" customHeight="1"/>
    <row r="12396" ht="24.9" customHeight="1"/>
    <row r="12397" ht="24.9" customHeight="1"/>
    <row r="12398" ht="24.9" customHeight="1"/>
    <row r="12399" ht="24.9" customHeight="1"/>
    <row r="12400" ht="24.9" customHeight="1"/>
    <row r="12401" ht="24.9" customHeight="1"/>
    <row r="12402" ht="24.9" customHeight="1"/>
    <row r="12403" ht="24.9" customHeight="1"/>
    <row r="12404" ht="24.9" customHeight="1"/>
    <row r="12405" ht="24.9" customHeight="1"/>
    <row r="12406" ht="24.9" customHeight="1"/>
    <row r="12407" ht="24.9" customHeight="1"/>
    <row r="12408" ht="24.9" customHeight="1"/>
    <row r="12409" ht="24.9" customHeight="1"/>
    <row r="12410" ht="24.9" customHeight="1"/>
    <row r="12411" ht="24.9" customHeight="1"/>
    <row r="12412" ht="24.9" customHeight="1"/>
    <row r="12413" ht="24.9" customHeight="1"/>
    <row r="12414" ht="24.9" customHeight="1"/>
    <row r="12415" ht="24.9" customHeight="1"/>
    <row r="12416" ht="24.9" customHeight="1"/>
    <row r="12417" ht="24.9" customHeight="1"/>
    <row r="12418" ht="24.9" customHeight="1"/>
    <row r="12419" ht="24.9" customHeight="1"/>
    <row r="12420" ht="24.9" customHeight="1"/>
    <row r="12421" ht="24.9" customHeight="1"/>
    <row r="12422" ht="24.9" customHeight="1"/>
    <row r="12423" ht="24.9" customHeight="1"/>
    <row r="12424" ht="24.9" customHeight="1"/>
    <row r="12425" ht="24.9" customHeight="1"/>
    <row r="12426" ht="24.9" customHeight="1"/>
    <row r="12427" ht="24.9" customHeight="1"/>
    <row r="12428" ht="24.9" customHeight="1"/>
    <row r="12429" ht="24.9" customHeight="1"/>
    <row r="12430" ht="24.9" customHeight="1"/>
    <row r="12431" ht="24.9" customHeight="1"/>
    <row r="12432" ht="24.9" customHeight="1"/>
    <row r="12433" ht="24.9" customHeight="1"/>
    <row r="12434" ht="24.9" customHeight="1"/>
    <row r="12435" ht="24.9" customHeight="1"/>
    <row r="12436" ht="24.9" customHeight="1"/>
    <row r="12437" ht="24.9" customHeight="1"/>
    <row r="12438" ht="24.9" customHeight="1"/>
    <row r="12439" ht="24.9" customHeight="1"/>
    <row r="12440" ht="24.9" customHeight="1"/>
    <row r="12441" ht="24.9" customHeight="1"/>
    <row r="12442" ht="24.9" customHeight="1"/>
    <row r="12443" ht="24.9" customHeight="1"/>
    <row r="12444" ht="24.9" customHeight="1"/>
    <row r="12445" ht="24.9" customHeight="1"/>
    <row r="12446" ht="24.9" customHeight="1"/>
    <row r="12447" ht="24.9" customHeight="1"/>
    <row r="12448" ht="24.9" customHeight="1"/>
    <row r="12449" ht="24.9" customHeight="1"/>
    <row r="12450" ht="24.9" customHeight="1"/>
    <row r="12451" ht="24.9" customHeight="1"/>
    <row r="12452" ht="24.9" customHeight="1"/>
    <row r="12453" ht="24.9" customHeight="1"/>
    <row r="12454" ht="24.9" customHeight="1"/>
    <row r="12455" ht="24.9" customHeight="1"/>
    <row r="12456" ht="24.9" customHeight="1"/>
    <row r="12457" ht="24.9" customHeight="1"/>
    <row r="12458" ht="24.9" customHeight="1"/>
    <row r="12459" ht="24.9" customHeight="1"/>
    <row r="12460" ht="24.9" customHeight="1"/>
    <row r="12461" ht="24.9" customHeight="1"/>
    <row r="12462" ht="24.9" customHeight="1"/>
    <row r="12463" ht="24.9" customHeight="1"/>
    <row r="12464" ht="24.9" customHeight="1"/>
    <row r="12465" ht="24.9" customHeight="1"/>
    <row r="12466" ht="24.9" customHeight="1"/>
    <row r="12467" ht="24.9" customHeight="1"/>
    <row r="12468" ht="24.9" customHeight="1"/>
    <row r="12469" ht="24.9" customHeight="1"/>
    <row r="12470" ht="24.9" customHeight="1"/>
    <row r="12471" ht="24.9" customHeight="1"/>
    <row r="12472" ht="24.9" customHeight="1"/>
    <row r="12473" ht="24.9" customHeight="1"/>
    <row r="12474" ht="24.9" customHeight="1"/>
    <row r="12475" ht="24.9" customHeight="1"/>
    <row r="12476" ht="24.9" customHeight="1"/>
    <row r="12477" ht="24.9" customHeight="1"/>
    <row r="12478" ht="24.9" customHeight="1"/>
    <row r="12479" ht="24.9" customHeight="1"/>
    <row r="12480" ht="24.9" customHeight="1"/>
    <row r="12481" ht="24.9" customHeight="1"/>
    <row r="12482" ht="24.9" customHeight="1"/>
    <row r="12483" ht="24.9" customHeight="1"/>
    <row r="12484" ht="24.9" customHeight="1"/>
    <row r="12485" ht="24.9" customHeight="1"/>
    <row r="12486" ht="24.9" customHeight="1"/>
    <row r="12487" ht="24.9" customHeight="1"/>
    <row r="12488" ht="24.9" customHeight="1"/>
    <row r="12489" ht="24.9" customHeight="1"/>
    <row r="12490" ht="24.9" customHeight="1"/>
    <row r="12491" ht="24.9" customHeight="1"/>
    <row r="12492" ht="24.9" customHeight="1"/>
    <row r="12493" ht="24.9" customHeight="1"/>
    <row r="12494" ht="24.9" customHeight="1"/>
    <row r="12495" ht="24.9" customHeight="1"/>
    <row r="12496" ht="24.9" customHeight="1"/>
    <row r="12497" ht="24.9" customHeight="1"/>
    <row r="12498" ht="24.9" customHeight="1"/>
    <row r="12499" ht="24.9" customHeight="1"/>
    <row r="12500" ht="24.9" customHeight="1"/>
    <row r="12501" ht="24.9" customHeight="1"/>
    <row r="12502" ht="24.9" customHeight="1"/>
    <row r="12503" ht="24.9" customHeight="1"/>
    <row r="12504" ht="24.9" customHeight="1"/>
    <row r="12505" ht="24.9" customHeight="1"/>
    <row r="12506" ht="24.9" customHeight="1"/>
    <row r="12507" ht="24.9" customHeight="1"/>
    <row r="12508" ht="24.9" customHeight="1"/>
    <row r="12509" ht="24.9" customHeight="1"/>
    <row r="12510" ht="24.9" customHeight="1"/>
    <row r="12511" ht="24.9" customHeight="1"/>
    <row r="12512" ht="24.9" customHeight="1"/>
    <row r="12513" ht="24.9" customHeight="1"/>
    <row r="12514" ht="24.9" customHeight="1"/>
    <row r="12515" ht="24.9" customHeight="1"/>
    <row r="12516" ht="24.9" customHeight="1"/>
    <row r="12517" ht="24.9" customHeight="1"/>
    <row r="12518" ht="24.9" customHeight="1"/>
    <row r="12519" ht="24.9" customHeight="1"/>
    <row r="12520" ht="24.9" customHeight="1"/>
    <row r="12521" ht="24.9" customHeight="1"/>
    <row r="12522" ht="24.9" customHeight="1"/>
    <row r="12523" ht="24.9" customHeight="1"/>
    <row r="12524" ht="24.9" customHeight="1"/>
    <row r="12525" ht="24.9" customHeight="1"/>
    <row r="12526" ht="24.9" customHeight="1"/>
    <row r="12527" ht="24.9" customHeight="1"/>
    <row r="12528" ht="24.9" customHeight="1"/>
    <row r="12529" ht="24.9" customHeight="1"/>
    <row r="12530" ht="24.9" customHeight="1"/>
    <row r="12531" ht="24.9" customHeight="1"/>
    <row r="12532" ht="24.9" customHeight="1"/>
    <row r="12533" ht="24.9" customHeight="1"/>
    <row r="12534" ht="24.9" customHeight="1"/>
    <row r="12535" ht="24.9" customHeight="1"/>
    <row r="12536" ht="24.9" customHeight="1"/>
    <row r="12537" ht="24.9" customHeight="1"/>
    <row r="12538" ht="24.9" customHeight="1"/>
    <row r="12539" ht="24.9" customHeight="1"/>
    <row r="12540" ht="24.9" customHeight="1"/>
    <row r="12541" ht="24.9" customHeight="1"/>
    <row r="12542" ht="24.9" customHeight="1"/>
    <row r="12543" ht="24.9" customHeight="1"/>
    <row r="12544" ht="24.9" customHeight="1"/>
    <row r="12545" ht="24.9" customHeight="1"/>
    <row r="12546" ht="24.9" customHeight="1"/>
    <row r="12547" ht="24.9" customHeight="1"/>
    <row r="12548" ht="24.9" customHeight="1"/>
    <row r="12549" ht="24.9" customHeight="1"/>
    <row r="12550" ht="24.9" customHeight="1"/>
    <row r="12551" ht="24.9" customHeight="1"/>
    <row r="12552" ht="24.9" customHeight="1"/>
    <row r="12553" ht="24.9" customHeight="1"/>
    <row r="12554" ht="24.9" customHeight="1"/>
    <row r="12555" ht="24.9" customHeight="1"/>
    <row r="12556" ht="24.9" customHeight="1"/>
    <row r="12557" ht="24.9" customHeight="1"/>
    <row r="12558" ht="24.9" customHeight="1"/>
    <row r="12559" ht="24.9" customHeight="1"/>
    <row r="12560" ht="24.9" customHeight="1"/>
    <row r="12561" ht="24.9" customHeight="1"/>
    <row r="12562" ht="24.9" customHeight="1"/>
    <row r="12563" ht="24.9" customHeight="1"/>
    <row r="12564" ht="24.9" customHeight="1"/>
    <row r="12565" ht="24.9" customHeight="1"/>
    <row r="12566" ht="24.9" customHeight="1"/>
    <row r="12567" ht="24.9" customHeight="1"/>
    <row r="12568" ht="24.9" customHeight="1"/>
    <row r="12569" ht="24.9" customHeight="1"/>
    <row r="12570" ht="24.9" customHeight="1"/>
    <row r="12571" ht="24.9" customHeight="1"/>
    <row r="12572" ht="24.9" customHeight="1"/>
    <row r="12573" ht="24.9" customHeight="1"/>
    <row r="12574" ht="24.9" customHeight="1"/>
    <row r="12575" ht="24.9" customHeight="1"/>
    <row r="12576" ht="24.9" customHeight="1"/>
    <row r="12577" ht="24.9" customHeight="1"/>
    <row r="12578" ht="24.9" customHeight="1"/>
    <row r="12579" ht="24.9" customHeight="1"/>
    <row r="12580" ht="24.9" customHeight="1"/>
    <row r="12581" ht="24.9" customHeight="1"/>
    <row r="12582" ht="24.9" customHeight="1"/>
    <row r="12583" ht="24.9" customHeight="1"/>
    <row r="12584" ht="24.9" customHeight="1"/>
    <row r="12585" ht="24.9" customHeight="1"/>
    <row r="12586" ht="24.9" customHeight="1"/>
    <row r="12587" ht="24.9" customHeight="1"/>
    <row r="12588" ht="24.9" customHeight="1"/>
    <row r="12589" ht="24.9" customHeight="1"/>
    <row r="12590" ht="24.9" customHeight="1"/>
    <row r="12591" ht="24.9" customHeight="1"/>
    <row r="12592" ht="24.9" customHeight="1"/>
    <row r="12593" ht="24.9" customHeight="1"/>
    <row r="12594" ht="24.9" customHeight="1"/>
    <row r="12595" ht="24.9" customHeight="1"/>
    <row r="12596" ht="24.9" customHeight="1"/>
    <row r="12597" ht="24.9" customHeight="1"/>
    <row r="12598" ht="24.9" customHeight="1"/>
    <row r="12599" ht="24.9" customHeight="1"/>
    <row r="12600" ht="24.9" customHeight="1"/>
    <row r="12601" ht="24.9" customHeight="1"/>
    <row r="12602" ht="24.9" customHeight="1"/>
    <row r="12603" ht="24.9" customHeight="1"/>
    <row r="12604" ht="24.9" customHeight="1"/>
    <row r="12605" ht="24.9" customHeight="1"/>
    <row r="12606" ht="24.9" customHeight="1"/>
    <row r="12607" ht="24.9" customHeight="1"/>
    <row r="12608" ht="24.9" customHeight="1"/>
    <row r="12609" ht="24.9" customHeight="1"/>
    <row r="12610" ht="24.9" customHeight="1"/>
    <row r="12611" ht="24.9" customHeight="1"/>
    <row r="12612" ht="24.9" customHeight="1"/>
    <row r="12613" ht="24.9" customHeight="1"/>
    <row r="12614" ht="24.9" customHeight="1"/>
    <row r="12615" ht="24.9" customHeight="1"/>
    <row r="12616" ht="24.9" customHeight="1"/>
    <row r="12617" ht="24.9" customHeight="1"/>
    <row r="12618" ht="24.9" customHeight="1"/>
    <row r="12619" ht="24.9" customHeight="1"/>
    <row r="12620" ht="24.9" customHeight="1"/>
    <row r="12621" ht="24.9" customHeight="1"/>
    <row r="12622" ht="24.9" customHeight="1"/>
    <row r="12623" ht="24.9" customHeight="1"/>
    <row r="12624" ht="24.9" customHeight="1"/>
    <row r="12625" ht="24.9" customHeight="1"/>
    <row r="12626" ht="24.9" customHeight="1"/>
    <row r="12627" ht="24.9" customHeight="1"/>
    <row r="12628" ht="24.9" customHeight="1"/>
    <row r="12629" ht="24.9" customHeight="1"/>
    <row r="12630" ht="24.9" customHeight="1"/>
    <row r="12631" ht="24.9" customHeight="1"/>
    <row r="12632" ht="24.9" customHeight="1"/>
    <row r="12633" ht="24.9" customHeight="1"/>
    <row r="12634" ht="24.9" customHeight="1"/>
    <row r="12635" ht="24.9" customHeight="1"/>
    <row r="12636" ht="24.9" customHeight="1"/>
    <row r="12637" ht="24.9" customHeight="1"/>
    <row r="12638" ht="24.9" customHeight="1"/>
    <row r="12639" ht="24.9" customHeight="1"/>
    <row r="12640" ht="24.9" customHeight="1"/>
    <row r="12641" ht="24.9" customHeight="1"/>
    <row r="12642" ht="24.9" customHeight="1"/>
    <row r="12643" ht="24.9" customHeight="1"/>
    <row r="12644" ht="24.9" customHeight="1"/>
    <row r="12645" ht="24.9" customHeight="1"/>
    <row r="12646" ht="24.9" customHeight="1"/>
    <row r="12647" ht="24.9" customHeight="1"/>
    <row r="12648" ht="24.9" customHeight="1"/>
    <row r="12649" ht="24.9" customHeight="1"/>
    <row r="12650" ht="24.9" customHeight="1"/>
    <row r="12651" ht="24.9" customHeight="1"/>
    <row r="12652" ht="24.9" customHeight="1"/>
    <row r="12653" ht="24.9" customHeight="1"/>
    <row r="12654" ht="24.9" customHeight="1"/>
    <row r="12655" ht="24.9" customHeight="1"/>
    <row r="12656" ht="24.9" customHeight="1"/>
    <row r="12657" ht="24.9" customHeight="1"/>
    <row r="12658" ht="24.9" customHeight="1"/>
    <row r="12659" ht="24.9" customHeight="1"/>
    <row r="12660" ht="24.9" customHeight="1"/>
    <row r="12661" ht="24.9" customHeight="1"/>
    <row r="12662" ht="24.9" customHeight="1"/>
    <row r="12663" ht="24.9" customHeight="1"/>
    <row r="12664" ht="24.9" customHeight="1"/>
    <row r="12665" ht="24.9" customHeight="1"/>
    <row r="12666" ht="24.9" customHeight="1"/>
    <row r="12667" ht="24.9" customHeight="1"/>
    <row r="12668" ht="24.9" customHeight="1"/>
    <row r="12669" ht="24.9" customHeight="1"/>
    <row r="12670" ht="24.9" customHeight="1"/>
    <row r="12671" ht="24.9" customHeight="1"/>
    <row r="12672" ht="24.9" customHeight="1"/>
    <row r="12673" ht="24.9" customHeight="1"/>
    <row r="12674" ht="24.9" customHeight="1"/>
    <row r="12675" ht="24.9" customHeight="1"/>
    <row r="12676" ht="24.9" customHeight="1"/>
    <row r="12677" ht="24.9" customHeight="1"/>
    <row r="12678" ht="24.9" customHeight="1"/>
    <row r="12679" ht="24.9" customHeight="1"/>
    <row r="12680" ht="24.9" customHeight="1"/>
    <row r="12681" ht="24.9" customHeight="1"/>
    <row r="12682" ht="24.9" customHeight="1"/>
    <row r="12683" ht="24.9" customHeight="1"/>
    <row r="12684" ht="24.9" customHeight="1"/>
    <row r="12685" ht="24.9" customHeight="1"/>
    <row r="12686" ht="24.9" customHeight="1"/>
    <row r="12687" ht="24.9" customHeight="1"/>
    <row r="12688" ht="24.9" customHeight="1"/>
    <row r="12689" ht="24.9" customHeight="1"/>
    <row r="12690" ht="24.9" customHeight="1"/>
    <row r="12691" ht="24.9" customHeight="1"/>
    <row r="12692" ht="24.9" customHeight="1"/>
    <row r="12693" ht="24.9" customHeight="1"/>
    <row r="12694" ht="24.9" customHeight="1"/>
    <row r="12695" ht="24.9" customHeight="1"/>
    <row r="12696" ht="24.9" customHeight="1"/>
    <row r="12697" ht="24.9" customHeight="1"/>
    <row r="12698" ht="24.9" customHeight="1"/>
    <row r="12699" ht="24.9" customHeight="1"/>
    <row r="12700" ht="24.9" customHeight="1"/>
    <row r="12701" ht="24.9" customHeight="1"/>
    <row r="12702" ht="24.9" customHeight="1"/>
    <row r="12703" ht="24.9" customHeight="1"/>
    <row r="12704" ht="24.9" customHeight="1"/>
    <row r="12705" ht="24.9" customHeight="1"/>
    <row r="12706" ht="24.9" customHeight="1"/>
    <row r="12707" ht="24.9" customHeight="1"/>
    <row r="12708" ht="24.9" customHeight="1"/>
    <row r="12709" ht="24.9" customHeight="1"/>
    <row r="12710" ht="24.9" customHeight="1"/>
    <row r="12711" ht="24.9" customHeight="1"/>
    <row r="12712" ht="24.9" customHeight="1"/>
    <row r="12713" ht="24.9" customHeight="1"/>
    <row r="12714" ht="24.9" customHeight="1"/>
    <row r="12715" ht="24.9" customHeight="1"/>
    <row r="12716" ht="24.9" customHeight="1"/>
    <row r="12717" ht="24.9" customHeight="1"/>
    <row r="12718" ht="24.9" customHeight="1"/>
    <row r="12719" ht="24.9" customHeight="1"/>
    <row r="12720" ht="24.9" customHeight="1"/>
    <row r="12721" ht="24.9" customHeight="1"/>
    <row r="12722" ht="24.9" customHeight="1"/>
    <row r="12723" ht="24.9" customHeight="1"/>
    <row r="12724" ht="24.9" customHeight="1"/>
    <row r="12725" ht="24.9" customHeight="1"/>
    <row r="12726" ht="24.9" customHeight="1"/>
    <row r="12727" ht="24.9" customHeight="1"/>
    <row r="12728" ht="24.9" customHeight="1"/>
    <row r="12729" ht="24.9" customHeight="1"/>
    <row r="12730" ht="24.9" customHeight="1"/>
    <row r="12731" ht="24.9" customHeight="1"/>
    <row r="12732" ht="24.9" customHeight="1"/>
    <row r="12733" ht="24.9" customHeight="1"/>
    <row r="12734" ht="24.9" customHeight="1"/>
    <row r="12735" ht="24.9" customHeight="1"/>
    <row r="12736" ht="24.9" customHeight="1"/>
    <row r="12737" ht="24.9" customHeight="1"/>
    <row r="12738" ht="24.9" customHeight="1"/>
    <row r="12739" ht="24.9" customHeight="1"/>
    <row r="12740" ht="24.9" customHeight="1"/>
    <row r="12741" ht="24.9" customHeight="1"/>
    <row r="12742" ht="24.9" customHeight="1"/>
    <row r="12743" ht="24.9" customHeight="1"/>
    <row r="12744" ht="24.9" customHeight="1"/>
    <row r="12745" ht="24.9" customHeight="1"/>
    <row r="12746" ht="24.9" customHeight="1"/>
    <row r="12747" ht="24.9" customHeight="1"/>
    <row r="12748" ht="24.9" customHeight="1"/>
    <row r="12749" ht="24.9" customHeight="1"/>
    <row r="12750" ht="24.9" customHeight="1"/>
    <row r="12751" ht="24.9" customHeight="1"/>
    <row r="12752" ht="24.9" customHeight="1"/>
    <row r="12753" ht="24.9" customHeight="1"/>
    <row r="12754" ht="24.9" customHeight="1"/>
    <row r="12755" ht="24.9" customHeight="1"/>
    <row r="12756" ht="24.9" customHeight="1"/>
    <row r="12757" ht="24.9" customHeight="1"/>
    <row r="12758" ht="24.9" customHeight="1"/>
    <row r="12759" ht="24.9" customHeight="1"/>
    <row r="12760" ht="24.9" customHeight="1"/>
    <row r="12761" ht="24.9" customHeight="1"/>
    <row r="12762" ht="24.9" customHeight="1"/>
    <row r="12763" ht="24.9" customHeight="1"/>
    <row r="12764" ht="24.9" customHeight="1"/>
    <row r="12765" ht="24.9" customHeight="1"/>
    <row r="12766" ht="24.9" customHeight="1"/>
    <row r="12767" ht="24.9" customHeight="1"/>
    <row r="12768" ht="24.9" customHeight="1"/>
    <row r="12769" ht="24.9" customHeight="1"/>
    <row r="12770" ht="24.9" customHeight="1"/>
    <row r="12771" ht="24.9" customHeight="1"/>
    <row r="12772" ht="24.9" customHeight="1"/>
    <row r="12773" ht="24.9" customHeight="1"/>
    <row r="12774" ht="24.9" customHeight="1"/>
    <row r="12775" ht="24.9" customHeight="1"/>
    <row r="12776" ht="24.9" customHeight="1"/>
    <row r="12777" ht="24.9" customHeight="1"/>
    <row r="12778" ht="24.9" customHeight="1"/>
    <row r="12779" ht="24.9" customHeight="1"/>
    <row r="12780" ht="24.9" customHeight="1"/>
    <row r="12781" ht="24.9" customHeight="1"/>
    <row r="12782" ht="24.9" customHeight="1"/>
    <row r="12783" ht="24.9" customHeight="1"/>
    <row r="12784" ht="24.9" customHeight="1"/>
    <row r="12785" ht="24.9" customHeight="1"/>
    <row r="12786" ht="24.9" customHeight="1"/>
    <row r="12787" ht="24.9" customHeight="1"/>
    <row r="12788" ht="24.9" customHeight="1"/>
    <row r="12789" ht="24.9" customHeight="1"/>
    <row r="12790" ht="24.9" customHeight="1"/>
    <row r="12791" ht="24.9" customHeight="1"/>
    <row r="12792" ht="24.9" customHeight="1"/>
    <row r="12793" ht="24.9" customHeight="1"/>
    <row r="12794" ht="24.9" customHeight="1"/>
    <row r="12795" ht="24.9" customHeight="1"/>
    <row r="12796" ht="24.9" customHeight="1"/>
    <row r="12797" ht="24.9" customHeight="1"/>
    <row r="12798" ht="24.9" customHeight="1"/>
    <row r="12799" ht="24.9" customHeight="1"/>
    <row r="12800" ht="24.9" customHeight="1"/>
    <row r="12801" ht="24.9" customHeight="1"/>
    <row r="12802" ht="24.9" customHeight="1"/>
    <row r="12803" ht="24.9" customHeight="1"/>
    <row r="12804" ht="24.9" customHeight="1"/>
    <row r="12805" ht="24.9" customHeight="1"/>
    <row r="12806" ht="24.9" customHeight="1"/>
    <row r="12807" ht="24.9" customHeight="1"/>
    <row r="12808" ht="24.9" customHeight="1"/>
    <row r="12809" ht="24.9" customHeight="1"/>
    <row r="12810" ht="24.9" customHeight="1"/>
    <row r="12811" ht="24.9" customHeight="1"/>
    <row r="12812" ht="24.9" customHeight="1"/>
    <row r="12813" ht="24.9" customHeight="1"/>
    <row r="12814" ht="24.9" customHeight="1"/>
    <row r="12815" ht="24.9" customHeight="1"/>
    <row r="12816" ht="24.9" customHeight="1"/>
    <row r="12817" ht="24.9" customHeight="1"/>
    <row r="12818" ht="24.9" customHeight="1"/>
    <row r="12819" ht="24.9" customHeight="1"/>
    <row r="12820" ht="24.9" customHeight="1"/>
    <row r="12821" ht="24.9" customHeight="1"/>
    <row r="12822" ht="24.9" customHeight="1"/>
    <row r="12823" ht="24.9" customHeight="1"/>
    <row r="12824" ht="24.9" customHeight="1"/>
    <row r="12825" ht="24.9" customHeight="1"/>
    <row r="12826" ht="24.9" customHeight="1"/>
    <row r="12827" ht="24.9" customHeight="1"/>
    <row r="12828" ht="24.9" customHeight="1"/>
    <row r="12829" ht="24.9" customHeight="1"/>
    <row r="12830" ht="24.9" customHeight="1"/>
    <row r="12831" ht="24.9" customHeight="1"/>
    <row r="12832" ht="24.9" customHeight="1"/>
    <row r="12833" ht="24.9" customHeight="1"/>
    <row r="12834" ht="24.9" customHeight="1"/>
    <row r="12835" ht="24.9" customHeight="1"/>
    <row r="12836" ht="24.9" customHeight="1"/>
    <row r="12837" ht="24.9" customHeight="1"/>
    <row r="12838" ht="24.9" customHeight="1"/>
    <row r="12839" ht="24.9" customHeight="1"/>
    <row r="12840" ht="24.9" customHeight="1"/>
    <row r="12841" ht="24.9" customHeight="1"/>
    <row r="12842" ht="24.9" customHeight="1"/>
    <row r="12843" ht="24.9" customHeight="1"/>
    <row r="12844" ht="24.9" customHeight="1"/>
    <row r="12845" ht="24.9" customHeight="1"/>
    <row r="12846" ht="24.9" customHeight="1"/>
    <row r="12847" ht="24.9" customHeight="1"/>
    <row r="12848" ht="24.9" customHeight="1"/>
    <row r="12849" ht="24.9" customHeight="1"/>
    <row r="12850" ht="24.9" customHeight="1"/>
    <row r="12851" ht="24.9" customHeight="1"/>
    <row r="12852" ht="24.9" customHeight="1"/>
    <row r="12853" ht="24.9" customHeight="1"/>
    <row r="12854" ht="24.9" customHeight="1"/>
    <row r="12855" ht="24.9" customHeight="1"/>
    <row r="12856" ht="24.9" customHeight="1"/>
    <row r="12857" ht="24.9" customHeight="1"/>
    <row r="12858" ht="24.9" customHeight="1"/>
    <row r="12859" ht="24.9" customHeight="1"/>
    <row r="12860" ht="24.9" customHeight="1"/>
    <row r="12861" ht="24.9" customHeight="1"/>
    <row r="12862" ht="24.9" customHeight="1"/>
    <row r="12863" ht="24.9" customHeight="1"/>
    <row r="12864" ht="24.9" customHeight="1"/>
    <row r="12865" ht="24.9" customHeight="1"/>
    <row r="12866" ht="24.9" customHeight="1"/>
    <row r="12867" ht="24.9" customHeight="1"/>
    <row r="12868" ht="24.9" customHeight="1"/>
    <row r="12869" ht="24.9" customHeight="1"/>
    <row r="12870" ht="24.9" customHeight="1"/>
    <row r="12871" ht="24.9" customHeight="1"/>
    <row r="12872" ht="24.9" customHeight="1"/>
    <row r="12873" ht="24.9" customHeight="1"/>
    <row r="12874" ht="24.9" customHeight="1"/>
    <row r="12875" ht="24.9" customHeight="1"/>
    <row r="12876" ht="24.9" customHeight="1"/>
    <row r="12877" ht="24.9" customHeight="1"/>
    <row r="12878" ht="24.9" customHeight="1"/>
    <row r="12879" ht="24.9" customHeight="1"/>
    <row r="12880" ht="24.9" customHeight="1"/>
    <row r="12881" ht="24.9" customHeight="1"/>
    <row r="12882" ht="24.9" customHeight="1"/>
    <row r="12883" ht="24.9" customHeight="1"/>
    <row r="12884" ht="24.9" customHeight="1"/>
    <row r="12885" ht="24.9" customHeight="1"/>
    <row r="12886" ht="24.9" customHeight="1"/>
    <row r="12887" ht="24.9" customHeight="1"/>
    <row r="12888" ht="24.9" customHeight="1"/>
    <row r="12889" ht="24.9" customHeight="1"/>
    <row r="12890" ht="24.9" customHeight="1"/>
    <row r="12891" ht="24.9" customHeight="1"/>
    <row r="12892" ht="24.9" customHeight="1"/>
    <row r="12893" ht="24.9" customHeight="1"/>
    <row r="12894" ht="24.9" customHeight="1"/>
    <row r="12895" ht="24.9" customHeight="1"/>
    <row r="12896" ht="24.9" customHeight="1"/>
    <row r="12897" ht="24.9" customHeight="1"/>
    <row r="12898" ht="24.9" customHeight="1"/>
    <row r="12899" ht="24.9" customHeight="1"/>
    <row r="12900" ht="24.9" customHeight="1"/>
    <row r="12901" ht="24.9" customHeight="1"/>
    <row r="12902" ht="24.9" customHeight="1"/>
    <row r="12903" ht="24.9" customHeight="1"/>
    <row r="12904" ht="24.9" customHeight="1"/>
    <row r="12905" ht="24.9" customHeight="1"/>
    <row r="12906" ht="24.9" customHeight="1"/>
    <row r="12907" ht="24.9" customHeight="1"/>
    <row r="12908" ht="24.9" customHeight="1"/>
    <row r="12909" ht="24.9" customHeight="1"/>
    <row r="12910" ht="24.9" customHeight="1"/>
    <row r="12911" ht="24.9" customHeight="1"/>
    <row r="12912" ht="24.9" customHeight="1"/>
    <row r="12913" ht="24.9" customHeight="1"/>
    <row r="12914" ht="24.9" customHeight="1"/>
    <row r="12915" ht="24.9" customHeight="1"/>
    <row r="12916" ht="24.9" customHeight="1"/>
    <row r="12917" ht="24.9" customHeight="1"/>
    <row r="12918" ht="24.9" customHeight="1"/>
    <row r="12919" ht="24.9" customHeight="1"/>
    <row r="12920" ht="24.9" customHeight="1"/>
    <row r="12921" ht="24.9" customHeight="1"/>
    <row r="12922" ht="24.9" customHeight="1"/>
    <row r="12923" ht="24.9" customHeight="1"/>
    <row r="12924" ht="24.9" customHeight="1"/>
    <row r="12925" ht="24.9" customHeight="1"/>
    <row r="12926" ht="24.9" customHeight="1"/>
    <row r="12927" ht="24.9" customHeight="1"/>
    <row r="12928" ht="24.9" customHeight="1"/>
    <row r="12929" ht="24.9" customHeight="1"/>
    <row r="12930" ht="24.9" customHeight="1"/>
    <row r="12931" ht="24.9" customHeight="1"/>
    <row r="12932" ht="24.9" customHeight="1"/>
    <row r="12933" ht="24.9" customHeight="1"/>
    <row r="12934" ht="24.9" customHeight="1"/>
    <row r="12935" ht="24.9" customHeight="1"/>
    <row r="12936" ht="24.9" customHeight="1"/>
    <row r="12937" ht="24.9" customHeight="1"/>
    <row r="12938" ht="24.9" customHeight="1"/>
    <row r="12939" ht="24.9" customHeight="1"/>
    <row r="12940" ht="24.9" customHeight="1"/>
    <row r="12941" ht="24.9" customHeight="1"/>
    <row r="12942" ht="24.9" customHeight="1"/>
    <row r="12943" ht="24.9" customHeight="1"/>
    <row r="12944" ht="24.9" customHeight="1"/>
    <row r="12945" ht="24.9" customHeight="1"/>
    <row r="12946" ht="24.9" customHeight="1"/>
    <row r="12947" ht="24.9" customHeight="1"/>
    <row r="12948" ht="24.9" customHeight="1"/>
    <row r="12949" ht="24.9" customHeight="1"/>
    <row r="12950" ht="24.9" customHeight="1"/>
    <row r="12951" ht="24.9" customHeight="1"/>
    <row r="12952" ht="24.9" customHeight="1"/>
    <row r="12953" ht="24.9" customHeight="1"/>
    <row r="12954" ht="24.9" customHeight="1"/>
    <row r="12955" ht="24.9" customHeight="1"/>
    <row r="12956" ht="24.9" customHeight="1"/>
    <row r="12957" ht="24.9" customHeight="1"/>
    <row r="12958" ht="24.9" customHeight="1"/>
    <row r="12959" ht="24.9" customHeight="1"/>
    <row r="12960" ht="24.9" customHeight="1"/>
    <row r="12961" ht="24.9" customHeight="1"/>
    <row r="12962" ht="24.9" customHeight="1"/>
    <row r="12963" ht="24.9" customHeight="1"/>
    <row r="12964" ht="24.9" customHeight="1"/>
    <row r="12965" ht="24.9" customHeight="1"/>
    <row r="12966" ht="24.9" customHeight="1"/>
    <row r="12967" ht="24.9" customHeight="1"/>
    <row r="12968" ht="24.9" customHeight="1"/>
    <row r="12969" ht="24.9" customHeight="1"/>
    <row r="12970" ht="24.9" customHeight="1"/>
    <row r="12971" ht="24.9" customHeight="1"/>
    <row r="12972" ht="24.9" customHeight="1"/>
    <row r="12973" ht="24.9" customHeight="1"/>
    <row r="12974" ht="24.9" customHeight="1"/>
    <row r="12975" ht="24.9" customHeight="1"/>
    <row r="12976" ht="24.9" customHeight="1"/>
    <row r="12977" ht="24.9" customHeight="1"/>
    <row r="12978" ht="24.9" customHeight="1"/>
    <row r="12979" ht="24.9" customHeight="1"/>
    <row r="12980" ht="24.9" customHeight="1"/>
    <row r="12981" ht="24.9" customHeight="1"/>
    <row r="12982" ht="24.9" customHeight="1"/>
    <row r="12983" ht="24.9" customHeight="1"/>
    <row r="12984" ht="24.9" customHeight="1"/>
    <row r="12985" ht="24.9" customHeight="1"/>
    <row r="12986" ht="24.9" customHeight="1"/>
    <row r="12987" ht="24.9" customHeight="1"/>
    <row r="12988" ht="24.9" customHeight="1"/>
    <row r="12989" ht="24.9" customHeight="1"/>
    <row r="12990" ht="24.9" customHeight="1"/>
    <row r="12991" ht="24.9" customHeight="1"/>
    <row r="12992" ht="24.9" customHeight="1"/>
    <row r="12993" ht="24.9" customHeight="1"/>
    <row r="12994" ht="24.9" customHeight="1"/>
    <row r="12995" ht="24.9" customHeight="1"/>
    <row r="12996" ht="24.9" customHeight="1"/>
    <row r="12997" ht="24.9" customHeight="1"/>
    <row r="12998" ht="24.9" customHeight="1"/>
    <row r="12999" ht="24.9" customHeight="1"/>
    <row r="13000" ht="24.9" customHeight="1"/>
    <row r="13001" ht="24.9" customHeight="1"/>
    <row r="13002" ht="24.9" customHeight="1"/>
    <row r="13003" ht="24.9" customHeight="1"/>
    <row r="13004" ht="24.9" customHeight="1"/>
    <row r="13005" ht="24.9" customHeight="1"/>
    <row r="13006" ht="24.9" customHeight="1"/>
    <row r="13007" ht="24.9" customHeight="1"/>
    <row r="13008" ht="24.9" customHeight="1"/>
    <row r="13009" ht="24.9" customHeight="1"/>
    <row r="13010" ht="24.9" customHeight="1"/>
    <row r="13011" ht="24.9" customHeight="1"/>
    <row r="13012" ht="24.9" customHeight="1"/>
    <row r="13013" ht="24.9" customHeight="1"/>
    <row r="13014" ht="24.9" customHeight="1"/>
    <row r="13015" ht="24.9" customHeight="1"/>
    <row r="13016" ht="24.9" customHeight="1"/>
    <row r="13017" ht="24.9" customHeight="1"/>
    <row r="13018" ht="24.9" customHeight="1"/>
    <row r="13019" ht="24.9" customHeight="1"/>
    <row r="13020" ht="24.9" customHeight="1"/>
    <row r="13021" ht="24.9" customHeight="1"/>
    <row r="13022" ht="24.9" customHeight="1"/>
    <row r="13023" ht="24.9" customHeight="1"/>
    <row r="13024" ht="24.9" customHeight="1"/>
    <row r="13025" ht="24.9" customHeight="1"/>
    <row r="13026" ht="24.9" customHeight="1"/>
    <row r="13027" ht="24.9" customHeight="1"/>
    <row r="13028" ht="24.9" customHeight="1"/>
    <row r="13029" ht="24.9" customHeight="1"/>
    <row r="13030" ht="24.9" customHeight="1"/>
    <row r="13031" ht="24.9" customHeight="1"/>
    <row r="13032" ht="24.9" customHeight="1"/>
    <row r="13033" ht="24.9" customHeight="1"/>
    <row r="13034" ht="24.9" customHeight="1"/>
    <row r="13035" ht="24.9" customHeight="1"/>
    <row r="13036" ht="24.9" customHeight="1"/>
    <row r="13037" ht="24.9" customHeight="1"/>
    <row r="13038" ht="24.9" customHeight="1"/>
    <row r="13039" ht="24.9" customHeight="1"/>
    <row r="13040" ht="24.9" customHeight="1"/>
    <row r="13041" ht="24.9" customHeight="1"/>
    <row r="13042" ht="24.9" customHeight="1"/>
    <row r="13043" ht="24.9" customHeight="1"/>
    <row r="13044" ht="24.9" customHeight="1"/>
    <row r="13045" ht="24.9" customHeight="1"/>
    <row r="13046" ht="24.9" customHeight="1"/>
    <row r="13047" ht="24.9" customHeight="1"/>
    <row r="13048" ht="24.9" customHeight="1"/>
    <row r="13049" ht="24.9" customHeight="1"/>
    <row r="13050" ht="24.9" customHeight="1"/>
    <row r="13051" ht="24.9" customHeight="1"/>
    <row r="13052" ht="24.9" customHeight="1"/>
    <row r="13053" ht="24.9" customHeight="1"/>
    <row r="13054" ht="24.9" customHeight="1"/>
    <row r="13055" ht="24.9" customHeight="1"/>
    <row r="13056" ht="24.9" customHeight="1"/>
    <row r="13057" ht="24.9" customHeight="1"/>
    <row r="13058" ht="24.9" customHeight="1"/>
    <row r="13059" ht="24.9" customHeight="1"/>
    <row r="13060" ht="24.9" customHeight="1"/>
    <row r="13061" ht="24.9" customHeight="1"/>
    <row r="13062" ht="24.9" customHeight="1"/>
    <row r="13063" ht="24.9" customHeight="1"/>
    <row r="13064" ht="24.9" customHeight="1"/>
    <row r="13065" ht="24.9" customHeight="1"/>
    <row r="13066" ht="24.9" customHeight="1"/>
    <row r="13067" ht="24.9" customHeight="1"/>
    <row r="13068" ht="24.9" customHeight="1"/>
    <row r="13069" ht="24.9" customHeight="1"/>
    <row r="13070" ht="24.9" customHeight="1"/>
    <row r="13071" ht="24.9" customHeight="1"/>
    <row r="13072" ht="24.9" customHeight="1"/>
    <row r="13073" ht="24.9" customHeight="1"/>
    <row r="13074" ht="24.9" customHeight="1"/>
    <row r="13075" ht="24.9" customHeight="1"/>
    <row r="13076" ht="24.9" customHeight="1"/>
    <row r="13077" ht="24.9" customHeight="1"/>
    <row r="13078" ht="24.9" customHeight="1"/>
    <row r="13079" ht="24.9" customHeight="1"/>
    <row r="13080" ht="24.9" customHeight="1"/>
    <row r="13081" ht="24.9" customHeight="1"/>
    <row r="13082" ht="24.9" customHeight="1"/>
    <row r="13083" ht="24.9" customHeight="1"/>
    <row r="13084" ht="24.9" customHeight="1"/>
    <row r="13085" ht="24.9" customHeight="1"/>
    <row r="13086" ht="24.9" customHeight="1"/>
    <row r="13087" ht="24.9" customHeight="1"/>
    <row r="13088" ht="24.9" customHeight="1"/>
    <row r="13089" ht="24.9" customHeight="1"/>
    <row r="13090" ht="24.9" customHeight="1"/>
    <row r="13091" ht="24.9" customHeight="1"/>
    <row r="13092" ht="24.9" customHeight="1"/>
    <row r="13093" ht="24.9" customHeight="1"/>
    <row r="13094" ht="24.9" customHeight="1"/>
    <row r="13095" ht="24.9" customHeight="1"/>
    <row r="13096" ht="24.9" customHeight="1"/>
    <row r="13097" ht="24.9" customHeight="1"/>
    <row r="13098" ht="24.9" customHeight="1"/>
    <row r="13099" ht="24.9" customHeight="1"/>
    <row r="13100" ht="24.9" customHeight="1"/>
    <row r="13101" ht="24.9" customHeight="1"/>
    <row r="13102" ht="24.9" customHeight="1"/>
    <row r="13103" ht="24.9" customHeight="1"/>
    <row r="13104" ht="24.9" customHeight="1"/>
    <row r="13105" ht="24.9" customHeight="1"/>
    <row r="13106" ht="24.9" customHeight="1"/>
    <row r="13107" ht="24.9" customHeight="1"/>
    <row r="13108" ht="24.9" customHeight="1"/>
    <row r="13109" ht="24.9" customHeight="1"/>
    <row r="13110" ht="24.9" customHeight="1"/>
    <row r="13111" ht="24.9" customHeight="1"/>
    <row r="13112" ht="24.9" customHeight="1"/>
    <row r="13113" ht="24.9" customHeight="1"/>
    <row r="13114" ht="24.9" customHeight="1"/>
    <row r="13115" ht="24.9" customHeight="1"/>
    <row r="13116" ht="24.9" customHeight="1"/>
    <row r="13117" ht="24.9" customHeight="1"/>
    <row r="13118" ht="24.9" customHeight="1"/>
    <row r="13119" ht="24.9" customHeight="1"/>
    <row r="13120" ht="24.9" customHeight="1"/>
    <row r="13121" ht="24.9" customHeight="1"/>
    <row r="13122" ht="24.9" customHeight="1"/>
    <row r="13123" ht="24.9" customHeight="1"/>
    <row r="13124" ht="24.9" customHeight="1"/>
    <row r="13125" ht="24.9" customHeight="1"/>
    <row r="13126" ht="24.9" customHeight="1"/>
    <row r="13127" ht="24.9" customHeight="1"/>
    <row r="13128" ht="24.9" customHeight="1"/>
    <row r="13129" ht="24.9" customHeight="1"/>
    <row r="13130" ht="24.9" customHeight="1"/>
    <row r="13131" ht="24.9" customHeight="1"/>
    <row r="13132" ht="24.9" customHeight="1"/>
    <row r="13133" ht="24.9" customHeight="1"/>
    <row r="13134" ht="24.9" customHeight="1"/>
    <row r="13135" ht="24.9" customHeight="1"/>
    <row r="13136" ht="24.9" customHeight="1"/>
    <row r="13137" ht="24.9" customHeight="1"/>
    <row r="13138" ht="24.9" customHeight="1"/>
    <row r="13139" ht="24.9" customHeight="1"/>
    <row r="13140" ht="24.9" customHeight="1"/>
    <row r="13141" ht="24.9" customHeight="1"/>
    <row r="13142" ht="24.9" customHeight="1"/>
    <row r="13143" ht="24.9" customHeight="1"/>
    <row r="13144" ht="24.9" customHeight="1"/>
    <row r="13145" ht="24.9" customHeight="1"/>
    <row r="13146" ht="24.9" customHeight="1"/>
    <row r="13147" ht="24.9" customHeight="1"/>
    <row r="13148" ht="24.9" customHeight="1"/>
    <row r="13149" ht="24.9" customHeight="1"/>
    <row r="13150" ht="24.9" customHeight="1"/>
    <row r="13151" ht="24.9" customHeight="1"/>
    <row r="13152" ht="24.9" customHeight="1"/>
    <row r="13153" ht="24.9" customHeight="1"/>
    <row r="13154" ht="24.9" customHeight="1"/>
    <row r="13155" ht="24.9" customHeight="1"/>
    <row r="13156" ht="24.9" customHeight="1"/>
    <row r="13157" ht="24.9" customHeight="1"/>
    <row r="13158" ht="24.9" customHeight="1"/>
    <row r="13159" ht="24.9" customHeight="1"/>
    <row r="13160" ht="24.9" customHeight="1"/>
    <row r="13161" ht="24.9" customHeight="1"/>
    <row r="13162" ht="24.9" customHeight="1"/>
    <row r="13163" ht="24.9" customHeight="1"/>
    <row r="13164" ht="24.9" customHeight="1"/>
    <row r="13165" ht="24.9" customHeight="1"/>
    <row r="13166" ht="24.9" customHeight="1"/>
    <row r="13167" ht="24.9" customHeight="1"/>
    <row r="13168" ht="24.9" customHeight="1"/>
    <row r="13169" ht="24.9" customHeight="1"/>
    <row r="13170" ht="24.9" customHeight="1"/>
    <row r="13171" ht="24.9" customHeight="1"/>
    <row r="13172" ht="24.9" customHeight="1"/>
    <row r="13173" ht="24.9" customHeight="1"/>
    <row r="13174" ht="24.9" customHeight="1"/>
    <row r="13175" ht="24.9" customHeight="1"/>
    <row r="13176" ht="24.9" customHeight="1"/>
    <row r="13177" ht="24.9" customHeight="1"/>
    <row r="13178" ht="24.9" customHeight="1"/>
    <row r="13179" ht="24.9" customHeight="1"/>
    <row r="13180" ht="24.9" customHeight="1"/>
    <row r="13181" ht="24.9" customHeight="1"/>
    <row r="13182" ht="24.9" customHeight="1"/>
    <row r="13183" ht="24.9" customHeight="1"/>
    <row r="13184" ht="24.9" customHeight="1"/>
    <row r="13185" ht="24.9" customHeight="1"/>
    <row r="13186" ht="24.9" customHeight="1"/>
    <row r="13187" ht="24.9" customHeight="1"/>
    <row r="13188" ht="24.9" customHeight="1"/>
    <row r="13189" ht="24.9" customHeight="1"/>
    <row r="13190" ht="24.9" customHeight="1"/>
    <row r="13191" ht="24.9" customHeight="1"/>
    <row r="13192" ht="24.9" customHeight="1"/>
    <row r="13193" ht="24.9" customHeight="1"/>
    <row r="13194" ht="24.9" customHeight="1"/>
    <row r="13195" ht="24.9" customHeight="1"/>
    <row r="13196" ht="24.9" customHeight="1"/>
    <row r="13197" ht="24.9" customHeight="1"/>
    <row r="13198" ht="24.9" customHeight="1"/>
    <row r="13199" ht="24.9" customHeight="1"/>
    <row r="13200" ht="24.9" customHeight="1"/>
    <row r="13201" ht="24.9" customHeight="1"/>
    <row r="13202" ht="24.9" customHeight="1"/>
    <row r="13203" ht="24.9" customHeight="1"/>
    <row r="13204" ht="24.9" customHeight="1"/>
    <row r="13205" ht="24.9" customHeight="1"/>
    <row r="13206" ht="24.9" customHeight="1"/>
    <row r="13207" ht="24.9" customHeight="1"/>
    <row r="13208" ht="24.9" customHeight="1"/>
    <row r="13209" ht="24.9" customHeight="1"/>
    <row r="13210" ht="24.9" customHeight="1"/>
    <row r="13211" ht="24.9" customHeight="1"/>
    <row r="13212" ht="24.9" customHeight="1"/>
    <row r="13213" ht="24.9" customHeight="1"/>
    <row r="13214" ht="24.9" customHeight="1"/>
    <row r="13215" ht="24.9" customHeight="1"/>
    <row r="13216" ht="24.9" customHeight="1"/>
    <row r="13217" ht="24.9" customHeight="1"/>
    <row r="13218" ht="24.9" customHeight="1"/>
    <row r="13219" ht="24.9" customHeight="1"/>
    <row r="13220" ht="24.9" customHeight="1"/>
    <row r="13221" ht="24.9" customHeight="1"/>
    <row r="13222" ht="24.9" customHeight="1"/>
    <row r="13223" ht="24.9" customHeight="1"/>
    <row r="13224" ht="24.9" customHeight="1"/>
    <row r="13225" ht="24.9" customHeight="1"/>
    <row r="13226" ht="24.9" customHeight="1"/>
    <row r="13227" ht="24.9" customHeight="1"/>
    <row r="13228" ht="24.9" customHeight="1"/>
    <row r="13229" ht="24.9" customHeight="1"/>
    <row r="13230" ht="24.9" customHeight="1"/>
    <row r="13231" ht="24.9" customHeight="1"/>
    <row r="13232" ht="24.9" customHeight="1"/>
    <row r="13233" ht="24.9" customHeight="1"/>
    <row r="13234" ht="24.9" customHeight="1"/>
    <row r="13235" ht="24.9" customHeight="1"/>
    <row r="13236" ht="24.9" customHeight="1"/>
    <row r="13237" ht="24.9" customHeight="1"/>
    <row r="13238" ht="24.9" customHeight="1"/>
    <row r="13239" ht="24.9" customHeight="1"/>
    <row r="13240" ht="24.9" customHeight="1"/>
    <row r="13241" ht="24.9" customHeight="1"/>
    <row r="13242" ht="24.9" customHeight="1"/>
    <row r="13243" ht="24.9" customHeight="1"/>
    <row r="13244" ht="24.9" customHeight="1"/>
    <row r="13245" ht="24.9" customHeight="1"/>
    <row r="13246" ht="24.9" customHeight="1"/>
    <row r="13247" ht="24.9" customHeight="1"/>
    <row r="13248" ht="24.9" customHeight="1"/>
    <row r="13249" ht="24.9" customHeight="1"/>
    <row r="13250" ht="24.9" customHeight="1"/>
    <row r="13251" ht="24.9" customHeight="1"/>
    <row r="13252" ht="24.9" customHeight="1"/>
    <row r="13253" ht="24.9" customHeight="1"/>
    <row r="13254" ht="24.9" customHeight="1"/>
    <row r="13255" ht="24.9" customHeight="1"/>
    <row r="13256" ht="24.9" customHeight="1"/>
    <row r="13257" ht="24.9" customHeight="1"/>
    <row r="13258" ht="24.9" customHeight="1"/>
    <row r="13259" ht="24.9" customHeight="1"/>
    <row r="13260" ht="24.9" customHeight="1"/>
    <row r="13261" ht="24.9" customHeight="1"/>
    <row r="13262" ht="24.9" customHeight="1"/>
    <row r="13263" ht="24.9" customHeight="1"/>
    <row r="13264" ht="24.9" customHeight="1"/>
    <row r="13265" ht="24.9" customHeight="1"/>
    <row r="13266" ht="24.9" customHeight="1"/>
    <row r="13267" ht="24.9" customHeight="1"/>
    <row r="13268" ht="24.9" customHeight="1"/>
    <row r="13269" ht="24.9" customHeight="1"/>
    <row r="13270" ht="24.9" customHeight="1"/>
    <row r="13271" ht="24.9" customHeight="1"/>
    <row r="13272" ht="24.9" customHeight="1"/>
    <row r="13273" ht="24.9" customHeight="1"/>
    <row r="13274" ht="24.9" customHeight="1"/>
    <row r="13275" ht="24.9" customHeight="1"/>
    <row r="13276" ht="24.9" customHeight="1"/>
    <row r="13277" ht="24.9" customHeight="1"/>
    <row r="13278" ht="24.9" customHeight="1"/>
    <row r="13279" ht="24.9" customHeight="1"/>
    <row r="13280" ht="24.9" customHeight="1"/>
    <row r="13281" ht="24.9" customHeight="1"/>
    <row r="13282" ht="24.9" customHeight="1"/>
    <row r="13283" ht="24.9" customHeight="1"/>
    <row r="13284" ht="24.9" customHeight="1"/>
    <row r="13285" ht="24.9" customHeight="1"/>
    <row r="13286" ht="24.9" customHeight="1"/>
    <row r="13287" ht="24.9" customHeight="1"/>
    <row r="13288" ht="24.9" customHeight="1"/>
    <row r="13289" ht="24.9" customHeight="1"/>
    <row r="13290" ht="24.9" customHeight="1"/>
    <row r="13291" ht="24.9" customHeight="1"/>
    <row r="13292" ht="24.9" customHeight="1"/>
    <row r="13293" ht="24.9" customHeight="1"/>
    <row r="13294" ht="24.9" customHeight="1"/>
    <row r="13295" ht="24.9" customHeight="1"/>
    <row r="13296" ht="24.9" customHeight="1"/>
    <row r="13297" ht="24.9" customHeight="1"/>
    <row r="13298" ht="24.9" customHeight="1"/>
    <row r="13299" ht="24.9" customHeight="1"/>
    <row r="13300" ht="24.9" customHeight="1"/>
    <row r="13301" ht="24.9" customHeight="1"/>
    <row r="13302" ht="24.9" customHeight="1"/>
    <row r="13303" ht="24.9" customHeight="1"/>
    <row r="13304" ht="24.9" customHeight="1"/>
    <row r="13305" ht="24.9" customHeight="1"/>
    <row r="13306" ht="24.9" customHeight="1"/>
    <row r="13307" ht="24.9" customHeight="1"/>
    <row r="13308" ht="24.9" customHeight="1"/>
    <row r="13309" ht="24.9" customHeight="1"/>
    <row r="13310" ht="24.9" customHeight="1"/>
    <row r="13311" ht="24.9" customHeight="1"/>
    <row r="13312" ht="24.9" customHeight="1"/>
    <row r="13313" ht="24.9" customHeight="1"/>
    <row r="13314" ht="24.9" customHeight="1"/>
    <row r="13315" ht="24.9" customHeight="1"/>
    <row r="13316" ht="24.9" customHeight="1"/>
    <row r="13317" ht="24.9" customHeight="1"/>
    <row r="13318" ht="24.9" customHeight="1"/>
    <row r="13319" ht="24.9" customHeight="1"/>
    <row r="13320" ht="24.9" customHeight="1"/>
    <row r="13321" ht="24.9" customHeight="1"/>
    <row r="13322" ht="24.9" customHeight="1"/>
    <row r="13323" ht="24.9" customHeight="1"/>
    <row r="13324" ht="24.9" customHeight="1"/>
    <row r="13325" ht="24.9" customHeight="1"/>
    <row r="13326" ht="24.9" customHeight="1"/>
    <row r="13327" ht="24.9" customHeight="1"/>
    <row r="13328" ht="24.9" customHeight="1"/>
    <row r="13329" ht="24.9" customHeight="1"/>
    <row r="13330" ht="24.9" customHeight="1"/>
    <row r="13331" ht="24.9" customHeight="1"/>
    <row r="13332" ht="24.9" customHeight="1"/>
    <row r="13333" ht="24.9" customHeight="1"/>
    <row r="13334" ht="24.9" customHeight="1"/>
    <row r="13335" ht="24.9" customHeight="1"/>
    <row r="13336" ht="24.9" customHeight="1"/>
    <row r="13337" ht="24.9" customHeight="1"/>
    <row r="13338" ht="24.9" customHeight="1"/>
    <row r="13339" ht="24.9" customHeight="1"/>
    <row r="13340" ht="24.9" customHeight="1"/>
    <row r="13341" ht="24.9" customHeight="1"/>
    <row r="13342" ht="24.9" customHeight="1"/>
    <row r="13343" ht="24.9" customHeight="1"/>
    <row r="13344" ht="24.9" customHeight="1"/>
    <row r="13345" ht="24.9" customHeight="1"/>
    <row r="13346" ht="24.9" customHeight="1"/>
    <row r="13347" ht="24.9" customHeight="1"/>
    <row r="13348" ht="24.9" customHeight="1"/>
    <row r="13349" ht="24.9" customHeight="1"/>
    <row r="13350" ht="24.9" customHeight="1"/>
    <row r="13351" ht="24.9" customHeight="1"/>
    <row r="13352" ht="24.9" customHeight="1"/>
    <row r="13353" ht="24.9" customHeight="1"/>
    <row r="13354" ht="24.9" customHeight="1"/>
    <row r="13355" ht="24.9" customHeight="1"/>
    <row r="13356" ht="24.9" customHeight="1"/>
    <row r="13357" ht="24.9" customHeight="1"/>
    <row r="13358" ht="24.9" customHeight="1"/>
    <row r="13359" ht="24.9" customHeight="1"/>
    <row r="13360" ht="24.9" customHeight="1"/>
    <row r="13361" ht="24.9" customHeight="1"/>
    <row r="13362" ht="24.9" customHeight="1"/>
    <row r="13363" ht="24.9" customHeight="1"/>
    <row r="13364" ht="24.9" customHeight="1"/>
    <row r="13365" ht="24.9" customHeight="1"/>
    <row r="13366" ht="24.9" customHeight="1"/>
    <row r="13367" ht="24.9" customHeight="1"/>
    <row r="13368" ht="24.9" customHeight="1"/>
    <row r="13369" ht="24.9" customHeight="1"/>
    <row r="13370" ht="24.9" customHeight="1"/>
    <row r="13371" ht="24.9" customHeight="1"/>
    <row r="13372" ht="24.9" customHeight="1"/>
    <row r="13373" ht="24.9" customHeight="1"/>
    <row r="13374" ht="24.9" customHeight="1"/>
    <row r="13375" ht="24.9" customHeight="1"/>
    <row r="13376" ht="24.9" customHeight="1"/>
    <row r="13377" ht="24.9" customHeight="1"/>
    <row r="13378" ht="24.9" customHeight="1"/>
    <row r="13379" ht="24.9" customHeight="1"/>
    <row r="13380" ht="24.9" customHeight="1"/>
    <row r="13381" ht="24.9" customHeight="1"/>
    <row r="13382" ht="24.9" customHeight="1"/>
    <row r="13383" ht="24.9" customHeight="1"/>
    <row r="13384" ht="24.9" customHeight="1"/>
    <row r="13385" ht="24.9" customHeight="1"/>
    <row r="13386" ht="24.9" customHeight="1"/>
    <row r="13387" ht="24.9" customHeight="1"/>
    <row r="13388" ht="24.9" customHeight="1"/>
    <row r="13389" ht="24.9" customHeight="1"/>
    <row r="13390" ht="24.9" customHeight="1"/>
    <row r="13391" ht="24.9" customHeight="1"/>
    <row r="13392" ht="24.9" customHeight="1"/>
    <row r="13393" ht="24.9" customHeight="1"/>
    <row r="13394" ht="24.9" customHeight="1"/>
    <row r="13395" ht="24.9" customHeight="1"/>
    <row r="13396" ht="24.9" customHeight="1"/>
    <row r="13397" ht="24.9" customHeight="1"/>
    <row r="13398" ht="24.9" customHeight="1"/>
    <row r="13399" ht="24.9" customHeight="1"/>
    <row r="13400" ht="24.9" customHeight="1"/>
    <row r="13401" ht="24.9" customHeight="1"/>
    <row r="13402" ht="24.9" customHeight="1"/>
    <row r="13403" ht="24.9" customHeight="1"/>
    <row r="13404" ht="24.9" customHeight="1"/>
    <row r="13405" ht="24.9" customHeight="1"/>
    <row r="13406" ht="24.9" customHeight="1"/>
    <row r="13407" ht="24.9" customHeight="1"/>
    <row r="13408" ht="24.9" customHeight="1"/>
    <row r="13409" ht="24.9" customHeight="1"/>
    <row r="13410" ht="24.9" customHeight="1"/>
    <row r="13411" ht="24.9" customHeight="1"/>
    <row r="13412" ht="24.9" customHeight="1"/>
    <row r="13413" ht="24.9" customHeight="1"/>
    <row r="13414" ht="24.9" customHeight="1"/>
    <row r="13415" ht="24.9" customHeight="1"/>
    <row r="13416" ht="24.9" customHeight="1"/>
    <row r="13417" ht="24.9" customHeight="1"/>
    <row r="13418" ht="24.9" customHeight="1"/>
    <row r="13419" ht="24.9" customHeight="1"/>
    <row r="13420" ht="24.9" customHeight="1"/>
    <row r="13421" ht="24.9" customHeight="1"/>
    <row r="13422" ht="24.9" customHeight="1"/>
    <row r="13423" ht="24.9" customHeight="1"/>
    <row r="13424" ht="24.9" customHeight="1"/>
    <row r="13425" ht="24.9" customHeight="1"/>
    <row r="13426" ht="24.9" customHeight="1"/>
    <row r="13427" ht="24.9" customHeight="1"/>
    <row r="13428" ht="24.9" customHeight="1"/>
    <row r="13429" ht="24.9" customHeight="1"/>
    <row r="13430" ht="24.9" customHeight="1"/>
    <row r="13431" ht="24.9" customHeight="1"/>
    <row r="13432" ht="24.9" customHeight="1"/>
    <row r="13433" ht="24.9" customHeight="1"/>
    <row r="13434" ht="24.9" customHeight="1"/>
    <row r="13435" ht="24.9" customHeight="1"/>
    <row r="13436" ht="24.9" customHeight="1"/>
    <row r="13437" ht="24.9" customHeight="1"/>
    <row r="13438" ht="24.9" customHeight="1"/>
    <row r="13439" ht="24.9" customHeight="1"/>
    <row r="13440" ht="24.9" customHeight="1"/>
    <row r="13441" ht="24.9" customHeight="1"/>
    <row r="13442" ht="24.9" customHeight="1"/>
    <row r="13443" ht="24.9" customHeight="1"/>
    <row r="13444" ht="24.9" customHeight="1"/>
    <row r="13445" ht="24.9" customHeight="1"/>
    <row r="13446" ht="24.9" customHeight="1"/>
    <row r="13447" ht="24.9" customHeight="1"/>
    <row r="13448" ht="24.9" customHeight="1"/>
    <row r="13449" ht="24.9" customHeight="1"/>
    <row r="13450" ht="24.9" customHeight="1"/>
    <row r="13451" ht="24.9" customHeight="1"/>
    <row r="13452" ht="24.9" customHeight="1"/>
    <row r="13453" ht="24.9" customHeight="1"/>
    <row r="13454" ht="24.9" customHeight="1"/>
    <row r="13455" ht="24.9" customHeight="1"/>
    <row r="13456" ht="24.9" customHeight="1"/>
    <row r="13457" ht="24.9" customHeight="1"/>
    <row r="13458" ht="24.9" customHeight="1"/>
    <row r="13459" ht="24.9" customHeight="1"/>
    <row r="13460" ht="24.9" customHeight="1"/>
    <row r="13461" ht="24.9" customHeight="1"/>
    <row r="13462" ht="24.9" customHeight="1"/>
    <row r="13463" ht="24.9" customHeight="1"/>
    <row r="13464" ht="24.9" customHeight="1"/>
    <row r="13465" ht="24.9" customHeight="1"/>
    <row r="13466" ht="24.9" customHeight="1"/>
    <row r="13467" ht="24.9" customHeight="1"/>
    <row r="13468" ht="24.9" customHeight="1"/>
    <row r="13469" ht="24.9" customHeight="1"/>
    <row r="13470" ht="24.9" customHeight="1"/>
    <row r="13471" ht="24.9" customHeight="1"/>
    <row r="13472" ht="24.9" customHeight="1"/>
    <row r="13473" ht="24.9" customHeight="1"/>
    <row r="13474" ht="24.9" customHeight="1"/>
    <row r="13475" ht="24.9" customHeight="1"/>
    <row r="13476" ht="24.9" customHeight="1"/>
    <row r="13477" ht="24.9" customHeight="1"/>
    <row r="13478" ht="24.9" customHeight="1"/>
    <row r="13479" ht="24.9" customHeight="1"/>
    <row r="13480" ht="24.9" customHeight="1"/>
    <row r="13481" ht="24.9" customHeight="1"/>
    <row r="13482" ht="24.9" customHeight="1"/>
    <row r="13483" ht="24.9" customHeight="1"/>
    <row r="13484" ht="24.9" customHeight="1"/>
    <row r="13485" ht="24.9" customHeight="1"/>
    <row r="13486" ht="24.9" customHeight="1"/>
    <row r="13487" ht="24.9" customHeight="1"/>
    <row r="13488" ht="24.9" customHeight="1"/>
    <row r="13489" ht="24.9" customHeight="1"/>
    <row r="13490" ht="24.9" customHeight="1"/>
    <row r="13491" ht="24.9" customHeight="1"/>
    <row r="13492" ht="24.9" customHeight="1"/>
    <row r="13493" ht="24.9" customHeight="1"/>
    <row r="13494" ht="24.9" customHeight="1"/>
    <row r="13495" ht="24.9" customHeight="1"/>
    <row r="13496" ht="24.9" customHeight="1"/>
    <row r="13497" ht="24.9" customHeight="1"/>
    <row r="13498" ht="24.9" customHeight="1"/>
    <row r="13499" ht="24.9" customHeight="1"/>
    <row r="13500" ht="24.9" customHeight="1"/>
    <row r="13501" ht="24.9" customHeight="1"/>
    <row r="13502" ht="24.9" customHeight="1"/>
    <row r="13503" ht="24.9" customHeight="1"/>
    <row r="13504" ht="24.9" customHeight="1"/>
    <row r="13505" ht="24.9" customHeight="1"/>
    <row r="13506" ht="24.9" customHeight="1"/>
    <row r="13507" ht="24.9" customHeight="1"/>
    <row r="13508" ht="24.9" customHeight="1"/>
    <row r="13509" ht="24.9" customHeight="1"/>
    <row r="13510" ht="24.9" customHeight="1"/>
    <row r="13511" ht="24.9" customHeight="1"/>
    <row r="13512" ht="24.9" customHeight="1"/>
    <row r="13513" ht="24.9" customHeight="1"/>
    <row r="13514" ht="24.9" customHeight="1"/>
    <row r="13515" ht="24.9" customHeight="1"/>
    <row r="13516" ht="24.9" customHeight="1"/>
    <row r="13517" ht="24.9" customHeight="1"/>
    <row r="13518" ht="24.9" customHeight="1"/>
    <row r="13519" ht="24.9" customHeight="1"/>
    <row r="13520" ht="24.9" customHeight="1"/>
    <row r="13521" ht="24.9" customHeight="1"/>
    <row r="13522" ht="24.9" customHeight="1"/>
    <row r="13523" ht="24.9" customHeight="1"/>
    <row r="13524" ht="24.9" customHeight="1"/>
    <row r="13525" ht="24.9" customHeight="1"/>
    <row r="13526" ht="24.9" customHeight="1"/>
    <row r="13527" ht="24.9" customHeight="1"/>
    <row r="13528" ht="24.9" customHeight="1"/>
    <row r="13529" ht="24.9" customHeight="1"/>
    <row r="13530" ht="24.9" customHeight="1"/>
    <row r="13531" ht="24.9" customHeight="1"/>
    <row r="13532" ht="24.9" customHeight="1"/>
    <row r="13533" ht="24.9" customHeight="1"/>
    <row r="13534" ht="24.9" customHeight="1"/>
    <row r="13535" ht="24.9" customHeight="1"/>
    <row r="13536" ht="24.9" customHeight="1"/>
    <row r="13537" ht="24.9" customHeight="1"/>
    <row r="13538" ht="24.9" customHeight="1"/>
    <row r="13539" ht="24.9" customHeight="1"/>
    <row r="13540" ht="24.9" customHeight="1"/>
    <row r="13541" ht="24.9" customHeight="1"/>
    <row r="13542" ht="24.9" customHeight="1"/>
    <row r="13543" ht="24.9" customHeight="1"/>
    <row r="13544" ht="24.9" customHeight="1"/>
    <row r="13545" ht="24.9" customHeight="1"/>
    <row r="13546" ht="24.9" customHeight="1"/>
    <row r="13547" ht="24.9" customHeight="1"/>
    <row r="13548" ht="24.9" customHeight="1"/>
    <row r="13549" ht="24.9" customHeight="1"/>
    <row r="13550" ht="24.9" customHeight="1"/>
    <row r="13551" ht="24.9" customHeight="1"/>
    <row r="13552" ht="24.9" customHeight="1"/>
    <row r="13553" ht="24.9" customHeight="1"/>
    <row r="13554" ht="24.9" customHeight="1"/>
    <row r="13555" ht="24.9" customHeight="1"/>
    <row r="13556" ht="24.9" customHeight="1"/>
    <row r="13557" ht="24.9" customHeight="1"/>
    <row r="13558" ht="24.9" customHeight="1"/>
    <row r="13559" ht="24.9" customHeight="1"/>
    <row r="13560" ht="24.9" customHeight="1"/>
    <row r="13561" ht="24.9" customHeight="1"/>
    <row r="13562" ht="24.9" customHeight="1"/>
    <row r="13563" ht="24.9" customHeight="1"/>
    <row r="13564" ht="24.9" customHeight="1"/>
    <row r="13565" ht="24.9" customHeight="1"/>
    <row r="13566" ht="24.9" customHeight="1"/>
    <row r="13567" ht="24.9" customHeight="1"/>
    <row r="13568" ht="24.9" customHeight="1"/>
    <row r="13569" ht="24.9" customHeight="1"/>
    <row r="13570" ht="24.9" customHeight="1"/>
    <row r="13571" ht="24.9" customHeight="1"/>
    <row r="13572" ht="24.9" customHeight="1"/>
    <row r="13573" ht="24.9" customHeight="1"/>
    <row r="13574" ht="24.9" customHeight="1"/>
    <row r="13575" ht="24.9" customHeight="1"/>
    <row r="13576" ht="24.9" customHeight="1"/>
    <row r="13577" ht="24.9" customHeight="1"/>
    <row r="13578" ht="24.9" customHeight="1"/>
    <row r="13579" ht="24.9" customHeight="1"/>
    <row r="13580" ht="24.9" customHeight="1"/>
    <row r="13581" ht="24.9" customHeight="1"/>
    <row r="13582" ht="24.9" customHeight="1"/>
    <row r="13583" ht="24.9" customHeight="1"/>
    <row r="13584" ht="24.9" customHeight="1"/>
    <row r="13585" ht="24.9" customHeight="1"/>
    <row r="13586" ht="24.9" customHeight="1"/>
    <row r="13587" ht="24.9" customHeight="1"/>
    <row r="13588" ht="24.9" customHeight="1"/>
    <row r="13589" ht="24.9" customHeight="1"/>
    <row r="13590" ht="24.9" customHeight="1"/>
    <row r="13591" ht="24.9" customHeight="1"/>
    <row r="13592" ht="24.9" customHeight="1"/>
    <row r="13593" ht="24.9" customHeight="1"/>
    <row r="13594" ht="24.9" customHeight="1"/>
    <row r="13595" ht="24.9" customHeight="1"/>
    <row r="13596" ht="24.9" customHeight="1"/>
    <row r="13597" ht="24.9" customHeight="1"/>
    <row r="13598" ht="24.9" customHeight="1"/>
    <row r="13599" ht="24.9" customHeight="1"/>
    <row r="13600" ht="24.9" customHeight="1"/>
    <row r="13601" ht="24.9" customHeight="1"/>
    <row r="13602" ht="24.9" customHeight="1"/>
    <row r="13603" ht="24.9" customHeight="1"/>
    <row r="13604" ht="24.9" customHeight="1"/>
    <row r="13605" ht="24.9" customHeight="1"/>
    <row r="13606" ht="24.9" customHeight="1"/>
    <row r="13607" ht="24.9" customHeight="1"/>
    <row r="13608" ht="24.9" customHeight="1"/>
    <row r="13609" ht="24.9" customHeight="1"/>
    <row r="13610" ht="24.9" customHeight="1"/>
    <row r="13611" ht="24.9" customHeight="1"/>
    <row r="13612" ht="24.9" customHeight="1"/>
    <row r="13613" ht="24.9" customHeight="1"/>
    <row r="13614" ht="24.9" customHeight="1"/>
    <row r="13615" ht="24.9" customHeight="1"/>
    <row r="13616" ht="24.9" customHeight="1"/>
    <row r="13617" ht="24.9" customHeight="1"/>
    <row r="13618" ht="24.9" customHeight="1"/>
    <row r="13619" ht="24.9" customHeight="1"/>
    <row r="13620" ht="24.9" customHeight="1"/>
    <row r="13621" ht="24.9" customHeight="1"/>
    <row r="13622" ht="24.9" customHeight="1"/>
    <row r="13623" ht="24.9" customHeight="1"/>
    <row r="13624" ht="24.9" customHeight="1"/>
    <row r="13625" ht="24.9" customHeight="1"/>
    <row r="13626" ht="24.9" customHeight="1"/>
    <row r="13627" ht="24.9" customHeight="1"/>
    <row r="13628" ht="24.9" customHeight="1"/>
    <row r="13629" ht="24.9" customHeight="1"/>
    <row r="13630" ht="24.9" customHeight="1"/>
    <row r="13631" ht="24.9" customHeight="1"/>
    <row r="13632" ht="24.9" customHeight="1"/>
    <row r="13633" ht="24.9" customHeight="1"/>
    <row r="13634" ht="24.9" customHeight="1"/>
    <row r="13635" ht="24.9" customHeight="1"/>
    <row r="13636" ht="24.9" customHeight="1"/>
    <row r="13637" ht="24.9" customHeight="1"/>
    <row r="13638" ht="24.9" customHeight="1"/>
    <row r="13639" ht="24.9" customHeight="1"/>
    <row r="13640" ht="24.9" customHeight="1"/>
    <row r="13641" ht="24.9" customHeight="1"/>
    <row r="13642" ht="24.9" customHeight="1"/>
    <row r="13643" ht="24.9" customHeight="1"/>
    <row r="13644" ht="24.9" customHeight="1"/>
    <row r="13645" ht="24.9" customHeight="1"/>
    <row r="13646" ht="24.9" customHeight="1"/>
    <row r="13647" ht="24.9" customHeight="1"/>
    <row r="13648" ht="24.9" customHeight="1"/>
    <row r="13649" ht="24.9" customHeight="1"/>
    <row r="13650" ht="24.9" customHeight="1"/>
    <row r="13651" ht="24.9" customHeight="1"/>
    <row r="13652" ht="24.9" customHeight="1"/>
    <row r="13653" ht="24.9" customHeight="1"/>
    <row r="13654" ht="24.9" customHeight="1"/>
    <row r="13655" ht="24.9" customHeight="1"/>
    <row r="13656" ht="24.9" customHeight="1"/>
    <row r="13657" ht="24.9" customHeight="1"/>
    <row r="13658" ht="24.9" customHeight="1"/>
    <row r="13659" ht="24.9" customHeight="1"/>
    <row r="13660" ht="24.9" customHeight="1"/>
    <row r="13661" ht="24.9" customHeight="1"/>
    <row r="13662" ht="24.9" customHeight="1"/>
    <row r="13663" ht="24.9" customHeight="1"/>
    <row r="13664" ht="24.9" customHeight="1"/>
    <row r="13665" ht="24.9" customHeight="1"/>
    <row r="13666" ht="24.9" customHeight="1"/>
    <row r="13667" ht="24.9" customHeight="1"/>
    <row r="13668" ht="24.9" customHeight="1"/>
    <row r="13669" ht="24.9" customHeight="1"/>
    <row r="13670" ht="24.9" customHeight="1"/>
    <row r="13671" ht="24.9" customHeight="1"/>
    <row r="13672" ht="24.9" customHeight="1"/>
    <row r="13673" ht="24.9" customHeight="1"/>
    <row r="13674" ht="24.9" customHeight="1"/>
    <row r="13675" ht="24.9" customHeight="1"/>
    <row r="13676" ht="24.9" customHeight="1"/>
    <row r="13677" ht="24.9" customHeight="1"/>
    <row r="13678" ht="24.9" customHeight="1"/>
    <row r="13679" ht="24.9" customHeight="1"/>
    <row r="13680" ht="24.9" customHeight="1"/>
    <row r="13681" ht="24.9" customHeight="1"/>
    <row r="13682" ht="24.9" customHeight="1"/>
    <row r="13683" ht="24.9" customHeight="1"/>
    <row r="13684" ht="24.9" customHeight="1"/>
    <row r="13685" ht="24.9" customHeight="1"/>
    <row r="13686" ht="24.9" customHeight="1"/>
    <row r="13687" ht="24.9" customHeight="1"/>
    <row r="13688" ht="24.9" customHeight="1"/>
    <row r="13689" ht="24.9" customHeight="1"/>
    <row r="13690" ht="24.9" customHeight="1"/>
    <row r="13691" ht="24.9" customHeight="1"/>
    <row r="13692" ht="24.9" customHeight="1"/>
    <row r="13693" ht="24.9" customHeight="1"/>
    <row r="13694" ht="24.9" customHeight="1"/>
    <row r="13695" ht="24.9" customHeight="1"/>
    <row r="13696" ht="24.9" customHeight="1"/>
    <row r="13697" ht="24.9" customHeight="1"/>
    <row r="13698" ht="24.9" customHeight="1"/>
    <row r="13699" ht="24.9" customHeight="1"/>
    <row r="13700" ht="24.9" customHeight="1"/>
    <row r="13701" ht="24.9" customHeight="1"/>
    <row r="13702" ht="24.9" customHeight="1"/>
    <row r="13703" ht="24.9" customHeight="1"/>
    <row r="13704" ht="24.9" customHeight="1"/>
    <row r="13705" ht="24.9" customHeight="1"/>
    <row r="13706" ht="24.9" customHeight="1"/>
    <row r="13707" ht="24.9" customHeight="1"/>
    <row r="13708" ht="24.9" customHeight="1"/>
    <row r="13709" ht="24.9" customHeight="1"/>
    <row r="13710" ht="24.9" customHeight="1"/>
    <row r="13711" ht="24.9" customHeight="1"/>
    <row r="13712" ht="24.9" customHeight="1"/>
    <row r="13713" ht="24.9" customHeight="1"/>
    <row r="13714" ht="24.9" customHeight="1"/>
    <row r="13715" ht="24.9" customHeight="1"/>
    <row r="13716" ht="24.9" customHeight="1"/>
    <row r="13717" ht="24.9" customHeight="1"/>
    <row r="13718" ht="24.9" customHeight="1"/>
    <row r="13719" ht="24.9" customHeight="1"/>
    <row r="13720" ht="24.9" customHeight="1"/>
    <row r="13721" ht="24.9" customHeight="1"/>
    <row r="13722" ht="24.9" customHeight="1"/>
    <row r="13723" ht="24.9" customHeight="1"/>
    <row r="13724" ht="24.9" customHeight="1"/>
    <row r="13725" ht="24.9" customHeight="1"/>
    <row r="13726" ht="24.9" customHeight="1"/>
    <row r="13727" ht="24.9" customHeight="1"/>
    <row r="13728" ht="24.9" customHeight="1"/>
    <row r="13729" ht="24.9" customHeight="1"/>
    <row r="13730" ht="24.9" customHeight="1"/>
    <row r="13731" ht="24.9" customHeight="1"/>
    <row r="13732" ht="24.9" customHeight="1"/>
    <row r="13733" ht="24.9" customHeight="1"/>
    <row r="13734" ht="24.9" customHeight="1"/>
    <row r="13735" ht="24.9" customHeight="1"/>
    <row r="13736" ht="24.9" customHeight="1"/>
    <row r="13737" ht="24.9" customHeight="1"/>
    <row r="13738" ht="24.9" customHeight="1"/>
    <row r="13739" ht="24.9" customHeight="1"/>
    <row r="13740" ht="24.9" customHeight="1"/>
    <row r="13741" ht="24.9" customHeight="1"/>
    <row r="13742" ht="24.9" customHeight="1"/>
    <row r="13743" ht="24.9" customHeight="1"/>
    <row r="13744" ht="24.9" customHeight="1"/>
    <row r="13745" ht="24.9" customHeight="1"/>
    <row r="13746" ht="24.9" customHeight="1"/>
    <row r="13747" ht="24.9" customHeight="1"/>
    <row r="13748" ht="24.9" customHeight="1"/>
    <row r="13749" ht="24.9" customHeight="1"/>
    <row r="13750" ht="24.9" customHeight="1"/>
    <row r="13751" ht="24.9" customHeight="1"/>
    <row r="13752" ht="24.9" customHeight="1"/>
    <row r="13753" ht="24.9" customHeight="1"/>
    <row r="13754" ht="24.9" customHeight="1"/>
    <row r="13755" ht="24.9" customHeight="1"/>
    <row r="13756" ht="24.9" customHeight="1"/>
    <row r="13757" ht="24.9" customHeight="1"/>
    <row r="13758" ht="24.9" customHeight="1"/>
    <row r="13759" ht="24.9" customHeight="1"/>
    <row r="13760" ht="24.9" customHeight="1"/>
    <row r="13761" ht="24.9" customHeight="1"/>
    <row r="13762" ht="24.9" customHeight="1"/>
    <row r="13763" ht="24.9" customHeight="1"/>
    <row r="13764" ht="24.9" customHeight="1"/>
    <row r="13765" ht="24.9" customHeight="1"/>
    <row r="13766" ht="24.9" customHeight="1"/>
    <row r="13767" ht="24.9" customHeight="1"/>
    <row r="13768" ht="24.9" customHeight="1"/>
    <row r="13769" ht="24.9" customHeight="1"/>
    <row r="13770" ht="24.9" customHeight="1"/>
    <row r="13771" ht="24.9" customHeight="1"/>
    <row r="13772" ht="24.9" customHeight="1"/>
    <row r="13773" ht="24.9" customHeight="1"/>
    <row r="13774" ht="24.9" customHeight="1"/>
    <row r="13775" ht="24.9" customHeight="1"/>
    <row r="13776" ht="24.9" customHeight="1"/>
    <row r="13777" ht="24.9" customHeight="1"/>
    <row r="13778" ht="24.9" customHeight="1"/>
    <row r="13779" ht="24.9" customHeight="1"/>
    <row r="13780" ht="24.9" customHeight="1"/>
    <row r="13781" ht="24.9" customHeight="1"/>
    <row r="13782" ht="24.9" customHeight="1"/>
    <row r="13783" ht="24.9" customHeight="1"/>
    <row r="13784" ht="24.9" customHeight="1"/>
    <row r="13785" ht="24.9" customHeight="1"/>
    <row r="13786" ht="24.9" customHeight="1"/>
    <row r="13787" ht="24.9" customHeight="1"/>
    <row r="13788" ht="24.9" customHeight="1"/>
    <row r="13789" ht="24.9" customHeight="1"/>
    <row r="13790" ht="24.9" customHeight="1"/>
    <row r="13791" ht="24.9" customHeight="1"/>
    <row r="13792" ht="24.9" customHeight="1"/>
    <row r="13793" ht="24.9" customHeight="1"/>
    <row r="13794" ht="24.9" customHeight="1"/>
    <row r="13795" ht="24.9" customHeight="1"/>
    <row r="13796" ht="24.9" customHeight="1"/>
    <row r="13797" ht="24.9" customHeight="1"/>
    <row r="13798" ht="24.9" customHeight="1"/>
    <row r="13799" ht="24.9" customHeight="1"/>
    <row r="13800" ht="24.9" customHeight="1"/>
    <row r="13801" ht="24.9" customHeight="1"/>
    <row r="13802" ht="24.9" customHeight="1"/>
    <row r="13803" ht="24.9" customHeight="1"/>
    <row r="13804" ht="24.9" customHeight="1"/>
    <row r="13805" ht="24.9" customHeight="1"/>
    <row r="13806" ht="24.9" customHeight="1"/>
    <row r="13807" ht="24.9" customHeight="1"/>
    <row r="13808" ht="24.9" customHeight="1"/>
    <row r="13809" ht="24.9" customHeight="1"/>
    <row r="13810" ht="24.9" customHeight="1"/>
    <row r="13811" ht="24.9" customHeight="1"/>
    <row r="13812" ht="24.9" customHeight="1"/>
    <row r="13813" ht="24.9" customHeight="1"/>
    <row r="13814" ht="24.9" customHeight="1"/>
    <row r="13815" ht="24.9" customHeight="1"/>
    <row r="13816" ht="24.9" customHeight="1"/>
    <row r="13817" ht="24.9" customHeight="1"/>
    <row r="13818" ht="24.9" customHeight="1"/>
    <row r="13819" ht="24.9" customHeight="1"/>
    <row r="13820" ht="24.9" customHeight="1"/>
    <row r="13821" ht="24.9" customHeight="1"/>
    <row r="13822" ht="24.9" customHeight="1"/>
    <row r="13823" ht="24.9" customHeight="1"/>
    <row r="13824" ht="24.9" customHeight="1"/>
    <row r="13825" ht="24.9" customHeight="1"/>
    <row r="13826" ht="24.9" customHeight="1"/>
    <row r="13827" ht="24.9" customHeight="1"/>
    <row r="13828" ht="24.9" customHeight="1"/>
    <row r="13829" ht="24.9" customHeight="1"/>
    <row r="13830" ht="24.9" customHeight="1"/>
    <row r="13831" ht="24.9" customHeight="1"/>
    <row r="13832" ht="24.9" customHeight="1"/>
    <row r="13833" ht="24.9" customHeight="1"/>
    <row r="13834" ht="24.9" customHeight="1"/>
    <row r="13835" ht="24.9" customHeight="1"/>
    <row r="13836" ht="24.9" customHeight="1"/>
    <row r="13837" ht="24.9" customHeight="1"/>
    <row r="13838" ht="24.9" customHeight="1"/>
    <row r="13839" ht="24.9" customHeight="1"/>
    <row r="13840" ht="24.9" customHeight="1"/>
    <row r="13841" ht="24.9" customHeight="1"/>
    <row r="13842" ht="24.9" customHeight="1"/>
    <row r="13843" ht="24.9" customHeight="1"/>
    <row r="13844" ht="24.9" customHeight="1"/>
    <row r="13845" ht="24.9" customHeight="1"/>
    <row r="13846" ht="24.9" customHeight="1"/>
    <row r="13847" ht="24.9" customHeight="1"/>
    <row r="13848" ht="24.9" customHeight="1"/>
    <row r="13849" ht="24.9" customHeight="1"/>
    <row r="13850" ht="24.9" customHeight="1"/>
    <row r="13851" ht="24.9" customHeight="1"/>
    <row r="13852" ht="24.9" customHeight="1"/>
    <row r="13853" ht="24.9" customHeight="1"/>
    <row r="13854" ht="24.9" customHeight="1"/>
    <row r="13855" ht="24.9" customHeight="1"/>
    <row r="13856" ht="24.9" customHeight="1"/>
    <row r="13857" ht="24.9" customHeight="1"/>
    <row r="13858" ht="24.9" customHeight="1"/>
    <row r="13859" ht="24.9" customHeight="1"/>
    <row r="13860" ht="24.9" customHeight="1"/>
    <row r="13861" ht="24.9" customHeight="1"/>
    <row r="13862" ht="24.9" customHeight="1"/>
    <row r="13863" ht="24.9" customHeight="1"/>
    <row r="13864" ht="24.9" customHeight="1"/>
    <row r="13865" ht="24.9" customHeight="1"/>
    <row r="13866" ht="24.9" customHeight="1"/>
    <row r="13867" ht="24.9" customHeight="1"/>
    <row r="13868" ht="24.9" customHeight="1"/>
    <row r="13869" ht="24.9" customHeight="1"/>
    <row r="13870" ht="24.9" customHeight="1"/>
    <row r="13871" ht="24.9" customHeight="1"/>
    <row r="13872" ht="24.9" customHeight="1"/>
    <row r="13873" ht="24.9" customHeight="1"/>
    <row r="13874" ht="24.9" customHeight="1"/>
    <row r="13875" ht="24.9" customHeight="1"/>
    <row r="13876" ht="24.9" customHeight="1"/>
    <row r="13877" ht="24.9" customHeight="1"/>
    <row r="13878" ht="24.9" customHeight="1"/>
    <row r="13879" ht="24.9" customHeight="1"/>
    <row r="13880" ht="24.9" customHeight="1"/>
    <row r="13881" ht="24.9" customHeight="1"/>
    <row r="13882" ht="24.9" customHeight="1"/>
    <row r="13883" ht="24.9" customHeight="1"/>
    <row r="13884" ht="24.9" customHeight="1"/>
    <row r="13885" ht="24.9" customHeight="1"/>
    <row r="13886" ht="24.9" customHeight="1"/>
    <row r="13887" ht="24.9" customHeight="1"/>
    <row r="13888" ht="24.9" customHeight="1"/>
    <row r="13889" ht="24.9" customHeight="1"/>
    <row r="13890" ht="24.9" customHeight="1"/>
    <row r="13891" ht="24.9" customHeight="1"/>
    <row r="13892" ht="24.9" customHeight="1"/>
    <row r="13893" ht="24.9" customHeight="1"/>
    <row r="13894" ht="24.9" customHeight="1"/>
    <row r="13895" ht="24.9" customHeight="1"/>
    <row r="13896" ht="24.9" customHeight="1"/>
    <row r="13897" ht="24.9" customHeight="1"/>
    <row r="13898" ht="24.9" customHeight="1"/>
    <row r="13899" ht="24.9" customHeight="1"/>
    <row r="13900" ht="24.9" customHeight="1"/>
    <row r="13901" ht="24.9" customHeight="1"/>
    <row r="13902" ht="24.9" customHeight="1"/>
    <row r="13903" ht="24.9" customHeight="1"/>
    <row r="13904" ht="24.9" customHeight="1"/>
    <row r="13905" ht="24.9" customHeight="1"/>
    <row r="13906" ht="24.9" customHeight="1"/>
    <row r="13907" ht="24.9" customHeight="1"/>
    <row r="13908" ht="24.9" customHeight="1"/>
    <row r="13909" ht="24.9" customHeight="1"/>
    <row r="13910" ht="24.9" customHeight="1"/>
    <row r="13911" ht="24.9" customHeight="1"/>
    <row r="13912" ht="24.9" customHeight="1"/>
    <row r="13913" ht="24.9" customHeight="1"/>
    <row r="13914" ht="24.9" customHeight="1"/>
    <row r="13915" ht="24.9" customHeight="1"/>
    <row r="13916" ht="24.9" customHeight="1"/>
    <row r="13917" ht="24.9" customHeight="1"/>
    <row r="13918" ht="24.9" customHeight="1"/>
    <row r="13919" ht="24.9" customHeight="1"/>
    <row r="13920" ht="24.9" customHeight="1"/>
    <row r="13921" ht="24.9" customHeight="1"/>
    <row r="13922" ht="24.9" customHeight="1"/>
    <row r="13923" ht="24.9" customHeight="1"/>
    <row r="13924" ht="24.9" customHeight="1"/>
    <row r="13925" ht="24.9" customHeight="1"/>
    <row r="13926" ht="24.9" customHeight="1"/>
    <row r="13927" ht="24.9" customHeight="1"/>
    <row r="13928" ht="24.9" customHeight="1"/>
    <row r="13929" ht="24.9" customHeight="1"/>
    <row r="13930" ht="24.9" customHeight="1"/>
    <row r="13931" ht="24.9" customHeight="1"/>
    <row r="13932" ht="24.9" customHeight="1"/>
    <row r="13933" ht="24.9" customHeight="1"/>
    <row r="13934" ht="24.9" customHeight="1"/>
    <row r="13935" ht="24.9" customHeight="1"/>
    <row r="13936" ht="24.9" customHeight="1"/>
    <row r="13937" ht="24.9" customHeight="1"/>
    <row r="13938" ht="24.9" customHeight="1"/>
    <row r="13939" ht="24.9" customHeight="1"/>
    <row r="13940" ht="24.9" customHeight="1"/>
    <row r="13941" ht="24.9" customHeight="1"/>
    <row r="13942" ht="24.9" customHeight="1"/>
    <row r="13943" ht="24.9" customHeight="1"/>
    <row r="13944" ht="24.9" customHeight="1"/>
    <row r="13945" ht="24.9" customHeight="1"/>
    <row r="13946" ht="24.9" customHeight="1"/>
    <row r="13947" ht="24.9" customHeight="1"/>
    <row r="13948" ht="24.9" customHeight="1"/>
    <row r="13949" ht="24.9" customHeight="1"/>
    <row r="13950" ht="24.9" customHeight="1"/>
    <row r="13951" ht="24.9" customHeight="1"/>
    <row r="13952" ht="24.9" customHeight="1"/>
    <row r="13953" ht="24.9" customHeight="1"/>
    <row r="13954" ht="24.9" customHeight="1"/>
    <row r="13955" ht="24.9" customHeight="1"/>
    <row r="13956" ht="24.9" customHeight="1"/>
    <row r="13957" ht="24.9" customHeight="1"/>
    <row r="13958" ht="24.9" customHeight="1"/>
    <row r="13959" ht="24.9" customHeight="1"/>
    <row r="13960" ht="24.9" customHeight="1"/>
    <row r="13961" ht="24.9" customHeight="1"/>
    <row r="13962" ht="24.9" customHeight="1"/>
    <row r="13963" ht="24.9" customHeight="1"/>
    <row r="13964" ht="24.9" customHeight="1"/>
    <row r="13965" ht="24.9" customHeight="1"/>
    <row r="13966" ht="24.9" customHeight="1"/>
    <row r="13967" ht="24.9" customHeight="1"/>
    <row r="13968" ht="24.9" customHeight="1"/>
    <row r="13969" ht="24.9" customHeight="1"/>
    <row r="13970" ht="24.9" customHeight="1"/>
    <row r="13971" ht="24.9" customHeight="1"/>
    <row r="13972" ht="24.9" customHeight="1"/>
    <row r="13973" ht="24.9" customHeight="1"/>
    <row r="13974" ht="24.9" customHeight="1"/>
    <row r="13975" ht="24.9" customHeight="1"/>
    <row r="13976" ht="24.9" customHeight="1"/>
    <row r="13977" ht="24.9" customHeight="1"/>
    <row r="13978" ht="24.9" customHeight="1"/>
    <row r="13979" ht="24.9" customHeight="1"/>
    <row r="13980" ht="24.9" customHeight="1"/>
    <row r="13981" ht="24.9" customHeight="1"/>
    <row r="13982" ht="24.9" customHeight="1"/>
    <row r="13983" ht="24.9" customHeight="1"/>
    <row r="13984" ht="24.9" customHeight="1"/>
    <row r="13985" ht="24.9" customHeight="1"/>
    <row r="13986" ht="24.9" customHeight="1"/>
    <row r="13987" ht="24.9" customHeight="1"/>
    <row r="13988" ht="24.9" customHeight="1"/>
    <row r="13989" ht="24.9" customHeight="1"/>
    <row r="13990" ht="24.9" customHeight="1"/>
    <row r="13991" ht="24.9" customHeight="1"/>
    <row r="13992" ht="24.9" customHeight="1"/>
    <row r="13993" ht="24.9" customHeight="1"/>
    <row r="13994" ht="24.9" customHeight="1"/>
    <row r="13995" ht="24.9" customHeight="1"/>
    <row r="13996" ht="24.9" customHeight="1"/>
    <row r="13997" ht="24.9" customHeight="1"/>
    <row r="13998" ht="24.9" customHeight="1"/>
    <row r="13999" ht="24.9" customHeight="1"/>
    <row r="14000" ht="24.9" customHeight="1"/>
    <row r="14001" ht="24.9" customHeight="1"/>
    <row r="14002" ht="24.9" customHeight="1"/>
    <row r="14003" ht="24.9" customHeight="1"/>
    <row r="14004" ht="24.9" customHeight="1"/>
    <row r="14005" ht="24.9" customHeight="1"/>
    <row r="14006" ht="24.9" customHeight="1"/>
    <row r="14007" ht="24.9" customHeight="1"/>
    <row r="14008" ht="24.9" customHeight="1"/>
    <row r="14009" ht="24.9" customHeight="1"/>
    <row r="14010" ht="24.9" customHeight="1"/>
    <row r="14011" ht="24.9" customHeight="1"/>
    <row r="14012" ht="24.9" customHeight="1"/>
    <row r="14013" ht="24.9" customHeight="1"/>
    <row r="14014" ht="24.9" customHeight="1"/>
    <row r="14015" ht="24.9" customHeight="1"/>
    <row r="14016" ht="24.9" customHeight="1"/>
    <row r="14017" ht="24.9" customHeight="1"/>
    <row r="14018" ht="24.9" customHeight="1"/>
    <row r="14019" ht="24.9" customHeight="1"/>
    <row r="14020" ht="24.9" customHeight="1"/>
    <row r="14021" ht="24.9" customHeight="1"/>
    <row r="14022" ht="24.9" customHeight="1"/>
    <row r="14023" ht="24.9" customHeight="1"/>
    <row r="14024" ht="24.9" customHeight="1"/>
    <row r="14025" ht="24.9" customHeight="1"/>
    <row r="14026" ht="24.9" customHeight="1"/>
    <row r="14027" ht="24.9" customHeight="1"/>
    <row r="14028" ht="24.9" customHeight="1"/>
    <row r="14029" ht="24.9" customHeight="1"/>
    <row r="14030" ht="24.9" customHeight="1"/>
    <row r="14031" ht="24.9" customHeight="1"/>
    <row r="14032" ht="24.9" customHeight="1"/>
    <row r="14033" ht="24.9" customHeight="1"/>
    <row r="14034" ht="24.9" customHeight="1"/>
    <row r="14035" ht="24.9" customHeight="1"/>
    <row r="14036" ht="24.9" customHeight="1"/>
    <row r="14037" ht="24.9" customHeight="1"/>
    <row r="14038" ht="24.9" customHeight="1"/>
    <row r="14039" ht="24.9" customHeight="1"/>
    <row r="14040" ht="24.9" customHeight="1"/>
    <row r="14041" ht="24.9" customHeight="1"/>
    <row r="14042" ht="24.9" customHeight="1"/>
    <row r="14043" ht="24.9" customHeight="1"/>
    <row r="14044" ht="24.9" customHeight="1"/>
    <row r="14045" ht="24.9" customHeight="1"/>
    <row r="14046" ht="24.9" customHeight="1"/>
    <row r="14047" ht="24.9" customHeight="1"/>
    <row r="14048" ht="24.9" customHeight="1"/>
    <row r="14049" ht="24.9" customHeight="1"/>
    <row r="14050" ht="24.9" customHeight="1"/>
    <row r="14051" ht="24.9" customHeight="1"/>
    <row r="14052" ht="24.9" customHeight="1"/>
    <row r="14053" ht="24.9" customHeight="1"/>
    <row r="14054" ht="24.9" customHeight="1"/>
    <row r="14055" ht="24.9" customHeight="1"/>
    <row r="14056" ht="24.9" customHeight="1"/>
    <row r="14057" ht="24.9" customHeight="1"/>
    <row r="14058" ht="24.9" customHeight="1"/>
    <row r="14059" ht="24.9" customHeight="1"/>
    <row r="14060" ht="24.9" customHeight="1"/>
    <row r="14061" ht="24.9" customHeight="1"/>
    <row r="14062" ht="24.9" customHeight="1"/>
    <row r="14063" ht="24.9" customHeight="1"/>
    <row r="14064" ht="24.9" customHeight="1"/>
    <row r="14065" ht="24.9" customHeight="1"/>
    <row r="14066" ht="24.9" customHeight="1"/>
    <row r="14067" ht="24.9" customHeight="1"/>
    <row r="14068" ht="24.9" customHeight="1"/>
    <row r="14069" ht="24.9" customHeight="1"/>
    <row r="14070" ht="24.9" customHeight="1"/>
    <row r="14071" ht="24.9" customHeight="1"/>
    <row r="14072" ht="24.9" customHeight="1"/>
    <row r="14073" ht="24.9" customHeight="1"/>
    <row r="14074" ht="24.9" customHeight="1"/>
    <row r="14075" ht="24.9" customHeight="1"/>
    <row r="14076" ht="24.9" customHeight="1"/>
    <row r="14077" ht="24.9" customHeight="1"/>
    <row r="14078" ht="24.9" customHeight="1"/>
    <row r="14079" ht="24.9" customHeight="1"/>
    <row r="14080" ht="24.9" customHeight="1"/>
    <row r="14081" ht="24.9" customHeight="1"/>
    <row r="14082" ht="24.9" customHeight="1"/>
    <row r="14083" ht="24.9" customHeight="1"/>
    <row r="14084" ht="24.9" customHeight="1"/>
    <row r="14085" ht="24.9" customHeight="1"/>
    <row r="14086" ht="24.9" customHeight="1"/>
    <row r="14087" ht="24.9" customHeight="1"/>
    <row r="14088" ht="24.9" customHeight="1"/>
    <row r="14089" ht="24.9" customHeight="1"/>
    <row r="14090" ht="24.9" customHeight="1"/>
    <row r="14091" ht="24.9" customHeight="1"/>
    <row r="14092" ht="24.9" customHeight="1"/>
    <row r="14093" ht="24.9" customHeight="1"/>
    <row r="14094" ht="24.9" customHeight="1"/>
    <row r="14095" ht="24.9" customHeight="1"/>
    <row r="14096" ht="24.9" customHeight="1"/>
    <row r="14097" ht="24.9" customHeight="1"/>
    <row r="14098" ht="24.9" customHeight="1"/>
    <row r="14099" ht="24.9" customHeight="1"/>
    <row r="14100" ht="24.9" customHeight="1"/>
    <row r="14101" ht="24.9" customHeight="1"/>
    <row r="14102" ht="24.9" customHeight="1"/>
    <row r="14103" ht="24.9" customHeight="1"/>
    <row r="14104" ht="24.9" customHeight="1"/>
    <row r="14105" ht="24.9" customHeight="1"/>
    <row r="14106" ht="24.9" customHeight="1"/>
    <row r="14107" ht="24.9" customHeight="1"/>
    <row r="14108" ht="24.9" customHeight="1"/>
    <row r="14109" ht="24.9" customHeight="1"/>
    <row r="14110" ht="24.9" customHeight="1"/>
    <row r="14111" ht="24.9" customHeight="1"/>
    <row r="14112" ht="24.9" customHeight="1"/>
    <row r="14113" ht="24.9" customHeight="1"/>
    <row r="14114" ht="24.9" customHeight="1"/>
    <row r="14115" ht="24.9" customHeight="1"/>
    <row r="14116" ht="24.9" customHeight="1"/>
    <row r="14117" ht="24.9" customHeight="1"/>
    <row r="14118" ht="24.9" customHeight="1"/>
    <row r="14119" ht="24.9" customHeight="1"/>
    <row r="14120" ht="24.9" customHeight="1"/>
    <row r="14121" ht="24.9" customHeight="1"/>
    <row r="14122" ht="24.9" customHeight="1"/>
    <row r="14123" ht="24.9" customHeight="1"/>
    <row r="14124" ht="24.9" customHeight="1"/>
    <row r="14125" ht="24.9" customHeight="1"/>
    <row r="14126" ht="24.9" customHeight="1"/>
    <row r="14127" ht="24.9" customHeight="1"/>
    <row r="14128" ht="24.9" customHeight="1"/>
    <row r="14129" ht="24.9" customHeight="1"/>
    <row r="14130" ht="24.9" customHeight="1"/>
    <row r="14131" ht="24.9" customHeight="1"/>
    <row r="14132" ht="24.9" customHeight="1"/>
    <row r="14133" ht="24.9" customHeight="1"/>
    <row r="14134" ht="24.9" customHeight="1"/>
    <row r="14135" ht="24.9" customHeight="1"/>
    <row r="14136" ht="24.9" customHeight="1"/>
    <row r="14137" ht="24.9" customHeight="1"/>
    <row r="14138" ht="24.9" customHeight="1"/>
    <row r="14139" ht="24.9" customHeight="1"/>
    <row r="14140" ht="24.9" customHeight="1"/>
    <row r="14141" ht="24.9" customHeight="1"/>
    <row r="14142" ht="24.9" customHeight="1"/>
    <row r="14143" ht="24.9" customHeight="1"/>
    <row r="14144" ht="24.9" customHeight="1"/>
    <row r="14145" ht="24.9" customHeight="1"/>
    <row r="14146" ht="24.9" customHeight="1"/>
    <row r="14147" ht="24.9" customHeight="1"/>
    <row r="14148" ht="24.9" customHeight="1"/>
    <row r="14149" ht="24.9" customHeight="1"/>
    <row r="14150" ht="24.9" customHeight="1"/>
    <row r="14151" ht="24.9" customHeight="1"/>
    <row r="14152" ht="24.9" customHeight="1"/>
    <row r="14153" ht="24.9" customHeight="1"/>
    <row r="14154" ht="24.9" customHeight="1"/>
    <row r="14155" ht="24.9" customHeight="1"/>
    <row r="14156" ht="24.9" customHeight="1"/>
    <row r="14157" ht="24.9" customHeight="1"/>
    <row r="14158" ht="24.9" customHeight="1"/>
    <row r="14159" ht="24.9" customHeight="1"/>
    <row r="14160" ht="24.9" customHeight="1"/>
    <row r="14161" ht="24.9" customHeight="1"/>
    <row r="14162" ht="24.9" customHeight="1"/>
    <row r="14163" ht="24.9" customHeight="1"/>
    <row r="14164" ht="24.9" customHeight="1"/>
    <row r="14165" ht="24.9" customHeight="1"/>
    <row r="14166" ht="24.9" customHeight="1"/>
    <row r="14167" ht="24.9" customHeight="1"/>
    <row r="14168" ht="24.9" customHeight="1"/>
    <row r="14169" ht="24.9" customHeight="1"/>
    <row r="14170" ht="24.9" customHeight="1"/>
    <row r="14171" ht="24.9" customHeight="1"/>
    <row r="14172" ht="24.9" customHeight="1"/>
    <row r="14173" ht="24.9" customHeight="1"/>
    <row r="14174" ht="24.9" customHeight="1"/>
    <row r="14175" ht="24.9" customHeight="1"/>
    <row r="14176" ht="24.9" customHeight="1"/>
    <row r="14177" ht="24.9" customHeight="1"/>
    <row r="14178" ht="24.9" customHeight="1"/>
    <row r="14179" ht="24.9" customHeight="1"/>
    <row r="14180" ht="24.9" customHeight="1"/>
    <row r="14181" ht="24.9" customHeight="1"/>
    <row r="14182" ht="24.9" customHeight="1"/>
    <row r="14183" ht="24.9" customHeight="1"/>
    <row r="14184" ht="24.9" customHeight="1"/>
    <row r="14185" ht="24.9" customHeight="1"/>
    <row r="14186" ht="24.9" customHeight="1"/>
    <row r="14187" ht="24.9" customHeight="1"/>
    <row r="14188" ht="24.9" customHeight="1"/>
    <row r="14189" ht="24.9" customHeight="1"/>
    <row r="14190" ht="24.9" customHeight="1"/>
    <row r="14191" ht="24.9" customHeight="1"/>
    <row r="14192" ht="24.9" customHeight="1"/>
    <row r="14193" ht="24.9" customHeight="1"/>
    <row r="14194" ht="24.9" customHeight="1"/>
    <row r="14195" ht="24.9" customHeight="1"/>
    <row r="14196" ht="24.9" customHeight="1"/>
    <row r="14197" ht="24.9" customHeight="1"/>
    <row r="14198" ht="24.9" customHeight="1"/>
    <row r="14199" ht="24.9" customHeight="1"/>
    <row r="14200" ht="24.9" customHeight="1"/>
    <row r="14201" ht="24.9" customHeight="1"/>
    <row r="14202" ht="24.9" customHeight="1"/>
    <row r="14203" ht="24.9" customHeight="1"/>
    <row r="14204" ht="24.9" customHeight="1"/>
    <row r="14205" ht="24.9" customHeight="1"/>
    <row r="14206" ht="24.9" customHeight="1"/>
    <row r="14207" ht="24.9" customHeight="1"/>
    <row r="14208" ht="24.9" customHeight="1"/>
    <row r="14209" ht="24.9" customHeight="1"/>
    <row r="14210" ht="24.9" customHeight="1"/>
    <row r="14211" ht="24.9" customHeight="1"/>
    <row r="14212" ht="24.9" customHeight="1"/>
    <row r="14213" ht="24.9" customHeight="1"/>
    <row r="14214" ht="24.9" customHeight="1"/>
    <row r="14215" ht="24.9" customHeight="1"/>
    <row r="14216" ht="24.9" customHeight="1"/>
    <row r="14217" ht="24.9" customHeight="1"/>
    <row r="14218" ht="24.9" customHeight="1"/>
    <row r="14219" ht="24.9" customHeight="1"/>
    <row r="14220" ht="24.9" customHeight="1"/>
    <row r="14221" ht="24.9" customHeight="1"/>
    <row r="14222" ht="24.9" customHeight="1"/>
    <row r="14223" ht="24.9" customHeight="1"/>
    <row r="14224" ht="24.9" customHeight="1"/>
    <row r="14225" ht="24.9" customHeight="1"/>
    <row r="14226" ht="24.9" customHeight="1"/>
    <row r="14227" ht="24.9" customHeight="1"/>
    <row r="14228" ht="24.9" customHeight="1"/>
    <row r="14229" ht="24.9" customHeight="1"/>
    <row r="14230" ht="24.9" customHeight="1"/>
    <row r="14231" ht="24.9" customHeight="1"/>
    <row r="14232" ht="24.9" customHeight="1"/>
    <row r="14233" ht="24.9" customHeight="1"/>
    <row r="14234" ht="24.9" customHeight="1"/>
    <row r="14235" ht="24.9" customHeight="1"/>
    <row r="14236" ht="24.9" customHeight="1"/>
    <row r="14237" ht="24.9" customHeight="1"/>
    <row r="14238" ht="24.9" customHeight="1"/>
    <row r="14239" ht="24.9" customHeight="1"/>
    <row r="14240" ht="24.9" customHeight="1"/>
    <row r="14241" ht="24.9" customHeight="1"/>
    <row r="14242" ht="24.9" customHeight="1"/>
    <row r="14243" ht="24.9" customHeight="1"/>
    <row r="14244" ht="24.9" customHeight="1"/>
    <row r="14245" ht="24.9" customHeight="1"/>
    <row r="14246" ht="24.9" customHeight="1"/>
    <row r="14247" ht="24.9" customHeight="1"/>
    <row r="14248" ht="24.9" customHeight="1"/>
    <row r="14249" ht="24.9" customHeight="1"/>
    <row r="14250" ht="24.9" customHeight="1"/>
    <row r="14251" ht="24.9" customHeight="1"/>
    <row r="14252" ht="24.9" customHeight="1"/>
    <row r="14253" ht="24.9" customHeight="1"/>
    <row r="14254" ht="24.9" customHeight="1"/>
    <row r="14255" ht="24.9" customHeight="1"/>
    <row r="14256" ht="24.9" customHeight="1"/>
    <row r="14257" ht="24.9" customHeight="1"/>
    <row r="14258" ht="24.9" customHeight="1"/>
    <row r="14259" ht="24.9" customHeight="1"/>
    <row r="14260" ht="24.9" customHeight="1"/>
    <row r="14261" ht="24.9" customHeight="1"/>
    <row r="14262" ht="24.9" customHeight="1"/>
    <row r="14263" ht="24.9" customHeight="1"/>
    <row r="14264" ht="24.9" customHeight="1"/>
    <row r="14265" ht="24.9" customHeight="1"/>
    <row r="14266" ht="24.9" customHeight="1"/>
    <row r="14267" ht="24.9" customHeight="1"/>
    <row r="14268" ht="24.9" customHeight="1"/>
    <row r="14269" ht="24.9" customHeight="1"/>
    <row r="14270" ht="24.9" customHeight="1"/>
    <row r="14271" ht="24.9" customHeight="1"/>
    <row r="14272" ht="24.9" customHeight="1"/>
    <row r="14273" ht="24.9" customHeight="1"/>
    <row r="14274" ht="24.9" customHeight="1"/>
    <row r="14275" ht="24.9" customHeight="1"/>
    <row r="14276" ht="24.9" customHeight="1"/>
    <row r="14277" ht="24.9" customHeight="1"/>
    <row r="14278" ht="24.9" customHeight="1"/>
    <row r="14279" ht="24.9" customHeight="1"/>
    <row r="14280" ht="24.9" customHeight="1"/>
    <row r="14281" ht="24.9" customHeight="1"/>
    <row r="14282" ht="24.9" customHeight="1"/>
    <row r="14283" ht="24.9" customHeight="1"/>
    <row r="14284" ht="24.9" customHeight="1"/>
    <row r="14285" ht="24.9" customHeight="1"/>
    <row r="14286" ht="24.9" customHeight="1"/>
    <row r="14287" ht="24.9" customHeight="1"/>
    <row r="14288" ht="24.9" customHeight="1"/>
    <row r="14289" ht="24.9" customHeight="1"/>
    <row r="14290" ht="24.9" customHeight="1"/>
    <row r="14291" ht="24.9" customHeight="1"/>
    <row r="14292" ht="24.9" customHeight="1"/>
    <row r="14293" ht="24.9" customHeight="1"/>
    <row r="14294" ht="24.9" customHeight="1"/>
    <row r="14295" ht="24.9" customHeight="1"/>
    <row r="14296" ht="24.9" customHeight="1"/>
    <row r="14297" ht="24.9" customHeight="1"/>
    <row r="14298" ht="24.9" customHeight="1"/>
    <row r="14299" ht="24.9" customHeight="1"/>
    <row r="14300" ht="24.9" customHeight="1"/>
    <row r="14301" ht="24.9" customHeight="1"/>
    <row r="14302" ht="24.9" customHeight="1"/>
    <row r="14303" ht="24.9" customHeight="1"/>
    <row r="14304" ht="24.9" customHeight="1"/>
    <row r="14305" ht="24.9" customHeight="1"/>
    <row r="14306" ht="24.9" customHeight="1"/>
    <row r="14307" ht="24.9" customHeight="1"/>
    <row r="14308" ht="24.9" customHeight="1"/>
    <row r="14309" ht="24.9" customHeight="1"/>
    <row r="14310" ht="24.9" customHeight="1"/>
    <row r="14311" ht="24.9" customHeight="1"/>
    <row r="14312" ht="24.9" customHeight="1"/>
    <row r="14313" ht="24.9" customHeight="1"/>
    <row r="14314" ht="24.9" customHeight="1"/>
    <row r="14315" ht="24.9" customHeight="1"/>
    <row r="14316" ht="24.9" customHeight="1"/>
    <row r="14317" ht="24.9" customHeight="1"/>
    <row r="14318" ht="24.9" customHeight="1"/>
    <row r="14319" ht="24.9" customHeight="1"/>
    <row r="14320" ht="24.9" customHeight="1"/>
    <row r="14321" ht="24.9" customHeight="1"/>
    <row r="14322" ht="24.9" customHeight="1"/>
    <row r="14323" ht="24.9" customHeight="1"/>
    <row r="14324" ht="24.9" customHeight="1"/>
    <row r="14325" ht="24.9" customHeight="1"/>
    <row r="14326" ht="24.9" customHeight="1"/>
    <row r="14327" ht="24.9" customHeight="1"/>
    <row r="14328" ht="24.9" customHeight="1"/>
    <row r="14329" ht="24.9" customHeight="1"/>
    <row r="14330" ht="24.9" customHeight="1"/>
    <row r="14331" ht="24.9" customHeight="1"/>
    <row r="14332" ht="24.9" customHeight="1"/>
    <row r="14333" ht="24.9" customHeight="1"/>
    <row r="14334" ht="24.9" customHeight="1"/>
    <row r="14335" ht="24.9" customHeight="1"/>
    <row r="14336" ht="24.9" customHeight="1"/>
    <row r="14337" ht="24.9" customHeight="1"/>
    <row r="14338" ht="24.9" customHeight="1"/>
    <row r="14339" ht="24.9" customHeight="1"/>
    <row r="14340" ht="24.9" customHeight="1"/>
    <row r="14341" ht="24.9" customHeight="1"/>
    <row r="14342" ht="24.9" customHeight="1"/>
    <row r="14343" ht="24.9" customHeight="1"/>
    <row r="14344" ht="24.9" customHeight="1"/>
    <row r="14345" ht="24.9" customHeight="1"/>
    <row r="14346" ht="24.9" customHeight="1"/>
    <row r="14347" ht="24.9" customHeight="1"/>
    <row r="14348" ht="24.9" customHeight="1"/>
    <row r="14349" ht="24.9" customHeight="1"/>
    <row r="14350" ht="24.9" customHeight="1"/>
    <row r="14351" ht="24.9" customHeight="1"/>
    <row r="14352" ht="24.9" customHeight="1"/>
    <row r="14353" ht="24.9" customHeight="1"/>
    <row r="14354" ht="24.9" customHeight="1"/>
    <row r="14355" ht="24.9" customHeight="1"/>
    <row r="14356" ht="24.9" customHeight="1"/>
    <row r="14357" ht="24.9" customHeight="1"/>
    <row r="14358" ht="24.9" customHeight="1"/>
    <row r="14359" ht="24.9" customHeight="1"/>
    <row r="14360" ht="24.9" customHeight="1"/>
    <row r="14361" ht="24.9" customHeight="1"/>
    <row r="14362" ht="24.9" customHeight="1"/>
    <row r="14363" ht="24.9" customHeight="1"/>
    <row r="14364" ht="24.9" customHeight="1"/>
    <row r="14365" ht="24.9" customHeight="1"/>
    <row r="14366" ht="24.9" customHeight="1"/>
    <row r="14367" ht="24.9" customHeight="1"/>
    <row r="14368" ht="24.9" customHeight="1"/>
    <row r="14369" ht="24.9" customHeight="1"/>
    <row r="14370" ht="24.9" customHeight="1"/>
    <row r="14371" ht="24.9" customHeight="1"/>
    <row r="14372" ht="24.9" customHeight="1"/>
    <row r="14373" ht="24.9" customHeight="1"/>
    <row r="14374" ht="24.9" customHeight="1"/>
    <row r="14375" ht="24.9" customHeight="1"/>
    <row r="14376" ht="24.9" customHeight="1"/>
    <row r="14377" ht="24.9" customHeight="1"/>
    <row r="14378" ht="24.9" customHeight="1"/>
    <row r="14379" ht="24.9" customHeight="1"/>
    <row r="14380" ht="24.9" customHeight="1"/>
    <row r="14381" ht="24.9" customHeight="1"/>
    <row r="14382" ht="24.9" customHeight="1"/>
    <row r="14383" ht="24.9" customHeight="1"/>
    <row r="14384" ht="24.9" customHeight="1"/>
    <row r="14385" ht="24.9" customHeight="1"/>
    <row r="14386" ht="24.9" customHeight="1"/>
    <row r="14387" ht="24.9" customHeight="1"/>
    <row r="14388" ht="24.9" customHeight="1"/>
    <row r="14389" ht="24.9" customHeight="1"/>
    <row r="14390" ht="24.9" customHeight="1"/>
    <row r="14391" ht="24.9" customHeight="1"/>
    <row r="14392" ht="24.9" customHeight="1"/>
    <row r="14393" ht="24.9" customHeight="1"/>
    <row r="14394" ht="24.9" customHeight="1"/>
    <row r="14395" ht="24.9" customHeight="1"/>
    <row r="14396" ht="24.9" customHeight="1"/>
    <row r="14397" ht="24.9" customHeight="1"/>
    <row r="14398" ht="24.9" customHeight="1"/>
    <row r="14399" ht="24.9" customHeight="1"/>
    <row r="14400" ht="24.9" customHeight="1"/>
    <row r="14401" ht="24.9" customHeight="1"/>
    <row r="14402" ht="24.9" customHeight="1"/>
    <row r="14403" ht="24.9" customHeight="1"/>
    <row r="14404" ht="24.9" customHeight="1"/>
    <row r="14405" ht="24.9" customHeight="1"/>
    <row r="14406" ht="24.9" customHeight="1"/>
    <row r="14407" ht="24.9" customHeight="1"/>
    <row r="14408" ht="24.9" customHeight="1"/>
    <row r="14409" ht="24.9" customHeight="1"/>
    <row r="14410" ht="24.9" customHeight="1"/>
    <row r="14411" ht="24.9" customHeight="1"/>
    <row r="14412" ht="24.9" customHeight="1"/>
    <row r="14413" ht="24.9" customHeight="1"/>
    <row r="14414" ht="24.9" customHeight="1"/>
    <row r="14415" ht="24.9" customHeight="1"/>
    <row r="14416" ht="24.9" customHeight="1"/>
    <row r="14417" ht="24.9" customHeight="1"/>
    <row r="14418" ht="24.9" customHeight="1"/>
    <row r="14419" ht="24.9" customHeight="1"/>
    <row r="14420" ht="24.9" customHeight="1"/>
    <row r="14421" ht="24.9" customHeight="1"/>
    <row r="14422" ht="24.9" customHeight="1"/>
    <row r="14423" ht="24.9" customHeight="1"/>
    <row r="14424" ht="24.9" customHeight="1"/>
    <row r="14425" ht="24.9" customHeight="1"/>
    <row r="14426" ht="24.9" customHeight="1"/>
    <row r="14427" ht="24.9" customHeight="1"/>
    <row r="14428" ht="24.9" customHeight="1"/>
    <row r="14429" ht="24.9" customHeight="1"/>
    <row r="14430" ht="24.9" customHeight="1"/>
    <row r="14431" ht="24.9" customHeight="1"/>
    <row r="14432" ht="24.9" customHeight="1"/>
    <row r="14433" ht="24.9" customHeight="1"/>
    <row r="14434" ht="24.9" customHeight="1"/>
    <row r="14435" ht="24.9" customHeight="1"/>
    <row r="14436" ht="24.9" customHeight="1"/>
    <row r="14437" ht="24.9" customHeight="1"/>
    <row r="14438" ht="24.9" customHeight="1"/>
    <row r="14439" ht="24.9" customHeight="1"/>
    <row r="14440" ht="24.9" customHeight="1"/>
    <row r="14441" ht="24.9" customHeight="1"/>
    <row r="14442" ht="24.9" customHeight="1"/>
    <row r="14443" ht="24.9" customHeight="1"/>
    <row r="14444" ht="24.9" customHeight="1"/>
    <row r="14445" ht="24.9" customHeight="1"/>
    <row r="14446" ht="24.9" customHeight="1"/>
    <row r="14447" ht="24.9" customHeight="1"/>
    <row r="14448" ht="24.9" customHeight="1"/>
    <row r="14449" ht="24.9" customHeight="1"/>
    <row r="14450" ht="24.9" customHeight="1"/>
    <row r="14451" ht="24.9" customHeight="1"/>
    <row r="14452" ht="24.9" customHeight="1"/>
    <row r="14453" ht="24.9" customHeight="1"/>
    <row r="14454" ht="24.9" customHeight="1"/>
    <row r="14455" ht="24.9" customHeight="1"/>
    <row r="14456" ht="24.9" customHeight="1"/>
    <row r="14457" ht="24.9" customHeight="1"/>
    <row r="14458" ht="24.9" customHeight="1"/>
    <row r="14459" ht="24.9" customHeight="1"/>
    <row r="14460" ht="24.9" customHeight="1"/>
    <row r="14461" ht="24.9" customHeight="1"/>
    <row r="14462" ht="24.9" customHeight="1"/>
    <row r="14463" ht="24.9" customHeight="1"/>
    <row r="14464" ht="24.9" customHeight="1"/>
    <row r="14465" ht="24.9" customHeight="1"/>
    <row r="14466" ht="24.9" customHeight="1"/>
    <row r="14467" ht="24.9" customHeight="1"/>
    <row r="14468" ht="24.9" customHeight="1"/>
    <row r="14469" ht="24.9" customHeight="1"/>
    <row r="14470" ht="24.9" customHeight="1"/>
    <row r="14471" ht="24.9" customHeight="1"/>
    <row r="14472" ht="24.9" customHeight="1"/>
    <row r="14473" ht="24.9" customHeight="1"/>
    <row r="14474" ht="24.9" customHeight="1"/>
    <row r="14475" ht="24.9" customHeight="1"/>
    <row r="14476" ht="24.9" customHeight="1"/>
    <row r="14477" ht="24.9" customHeight="1"/>
    <row r="14478" ht="24.9" customHeight="1"/>
    <row r="14479" ht="24.9" customHeight="1"/>
    <row r="14480" ht="24.9" customHeight="1"/>
    <row r="14481" ht="24.9" customHeight="1"/>
    <row r="14482" ht="24.9" customHeight="1"/>
    <row r="14483" ht="24.9" customHeight="1"/>
    <row r="14484" ht="24.9" customHeight="1"/>
    <row r="14485" ht="24.9" customHeight="1"/>
    <row r="14486" ht="24.9" customHeight="1"/>
    <row r="14487" ht="24.9" customHeight="1"/>
    <row r="14488" ht="24.9" customHeight="1"/>
    <row r="14489" ht="24.9" customHeight="1"/>
    <row r="14490" ht="24.9" customHeight="1"/>
    <row r="14491" ht="24.9" customHeight="1"/>
    <row r="14492" ht="24.9" customHeight="1"/>
    <row r="14493" ht="24.9" customHeight="1"/>
    <row r="14494" ht="24.9" customHeight="1"/>
    <row r="14495" ht="24.9" customHeight="1"/>
    <row r="14496" ht="24.9" customHeight="1"/>
    <row r="14497" ht="24.9" customHeight="1"/>
    <row r="14498" ht="24.9" customHeight="1"/>
    <row r="14499" ht="24.9" customHeight="1"/>
    <row r="14500" ht="24.9" customHeight="1"/>
    <row r="14501" ht="24.9" customHeight="1"/>
    <row r="14502" ht="24.9" customHeight="1"/>
    <row r="14503" ht="24.9" customHeight="1"/>
    <row r="14504" ht="24.9" customHeight="1"/>
    <row r="14505" ht="24.9" customHeight="1"/>
    <row r="14506" ht="24.9" customHeight="1"/>
    <row r="14507" ht="24.9" customHeight="1"/>
    <row r="14508" ht="24.9" customHeight="1"/>
    <row r="14509" ht="24.9" customHeight="1"/>
    <row r="14510" ht="24.9" customHeight="1"/>
    <row r="14511" ht="24.9" customHeight="1"/>
    <row r="14512" ht="24.9" customHeight="1"/>
    <row r="14513" ht="24.9" customHeight="1"/>
    <row r="14514" ht="24.9" customHeight="1"/>
    <row r="14515" ht="24.9" customHeight="1"/>
    <row r="14516" ht="24.9" customHeight="1"/>
    <row r="14517" ht="24.9" customHeight="1"/>
    <row r="14518" ht="24.9" customHeight="1"/>
    <row r="14519" ht="24.9" customHeight="1"/>
    <row r="14520" ht="24.9" customHeight="1"/>
    <row r="14521" ht="24.9" customHeight="1"/>
    <row r="14522" ht="24.9" customHeight="1"/>
    <row r="14523" ht="24.9" customHeight="1"/>
    <row r="14524" ht="24.9" customHeight="1"/>
    <row r="14525" ht="24.9" customHeight="1"/>
    <row r="14526" ht="24.9" customHeight="1"/>
    <row r="14527" ht="24.9" customHeight="1"/>
    <row r="14528" ht="24.9" customHeight="1"/>
    <row r="14529" ht="24.9" customHeight="1"/>
    <row r="14530" ht="24.9" customHeight="1"/>
    <row r="14531" ht="24.9" customHeight="1"/>
    <row r="14532" ht="24.9" customHeight="1"/>
    <row r="14533" ht="24.9" customHeight="1"/>
    <row r="14534" ht="24.9" customHeight="1"/>
    <row r="14535" ht="24.9" customHeight="1"/>
    <row r="14536" ht="24.9" customHeight="1"/>
    <row r="14537" ht="24.9" customHeight="1"/>
    <row r="14538" ht="24.9" customHeight="1"/>
    <row r="14539" ht="24.9" customHeight="1"/>
    <row r="14540" ht="24.9" customHeight="1"/>
    <row r="14541" ht="24.9" customHeight="1"/>
    <row r="14542" ht="24.9" customHeight="1"/>
    <row r="14543" ht="24.9" customHeight="1"/>
    <row r="14544" ht="24.9" customHeight="1"/>
    <row r="14545" ht="24.9" customHeight="1"/>
    <row r="14546" ht="24.9" customHeight="1"/>
    <row r="14547" ht="24.9" customHeight="1"/>
    <row r="14548" ht="24.9" customHeight="1"/>
    <row r="14549" ht="24.9" customHeight="1"/>
    <row r="14550" ht="24.9" customHeight="1"/>
    <row r="14551" ht="24.9" customHeight="1"/>
    <row r="14552" ht="24.9" customHeight="1"/>
    <row r="14553" ht="24.9" customHeight="1"/>
    <row r="14554" ht="24.9" customHeight="1"/>
    <row r="14555" ht="24.9" customHeight="1"/>
    <row r="14556" ht="24.9" customHeight="1"/>
    <row r="14557" ht="24.9" customHeight="1"/>
    <row r="14558" ht="24.9" customHeight="1"/>
    <row r="14559" ht="24.9" customHeight="1"/>
    <row r="14560" ht="24.9" customHeight="1"/>
    <row r="14561" ht="24.9" customHeight="1"/>
    <row r="14562" ht="24.9" customHeight="1"/>
    <row r="14563" ht="24.9" customHeight="1"/>
    <row r="14564" ht="24.9" customHeight="1"/>
    <row r="14565" ht="24.9" customHeight="1"/>
    <row r="14566" ht="24.9" customHeight="1"/>
    <row r="14567" ht="24.9" customHeight="1"/>
    <row r="14568" ht="24.9" customHeight="1"/>
    <row r="14569" ht="24.9" customHeight="1"/>
    <row r="14570" ht="24.9" customHeight="1"/>
    <row r="14571" ht="24.9" customHeight="1"/>
    <row r="14572" ht="24.9" customHeight="1"/>
    <row r="14573" ht="24.9" customHeight="1"/>
    <row r="14574" ht="24.9" customHeight="1"/>
    <row r="14575" ht="24.9" customHeight="1"/>
    <row r="14576" ht="24.9" customHeight="1"/>
    <row r="14577" ht="24.9" customHeight="1"/>
    <row r="14578" ht="24.9" customHeight="1"/>
    <row r="14579" ht="24.9" customHeight="1"/>
    <row r="14580" ht="24.9" customHeight="1"/>
    <row r="14581" ht="24.9" customHeight="1"/>
    <row r="14582" ht="24.9" customHeight="1"/>
    <row r="14583" ht="24.9" customHeight="1"/>
    <row r="14584" ht="24.9" customHeight="1"/>
    <row r="14585" ht="24.9" customHeight="1"/>
    <row r="14586" ht="24.9" customHeight="1"/>
    <row r="14587" ht="24.9" customHeight="1"/>
    <row r="14588" ht="24.9" customHeight="1"/>
    <row r="14589" ht="24.9" customHeight="1"/>
    <row r="14590" ht="24.9" customHeight="1"/>
    <row r="14591" ht="24.9" customHeight="1"/>
    <row r="14592" ht="24.9" customHeight="1"/>
    <row r="14593" ht="24.9" customHeight="1"/>
    <row r="14594" ht="24.9" customHeight="1"/>
    <row r="14595" ht="24.9" customHeight="1"/>
    <row r="14596" ht="24.9" customHeight="1"/>
    <row r="14597" ht="24.9" customHeight="1"/>
    <row r="14598" ht="24.9" customHeight="1"/>
    <row r="14599" ht="24.9" customHeight="1"/>
    <row r="14600" ht="24.9" customHeight="1"/>
    <row r="14601" ht="24.9" customHeight="1"/>
    <row r="14602" ht="24.9" customHeight="1"/>
    <row r="14603" ht="24.9" customHeight="1"/>
    <row r="14604" ht="24.9" customHeight="1"/>
    <row r="14605" ht="24.9" customHeight="1"/>
    <row r="14606" ht="24.9" customHeight="1"/>
    <row r="14607" ht="24.9" customHeight="1"/>
    <row r="14608" ht="24.9" customHeight="1"/>
    <row r="14609" ht="24.9" customHeight="1"/>
    <row r="14610" ht="24.9" customHeight="1"/>
    <row r="14611" ht="24.9" customHeight="1"/>
    <row r="14612" ht="24.9" customHeight="1"/>
    <row r="14613" ht="24.9" customHeight="1"/>
    <row r="14614" ht="24.9" customHeight="1"/>
    <row r="14615" ht="24.9" customHeight="1"/>
    <row r="14616" ht="24.9" customHeight="1"/>
    <row r="14617" ht="24.9" customHeight="1"/>
    <row r="14618" ht="24.9" customHeight="1"/>
    <row r="14619" ht="24.9" customHeight="1"/>
    <row r="14620" ht="24.9" customHeight="1"/>
    <row r="14621" ht="24.9" customHeight="1"/>
    <row r="14622" ht="24.9" customHeight="1"/>
    <row r="14623" ht="24.9" customHeight="1"/>
    <row r="14624" ht="24.9" customHeight="1"/>
    <row r="14625" ht="24.9" customHeight="1"/>
    <row r="14626" ht="24.9" customHeight="1"/>
    <row r="14627" ht="24.9" customHeight="1"/>
    <row r="14628" ht="24.9" customHeight="1"/>
    <row r="14629" ht="24.9" customHeight="1"/>
    <row r="14630" ht="24.9" customHeight="1"/>
    <row r="14631" ht="24.9" customHeight="1"/>
    <row r="14632" ht="24.9" customHeight="1"/>
    <row r="14633" ht="24.9" customHeight="1"/>
    <row r="14634" ht="24.9" customHeight="1"/>
    <row r="14635" ht="24.9" customHeight="1"/>
    <row r="14636" ht="24.9" customHeight="1"/>
    <row r="14637" ht="24.9" customHeight="1"/>
    <row r="14638" ht="24.9" customHeight="1"/>
    <row r="14639" ht="24.9" customHeight="1"/>
    <row r="14640" ht="24.9" customHeight="1"/>
    <row r="14641" ht="24.9" customHeight="1"/>
    <row r="14642" ht="24.9" customHeight="1"/>
    <row r="14643" ht="24.9" customHeight="1"/>
    <row r="14644" ht="24.9" customHeight="1"/>
    <row r="14645" ht="24.9" customHeight="1"/>
    <row r="14646" ht="24.9" customHeight="1"/>
    <row r="14647" ht="24.9" customHeight="1"/>
    <row r="14648" ht="24.9" customHeight="1"/>
    <row r="14649" ht="24.9" customHeight="1"/>
    <row r="14650" ht="24.9" customHeight="1"/>
    <row r="14651" ht="24.9" customHeight="1"/>
    <row r="14652" ht="24.9" customHeight="1"/>
    <row r="14653" ht="24.9" customHeight="1"/>
    <row r="14654" ht="24.9" customHeight="1"/>
    <row r="14655" ht="24.9" customHeight="1"/>
    <row r="14656" ht="24.9" customHeight="1"/>
    <row r="14657" ht="24.9" customHeight="1"/>
    <row r="14658" ht="24.9" customHeight="1"/>
    <row r="14659" ht="24.9" customHeight="1"/>
    <row r="14660" ht="24.9" customHeight="1"/>
    <row r="14661" ht="24.9" customHeight="1"/>
    <row r="14662" ht="24.9" customHeight="1"/>
    <row r="14663" ht="24.9" customHeight="1"/>
    <row r="14664" ht="24.9" customHeight="1"/>
    <row r="14665" ht="24.9" customHeight="1"/>
    <row r="14666" ht="24.9" customHeight="1"/>
    <row r="14667" ht="24.9" customHeight="1"/>
    <row r="14668" ht="24.9" customHeight="1"/>
    <row r="14669" ht="24.9" customHeight="1"/>
    <row r="14670" ht="24.9" customHeight="1"/>
    <row r="14671" ht="24.9" customHeight="1"/>
    <row r="14672" ht="24.9" customHeight="1"/>
    <row r="14673" ht="24.9" customHeight="1"/>
    <row r="14674" ht="24.9" customHeight="1"/>
    <row r="14675" ht="24.9" customHeight="1"/>
    <row r="14676" ht="24.9" customHeight="1"/>
    <row r="14677" ht="24.9" customHeight="1"/>
    <row r="14678" ht="24.9" customHeight="1"/>
    <row r="14679" ht="24.9" customHeight="1"/>
    <row r="14680" ht="24.9" customHeight="1"/>
    <row r="14681" ht="24.9" customHeight="1"/>
    <row r="14682" ht="24.9" customHeight="1"/>
    <row r="14683" ht="24.9" customHeight="1"/>
    <row r="14684" ht="24.9" customHeight="1"/>
    <row r="14685" ht="24.9" customHeight="1"/>
    <row r="14686" ht="24.9" customHeight="1"/>
    <row r="14687" ht="24.9" customHeight="1"/>
    <row r="14688" ht="24.9" customHeight="1"/>
    <row r="14689" ht="24.9" customHeight="1"/>
    <row r="14690" ht="24.9" customHeight="1"/>
    <row r="14691" ht="24.9" customHeight="1"/>
    <row r="14692" ht="24.9" customHeight="1"/>
    <row r="14693" ht="24.9" customHeight="1"/>
    <row r="14694" ht="24.9" customHeight="1"/>
    <row r="14695" ht="24.9" customHeight="1"/>
    <row r="14696" ht="24.9" customHeight="1"/>
    <row r="14697" ht="24.9" customHeight="1"/>
    <row r="14698" ht="24.9" customHeight="1"/>
    <row r="14699" ht="24.9" customHeight="1"/>
    <row r="14700" ht="24.9" customHeight="1"/>
    <row r="14701" ht="24.9" customHeight="1"/>
    <row r="14702" ht="24.9" customHeight="1"/>
    <row r="14703" ht="24.9" customHeight="1"/>
    <row r="14704" ht="24.9" customHeight="1"/>
    <row r="14705" ht="24.9" customHeight="1"/>
    <row r="14706" ht="24.9" customHeight="1"/>
    <row r="14707" ht="24.9" customHeight="1"/>
    <row r="14708" ht="24.9" customHeight="1"/>
    <row r="14709" ht="24.9" customHeight="1"/>
    <row r="14710" ht="24.9" customHeight="1"/>
    <row r="14711" ht="24.9" customHeight="1"/>
    <row r="14712" ht="24.9" customHeight="1"/>
    <row r="14713" ht="24.9" customHeight="1"/>
    <row r="14714" ht="24.9" customHeight="1"/>
    <row r="14715" ht="24.9" customHeight="1"/>
    <row r="14716" ht="24.9" customHeight="1"/>
    <row r="14717" ht="24.9" customHeight="1"/>
    <row r="14718" ht="24.9" customHeight="1"/>
    <row r="14719" ht="24.9" customHeight="1"/>
    <row r="14720" ht="24.9" customHeight="1"/>
    <row r="14721" ht="24.9" customHeight="1"/>
    <row r="14722" ht="24.9" customHeight="1"/>
    <row r="14723" ht="24.9" customHeight="1"/>
    <row r="14724" ht="24.9" customHeight="1"/>
    <row r="14725" ht="24.9" customHeight="1"/>
    <row r="14726" ht="24.9" customHeight="1"/>
    <row r="14727" ht="24.9" customHeight="1"/>
    <row r="14728" ht="24.9" customHeight="1"/>
    <row r="14729" ht="24.9" customHeight="1"/>
    <row r="14730" ht="24.9" customHeight="1"/>
    <row r="14731" ht="24.9" customHeight="1"/>
    <row r="14732" ht="24.9" customHeight="1"/>
    <row r="14733" ht="24.9" customHeight="1"/>
    <row r="14734" ht="24.9" customHeight="1"/>
    <row r="14735" ht="24.9" customHeight="1"/>
    <row r="14736" ht="24.9" customHeight="1"/>
    <row r="14737" ht="24.9" customHeight="1"/>
    <row r="14738" ht="24.9" customHeight="1"/>
    <row r="14739" ht="24.9" customHeight="1"/>
    <row r="14740" ht="24.9" customHeight="1"/>
    <row r="14741" ht="24.9" customHeight="1"/>
    <row r="14742" ht="24.9" customHeight="1"/>
    <row r="14743" ht="24.9" customHeight="1"/>
    <row r="14744" ht="24.9" customHeight="1"/>
    <row r="14745" ht="24.9" customHeight="1"/>
    <row r="14746" ht="24.9" customHeight="1"/>
    <row r="14747" ht="24.9" customHeight="1"/>
    <row r="14748" ht="24.9" customHeight="1"/>
    <row r="14749" ht="24.9" customHeight="1"/>
    <row r="14750" ht="24.9" customHeight="1"/>
    <row r="14751" ht="24.9" customHeight="1"/>
    <row r="14752" ht="24.9" customHeight="1"/>
    <row r="14753" ht="24.9" customHeight="1"/>
    <row r="14754" ht="24.9" customHeight="1"/>
    <row r="14755" ht="24.9" customHeight="1"/>
    <row r="14756" ht="24.9" customHeight="1"/>
    <row r="14757" ht="24.9" customHeight="1"/>
    <row r="14758" ht="24.9" customHeight="1"/>
    <row r="14759" ht="24.9" customHeight="1"/>
    <row r="14760" ht="24.9" customHeight="1"/>
    <row r="14761" ht="24.9" customHeight="1"/>
    <row r="14762" ht="24.9" customHeight="1"/>
    <row r="14763" ht="24.9" customHeight="1"/>
    <row r="14764" ht="24.9" customHeight="1"/>
    <row r="14765" ht="24.9" customHeight="1"/>
    <row r="14766" ht="24.9" customHeight="1"/>
    <row r="14767" ht="24.9" customHeight="1"/>
    <row r="14768" ht="24.9" customHeight="1"/>
    <row r="14769" ht="24.9" customHeight="1"/>
    <row r="14770" ht="24.9" customHeight="1"/>
    <row r="14771" ht="24.9" customHeight="1"/>
    <row r="14772" ht="24.9" customHeight="1"/>
    <row r="14773" ht="24.9" customHeight="1"/>
    <row r="14774" ht="24.9" customHeight="1"/>
    <row r="14775" ht="24.9" customHeight="1"/>
    <row r="14776" ht="24.9" customHeight="1"/>
    <row r="14777" ht="24.9" customHeight="1"/>
    <row r="14778" ht="24.9" customHeight="1"/>
    <row r="14779" ht="24.9" customHeight="1"/>
    <row r="14780" ht="24.9" customHeight="1"/>
    <row r="14781" ht="24.9" customHeight="1"/>
    <row r="14782" ht="24.9" customHeight="1"/>
    <row r="14783" ht="24.9" customHeight="1"/>
    <row r="14784" ht="24.9" customHeight="1"/>
    <row r="14785" ht="24.9" customHeight="1"/>
    <row r="14786" ht="24.9" customHeight="1"/>
    <row r="14787" ht="24.9" customHeight="1"/>
    <row r="14788" ht="24.9" customHeight="1"/>
    <row r="14789" ht="24.9" customHeight="1"/>
    <row r="14790" ht="24.9" customHeight="1"/>
    <row r="14791" ht="24.9" customHeight="1"/>
    <row r="14792" ht="24.9" customHeight="1"/>
    <row r="14793" ht="24.9" customHeight="1"/>
    <row r="14794" ht="24.9" customHeight="1"/>
    <row r="14795" ht="24.9" customHeight="1"/>
    <row r="14796" ht="24.9" customHeight="1"/>
    <row r="14797" ht="24.9" customHeight="1"/>
    <row r="14798" ht="24.9" customHeight="1"/>
    <row r="14799" ht="24.9" customHeight="1"/>
    <row r="14800" ht="24.9" customHeight="1"/>
    <row r="14801" ht="24.9" customHeight="1"/>
    <row r="14802" ht="24.9" customHeight="1"/>
    <row r="14803" ht="24.9" customHeight="1"/>
    <row r="14804" ht="24.9" customHeight="1"/>
    <row r="14805" ht="24.9" customHeight="1"/>
    <row r="14806" ht="24.9" customHeight="1"/>
    <row r="14807" ht="24.9" customHeight="1"/>
    <row r="14808" ht="24.9" customHeight="1"/>
    <row r="14809" ht="24.9" customHeight="1"/>
    <row r="14810" ht="24.9" customHeight="1"/>
    <row r="14811" ht="24.9" customHeight="1"/>
    <row r="14812" ht="24.9" customHeight="1"/>
    <row r="14813" ht="24.9" customHeight="1"/>
    <row r="14814" ht="24.9" customHeight="1"/>
    <row r="14815" ht="24.9" customHeight="1"/>
    <row r="14816" ht="24.9" customHeight="1"/>
    <row r="14817" ht="24.9" customHeight="1"/>
    <row r="14818" ht="24.9" customHeight="1"/>
    <row r="14819" ht="24.9" customHeight="1"/>
    <row r="14820" ht="24.9" customHeight="1"/>
    <row r="14821" ht="24.9" customHeight="1"/>
    <row r="14822" ht="24.9" customHeight="1"/>
    <row r="14823" ht="24.9" customHeight="1"/>
    <row r="14824" ht="24.9" customHeight="1"/>
    <row r="14825" ht="24.9" customHeight="1"/>
    <row r="14826" ht="24.9" customHeight="1"/>
    <row r="14827" ht="24.9" customHeight="1"/>
    <row r="14828" ht="24.9" customHeight="1"/>
    <row r="14829" ht="24.9" customHeight="1"/>
    <row r="14830" ht="24.9" customHeight="1"/>
    <row r="14831" ht="24.9" customHeight="1"/>
    <row r="14832" ht="24.9" customHeight="1"/>
    <row r="14833" ht="24.9" customHeight="1"/>
    <row r="14834" ht="24.9" customHeight="1"/>
    <row r="14835" ht="24.9" customHeight="1"/>
    <row r="14836" ht="24.9" customHeight="1"/>
    <row r="14837" ht="24.9" customHeight="1"/>
    <row r="14838" ht="24.9" customHeight="1"/>
    <row r="14839" ht="24.9" customHeight="1"/>
    <row r="14840" ht="24.9" customHeight="1"/>
    <row r="14841" ht="24.9" customHeight="1"/>
    <row r="14842" ht="24.9" customHeight="1"/>
    <row r="14843" ht="24.9" customHeight="1"/>
    <row r="14844" ht="24.9" customHeight="1"/>
    <row r="14845" ht="24.9" customHeight="1"/>
    <row r="14846" ht="24.9" customHeight="1"/>
    <row r="14847" ht="24.9" customHeight="1"/>
    <row r="14848" ht="24.9" customHeight="1"/>
    <row r="14849" ht="24.9" customHeight="1"/>
    <row r="14850" ht="24.9" customHeight="1"/>
    <row r="14851" ht="24.9" customHeight="1"/>
    <row r="14852" ht="24.9" customHeight="1"/>
    <row r="14853" ht="24.9" customHeight="1"/>
    <row r="14854" ht="24.9" customHeight="1"/>
    <row r="14855" ht="24.9" customHeight="1"/>
    <row r="14856" ht="24.9" customHeight="1"/>
    <row r="14857" ht="24.9" customHeight="1"/>
    <row r="14858" ht="24.9" customHeight="1"/>
    <row r="14859" ht="24.9" customHeight="1"/>
    <row r="14860" ht="24.9" customHeight="1"/>
    <row r="14861" ht="24.9" customHeight="1"/>
    <row r="14862" ht="24.9" customHeight="1"/>
    <row r="14863" ht="24.9" customHeight="1"/>
    <row r="14864" ht="24.9" customHeight="1"/>
    <row r="14865" ht="24.9" customHeight="1"/>
    <row r="14866" ht="24.9" customHeight="1"/>
    <row r="14867" ht="24.9" customHeight="1"/>
    <row r="14868" ht="24.9" customHeight="1"/>
    <row r="14869" ht="24.9" customHeight="1"/>
    <row r="14870" ht="24.9" customHeight="1"/>
    <row r="14871" ht="24.9" customHeight="1"/>
    <row r="14872" ht="24.9" customHeight="1"/>
    <row r="14873" ht="24.9" customHeight="1"/>
    <row r="14874" ht="24.9" customHeight="1"/>
    <row r="14875" ht="24.9" customHeight="1"/>
    <row r="14876" ht="24.9" customHeight="1"/>
    <row r="14877" ht="24.9" customHeight="1"/>
    <row r="14878" ht="24.9" customHeight="1"/>
    <row r="14879" ht="24.9" customHeight="1"/>
    <row r="14880" ht="24.9" customHeight="1"/>
    <row r="14881" ht="24.9" customHeight="1"/>
    <row r="14882" ht="24.9" customHeight="1"/>
    <row r="14883" ht="24.9" customHeight="1"/>
    <row r="14884" ht="24.9" customHeight="1"/>
    <row r="14885" ht="24.9" customHeight="1"/>
    <row r="14886" ht="24.9" customHeight="1"/>
    <row r="14887" ht="24.9" customHeight="1"/>
    <row r="14888" ht="24.9" customHeight="1"/>
    <row r="14889" ht="24.9" customHeight="1"/>
    <row r="14890" ht="24.9" customHeight="1"/>
    <row r="14891" ht="24.9" customHeight="1"/>
    <row r="14892" ht="24.9" customHeight="1"/>
    <row r="14893" ht="24.9" customHeight="1"/>
    <row r="14894" ht="24.9" customHeight="1"/>
    <row r="14895" ht="24.9" customHeight="1"/>
    <row r="14896" ht="24.9" customHeight="1"/>
    <row r="14897" ht="24.9" customHeight="1"/>
    <row r="14898" ht="24.9" customHeight="1"/>
    <row r="14899" ht="24.9" customHeight="1"/>
    <row r="14900" ht="24.9" customHeight="1"/>
    <row r="14901" ht="24.9" customHeight="1"/>
    <row r="14902" ht="24.9" customHeight="1"/>
    <row r="14903" ht="24.9" customHeight="1"/>
    <row r="14904" ht="24.9" customHeight="1"/>
    <row r="14905" ht="24.9" customHeight="1"/>
    <row r="14906" ht="24.9" customHeight="1"/>
    <row r="14907" ht="24.9" customHeight="1"/>
    <row r="14908" ht="24.9" customHeight="1"/>
    <row r="14909" ht="24.9" customHeight="1"/>
    <row r="14910" ht="24.9" customHeight="1"/>
    <row r="14911" ht="24.9" customHeight="1"/>
    <row r="14912" ht="24.9" customHeight="1"/>
    <row r="14913" ht="24.9" customHeight="1"/>
    <row r="14914" ht="24.9" customHeight="1"/>
    <row r="14915" ht="24.9" customHeight="1"/>
    <row r="14916" ht="24.9" customHeight="1"/>
    <row r="14917" ht="24.9" customHeight="1"/>
    <row r="14918" ht="24.9" customHeight="1"/>
    <row r="14919" ht="24.9" customHeight="1"/>
    <row r="14920" ht="24.9" customHeight="1"/>
    <row r="14921" ht="24.9" customHeight="1"/>
    <row r="14922" ht="24.9" customHeight="1"/>
    <row r="14923" ht="24.9" customHeight="1"/>
    <row r="14924" ht="24.9" customHeight="1"/>
    <row r="14925" ht="24.9" customHeight="1"/>
    <row r="14926" ht="24.9" customHeight="1"/>
    <row r="14927" ht="24.9" customHeight="1"/>
    <row r="14928" ht="24.9" customHeight="1"/>
    <row r="14929" ht="24.9" customHeight="1"/>
    <row r="14930" ht="24.9" customHeight="1"/>
    <row r="14931" ht="24.9" customHeight="1"/>
    <row r="14932" ht="24.9" customHeight="1"/>
    <row r="14933" ht="24.9" customHeight="1"/>
    <row r="14934" ht="24.9" customHeight="1"/>
    <row r="14935" ht="24.9" customHeight="1"/>
    <row r="14936" ht="24.9" customHeight="1"/>
    <row r="14937" ht="24.9" customHeight="1"/>
    <row r="14938" ht="24.9" customHeight="1"/>
    <row r="14939" ht="24.9" customHeight="1"/>
    <row r="14940" ht="24.9" customHeight="1"/>
    <row r="14941" ht="24.9" customHeight="1"/>
    <row r="14942" ht="24.9" customHeight="1"/>
    <row r="14943" ht="24.9" customHeight="1"/>
    <row r="14944" ht="24.9" customHeight="1"/>
    <row r="14945" ht="24.9" customHeight="1"/>
    <row r="14946" ht="24.9" customHeight="1"/>
    <row r="14947" ht="24.9" customHeight="1"/>
    <row r="14948" ht="24.9" customHeight="1"/>
    <row r="14949" ht="24.9" customHeight="1"/>
    <row r="14950" ht="24.9" customHeight="1"/>
    <row r="14951" ht="24.9" customHeight="1"/>
    <row r="14952" ht="24.9" customHeight="1"/>
    <row r="14953" ht="24.9" customHeight="1"/>
    <row r="14954" ht="24.9" customHeight="1"/>
    <row r="14955" ht="24.9" customHeight="1"/>
    <row r="14956" ht="24.9" customHeight="1"/>
    <row r="14957" ht="24.9" customHeight="1"/>
    <row r="14958" ht="24.9" customHeight="1"/>
    <row r="14959" ht="24.9" customHeight="1"/>
    <row r="14960" ht="24.9" customHeight="1"/>
    <row r="14961" ht="24.9" customHeight="1"/>
    <row r="14962" ht="24.9" customHeight="1"/>
    <row r="14963" ht="24.9" customHeight="1"/>
    <row r="14964" ht="24.9" customHeight="1"/>
    <row r="14965" ht="24.9" customHeight="1"/>
    <row r="14966" ht="24.9" customHeight="1"/>
    <row r="14967" ht="24.9" customHeight="1"/>
    <row r="14968" ht="24.9" customHeight="1"/>
    <row r="14969" ht="24.9" customHeight="1"/>
    <row r="14970" ht="24.9" customHeight="1"/>
    <row r="14971" ht="24.9" customHeight="1"/>
    <row r="14972" ht="24.9" customHeight="1"/>
    <row r="14973" ht="24.9" customHeight="1"/>
    <row r="14974" ht="24.9" customHeight="1"/>
    <row r="14975" ht="24.9" customHeight="1"/>
    <row r="14976" ht="24.9" customHeight="1"/>
    <row r="14977" ht="24.9" customHeight="1"/>
    <row r="14978" ht="24.9" customHeight="1"/>
    <row r="14979" ht="24.9" customHeight="1"/>
    <row r="14980" ht="24.9" customHeight="1"/>
    <row r="14981" ht="24.9" customHeight="1"/>
    <row r="14982" ht="24.9" customHeight="1"/>
    <row r="14983" ht="24.9" customHeight="1"/>
    <row r="14984" ht="24.9" customHeight="1"/>
    <row r="14985" ht="24.9" customHeight="1"/>
    <row r="14986" ht="24.9" customHeight="1"/>
    <row r="14987" ht="24.9" customHeight="1"/>
    <row r="14988" ht="24.9" customHeight="1"/>
    <row r="14989" ht="24.9" customHeight="1"/>
    <row r="14990" ht="24.9" customHeight="1"/>
    <row r="14991" ht="24.9" customHeight="1"/>
    <row r="14992" ht="24.9" customHeight="1"/>
    <row r="14993" ht="24.9" customHeight="1"/>
    <row r="14994" ht="24.9" customHeight="1"/>
    <row r="14995" ht="24.9" customHeight="1"/>
    <row r="14996" ht="24.9" customHeight="1"/>
    <row r="14997" ht="24.9" customHeight="1"/>
    <row r="14998" ht="24.9" customHeight="1"/>
    <row r="14999" ht="24.9" customHeight="1"/>
    <row r="15000" ht="24.9" customHeight="1"/>
    <row r="15001" ht="24.9" customHeight="1"/>
    <row r="15002" ht="24.9" customHeight="1"/>
    <row r="15003" ht="24.9" customHeight="1"/>
    <row r="15004" ht="24.9" customHeight="1"/>
    <row r="15005" ht="24.9" customHeight="1"/>
    <row r="15006" ht="24.9" customHeight="1"/>
    <row r="15007" ht="24.9" customHeight="1"/>
    <row r="15008" ht="24.9" customHeight="1"/>
    <row r="15009" ht="24.9" customHeight="1"/>
    <row r="15010" ht="24.9" customHeight="1"/>
    <row r="15011" ht="24.9" customHeight="1"/>
    <row r="15012" ht="24.9" customHeight="1"/>
    <row r="15013" ht="24.9" customHeight="1"/>
    <row r="15014" ht="24.9" customHeight="1"/>
    <row r="15015" ht="24.9" customHeight="1"/>
    <row r="15016" ht="24.9" customHeight="1"/>
    <row r="15017" ht="24.9" customHeight="1"/>
    <row r="15018" ht="24.9" customHeight="1"/>
    <row r="15019" ht="24.9" customHeight="1"/>
    <row r="15020" ht="24.9" customHeight="1"/>
    <row r="15021" ht="24.9" customHeight="1"/>
    <row r="15022" ht="24.9" customHeight="1"/>
    <row r="15023" ht="24.9" customHeight="1"/>
    <row r="15024" ht="24.9" customHeight="1"/>
    <row r="15025" ht="24.9" customHeight="1"/>
    <row r="15026" ht="24.9" customHeight="1"/>
    <row r="15027" ht="24.9" customHeight="1"/>
    <row r="15028" ht="24.9" customHeight="1"/>
    <row r="15029" ht="24.9" customHeight="1"/>
    <row r="15030" ht="24.9" customHeight="1"/>
    <row r="15031" ht="24.9" customHeight="1"/>
    <row r="15032" ht="24.9" customHeight="1"/>
    <row r="15033" ht="24.9" customHeight="1"/>
    <row r="15034" ht="24.9" customHeight="1"/>
    <row r="15035" ht="24.9" customHeight="1"/>
    <row r="15036" ht="24.9" customHeight="1"/>
    <row r="15037" ht="24.9" customHeight="1"/>
    <row r="15038" ht="24.9" customHeight="1"/>
    <row r="15039" ht="24.9" customHeight="1"/>
    <row r="15040" ht="24.9" customHeight="1"/>
    <row r="15041" ht="24.9" customHeight="1"/>
    <row r="15042" ht="24.9" customHeight="1"/>
    <row r="15043" ht="24.9" customHeight="1"/>
    <row r="15044" ht="24.9" customHeight="1"/>
    <row r="15045" ht="24.9" customHeight="1"/>
    <row r="15046" ht="24.9" customHeight="1"/>
    <row r="15047" ht="24.9" customHeight="1"/>
    <row r="15048" ht="24.9" customHeight="1"/>
    <row r="15049" ht="24.9" customHeight="1"/>
    <row r="15050" ht="24.9" customHeight="1"/>
    <row r="15051" ht="24.9" customHeight="1"/>
    <row r="15052" ht="24.9" customHeight="1"/>
    <row r="15053" ht="24.9" customHeight="1"/>
    <row r="15054" ht="24.9" customHeight="1"/>
    <row r="15055" ht="24.9" customHeight="1"/>
    <row r="15056" ht="24.9" customHeight="1"/>
    <row r="15057" ht="24.9" customHeight="1"/>
    <row r="15058" ht="24.9" customHeight="1"/>
    <row r="15059" ht="24.9" customHeight="1"/>
    <row r="15060" ht="24.9" customHeight="1"/>
    <row r="15061" ht="24.9" customHeight="1"/>
    <row r="15062" ht="24.9" customHeight="1"/>
    <row r="15063" ht="24.9" customHeight="1"/>
    <row r="15064" ht="24.9" customHeight="1"/>
    <row r="15065" ht="24.9" customHeight="1"/>
    <row r="15066" ht="24.9" customHeight="1"/>
    <row r="15067" ht="24.9" customHeight="1"/>
    <row r="15068" ht="24.9" customHeight="1"/>
    <row r="15069" ht="24.9" customHeight="1"/>
    <row r="15070" ht="24.9" customHeight="1"/>
    <row r="15071" ht="24.9" customHeight="1"/>
    <row r="15072" ht="24.9" customHeight="1"/>
    <row r="15073" ht="24.9" customHeight="1"/>
    <row r="15074" ht="24.9" customHeight="1"/>
    <row r="15075" ht="24.9" customHeight="1"/>
    <row r="15076" ht="24.9" customHeight="1"/>
    <row r="15077" ht="24.9" customHeight="1"/>
    <row r="15078" ht="24.9" customHeight="1"/>
    <row r="15079" ht="24.9" customHeight="1"/>
    <row r="15080" ht="24.9" customHeight="1"/>
    <row r="15081" ht="24.9" customHeight="1"/>
    <row r="15082" ht="24.9" customHeight="1"/>
    <row r="15083" ht="24.9" customHeight="1"/>
    <row r="15084" ht="24.9" customHeight="1"/>
    <row r="15085" ht="24.9" customHeight="1"/>
    <row r="15086" ht="24.9" customHeight="1"/>
    <row r="15087" ht="24.9" customHeight="1"/>
    <row r="15088" ht="24.9" customHeight="1"/>
    <row r="15089" ht="24.9" customHeight="1"/>
    <row r="15090" ht="24.9" customHeight="1"/>
    <row r="15091" ht="24.9" customHeight="1"/>
    <row r="15092" ht="24.9" customHeight="1"/>
    <row r="15093" ht="24.9" customHeight="1"/>
    <row r="15094" ht="24.9" customHeight="1"/>
    <row r="15095" ht="24.9" customHeight="1"/>
    <row r="15096" ht="24.9" customHeight="1"/>
    <row r="15097" ht="24.9" customHeight="1"/>
    <row r="15098" ht="24.9" customHeight="1"/>
    <row r="15099" ht="24.9" customHeight="1"/>
    <row r="15100" ht="24.9" customHeight="1"/>
    <row r="15101" ht="24.9" customHeight="1"/>
    <row r="15102" ht="24.9" customHeight="1"/>
    <row r="15103" ht="24.9" customHeight="1"/>
    <row r="15104" ht="24.9" customHeight="1"/>
    <row r="15105" ht="24.9" customHeight="1"/>
    <row r="15106" ht="24.9" customHeight="1"/>
    <row r="15107" ht="24.9" customHeight="1"/>
    <row r="15108" ht="24.9" customHeight="1"/>
    <row r="15109" ht="24.9" customHeight="1"/>
    <row r="15110" ht="24.9" customHeight="1"/>
    <row r="15111" ht="24.9" customHeight="1"/>
    <row r="15112" ht="24.9" customHeight="1"/>
    <row r="15113" ht="24.9" customHeight="1"/>
    <row r="15114" ht="24.9" customHeight="1"/>
    <row r="15115" ht="24.9" customHeight="1"/>
    <row r="15116" ht="24.9" customHeight="1"/>
    <row r="15117" ht="24.9" customHeight="1"/>
    <row r="15118" ht="24.9" customHeight="1"/>
    <row r="15119" ht="24.9" customHeight="1"/>
    <row r="15120" ht="24.9" customHeight="1"/>
    <row r="15121" ht="24.9" customHeight="1"/>
    <row r="15122" ht="24.9" customHeight="1"/>
    <row r="15123" ht="24.9" customHeight="1"/>
    <row r="15124" ht="24.9" customHeight="1"/>
    <row r="15125" ht="24.9" customHeight="1"/>
    <row r="15126" ht="24.9" customHeight="1"/>
    <row r="15127" ht="24.9" customHeight="1"/>
    <row r="15128" ht="24.9" customHeight="1"/>
    <row r="15129" ht="24.9" customHeight="1"/>
    <row r="15130" ht="24.9" customHeight="1"/>
    <row r="15131" ht="24.9" customHeight="1"/>
    <row r="15132" ht="24.9" customHeight="1"/>
    <row r="15133" ht="24.9" customHeight="1"/>
    <row r="15134" ht="24.9" customHeight="1"/>
    <row r="15135" ht="24.9" customHeight="1"/>
    <row r="15136" ht="24.9" customHeight="1"/>
    <row r="15137" ht="24.9" customHeight="1"/>
    <row r="15138" ht="24.9" customHeight="1"/>
    <row r="15139" ht="24.9" customHeight="1"/>
    <row r="15140" ht="24.9" customHeight="1"/>
    <row r="15141" ht="24.9" customHeight="1"/>
    <row r="15142" ht="24.9" customHeight="1"/>
    <row r="15143" ht="24.9" customHeight="1"/>
    <row r="15144" ht="24.9" customHeight="1"/>
    <row r="15145" ht="24.9" customHeight="1"/>
    <row r="15146" ht="24.9" customHeight="1"/>
    <row r="15147" ht="24.9" customHeight="1"/>
    <row r="15148" ht="24.9" customHeight="1"/>
    <row r="15149" ht="24.9" customHeight="1"/>
    <row r="15150" ht="24.9" customHeight="1"/>
    <row r="15151" ht="24.9" customHeight="1"/>
    <row r="15152" ht="24.9" customHeight="1"/>
    <row r="15153" ht="24.9" customHeight="1"/>
    <row r="15154" ht="24.9" customHeight="1"/>
    <row r="15155" ht="24.9" customHeight="1"/>
    <row r="15156" ht="24.9" customHeight="1"/>
    <row r="15157" ht="24.9" customHeight="1"/>
    <row r="15158" ht="24.9" customHeight="1"/>
    <row r="15159" ht="24.9" customHeight="1"/>
    <row r="15160" ht="24.9" customHeight="1"/>
    <row r="15161" ht="24.9" customHeight="1"/>
    <row r="15162" ht="24.9" customHeight="1"/>
    <row r="15163" ht="24.9" customHeight="1"/>
    <row r="15164" ht="24.9" customHeight="1"/>
    <row r="15165" ht="24.9" customHeight="1"/>
    <row r="15166" ht="24.9" customHeight="1"/>
    <row r="15167" ht="24.9" customHeight="1"/>
    <row r="15168" ht="24.9" customHeight="1"/>
    <row r="15169" ht="24.9" customHeight="1"/>
    <row r="15170" ht="24.9" customHeight="1"/>
    <row r="15171" ht="24.9" customHeight="1"/>
    <row r="15172" ht="24.9" customHeight="1"/>
    <row r="15173" ht="24.9" customHeight="1"/>
    <row r="15174" ht="24.9" customHeight="1"/>
    <row r="15175" ht="24.9" customHeight="1"/>
    <row r="15176" ht="24.9" customHeight="1"/>
    <row r="15177" ht="24.9" customHeight="1"/>
    <row r="15178" ht="24.9" customHeight="1"/>
    <row r="15179" ht="24.9" customHeight="1"/>
    <row r="15180" ht="24.9" customHeight="1"/>
    <row r="15181" ht="24.9" customHeight="1"/>
    <row r="15182" ht="24.9" customHeight="1"/>
    <row r="15183" ht="24.9" customHeight="1"/>
    <row r="15184" ht="24.9" customHeight="1"/>
    <row r="15185" ht="24.9" customHeight="1"/>
    <row r="15186" ht="24.9" customHeight="1"/>
    <row r="15187" ht="24.9" customHeight="1"/>
    <row r="15188" ht="24.9" customHeight="1"/>
    <row r="15189" ht="24.9" customHeight="1"/>
    <row r="15190" ht="24.9" customHeight="1"/>
    <row r="15191" ht="24.9" customHeight="1"/>
    <row r="15192" ht="24.9" customHeight="1"/>
    <row r="15193" ht="24.9" customHeight="1"/>
    <row r="15194" ht="24.9" customHeight="1"/>
    <row r="15195" ht="24.9" customHeight="1"/>
    <row r="15196" ht="24.9" customHeight="1"/>
    <row r="15197" ht="24.9" customHeight="1"/>
    <row r="15198" ht="24.9" customHeight="1"/>
    <row r="15199" ht="24.9" customHeight="1"/>
    <row r="15200" ht="24.9" customHeight="1"/>
    <row r="15201" ht="24.9" customHeight="1"/>
    <row r="15202" ht="24.9" customHeight="1"/>
    <row r="15203" ht="24.9" customHeight="1"/>
    <row r="15204" ht="24.9" customHeight="1"/>
    <row r="15205" ht="24.9" customHeight="1"/>
    <row r="15206" ht="24.9" customHeight="1"/>
    <row r="15207" ht="24.9" customHeight="1"/>
    <row r="15208" ht="24.9" customHeight="1"/>
    <row r="15209" ht="24.9" customHeight="1"/>
    <row r="15210" ht="24.9" customHeight="1"/>
    <row r="15211" ht="24.9" customHeight="1"/>
    <row r="15212" ht="24.9" customHeight="1"/>
    <row r="15213" ht="24.9" customHeight="1"/>
    <row r="15214" ht="24.9" customHeight="1"/>
    <row r="15215" ht="24.9" customHeight="1"/>
    <row r="15216" ht="24.9" customHeight="1"/>
    <row r="15217" ht="24.9" customHeight="1"/>
    <row r="15218" ht="24.9" customHeight="1"/>
    <row r="15219" ht="24.9" customHeight="1"/>
    <row r="15220" ht="24.9" customHeight="1"/>
    <row r="15221" ht="24.9" customHeight="1"/>
    <row r="15222" ht="24.9" customHeight="1"/>
    <row r="15223" ht="24.9" customHeight="1"/>
    <row r="15224" ht="24.9" customHeight="1"/>
    <row r="15225" ht="24.9" customHeight="1"/>
    <row r="15226" ht="24.9" customHeight="1"/>
    <row r="15227" ht="24.9" customHeight="1"/>
    <row r="15228" ht="24.9" customHeight="1"/>
    <row r="15229" ht="24.9" customHeight="1"/>
    <row r="15230" ht="24.9" customHeight="1"/>
    <row r="15231" ht="24.9" customHeight="1"/>
    <row r="15232" ht="24.9" customHeight="1"/>
    <row r="15233" ht="24.9" customHeight="1"/>
    <row r="15234" ht="24.9" customHeight="1"/>
    <row r="15235" ht="24.9" customHeight="1"/>
    <row r="15236" ht="24.9" customHeight="1"/>
    <row r="15237" ht="24.9" customHeight="1"/>
    <row r="15238" ht="24.9" customHeight="1"/>
    <row r="15239" ht="24.9" customHeight="1"/>
    <row r="15240" ht="24.9" customHeight="1"/>
    <row r="15241" ht="24.9" customHeight="1"/>
    <row r="15242" ht="24.9" customHeight="1"/>
    <row r="15243" ht="24.9" customHeight="1"/>
    <row r="15244" ht="24.9" customHeight="1"/>
    <row r="15245" ht="24.9" customHeight="1"/>
    <row r="15246" ht="24.9" customHeight="1"/>
    <row r="15247" ht="24.9" customHeight="1"/>
    <row r="15248" ht="24.9" customHeight="1"/>
    <row r="15249" ht="24.9" customHeight="1"/>
    <row r="15250" ht="24.9" customHeight="1"/>
    <row r="15251" ht="24.9" customHeight="1"/>
    <row r="15252" ht="24.9" customHeight="1"/>
    <row r="15253" ht="24.9" customHeight="1"/>
    <row r="15254" ht="24.9" customHeight="1"/>
    <row r="15255" ht="24.9" customHeight="1"/>
    <row r="15256" ht="24.9" customHeight="1"/>
    <row r="15257" ht="24.9" customHeight="1"/>
    <row r="15258" ht="24.9" customHeight="1"/>
    <row r="15259" ht="24.9" customHeight="1"/>
    <row r="15260" ht="24.9" customHeight="1"/>
    <row r="15261" ht="24.9" customHeight="1"/>
    <row r="15262" ht="24.9" customHeight="1"/>
    <row r="15263" ht="24.9" customHeight="1"/>
    <row r="15264" ht="24.9" customHeight="1"/>
    <row r="15265" ht="24.9" customHeight="1"/>
    <row r="15266" ht="24.9" customHeight="1"/>
    <row r="15267" ht="24.9" customHeight="1"/>
    <row r="15268" ht="24.9" customHeight="1"/>
    <row r="15269" ht="24.9" customHeight="1"/>
    <row r="15270" ht="24.9" customHeight="1"/>
    <row r="15271" ht="24.9" customHeight="1"/>
    <row r="15272" ht="24.9" customHeight="1"/>
    <row r="15273" ht="24.9" customHeight="1"/>
    <row r="15274" ht="24.9" customHeight="1"/>
    <row r="15275" ht="24.9" customHeight="1"/>
    <row r="15276" ht="24.9" customHeight="1"/>
    <row r="15277" ht="24.9" customHeight="1"/>
    <row r="15278" ht="24.9" customHeight="1"/>
    <row r="15279" ht="24.9" customHeight="1"/>
    <row r="15280" ht="24.9" customHeight="1"/>
    <row r="15281" ht="24.9" customHeight="1"/>
    <row r="15282" ht="24.9" customHeight="1"/>
    <row r="15283" ht="24.9" customHeight="1"/>
    <row r="15284" ht="24.9" customHeight="1"/>
    <row r="15285" ht="24.9" customHeight="1"/>
    <row r="15286" ht="24.9" customHeight="1"/>
    <row r="15287" ht="24.9" customHeight="1"/>
    <row r="15288" ht="24.9" customHeight="1"/>
    <row r="15289" ht="24.9" customHeight="1"/>
    <row r="15290" ht="24.9" customHeight="1"/>
    <row r="15291" ht="24.9" customHeight="1"/>
    <row r="15292" ht="24.9" customHeight="1"/>
    <row r="15293" ht="24.9" customHeight="1"/>
    <row r="15294" ht="24.9" customHeight="1"/>
    <row r="15295" ht="24.9" customHeight="1"/>
    <row r="15296" ht="24.9" customHeight="1"/>
    <row r="15297" ht="24.9" customHeight="1"/>
    <row r="15298" ht="24.9" customHeight="1"/>
    <row r="15299" ht="24.9" customHeight="1"/>
    <row r="15300" ht="24.9" customHeight="1"/>
    <row r="15301" ht="24.9" customHeight="1"/>
    <row r="15302" ht="24.9" customHeight="1"/>
    <row r="15303" ht="24.9" customHeight="1"/>
    <row r="15304" ht="24.9" customHeight="1"/>
    <row r="15305" ht="24.9" customHeight="1"/>
    <row r="15306" ht="24.9" customHeight="1"/>
    <row r="15307" ht="24.9" customHeight="1"/>
    <row r="15308" ht="24.9" customHeight="1"/>
    <row r="15309" ht="24.9" customHeight="1"/>
    <row r="15310" ht="24.9" customHeight="1"/>
    <row r="15311" ht="24.9" customHeight="1"/>
    <row r="15312" ht="24.9" customHeight="1"/>
    <row r="15313" ht="24.9" customHeight="1"/>
    <row r="15314" ht="24.9" customHeight="1"/>
    <row r="15315" ht="24.9" customHeight="1"/>
    <row r="15316" ht="24.9" customHeight="1"/>
    <row r="15317" ht="24.9" customHeight="1"/>
    <row r="15318" ht="24.9" customHeight="1"/>
    <row r="15319" ht="24.9" customHeight="1"/>
    <row r="15320" ht="24.9" customHeight="1"/>
    <row r="15321" ht="24.9" customHeight="1"/>
    <row r="15322" ht="24.9" customHeight="1"/>
    <row r="15323" ht="24.9" customHeight="1"/>
    <row r="15324" ht="24.9" customHeight="1"/>
    <row r="15325" ht="24.9" customHeight="1"/>
    <row r="15326" ht="24.9" customHeight="1"/>
    <row r="15327" ht="24.9" customHeight="1"/>
    <row r="15328" ht="24.9" customHeight="1"/>
    <row r="15329" ht="24.9" customHeight="1"/>
    <row r="15330" ht="24.9" customHeight="1"/>
    <row r="15331" ht="24.9" customHeight="1"/>
    <row r="15332" ht="24.9" customHeight="1"/>
    <row r="15333" ht="24.9" customHeight="1"/>
    <row r="15334" ht="24.9" customHeight="1"/>
    <row r="15335" ht="24.9" customHeight="1"/>
    <row r="15336" ht="24.9" customHeight="1"/>
    <row r="15337" ht="24.9" customHeight="1"/>
    <row r="15338" ht="24.9" customHeight="1"/>
    <row r="15339" ht="24.9" customHeight="1"/>
    <row r="15340" ht="24.9" customHeight="1"/>
    <row r="15341" ht="24.9" customHeight="1"/>
    <row r="15342" ht="24.9" customHeight="1"/>
    <row r="15343" ht="24.9" customHeight="1"/>
    <row r="15344" ht="24.9" customHeight="1"/>
    <row r="15345" ht="24.9" customHeight="1"/>
    <row r="15346" ht="24.9" customHeight="1"/>
    <row r="15347" ht="24.9" customHeight="1"/>
    <row r="15348" ht="24.9" customHeight="1"/>
    <row r="15349" ht="24.9" customHeight="1"/>
    <row r="15350" ht="24.9" customHeight="1"/>
    <row r="15351" ht="24.9" customHeight="1"/>
    <row r="15352" ht="24.9" customHeight="1"/>
    <row r="15353" ht="24.9" customHeight="1"/>
    <row r="15354" ht="24.9" customHeight="1"/>
    <row r="15355" ht="24.9" customHeight="1"/>
    <row r="15356" ht="24.9" customHeight="1"/>
    <row r="15357" ht="24.9" customHeight="1"/>
    <row r="15358" ht="24.9" customHeight="1"/>
    <row r="15359" ht="24.9" customHeight="1"/>
    <row r="15360" ht="24.9" customHeight="1"/>
    <row r="15361" ht="24.9" customHeight="1"/>
    <row r="15362" ht="24.9" customHeight="1"/>
    <row r="15363" ht="24.9" customHeight="1"/>
    <row r="15364" ht="24.9" customHeight="1"/>
    <row r="15365" ht="24.9" customHeight="1"/>
    <row r="15366" ht="24.9" customHeight="1"/>
    <row r="15367" ht="24.9" customHeight="1"/>
    <row r="15368" ht="24.9" customHeight="1"/>
    <row r="15369" ht="24.9" customHeight="1"/>
    <row r="15370" ht="24.9" customHeight="1"/>
    <row r="15371" ht="24.9" customHeight="1"/>
    <row r="15372" ht="24.9" customHeight="1"/>
    <row r="15373" ht="24.9" customHeight="1"/>
    <row r="15374" ht="24.9" customHeight="1"/>
    <row r="15375" ht="24.9" customHeight="1"/>
    <row r="15376" ht="24.9" customHeight="1"/>
    <row r="15377" ht="24.9" customHeight="1"/>
    <row r="15378" ht="24.9" customHeight="1"/>
    <row r="15379" ht="24.9" customHeight="1"/>
    <row r="15380" ht="24.9" customHeight="1"/>
    <row r="15381" ht="24.9" customHeight="1"/>
    <row r="15382" ht="24.9" customHeight="1"/>
    <row r="15383" ht="24.9" customHeight="1"/>
    <row r="15384" ht="24.9" customHeight="1"/>
    <row r="15385" ht="24.9" customHeight="1"/>
    <row r="15386" ht="24.9" customHeight="1"/>
    <row r="15387" ht="24.9" customHeight="1"/>
    <row r="15388" ht="24.9" customHeight="1"/>
    <row r="15389" ht="24.9" customHeight="1"/>
    <row r="15390" ht="24.9" customHeight="1"/>
    <row r="15391" ht="24.9" customHeight="1"/>
    <row r="15392" ht="24.9" customHeight="1"/>
    <row r="15393" ht="24.9" customHeight="1"/>
    <row r="15394" ht="24.9" customHeight="1"/>
    <row r="15395" ht="24.9" customHeight="1"/>
    <row r="15396" ht="24.9" customHeight="1"/>
    <row r="15397" ht="24.9" customHeight="1"/>
    <row r="15398" ht="24.9" customHeight="1"/>
    <row r="15399" ht="24.9" customHeight="1"/>
    <row r="15400" ht="24.9" customHeight="1"/>
    <row r="15401" ht="24.9" customHeight="1"/>
    <row r="15402" ht="24.9" customHeight="1"/>
    <row r="15403" ht="24.9" customHeight="1"/>
    <row r="15404" ht="24.9" customHeight="1"/>
    <row r="15405" ht="24.9" customHeight="1"/>
    <row r="15406" ht="24.9" customHeight="1"/>
    <row r="15407" ht="24.9" customHeight="1"/>
    <row r="15408" ht="24.9" customHeight="1"/>
    <row r="15409" ht="24.9" customHeight="1"/>
    <row r="15410" ht="24.9" customHeight="1"/>
    <row r="15411" ht="24.9" customHeight="1"/>
    <row r="15412" ht="24.9" customHeight="1"/>
    <row r="15413" ht="24.9" customHeight="1"/>
    <row r="15414" ht="24.9" customHeight="1"/>
    <row r="15415" ht="24.9" customHeight="1"/>
    <row r="15416" ht="24.9" customHeight="1"/>
    <row r="15417" ht="24.9" customHeight="1"/>
    <row r="15418" ht="24.9" customHeight="1"/>
    <row r="15419" ht="24.9" customHeight="1"/>
    <row r="15420" ht="24.9" customHeight="1"/>
    <row r="15421" ht="24.9" customHeight="1"/>
    <row r="15422" ht="24.9" customHeight="1"/>
    <row r="15423" ht="24.9" customHeight="1"/>
    <row r="15424" ht="24.9" customHeight="1"/>
    <row r="15425" ht="24.9" customHeight="1"/>
    <row r="15426" ht="24.9" customHeight="1"/>
    <row r="15427" ht="24.9" customHeight="1"/>
    <row r="15428" ht="24.9" customHeight="1"/>
    <row r="15429" ht="24.9" customHeight="1"/>
    <row r="15430" ht="24.9" customHeight="1"/>
    <row r="15431" ht="24.9" customHeight="1"/>
    <row r="15432" ht="24.9" customHeight="1"/>
    <row r="15433" ht="24.9" customHeight="1"/>
    <row r="15434" ht="24.9" customHeight="1"/>
    <row r="15435" ht="24.9" customHeight="1"/>
    <row r="15436" ht="24.9" customHeight="1"/>
    <row r="15437" ht="24.9" customHeight="1"/>
    <row r="15438" ht="24.9" customHeight="1"/>
    <row r="15439" ht="24.9" customHeight="1"/>
    <row r="15440" ht="24.9" customHeight="1"/>
    <row r="15441" ht="24.9" customHeight="1"/>
    <row r="15442" ht="24.9" customHeight="1"/>
    <row r="15443" ht="24.9" customHeight="1"/>
    <row r="15444" ht="24.9" customHeight="1"/>
    <row r="15445" ht="24.9" customHeight="1"/>
    <row r="15446" ht="24.9" customHeight="1"/>
    <row r="15447" ht="24.9" customHeight="1"/>
    <row r="15448" ht="24.9" customHeight="1"/>
    <row r="15449" ht="24.9" customHeight="1"/>
    <row r="15450" ht="24.9" customHeight="1"/>
    <row r="15451" ht="24.9" customHeight="1"/>
    <row r="15452" ht="24.9" customHeight="1"/>
    <row r="15453" ht="24.9" customHeight="1"/>
    <row r="15454" ht="24.9" customHeight="1"/>
    <row r="15455" ht="24.9" customHeight="1"/>
    <row r="15456" ht="24.9" customHeight="1"/>
    <row r="15457" ht="24.9" customHeight="1"/>
    <row r="15458" ht="24.9" customHeight="1"/>
    <row r="15459" ht="24.9" customHeight="1"/>
    <row r="15460" ht="24.9" customHeight="1"/>
    <row r="15461" ht="24.9" customHeight="1"/>
    <row r="15462" ht="24.9" customHeight="1"/>
    <row r="15463" ht="24.9" customHeight="1"/>
    <row r="15464" ht="24.9" customHeight="1"/>
    <row r="15465" ht="24.9" customHeight="1"/>
    <row r="15466" ht="24.9" customHeight="1"/>
    <row r="15467" ht="24.9" customHeight="1"/>
    <row r="15468" ht="24.9" customHeight="1"/>
    <row r="15469" ht="24.9" customHeight="1"/>
    <row r="15470" ht="24.9" customHeight="1"/>
    <row r="15471" ht="24.9" customHeight="1"/>
    <row r="15472" ht="24.9" customHeight="1"/>
    <row r="15473" ht="24.9" customHeight="1"/>
    <row r="15474" ht="24.9" customHeight="1"/>
    <row r="15475" ht="24.9" customHeight="1"/>
    <row r="15476" ht="24.9" customHeight="1"/>
    <row r="15477" ht="24.9" customHeight="1"/>
    <row r="15478" ht="24.9" customHeight="1"/>
    <row r="15479" ht="24.9" customHeight="1"/>
    <row r="15480" ht="24.9" customHeight="1"/>
    <row r="15481" ht="24.9" customHeight="1"/>
    <row r="15482" ht="24.9" customHeight="1"/>
    <row r="15483" ht="24.9" customHeight="1"/>
    <row r="15484" ht="24.9" customHeight="1"/>
    <row r="15485" ht="24.9" customHeight="1"/>
    <row r="15486" ht="24.9" customHeight="1"/>
    <row r="15487" ht="24.9" customHeight="1"/>
    <row r="15488" ht="24.9" customHeight="1"/>
    <row r="15489" ht="24.9" customHeight="1"/>
    <row r="15490" ht="24.9" customHeight="1"/>
    <row r="15491" ht="24.9" customHeight="1"/>
    <row r="15492" ht="24.9" customHeight="1"/>
    <row r="15493" ht="24.9" customHeight="1"/>
    <row r="15494" ht="24.9" customHeight="1"/>
    <row r="15495" ht="24.9" customHeight="1"/>
    <row r="15496" ht="24.9" customHeight="1"/>
    <row r="15497" ht="24.9" customHeight="1"/>
    <row r="15498" ht="24.9" customHeight="1"/>
    <row r="15499" ht="24.9" customHeight="1"/>
    <row r="15500" ht="24.9" customHeight="1"/>
    <row r="15501" ht="24.9" customHeight="1"/>
    <row r="15502" ht="24.9" customHeight="1"/>
    <row r="15503" ht="24.9" customHeight="1"/>
    <row r="15504" ht="24.9" customHeight="1"/>
    <row r="15505" ht="24.9" customHeight="1"/>
    <row r="15506" ht="24.9" customHeight="1"/>
    <row r="15507" ht="24.9" customHeight="1"/>
    <row r="15508" ht="24.9" customHeight="1"/>
    <row r="15509" ht="24.9" customHeight="1"/>
    <row r="15510" ht="24.9" customHeight="1"/>
    <row r="15511" ht="24.9" customHeight="1"/>
    <row r="15512" ht="24.9" customHeight="1"/>
    <row r="15513" ht="24.9" customHeight="1"/>
    <row r="15514" ht="24.9" customHeight="1"/>
    <row r="15515" ht="24.9" customHeight="1"/>
    <row r="15516" ht="24.9" customHeight="1"/>
    <row r="15517" ht="24.9" customHeight="1"/>
    <row r="15518" ht="24.9" customHeight="1"/>
    <row r="15519" ht="24.9" customHeight="1"/>
    <row r="15520" ht="24.9" customHeight="1"/>
    <row r="15521" ht="24.9" customHeight="1"/>
    <row r="15522" ht="24.9" customHeight="1"/>
    <row r="15523" ht="24.9" customHeight="1"/>
    <row r="15524" ht="24.9" customHeight="1"/>
    <row r="15525" ht="24.9" customHeight="1"/>
    <row r="15526" ht="24.9" customHeight="1"/>
    <row r="15527" ht="24.9" customHeight="1"/>
    <row r="15528" ht="24.9" customHeight="1"/>
    <row r="15529" ht="24.9" customHeight="1"/>
    <row r="15530" ht="24.9" customHeight="1"/>
    <row r="15531" ht="24.9" customHeight="1"/>
    <row r="15532" ht="24.9" customHeight="1"/>
    <row r="15533" ht="24.9" customHeight="1"/>
    <row r="15534" ht="24.9" customHeight="1"/>
    <row r="15535" ht="24.9" customHeight="1"/>
    <row r="15536" ht="24.9" customHeight="1"/>
    <row r="15537" ht="24.9" customHeight="1"/>
    <row r="15538" ht="24.9" customHeight="1"/>
    <row r="15539" ht="24.9" customHeight="1"/>
    <row r="15540" ht="24.9" customHeight="1"/>
    <row r="15541" ht="24.9" customHeight="1"/>
    <row r="15542" ht="24.9" customHeight="1"/>
    <row r="15543" ht="24.9" customHeight="1"/>
    <row r="15544" ht="24.9" customHeight="1"/>
    <row r="15545" ht="24.9" customHeight="1"/>
    <row r="15546" ht="24.9" customHeight="1"/>
    <row r="15547" ht="24.9" customHeight="1"/>
    <row r="15548" ht="24.9" customHeight="1"/>
    <row r="15549" ht="24.9" customHeight="1"/>
    <row r="15550" ht="24.9" customHeight="1"/>
    <row r="15551" ht="24.9" customHeight="1"/>
    <row r="15552" ht="24.9" customHeight="1"/>
    <row r="15553" ht="24.9" customHeight="1"/>
    <row r="15554" ht="24.9" customHeight="1"/>
    <row r="15555" ht="24.9" customHeight="1"/>
    <row r="15556" ht="24.9" customHeight="1"/>
    <row r="15557" ht="24.9" customHeight="1"/>
    <row r="15558" ht="24.9" customHeight="1"/>
    <row r="15559" ht="24.9" customHeight="1"/>
    <row r="15560" ht="24.9" customHeight="1"/>
    <row r="15561" ht="24.9" customHeight="1"/>
    <row r="15562" ht="24.9" customHeight="1"/>
    <row r="15563" ht="24.9" customHeight="1"/>
    <row r="15564" ht="24.9" customHeight="1"/>
    <row r="15565" ht="24.9" customHeight="1"/>
    <row r="15566" ht="24.9" customHeight="1"/>
    <row r="15567" ht="24.9" customHeight="1"/>
    <row r="15568" ht="24.9" customHeight="1"/>
    <row r="15569" ht="24.9" customHeight="1"/>
    <row r="15570" ht="24.9" customHeight="1"/>
    <row r="15571" ht="24.9" customHeight="1"/>
    <row r="15572" ht="24.9" customHeight="1"/>
    <row r="15573" ht="24.9" customHeight="1"/>
    <row r="15574" ht="24.9" customHeight="1"/>
    <row r="15575" ht="24.9" customHeight="1"/>
    <row r="15576" ht="24.9" customHeight="1"/>
    <row r="15577" ht="24.9" customHeight="1"/>
    <row r="15578" ht="24.9" customHeight="1"/>
    <row r="15579" ht="24.9" customHeight="1"/>
    <row r="15580" ht="24.9" customHeight="1"/>
    <row r="15581" ht="24.9" customHeight="1"/>
    <row r="15582" ht="24.9" customHeight="1"/>
    <row r="15583" ht="24.9" customHeight="1"/>
    <row r="15584" ht="24.9" customHeight="1"/>
    <row r="15585" ht="24.9" customHeight="1"/>
    <row r="15586" ht="24.9" customHeight="1"/>
    <row r="15587" ht="24.9" customHeight="1"/>
    <row r="15588" ht="24.9" customHeight="1"/>
    <row r="15589" ht="24.9" customHeight="1"/>
    <row r="15590" ht="24.9" customHeight="1"/>
    <row r="15591" ht="24.9" customHeight="1"/>
    <row r="15592" ht="24.9" customHeight="1"/>
    <row r="15593" ht="24.9" customHeight="1"/>
    <row r="15594" ht="24.9" customHeight="1"/>
    <row r="15595" ht="24.9" customHeight="1"/>
    <row r="15596" ht="24.9" customHeight="1"/>
    <row r="15597" ht="24.9" customHeight="1"/>
    <row r="15598" ht="24.9" customHeight="1"/>
    <row r="15599" ht="24.9" customHeight="1"/>
    <row r="15600" ht="24.9" customHeight="1"/>
    <row r="15601" ht="24.9" customHeight="1"/>
    <row r="15602" ht="24.9" customHeight="1"/>
    <row r="15603" ht="24.9" customHeight="1"/>
    <row r="15604" ht="24.9" customHeight="1"/>
    <row r="15605" ht="24.9" customHeight="1"/>
    <row r="15606" ht="24.9" customHeight="1"/>
    <row r="15607" ht="24.9" customHeight="1"/>
    <row r="15608" ht="24.9" customHeight="1"/>
    <row r="15609" ht="24.9" customHeight="1"/>
    <row r="15610" ht="24.9" customHeight="1"/>
    <row r="15611" ht="24.9" customHeight="1"/>
    <row r="15612" ht="24.9" customHeight="1"/>
    <row r="15613" ht="24.9" customHeight="1"/>
    <row r="15614" ht="24.9" customHeight="1"/>
    <row r="15615" ht="24.9" customHeight="1"/>
    <row r="15616" ht="24.9" customHeight="1"/>
    <row r="15617" ht="24.9" customHeight="1"/>
    <row r="15618" ht="24.9" customHeight="1"/>
    <row r="15619" ht="24.9" customHeight="1"/>
    <row r="15620" ht="24.9" customHeight="1"/>
    <row r="15621" ht="24.9" customHeight="1"/>
    <row r="15622" ht="24.9" customHeight="1"/>
    <row r="15623" ht="24.9" customHeight="1"/>
    <row r="15624" ht="24.9" customHeight="1"/>
    <row r="15625" ht="24.9" customHeight="1"/>
    <row r="15626" ht="24.9" customHeight="1"/>
    <row r="15627" ht="24.9" customHeight="1"/>
    <row r="15628" ht="24.9" customHeight="1"/>
    <row r="15629" ht="24.9" customHeight="1"/>
    <row r="15630" ht="24.9" customHeight="1"/>
    <row r="15631" ht="24.9" customHeight="1"/>
    <row r="15632" ht="24.9" customHeight="1"/>
    <row r="15633" ht="24.9" customHeight="1"/>
    <row r="15634" ht="24.9" customHeight="1"/>
    <row r="15635" ht="24.9" customHeight="1"/>
    <row r="15636" ht="24.9" customHeight="1"/>
    <row r="15637" ht="24.9" customHeight="1"/>
    <row r="15638" ht="24.9" customHeight="1"/>
    <row r="15639" ht="24.9" customHeight="1"/>
    <row r="15640" ht="24.9" customHeight="1"/>
    <row r="15641" ht="24.9" customHeight="1"/>
    <row r="15642" ht="24.9" customHeight="1"/>
    <row r="15643" ht="24.9" customHeight="1"/>
    <row r="15644" ht="24.9" customHeight="1"/>
    <row r="15645" ht="24.9" customHeight="1"/>
    <row r="15646" ht="24.9" customHeight="1"/>
    <row r="15647" ht="24.9" customHeight="1"/>
    <row r="15648" ht="24.9" customHeight="1"/>
    <row r="15649" ht="24.9" customHeight="1"/>
    <row r="15650" ht="24.9" customHeight="1"/>
    <row r="15651" ht="24.9" customHeight="1"/>
    <row r="15652" ht="24.9" customHeight="1"/>
    <row r="15653" ht="24.9" customHeight="1"/>
    <row r="15654" ht="24.9" customHeight="1"/>
    <row r="15655" ht="24.9" customHeight="1"/>
    <row r="15656" ht="24.9" customHeight="1"/>
    <row r="15657" ht="24.9" customHeight="1"/>
    <row r="15658" ht="24.9" customHeight="1"/>
    <row r="15659" ht="24.9" customHeight="1"/>
    <row r="15660" ht="24.9" customHeight="1"/>
    <row r="15661" ht="24.9" customHeight="1"/>
    <row r="15662" ht="24.9" customHeight="1"/>
    <row r="15663" ht="24.9" customHeight="1"/>
    <row r="15664" ht="24.9" customHeight="1"/>
    <row r="15665" ht="24.9" customHeight="1"/>
    <row r="15666" ht="24.9" customHeight="1"/>
    <row r="15667" ht="24.9" customHeight="1"/>
    <row r="15668" ht="24.9" customHeight="1"/>
    <row r="15669" ht="24.9" customHeight="1"/>
    <row r="15670" ht="24.9" customHeight="1"/>
    <row r="15671" ht="24.9" customHeight="1"/>
    <row r="15672" ht="24.9" customHeight="1"/>
    <row r="15673" ht="24.9" customHeight="1"/>
    <row r="15674" ht="24.9" customHeight="1"/>
    <row r="15675" ht="24.9" customHeight="1"/>
    <row r="15676" ht="24.9" customHeight="1"/>
    <row r="15677" ht="24.9" customHeight="1"/>
    <row r="15678" ht="24.9" customHeight="1"/>
    <row r="15679" ht="24.9" customHeight="1"/>
    <row r="15680" ht="24.9" customHeight="1"/>
    <row r="15681" ht="24.9" customHeight="1"/>
    <row r="15682" ht="24.9" customHeight="1"/>
    <row r="15683" ht="24.9" customHeight="1"/>
    <row r="15684" ht="24.9" customHeight="1"/>
    <row r="15685" ht="24.9" customHeight="1"/>
    <row r="15686" ht="24.9" customHeight="1"/>
    <row r="15687" ht="24.9" customHeight="1"/>
    <row r="15688" ht="24.9" customHeight="1"/>
    <row r="15689" ht="24.9" customHeight="1"/>
    <row r="15690" ht="24.9" customHeight="1"/>
    <row r="15691" ht="24.9" customHeight="1"/>
    <row r="15692" ht="24.9" customHeight="1"/>
    <row r="15693" ht="24.9" customHeight="1"/>
    <row r="15694" ht="24.9" customHeight="1"/>
    <row r="15695" ht="24.9" customHeight="1"/>
    <row r="15696" ht="24.9" customHeight="1"/>
    <row r="15697" ht="24.9" customHeight="1"/>
    <row r="15698" ht="24.9" customHeight="1"/>
    <row r="15699" ht="24.9" customHeight="1"/>
    <row r="15700" ht="24.9" customHeight="1"/>
    <row r="15701" ht="24.9" customHeight="1"/>
    <row r="15702" ht="24.9" customHeight="1"/>
    <row r="15703" ht="24.9" customHeight="1"/>
    <row r="15704" ht="24.9" customHeight="1"/>
    <row r="15705" ht="24.9" customHeight="1"/>
    <row r="15706" ht="24.9" customHeight="1"/>
    <row r="15707" ht="24.9" customHeight="1"/>
    <row r="15708" ht="24.9" customHeight="1"/>
    <row r="15709" ht="24.9" customHeight="1"/>
    <row r="15710" ht="24.9" customHeight="1"/>
    <row r="15711" ht="24.9" customHeight="1"/>
    <row r="15712" ht="24.9" customHeight="1"/>
    <row r="15713" ht="24.9" customHeight="1"/>
    <row r="15714" ht="24.9" customHeight="1"/>
    <row r="15715" ht="24.9" customHeight="1"/>
    <row r="15716" ht="24.9" customHeight="1"/>
    <row r="15717" ht="24.9" customHeight="1"/>
    <row r="15718" ht="24.9" customHeight="1"/>
    <row r="15719" ht="24.9" customHeight="1"/>
    <row r="15720" ht="24.9" customHeight="1"/>
    <row r="15721" ht="24.9" customHeight="1"/>
    <row r="15722" ht="24.9" customHeight="1"/>
    <row r="15723" ht="24.9" customHeight="1"/>
    <row r="15724" ht="24.9" customHeight="1"/>
    <row r="15725" ht="24.9" customHeight="1"/>
    <row r="15726" ht="24.9" customHeight="1"/>
    <row r="15727" ht="24.9" customHeight="1"/>
    <row r="15728" ht="24.9" customHeight="1"/>
    <row r="15729" ht="24.9" customHeight="1"/>
    <row r="15730" ht="24.9" customHeight="1"/>
    <row r="15731" ht="24.9" customHeight="1"/>
    <row r="15732" ht="24.9" customHeight="1"/>
    <row r="15733" ht="24.9" customHeight="1"/>
    <row r="15734" ht="24.9" customHeight="1"/>
    <row r="15735" ht="24.9" customHeight="1"/>
    <row r="15736" ht="24.9" customHeight="1"/>
    <row r="15737" ht="24.9" customHeight="1"/>
    <row r="15738" ht="24.9" customHeight="1"/>
    <row r="15739" ht="24.9" customHeight="1"/>
    <row r="15740" ht="24.9" customHeight="1"/>
    <row r="15741" ht="24.9" customHeight="1"/>
    <row r="15742" ht="24.9" customHeight="1"/>
    <row r="15743" ht="24.9" customHeight="1"/>
    <row r="15744" ht="24.9" customHeight="1"/>
    <row r="15745" ht="24.9" customHeight="1"/>
    <row r="15746" ht="24.9" customHeight="1"/>
    <row r="15747" ht="24.9" customHeight="1"/>
    <row r="15748" ht="24.9" customHeight="1"/>
    <row r="15749" ht="24.9" customHeight="1"/>
    <row r="15750" ht="24.9" customHeight="1"/>
    <row r="15751" ht="24.9" customHeight="1"/>
    <row r="15752" ht="24.9" customHeight="1"/>
    <row r="15753" ht="24.9" customHeight="1"/>
    <row r="15754" ht="24.9" customHeight="1"/>
    <row r="15755" ht="24.9" customHeight="1"/>
    <row r="15756" ht="24.9" customHeight="1"/>
    <row r="15757" ht="24.9" customHeight="1"/>
    <row r="15758" ht="24.9" customHeight="1"/>
    <row r="15759" ht="24.9" customHeight="1"/>
    <row r="15760" ht="24.9" customHeight="1"/>
    <row r="15761" ht="24.9" customHeight="1"/>
    <row r="15762" ht="24.9" customHeight="1"/>
    <row r="15763" ht="24.9" customHeight="1"/>
    <row r="15764" ht="24.9" customHeight="1"/>
    <row r="15765" ht="24.9" customHeight="1"/>
    <row r="15766" ht="24.9" customHeight="1"/>
    <row r="15767" ht="24.9" customHeight="1"/>
    <row r="15768" ht="24.9" customHeight="1"/>
    <row r="15769" ht="24.9" customHeight="1"/>
    <row r="15770" ht="24.9" customHeight="1"/>
    <row r="15771" ht="24.9" customHeight="1"/>
    <row r="15772" ht="24.9" customHeight="1"/>
    <row r="15773" ht="24.9" customHeight="1"/>
    <row r="15774" ht="24.9" customHeight="1"/>
    <row r="15775" ht="24.9" customHeight="1"/>
    <row r="15776" ht="24.9" customHeight="1"/>
    <row r="15777" ht="24.9" customHeight="1"/>
    <row r="15778" ht="24.9" customHeight="1"/>
    <row r="15779" ht="24.9" customHeight="1"/>
    <row r="15780" ht="24.9" customHeight="1"/>
    <row r="15781" ht="24.9" customHeight="1"/>
    <row r="15782" ht="24.9" customHeight="1"/>
    <row r="15783" ht="24.9" customHeight="1"/>
    <row r="15784" ht="24.9" customHeight="1"/>
    <row r="15785" ht="24.9" customHeight="1"/>
    <row r="15786" ht="24.9" customHeight="1"/>
    <row r="15787" ht="24.9" customHeight="1"/>
    <row r="15788" ht="24.9" customHeight="1"/>
    <row r="15789" ht="24.9" customHeight="1"/>
    <row r="15790" ht="24.9" customHeight="1"/>
    <row r="15791" ht="24.9" customHeight="1"/>
    <row r="15792" ht="24.9" customHeight="1"/>
    <row r="15793" ht="24.9" customHeight="1"/>
    <row r="15794" ht="24.9" customHeight="1"/>
    <row r="15795" ht="24.9" customHeight="1"/>
    <row r="15796" ht="24.9" customHeight="1"/>
    <row r="15797" ht="24.9" customHeight="1"/>
    <row r="15798" ht="24.9" customHeight="1"/>
    <row r="15799" ht="24.9" customHeight="1"/>
    <row r="15800" ht="24.9" customHeight="1"/>
    <row r="15801" ht="24.9" customHeight="1"/>
    <row r="15802" ht="24.9" customHeight="1"/>
    <row r="15803" ht="24.9" customHeight="1"/>
    <row r="15804" ht="24.9" customHeight="1"/>
    <row r="15805" ht="24.9" customHeight="1"/>
    <row r="15806" ht="24.9" customHeight="1"/>
    <row r="15807" ht="24.9" customHeight="1"/>
    <row r="15808" ht="24.9" customHeight="1"/>
    <row r="15809" ht="24.9" customHeight="1"/>
    <row r="15810" ht="24.9" customHeight="1"/>
    <row r="15811" ht="24.9" customHeight="1"/>
    <row r="15812" ht="24.9" customHeight="1"/>
    <row r="15813" ht="24.9" customHeight="1"/>
    <row r="15814" ht="24.9" customHeight="1"/>
    <row r="15815" ht="24.9" customHeight="1"/>
    <row r="15816" ht="24.9" customHeight="1"/>
    <row r="15817" ht="24.9" customHeight="1"/>
    <row r="15818" ht="24.9" customHeight="1"/>
    <row r="15819" ht="24.9" customHeight="1"/>
    <row r="15820" ht="24.9" customHeight="1"/>
    <row r="15821" ht="24.9" customHeight="1"/>
    <row r="15822" ht="24.9" customHeight="1"/>
    <row r="15823" ht="24.9" customHeight="1"/>
    <row r="15824" ht="24.9" customHeight="1"/>
    <row r="15825" ht="24.9" customHeight="1"/>
    <row r="15826" ht="24.9" customHeight="1"/>
    <row r="15827" ht="24.9" customHeight="1"/>
    <row r="15828" ht="24.9" customHeight="1"/>
    <row r="15829" ht="24.9" customHeight="1"/>
    <row r="15830" ht="24.9" customHeight="1"/>
    <row r="15831" ht="24.9" customHeight="1"/>
    <row r="15832" ht="24.9" customHeight="1"/>
    <row r="15833" ht="24.9" customHeight="1"/>
    <row r="15834" ht="24.9" customHeight="1"/>
    <row r="15835" ht="24.9" customHeight="1"/>
    <row r="15836" ht="24.9" customHeight="1"/>
    <row r="15837" ht="24.9" customHeight="1"/>
    <row r="15838" ht="24.9" customHeight="1"/>
    <row r="15839" ht="24.9" customHeight="1"/>
    <row r="15840" ht="24.9" customHeight="1"/>
    <row r="15841" ht="24.9" customHeight="1"/>
    <row r="15842" ht="24.9" customHeight="1"/>
    <row r="15843" ht="24.9" customHeight="1"/>
    <row r="15844" ht="24.9" customHeight="1"/>
    <row r="15845" ht="24.9" customHeight="1"/>
    <row r="15846" ht="24.9" customHeight="1"/>
    <row r="15847" ht="24.9" customHeight="1"/>
    <row r="15848" ht="24.9" customHeight="1"/>
    <row r="15849" ht="24.9" customHeight="1"/>
    <row r="15850" ht="24.9" customHeight="1"/>
    <row r="15851" ht="24.9" customHeight="1"/>
    <row r="15852" ht="24.9" customHeight="1"/>
    <row r="15853" ht="24.9" customHeight="1"/>
    <row r="15854" ht="24.9" customHeight="1"/>
    <row r="15855" ht="24.9" customHeight="1"/>
    <row r="15856" ht="24.9" customHeight="1"/>
    <row r="15857" ht="24.9" customHeight="1"/>
    <row r="15858" ht="24.9" customHeight="1"/>
    <row r="15859" ht="24.9" customHeight="1"/>
    <row r="15860" ht="24.9" customHeight="1"/>
    <row r="15861" ht="24.9" customHeight="1"/>
    <row r="15862" ht="24.9" customHeight="1"/>
    <row r="15863" ht="24.9" customHeight="1"/>
    <row r="15864" ht="24.9" customHeight="1"/>
    <row r="15865" ht="24.9" customHeight="1"/>
    <row r="15866" ht="24.9" customHeight="1"/>
    <row r="15867" ht="24.9" customHeight="1"/>
    <row r="15868" ht="24.9" customHeight="1"/>
    <row r="15869" ht="24.9" customHeight="1"/>
    <row r="15870" ht="24.9" customHeight="1"/>
    <row r="15871" ht="24.9" customHeight="1"/>
    <row r="15872" ht="24.9" customHeight="1"/>
    <row r="15873" ht="24.9" customHeight="1"/>
    <row r="15874" ht="24.9" customHeight="1"/>
    <row r="15875" ht="24.9" customHeight="1"/>
    <row r="15876" ht="24.9" customHeight="1"/>
    <row r="15877" ht="24.9" customHeight="1"/>
    <row r="15878" ht="24.9" customHeight="1"/>
    <row r="15879" ht="24.9" customHeight="1"/>
    <row r="15880" ht="24.9" customHeight="1"/>
    <row r="15881" ht="24.9" customHeight="1"/>
    <row r="15882" ht="24.9" customHeight="1"/>
    <row r="15883" ht="24.9" customHeight="1"/>
    <row r="15884" ht="24.9" customHeight="1"/>
    <row r="15885" ht="24.9" customHeight="1"/>
    <row r="15886" ht="24.9" customHeight="1"/>
    <row r="15887" ht="24.9" customHeight="1"/>
    <row r="15888" ht="24.9" customHeight="1"/>
    <row r="15889" ht="24.9" customHeight="1"/>
    <row r="15890" ht="24.9" customHeight="1"/>
    <row r="15891" ht="24.9" customHeight="1"/>
    <row r="15892" ht="24.9" customHeight="1"/>
    <row r="15893" ht="24.9" customHeight="1"/>
    <row r="15894" ht="24.9" customHeight="1"/>
    <row r="15895" ht="24.9" customHeight="1"/>
    <row r="15896" ht="24.9" customHeight="1"/>
    <row r="15897" ht="24.9" customHeight="1"/>
    <row r="15898" ht="24.9" customHeight="1"/>
    <row r="15899" ht="24.9" customHeight="1"/>
    <row r="15900" ht="24.9" customHeight="1"/>
    <row r="15901" ht="24.9" customHeight="1"/>
    <row r="15902" ht="24.9" customHeight="1"/>
    <row r="15903" ht="24.9" customHeight="1"/>
    <row r="15904" ht="24.9" customHeight="1"/>
    <row r="15905" ht="24.9" customHeight="1"/>
    <row r="15906" ht="24.9" customHeight="1"/>
    <row r="15907" ht="24.9" customHeight="1"/>
    <row r="15908" ht="24.9" customHeight="1"/>
    <row r="15909" ht="24.9" customHeight="1"/>
    <row r="15910" ht="24.9" customHeight="1"/>
    <row r="15911" ht="24.9" customHeight="1"/>
    <row r="15912" ht="24.9" customHeight="1"/>
    <row r="15913" ht="24.9" customHeight="1"/>
    <row r="15914" ht="24.9" customHeight="1"/>
    <row r="15915" ht="24.9" customHeight="1"/>
    <row r="15916" ht="24.9" customHeight="1"/>
    <row r="15917" ht="24.9" customHeight="1"/>
    <row r="15918" ht="24.9" customHeight="1"/>
    <row r="15919" ht="24.9" customHeight="1"/>
    <row r="15920" ht="24.9" customHeight="1"/>
    <row r="15921" ht="24.9" customHeight="1"/>
    <row r="15922" ht="24.9" customHeight="1"/>
    <row r="15923" ht="24.9" customHeight="1"/>
    <row r="15924" ht="24.9" customHeight="1"/>
    <row r="15925" ht="24.9" customHeight="1"/>
    <row r="15926" ht="24.9" customHeight="1"/>
    <row r="15927" ht="24.9" customHeight="1"/>
    <row r="15928" ht="24.9" customHeight="1"/>
    <row r="15929" ht="24.9" customHeight="1"/>
    <row r="15930" ht="24.9" customHeight="1"/>
    <row r="15931" ht="24.9" customHeight="1"/>
    <row r="15932" ht="24.9" customHeight="1"/>
    <row r="15933" ht="24.9" customHeight="1"/>
    <row r="15934" ht="24.9" customHeight="1"/>
    <row r="15935" ht="24.9" customHeight="1"/>
    <row r="15936" ht="24.9" customHeight="1"/>
    <row r="15937" ht="24.9" customHeight="1"/>
    <row r="15938" ht="24.9" customHeight="1"/>
    <row r="15939" ht="24.9" customHeight="1"/>
    <row r="15940" ht="24.9" customHeight="1"/>
    <row r="15941" ht="24.9" customHeight="1"/>
    <row r="15942" ht="24.9" customHeight="1"/>
    <row r="15943" ht="24.9" customHeight="1"/>
    <row r="15944" ht="24.9" customHeight="1"/>
    <row r="15945" ht="24.9" customHeight="1"/>
    <row r="15946" ht="24.9" customHeight="1"/>
    <row r="15947" ht="24.9" customHeight="1"/>
    <row r="15948" ht="24.9" customHeight="1"/>
    <row r="15949" ht="24.9" customHeight="1"/>
    <row r="15950" ht="24.9" customHeight="1"/>
    <row r="15951" ht="24.9" customHeight="1"/>
    <row r="15952" ht="24.9" customHeight="1"/>
    <row r="15953" ht="24.9" customHeight="1"/>
    <row r="15954" ht="24.9" customHeight="1"/>
    <row r="15955" ht="24.9" customHeight="1"/>
    <row r="15956" ht="24.9" customHeight="1"/>
    <row r="15957" ht="24.9" customHeight="1"/>
    <row r="15958" ht="24.9" customHeight="1"/>
    <row r="15959" ht="24.9" customHeight="1"/>
    <row r="15960" ht="24.9" customHeight="1"/>
    <row r="15961" ht="24.9" customHeight="1"/>
    <row r="15962" ht="24.9" customHeight="1"/>
    <row r="15963" ht="24.9" customHeight="1"/>
    <row r="15964" ht="24.9" customHeight="1"/>
    <row r="15965" ht="24.9" customHeight="1"/>
    <row r="15966" ht="24.9" customHeight="1"/>
    <row r="15967" ht="24.9" customHeight="1"/>
    <row r="15968" ht="24.9" customHeight="1"/>
    <row r="15969" ht="24.9" customHeight="1"/>
    <row r="15970" ht="24.9" customHeight="1"/>
    <row r="15971" ht="24.9" customHeight="1"/>
    <row r="15972" ht="24.9" customHeight="1"/>
    <row r="15973" ht="24.9" customHeight="1"/>
    <row r="15974" ht="24.9" customHeight="1"/>
    <row r="15975" ht="24.9" customHeight="1"/>
    <row r="15976" ht="24.9" customHeight="1"/>
    <row r="15977" ht="24.9" customHeight="1"/>
    <row r="15978" ht="24.9" customHeight="1"/>
    <row r="15979" ht="24.9" customHeight="1"/>
    <row r="15980" ht="24.9" customHeight="1"/>
    <row r="15981" ht="24.9" customHeight="1"/>
    <row r="15982" ht="24.9" customHeight="1"/>
    <row r="15983" ht="24.9" customHeight="1"/>
    <row r="15984" ht="24.9" customHeight="1"/>
    <row r="15985" ht="24.9" customHeight="1"/>
    <row r="15986" ht="24.9" customHeight="1"/>
    <row r="15987" ht="24.9" customHeight="1"/>
    <row r="15988" ht="24.9" customHeight="1"/>
    <row r="15989" ht="24.9" customHeight="1"/>
    <row r="15990" ht="24.9" customHeight="1"/>
    <row r="15991" ht="24.9" customHeight="1"/>
    <row r="15992" ht="24.9" customHeight="1"/>
    <row r="15993" ht="24.9" customHeight="1"/>
    <row r="15994" ht="24.9" customHeight="1"/>
    <row r="15995" ht="24.9" customHeight="1"/>
    <row r="15996" ht="24.9" customHeight="1"/>
    <row r="15997" ht="24.9" customHeight="1"/>
    <row r="15998" ht="24.9" customHeight="1"/>
    <row r="15999" ht="24.9" customHeight="1"/>
    <row r="16000" ht="24.9" customHeight="1"/>
    <row r="16001" ht="24.9" customHeight="1"/>
    <row r="16002" ht="24.9" customHeight="1"/>
    <row r="16003" ht="24.9" customHeight="1"/>
    <row r="16004" ht="24.9" customHeight="1"/>
    <row r="16005" ht="24.9" customHeight="1"/>
    <row r="16006" ht="24.9" customHeight="1"/>
    <row r="16007" ht="24.9" customHeight="1"/>
    <row r="16008" ht="24.9" customHeight="1"/>
    <row r="16009" ht="24.9" customHeight="1"/>
    <row r="16010" ht="24.9" customHeight="1"/>
    <row r="16011" ht="24.9" customHeight="1"/>
    <row r="16012" ht="24.9" customHeight="1"/>
    <row r="16013" ht="24.9" customHeight="1"/>
    <row r="16014" ht="24.9" customHeight="1"/>
    <row r="16015" ht="24.9" customHeight="1"/>
    <row r="16016" ht="24.9" customHeight="1"/>
    <row r="16017" ht="24.9" customHeight="1"/>
    <row r="16018" ht="24.9" customHeight="1"/>
    <row r="16019" ht="24.9" customHeight="1"/>
    <row r="16020" ht="24.9" customHeight="1"/>
    <row r="16021" ht="24.9" customHeight="1"/>
    <row r="16022" ht="24.9" customHeight="1"/>
    <row r="16023" ht="24.9" customHeight="1"/>
    <row r="16024" ht="24.9" customHeight="1"/>
    <row r="16025" ht="24.9" customHeight="1"/>
    <row r="16026" ht="24.9" customHeight="1"/>
    <row r="16027" ht="24.9" customHeight="1"/>
    <row r="16028" ht="24.9" customHeight="1"/>
    <row r="16029" ht="24.9" customHeight="1"/>
    <row r="16030" ht="24.9" customHeight="1"/>
    <row r="16031" ht="24.9" customHeight="1"/>
    <row r="16032" ht="24.9" customHeight="1"/>
    <row r="16033" ht="24.9" customHeight="1"/>
    <row r="16034" ht="24.9" customHeight="1"/>
    <row r="16035" ht="24.9" customHeight="1"/>
    <row r="16036" ht="24.9" customHeight="1"/>
    <row r="16037" ht="24.9" customHeight="1"/>
    <row r="16038" ht="24.9" customHeight="1"/>
    <row r="16039" ht="24.9" customHeight="1"/>
    <row r="16040" ht="24.9" customHeight="1"/>
    <row r="16041" ht="24.9" customHeight="1"/>
    <row r="16042" ht="24.9" customHeight="1"/>
    <row r="16043" ht="24.9" customHeight="1"/>
    <row r="16044" ht="24.9" customHeight="1"/>
    <row r="16045" ht="24.9" customHeight="1"/>
    <row r="16046" ht="24.9" customHeight="1"/>
    <row r="16047" ht="24.9" customHeight="1"/>
    <row r="16048" ht="24.9" customHeight="1"/>
    <row r="16049" ht="24.9" customHeight="1"/>
    <row r="16050" ht="24.9" customHeight="1"/>
    <row r="16051" ht="24.9" customHeight="1"/>
    <row r="16052" ht="24.9" customHeight="1"/>
    <row r="16053" ht="24.9" customHeight="1"/>
    <row r="16054" ht="24.9" customHeight="1"/>
    <row r="16055" ht="24.9" customHeight="1"/>
    <row r="16056" ht="24.9" customHeight="1"/>
    <row r="16057" ht="24.9" customHeight="1"/>
    <row r="16058" ht="24.9" customHeight="1"/>
    <row r="16059" ht="24.9" customHeight="1"/>
    <row r="16060" ht="24.9" customHeight="1"/>
    <row r="16061" ht="24.9" customHeight="1"/>
    <row r="16062" ht="24.9" customHeight="1"/>
    <row r="16063" ht="24.9" customHeight="1"/>
    <row r="16064" ht="24.9" customHeight="1"/>
    <row r="16065" ht="24.9" customHeight="1"/>
    <row r="16066" ht="24.9" customHeight="1"/>
    <row r="16067" ht="24.9" customHeight="1"/>
    <row r="16068" ht="24.9" customHeight="1"/>
    <row r="16069" ht="24.9" customHeight="1"/>
    <row r="16070" ht="24.9" customHeight="1"/>
    <row r="16071" ht="24.9" customHeight="1"/>
    <row r="16072" ht="24.9" customHeight="1"/>
    <row r="16073" ht="24.9" customHeight="1"/>
    <row r="16074" ht="24.9" customHeight="1"/>
    <row r="16075" ht="24.9" customHeight="1"/>
    <row r="16076" ht="24.9" customHeight="1"/>
    <row r="16077" ht="24.9" customHeight="1"/>
    <row r="16078" ht="24.9" customHeight="1"/>
    <row r="16079" ht="24.9" customHeight="1"/>
    <row r="16080" ht="24.9" customHeight="1"/>
    <row r="16081" ht="24.9" customHeight="1"/>
    <row r="16082" ht="24.9" customHeight="1"/>
    <row r="16083" ht="24.9" customHeight="1"/>
    <row r="16084" ht="24.9" customHeight="1"/>
    <row r="16085" ht="24.9" customHeight="1"/>
    <row r="16086" ht="24.9" customHeight="1"/>
    <row r="16087" ht="24.9" customHeight="1"/>
    <row r="16088" ht="24.9" customHeight="1"/>
    <row r="16089" ht="24.9" customHeight="1"/>
    <row r="16090" ht="24.9" customHeight="1"/>
    <row r="16091" ht="24.9" customHeight="1"/>
    <row r="16092" ht="24.9" customHeight="1"/>
    <row r="16093" ht="24.9" customHeight="1"/>
    <row r="16094" ht="24.9" customHeight="1"/>
    <row r="16095" ht="24.9" customHeight="1"/>
    <row r="16096" ht="24.9" customHeight="1"/>
    <row r="16097" ht="24.9" customHeight="1"/>
    <row r="16098" ht="24.9" customHeight="1"/>
    <row r="16099" ht="24.9" customHeight="1"/>
    <row r="16100" ht="24.9" customHeight="1"/>
    <row r="16101" ht="24.9" customHeight="1"/>
    <row r="16102" ht="24.9" customHeight="1"/>
    <row r="16103" ht="24.9" customHeight="1"/>
    <row r="16104" ht="24.9" customHeight="1"/>
    <row r="16105" ht="24.9" customHeight="1"/>
    <row r="16106" ht="24.9" customHeight="1"/>
    <row r="16107" ht="24.9" customHeight="1"/>
    <row r="16108" ht="24.9" customHeight="1"/>
    <row r="16109" ht="24.9" customHeight="1"/>
    <row r="16110" ht="24.9" customHeight="1"/>
    <row r="16111" ht="24.9" customHeight="1"/>
    <row r="16112" ht="24.9" customHeight="1"/>
    <row r="16113" ht="24.9" customHeight="1"/>
    <row r="16114" ht="24.9" customHeight="1"/>
    <row r="16115" ht="24.9" customHeight="1"/>
    <row r="16116" ht="24.9" customHeight="1"/>
    <row r="16117" ht="24.9" customHeight="1"/>
    <row r="16118" ht="24.9" customHeight="1"/>
    <row r="16119" ht="24.9" customHeight="1"/>
    <row r="16120" ht="24.9" customHeight="1"/>
    <row r="16121" ht="24.9" customHeight="1"/>
    <row r="16122" ht="24.9" customHeight="1"/>
    <row r="16123" ht="24.9" customHeight="1"/>
    <row r="16124" ht="24.9" customHeight="1"/>
    <row r="16125" ht="24.9" customHeight="1"/>
    <row r="16126" ht="24.9" customHeight="1"/>
    <row r="16127" ht="24.9" customHeight="1"/>
    <row r="16128" ht="24.9" customHeight="1"/>
    <row r="16129" ht="24.9" customHeight="1"/>
    <row r="16130" ht="24.9" customHeight="1"/>
    <row r="16131" ht="24.9" customHeight="1"/>
    <row r="16132" ht="24.9" customHeight="1"/>
    <row r="16133" ht="24.9" customHeight="1"/>
    <row r="16134" ht="24.9" customHeight="1"/>
    <row r="16135" ht="24.9" customHeight="1"/>
    <row r="16136" ht="24.9" customHeight="1"/>
    <row r="16137" ht="24.9" customHeight="1"/>
    <row r="16138" ht="24.9" customHeight="1"/>
    <row r="16139" ht="24.9" customHeight="1"/>
    <row r="16140" ht="24.9" customHeight="1"/>
    <row r="16141" ht="24.9" customHeight="1"/>
    <row r="16142" ht="24.9" customHeight="1"/>
    <row r="16143" ht="24.9" customHeight="1"/>
    <row r="16144" ht="24.9" customHeight="1"/>
    <row r="16145" ht="24.9" customHeight="1"/>
    <row r="16146" ht="24.9" customHeight="1"/>
    <row r="16147" ht="24.9" customHeight="1"/>
    <row r="16148" ht="24.9" customHeight="1"/>
    <row r="16149" ht="24.9" customHeight="1"/>
    <row r="16150" ht="24.9" customHeight="1"/>
    <row r="16151" ht="24.9" customHeight="1"/>
    <row r="16152" ht="24.9" customHeight="1"/>
    <row r="16153" ht="24.9" customHeight="1"/>
    <row r="16154" ht="24.9" customHeight="1"/>
    <row r="16155" ht="24.9" customHeight="1"/>
    <row r="16156" ht="24.9" customHeight="1"/>
    <row r="16157" ht="24.9" customHeight="1"/>
    <row r="16158" ht="24.9" customHeight="1"/>
    <row r="16159" ht="24.9" customHeight="1"/>
    <row r="16160" ht="24.9" customHeight="1"/>
    <row r="16161" ht="24.9" customHeight="1"/>
    <row r="16162" ht="24.9" customHeight="1"/>
    <row r="16163" ht="24.9" customHeight="1"/>
    <row r="16164" ht="24.9" customHeight="1"/>
    <row r="16165" ht="24.9" customHeight="1"/>
    <row r="16166" ht="24.9" customHeight="1"/>
    <row r="16167" ht="24.9" customHeight="1"/>
    <row r="16168" ht="24.9" customHeight="1"/>
    <row r="16169" ht="24.9" customHeight="1"/>
    <row r="16170" ht="24.9" customHeight="1"/>
    <row r="16171" ht="24.9" customHeight="1"/>
    <row r="16172" ht="24.9" customHeight="1"/>
    <row r="16173" ht="24.9" customHeight="1"/>
    <row r="16174" ht="24.9" customHeight="1"/>
    <row r="16175" ht="24.9" customHeight="1"/>
    <row r="16176" ht="24.9" customHeight="1"/>
    <row r="16177" ht="24.9" customHeight="1"/>
    <row r="16178" ht="24.9" customHeight="1"/>
    <row r="16179" ht="24.9" customHeight="1"/>
    <row r="16180" ht="24.9" customHeight="1"/>
    <row r="16181" ht="24.9" customHeight="1"/>
    <row r="16182" ht="24.9" customHeight="1"/>
    <row r="16183" ht="24.9" customHeight="1"/>
    <row r="16184" ht="24.9" customHeight="1"/>
    <row r="16185" ht="24.9" customHeight="1"/>
    <row r="16186" ht="24.9" customHeight="1"/>
    <row r="16187" ht="24.9" customHeight="1"/>
    <row r="16188" ht="24.9" customHeight="1"/>
    <row r="16189" ht="24.9" customHeight="1"/>
    <row r="16190" ht="24.9" customHeight="1"/>
    <row r="16191" ht="24.9" customHeight="1"/>
    <row r="16192" ht="24.9" customHeight="1"/>
    <row r="16193" ht="24.9" customHeight="1"/>
    <row r="16194" ht="24.9" customHeight="1"/>
    <row r="16195" ht="24.9" customHeight="1"/>
    <row r="16196" ht="24.9" customHeight="1"/>
    <row r="16197" ht="24.9" customHeight="1"/>
    <row r="16198" ht="24.9" customHeight="1"/>
    <row r="16199" ht="24.9" customHeight="1"/>
    <row r="16200" ht="24.9" customHeight="1"/>
    <row r="16201" ht="24.9" customHeight="1"/>
    <row r="16202" ht="24.9" customHeight="1"/>
    <row r="16203" ht="24.9" customHeight="1"/>
    <row r="16204" ht="24.9" customHeight="1"/>
    <row r="16205" ht="24.9" customHeight="1"/>
    <row r="16206" ht="24.9" customHeight="1"/>
    <row r="16207" ht="24.9" customHeight="1"/>
    <row r="16208" ht="24.9" customHeight="1"/>
    <row r="16209" ht="24.9" customHeight="1"/>
    <row r="16210" ht="24.9" customHeight="1"/>
    <row r="16211" ht="24.9" customHeight="1"/>
    <row r="16212" ht="24.9" customHeight="1"/>
    <row r="16213" ht="24.9" customHeight="1"/>
    <row r="16214" ht="24.9" customHeight="1"/>
    <row r="16215" ht="24.9" customHeight="1"/>
    <row r="16216" ht="24.9" customHeight="1"/>
    <row r="16217" ht="24.9" customHeight="1"/>
    <row r="16218" ht="24.9" customHeight="1"/>
    <row r="16219" ht="24.9" customHeight="1"/>
    <row r="16220" ht="24.9" customHeight="1"/>
    <row r="16221" ht="24.9" customHeight="1"/>
    <row r="16222" ht="24.9" customHeight="1"/>
    <row r="16223" ht="24.9" customHeight="1"/>
    <row r="16224" ht="24.9" customHeight="1"/>
    <row r="16225" ht="24.9" customHeight="1"/>
    <row r="16226" ht="24.9" customHeight="1"/>
    <row r="16227" ht="24.9" customHeight="1"/>
    <row r="16228" ht="24.9" customHeight="1"/>
    <row r="16229" ht="24.9" customHeight="1"/>
    <row r="16230" ht="24.9" customHeight="1"/>
    <row r="16231" ht="24.9" customHeight="1"/>
    <row r="16232" ht="24.9" customHeight="1"/>
    <row r="16233" ht="24.9" customHeight="1"/>
    <row r="16234" ht="24.9" customHeight="1"/>
    <row r="16235" ht="24.9" customHeight="1"/>
    <row r="16236" ht="24.9" customHeight="1"/>
    <row r="16237" ht="24.9" customHeight="1"/>
    <row r="16238" ht="24.9" customHeight="1"/>
    <row r="16239" ht="24.9" customHeight="1"/>
    <row r="16240" ht="24.9" customHeight="1"/>
    <row r="16241" ht="24.9" customHeight="1"/>
    <row r="16242" ht="24.9" customHeight="1"/>
    <row r="16243" ht="24.9" customHeight="1"/>
    <row r="16244" ht="24.9" customHeight="1"/>
    <row r="16245" ht="24.9" customHeight="1"/>
    <row r="16246" ht="24.9" customHeight="1"/>
    <row r="16247" ht="24.9" customHeight="1"/>
    <row r="16248" ht="24.9" customHeight="1"/>
    <row r="16249" ht="24.9" customHeight="1"/>
    <row r="16250" ht="24.9" customHeight="1"/>
    <row r="16251" ht="24.9" customHeight="1"/>
    <row r="16252" ht="24.9" customHeight="1"/>
    <row r="16253" ht="24.9" customHeight="1"/>
    <row r="16254" ht="24.9" customHeight="1"/>
    <row r="16255" ht="24.9" customHeight="1"/>
    <row r="16256" ht="24.9" customHeight="1"/>
    <row r="16257" ht="24.9" customHeight="1"/>
    <row r="16258" ht="24.9" customHeight="1"/>
    <row r="16259" ht="24.9" customHeight="1"/>
    <row r="16260" ht="24.9" customHeight="1"/>
    <row r="16261" ht="24.9" customHeight="1"/>
    <row r="16262" ht="24.9" customHeight="1"/>
    <row r="16263" ht="24.9" customHeight="1"/>
    <row r="16264" ht="24.9" customHeight="1"/>
    <row r="16265" ht="24.9" customHeight="1"/>
    <row r="16266" ht="24.9" customHeight="1"/>
    <row r="16267" ht="24.9" customHeight="1"/>
    <row r="16268" ht="24.9" customHeight="1"/>
    <row r="16269" ht="24.9" customHeight="1"/>
    <row r="16270" ht="24.9" customHeight="1"/>
    <row r="16271" ht="24.9" customHeight="1"/>
    <row r="16272" ht="24.9" customHeight="1"/>
    <row r="16273" ht="24.9" customHeight="1"/>
    <row r="16274" ht="24.9" customHeight="1"/>
    <row r="16275" ht="24.9" customHeight="1"/>
    <row r="16276" ht="24.9" customHeight="1"/>
    <row r="16277" ht="24.9" customHeight="1"/>
    <row r="16278" ht="24.9" customHeight="1"/>
    <row r="16279" ht="24.9" customHeight="1"/>
    <row r="16280" ht="24.9" customHeight="1"/>
    <row r="16281" ht="24.9" customHeight="1"/>
    <row r="16282" ht="24.9" customHeight="1"/>
    <row r="16283" ht="24.9" customHeight="1"/>
    <row r="16284" ht="24.9" customHeight="1"/>
    <row r="16285" ht="24.9" customHeight="1"/>
    <row r="16286" ht="24.9" customHeight="1"/>
    <row r="16287" ht="24.9" customHeight="1"/>
    <row r="16288" ht="24.9" customHeight="1"/>
    <row r="16289" ht="24.9" customHeight="1"/>
    <row r="16290" ht="24.9" customHeight="1"/>
    <row r="16291" ht="24.9" customHeight="1"/>
    <row r="16292" ht="24.9" customHeight="1"/>
    <row r="16293" ht="24.9" customHeight="1"/>
    <row r="16294" ht="24.9" customHeight="1"/>
    <row r="16295" ht="24.9" customHeight="1"/>
    <row r="16296" ht="24.9" customHeight="1"/>
    <row r="16297" ht="24.9" customHeight="1"/>
    <row r="16298" ht="24.9" customHeight="1"/>
    <row r="16299" ht="24.9" customHeight="1"/>
    <row r="16300" ht="24.9" customHeight="1"/>
    <row r="16301" ht="24.9" customHeight="1"/>
    <row r="16302" ht="24.9" customHeight="1"/>
    <row r="16303" ht="24.9" customHeight="1"/>
    <row r="16304" ht="24.9" customHeight="1"/>
    <row r="16305" ht="24.9" customHeight="1"/>
    <row r="16306" ht="24.9" customHeight="1"/>
    <row r="16307" ht="24.9" customHeight="1"/>
    <row r="16308" ht="24.9" customHeight="1"/>
    <row r="16309" ht="24.9" customHeight="1"/>
    <row r="16310" ht="24.9" customHeight="1"/>
    <row r="16311" ht="24.9" customHeight="1"/>
    <row r="16312" ht="24.9" customHeight="1"/>
    <row r="16313" ht="24.9" customHeight="1"/>
    <row r="16314" ht="24.9" customHeight="1"/>
    <row r="16315" ht="24.9" customHeight="1"/>
    <row r="16316" ht="24.9" customHeight="1"/>
    <row r="16317" ht="24.9" customHeight="1"/>
    <row r="16318" ht="24.9" customHeight="1"/>
    <row r="16319" ht="24.9" customHeight="1"/>
    <row r="16320" ht="24.9" customHeight="1"/>
    <row r="16321" ht="24.9" customHeight="1"/>
    <row r="16322" ht="24.9" customHeight="1"/>
    <row r="16323" ht="24.9" customHeight="1"/>
    <row r="16324" ht="24.9" customHeight="1"/>
    <row r="16325" ht="24.9" customHeight="1"/>
    <row r="16326" ht="24.9" customHeight="1"/>
    <row r="16327" ht="24.9" customHeight="1"/>
    <row r="16328" ht="24.9" customHeight="1"/>
    <row r="16329" ht="24.9" customHeight="1"/>
    <row r="16330" ht="24.9" customHeight="1"/>
    <row r="16331" ht="24.9" customHeight="1"/>
    <row r="16332" ht="24.9" customHeight="1"/>
    <row r="16333" ht="24.9" customHeight="1"/>
    <row r="16334" ht="24.9" customHeight="1"/>
    <row r="16335" ht="24.9" customHeight="1"/>
    <row r="16336" ht="24.9" customHeight="1"/>
    <row r="16337" ht="24.9" customHeight="1"/>
    <row r="16338" ht="24.9" customHeight="1"/>
    <row r="16339" ht="24.9" customHeight="1"/>
    <row r="16340" ht="24.9" customHeight="1"/>
    <row r="16341" ht="24.9" customHeight="1"/>
    <row r="16342" ht="24.9" customHeight="1"/>
    <row r="16343" ht="24.9" customHeight="1"/>
    <row r="16344" ht="24.9" customHeight="1"/>
    <row r="16345" ht="24.9" customHeight="1"/>
    <row r="16346" ht="24.9" customHeight="1"/>
    <row r="16347" ht="24.9" customHeight="1"/>
    <row r="16348" ht="24.9" customHeight="1"/>
    <row r="16349" ht="24.9" customHeight="1"/>
    <row r="16350" ht="24.9" customHeight="1"/>
    <row r="16351" ht="24.9" customHeight="1"/>
    <row r="16352" ht="24.9" customHeight="1"/>
    <row r="16353" ht="24.9" customHeight="1"/>
    <row r="16354" ht="24.9" customHeight="1"/>
    <row r="16355" ht="24.9" customHeight="1"/>
    <row r="16356" ht="24.9" customHeight="1"/>
    <row r="16357" ht="24.9" customHeight="1"/>
    <row r="16358" ht="24.9" customHeight="1"/>
    <row r="16359" ht="24.9" customHeight="1"/>
    <row r="16360" ht="24.9" customHeight="1"/>
    <row r="16361" ht="24.9" customHeight="1"/>
    <row r="16362" ht="24.9" customHeight="1"/>
    <row r="16363" ht="24.9" customHeight="1"/>
    <row r="16364" ht="24.9" customHeight="1"/>
    <row r="16365" ht="24.9" customHeight="1"/>
    <row r="16366" ht="24.9" customHeight="1"/>
    <row r="16367" ht="24.9" customHeight="1"/>
    <row r="16368" ht="24.9" customHeight="1"/>
    <row r="16369" ht="24.9" customHeight="1"/>
    <row r="16370" ht="24.9" customHeight="1"/>
    <row r="16371" ht="24.9" customHeight="1"/>
    <row r="16372" ht="24.9" customHeight="1"/>
    <row r="16373" ht="24.9" customHeight="1"/>
    <row r="16374" ht="24.9" customHeight="1"/>
    <row r="16375" ht="24.9" customHeight="1"/>
    <row r="16376" ht="24.9" customHeight="1"/>
    <row r="16377" ht="24.9" customHeight="1"/>
    <row r="16378" ht="24.9" customHeight="1"/>
    <row r="16379" ht="24.9" customHeight="1"/>
    <row r="16380" ht="24.9" customHeight="1"/>
    <row r="16381" ht="24.9" customHeight="1"/>
    <row r="16382" ht="24.9" customHeight="1"/>
    <row r="16383" ht="24.9" customHeight="1"/>
    <row r="16384" ht="24.9" customHeight="1"/>
    <row r="16385" ht="24.9" customHeight="1"/>
    <row r="16386" ht="24.9" customHeight="1"/>
    <row r="16387" ht="24.9" customHeight="1"/>
    <row r="16388" ht="24.9" customHeight="1"/>
    <row r="16389" ht="24.9" customHeight="1"/>
    <row r="16390" ht="24.9" customHeight="1"/>
    <row r="16391" ht="24.9" customHeight="1"/>
    <row r="16392" ht="24.9" customHeight="1"/>
    <row r="16393" ht="24.9" customHeight="1"/>
    <row r="16394" ht="24.9" customHeight="1"/>
    <row r="16395" ht="24.9" customHeight="1"/>
    <row r="16396" ht="24.9" customHeight="1"/>
    <row r="16397" ht="24.9" customHeight="1"/>
    <row r="16398" ht="24.9" customHeight="1"/>
    <row r="16399" ht="24.9" customHeight="1"/>
    <row r="16400" ht="24.9" customHeight="1"/>
    <row r="16401" ht="24.9" customHeight="1"/>
    <row r="16402" ht="24.9" customHeight="1"/>
    <row r="16403" ht="24.9" customHeight="1"/>
    <row r="16404" ht="24.9" customHeight="1"/>
    <row r="16405" ht="24.9" customHeight="1"/>
    <row r="16406" ht="24.9" customHeight="1"/>
    <row r="16407" ht="24.9" customHeight="1"/>
    <row r="16408" ht="24.9" customHeight="1"/>
    <row r="16409" ht="24.9" customHeight="1"/>
    <row r="16410" ht="24.9" customHeight="1"/>
    <row r="16411" ht="24.9" customHeight="1"/>
    <row r="16412" ht="24.9" customHeight="1"/>
    <row r="16413" ht="24.9" customHeight="1"/>
    <row r="16414" ht="24.9" customHeight="1"/>
    <row r="16415" ht="24.9" customHeight="1"/>
    <row r="16416" ht="24.9" customHeight="1"/>
    <row r="16417" ht="24.9" customHeight="1"/>
    <row r="16418" ht="24.9" customHeight="1"/>
    <row r="16419" ht="24.9" customHeight="1"/>
    <row r="16420" ht="24.9" customHeight="1"/>
    <row r="16421" ht="24.9" customHeight="1"/>
    <row r="16422" ht="24.9" customHeight="1"/>
    <row r="16423" ht="24.9" customHeight="1"/>
    <row r="16424" ht="24.9" customHeight="1"/>
    <row r="16425" ht="24.9" customHeight="1"/>
    <row r="16426" ht="24.9" customHeight="1"/>
    <row r="16427" ht="24.9" customHeight="1"/>
    <row r="16428" ht="24.9" customHeight="1"/>
    <row r="16429" ht="24.9" customHeight="1"/>
    <row r="16430" ht="24.9" customHeight="1"/>
    <row r="16431" ht="24.9" customHeight="1"/>
    <row r="16432" ht="24.9" customHeight="1"/>
    <row r="16433" ht="24.9" customHeight="1"/>
    <row r="16434" ht="24.9" customHeight="1"/>
    <row r="16435" ht="24.9" customHeight="1"/>
    <row r="16436" ht="24.9" customHeight="1"/>
    <row r="16437" ht="24.9" customHeight="1"/>
    <row r="16438" ht="24.9" customHeight="1"/>
    <row r="16439" ht="24.9" customHeight="1"/>
    <row r="16440" ht="24.9" customHeight="1"/>
    <row r="16441" ht="24.9" customHeight="1"/>
    <row r="16442" ht="24.9" customHeight="1"/>
    <row r="16443" ht="24.9" customHeight="1"/>
    <row r="16444" ht="24.9" customHeight="1"/>
    <row r="16445" ht="24.9" customHeight="1"/>
    <row r="16446" ht="24.9" customHeight="1"/>
    <row r="16447" ht="24.9" customHeight="1"/>
    <row r="16448" ht="24.9" customHeight="1"/>
    <row r="16449" ht="24.9" customHeight="1"/>
    <row r="16450" ht="24.9" customHeight="1"/>
    <row r="16451" ht="24.9" customHeight="1"/>
    <row r="16452" ht="24.9" customHeight="1"/>
    <row r="16453" ht="24.9" customHeight="1"/>
    <row r="16454" ht="24.9" customHeight="1"/>
    <row r="16455" ht="24.9" customHeight="1"/>
    <row r="16456" ht="24.9" customHeight="1"/>
    <row r="16457" ht="24.9" customHeight="1"/>
    <row r="16458" ht="24.9" customHeight="1"/>
    <row r="16459" ht="24.9" customHeight="1"/>
    <row r="16460" ht="24.9" customHeight="1"/>
    <row r="16461" ht="24.9" customHeight="1"/>
    <row r="16462" ht="24.9" customHeight="1"/>
    <row r="16463" ht="24.9" customHeight="1"/>
    <row r="16464" ht="24.9" customHeight="1"/>
    <row r="16465" ht="24.9" customHeight="1"/>
    <row r="16466" ht="24.9" customHeight="1"/>
    <row r="16467" ht="24.9" customHeight="1"/>
    <row r="16468" ht="24.9" customHeight="1"/>
    <row r="16469" ht="24.9" customHeight="1"/>
    <row r="16470" ht="24.9" customHeight="1"/>
    <row r="16471" ht="24.9" customHeight="1"/>
    <row r="16472" ht="24.9" customHeight="1"/>
    <row r="16473" ht="24.9" customHeight="1"/>
    <row r="16474" ht="24.9" customHeight="1"/>
    <row r="16475" ht="24.9" customHeight="1"/>
    <row r="16476" ht="24.9" customHeight="1"/>
    <row r="16477" ht="24.9" customHeight="1"/>
    <row r="16478" ht="24.9" customHeight="1"/>
    <row r="16479" ht="24.9" customHeight="1"/>
    <row r="16480" ht="24.9" customHeight="1"/>
    <row r="16481" ht="24.9" customHeight="1"/>
    <row r="16482" ht="24.9" customHeight="1"/>
    <row r="16483" ht="24.9" customHeight="1"/>
    <row r="16484" ht="24.9" customHeight="1"/>
    <row r="16485" ht="24.9" customHeight="1"/>
    <row r="16486" ht="24.9" customHeight="1"/>
    <row r="16487" ht="24.9" customHeight="1"/>
    <row r="16488" ht="24.9" customHeight="1"/>
    <row r="16489" ht="24.9" customHeight="1"/>
    <row r="16490" ht="24.9" customHeight="1"/>
    <row r="16491" ht="24.9" customHeight="1"/>
    <row r="16492" ht="24.9" customHeight="1"/>
    <row r="16493" ht="24.9" customHeight="1"/>
    <row r="16494" ht="24.9" customHeight="1"/>
    <row r="16495" ht="24.9" customHeight="1"/>
    <row r="16496" ht="24.9" customHeight="1"/>
    <row r="16497" ht="24.9" customHeight="1"/>
    <row r="16498" ht="24.9" customHeight="1"/>
    <row r="16499" ht="24.9" customHeight="1"/>
    <row r="16500" ht="24.9" customHeight="1"/>
    <row r="16501" ht="24.9" customHeight="1"/>
    <row r="16502" ht="24.9" customHeight="1"/>
    <row r="16503" ht="24.9" customHeight="1"/>
    <row r="16504" ht="24.9" customHeight="1"/>
    <row r="16505" ht="24.9" customHeight="1"/>
    <row r="16506" ht="24.9" customHeight="1"/>
    <row r="16507" ht="24.9" customHeight="1"/>
    <row r="16508" ht="24.9" customHeight="1"/>
    <row r="16509" ht="24.9" customHeight="1"/>
    <row r="16510" ht="24.9" customHeight="1"/>
    <row r="16511" ht="24.9" customHeight="1"/>
    <row r="16512" ht="24.9" customHeight="1"/>
    <row r="16513" ht="24.9" customHeight="1"/>
    <row r="16514" ht="24.9" customHeight="1"/>
    <row r="16515" ht="24.9" customHeight="1"/>
    <row r="16516" ht="24.9" customHeight="1"/>
    <row r="16517" ht="24.9" customHeight="1"/>
    <row r="16518" ht="24.9" customHeight="1"/>
    <row r="16519" ht="24.9" customHeight="1"/>
    <row r="16520" ht="24.9" customHeight="1"/>
    <row r="16521" ht="24.9" customHeight="1"/>
    <row r="16522" ht="24.9" customHeight="1"/>
    <row r="16523" ht="24.9" customHeight="1"/>
    <row r="16524" ht="24.9" customHeight="1"/>
    <row r="16525" ht="24.9" customHeight="1"/>
    <row r="16526" ht="24.9" customHeight="1"/>
    <row r="16527" ht="24.9" customHeight="1"/>
    <row r="16528" ht="24.9" customHeight="1"/>
    <row r="16529" ht="24.9" customHeight="1"/>
    <row r="16530" ht="24.9" customHeight="1"/>
    <row r="16531" ht="24.9" customHeight="1"/>
    <row r="16532" ht="24.9" customHeight="1"/>
    <row r="16533" ht="24.9" customHeight="1"/>
    <row r="16534" ht="24.9" customHeight="1"/>
    <row r="16535" ht="24.9" customHeight="1"/>
    <row r="16536" ht="24.9" customHeight="1"/>
    <row r="16537" ht="24.9" customHeight="1"/>
    <row r="16538" ht="24.9" customHeight="1"/>
    <row r="16539" ht="24.9" customHeight="1"/>
    <row r="16540" ht="24.9" customHeight="1"/>
    <row r="16541" ht="24.9" customHeight="1"/>
    <row r="16542" ht="24.9" customHeight="1"/>
    <row r="16543" ht="24.9" customHeight="1"/>
    <row r="16544" ht="24.9" customHeight="1"/>
    <row r="16545" ht="24.9" customHeight="1"/>
    <row r="16546" ht="24.9" customHeight="1"/>
    <row r="16547" ht="24.9" customHeight="1"/>
    <row r="16548" ht="24.9" customHeight="1"/>
    <row r="16549" ht="24.9" customHeight="1"/>
    <row r="16550" ht="24.9" customHeight="1"/>
    <row r="16551" ht="24.9" customHeight="1"/>
    <row r="16552" ht="24.9" customHeight="1"/>
    <row r="16553" ht="24.9" customHeight="1"/>
    <row r="16554" ht="24.9" customHeight="1"/>
    <row r="16555" ht="24.9" customHeight="1"/>
    <row r="16556" ht="24.9" customHeight="1"/>
    <row r="16557" ht="24.9" customHeight="1"/>
    <row r="16558" ht="24.9" customHeight="1"/>
    <row r="16559" ht="24.9" customHeight="1"/>
    <row r="16560" ht="24.9" customHeight="1"/>
    <row r="16561" ht="24.9" customHeight="1"/>
    <row r="16562" ht="24.9" customHeight="1"/>
    <row r="16563" ht="24.9" customHeight="1"/>
    <row r="16564" ht="24.9" customHeight="1"/>
    <row r="16565" ht="24.9" customHeight="1"/>
    <row r="16566" ht="24.9" customHeight="1"/>
    <row r="16567" ht="24.9" customHeight="1"/>
    <row r="16568" ht="24.9" customHeight="1"/>
    <row r="16569" ht="24.9" customHeight="1"/>
    <row r="16570" ht="24.9" customHeight="1"/>
    <row r="16571" ht="24.9" customHeight="1"/>
    <row r="16572" ht="24.9" customHeight="1"/>
    <row r="16573" ht="24.9" customHeight="1"/>
    <row r="16574" ht="24.9" customHeight="1"/>
    <row r="16575" ht="24.9" customHeight="1"/>
    <row r="16576" ht="24.9" customHeight="1"/>
    <row r="16577" ht="24.9" customHeight="1"/>
    <row r="16578" ht="24.9" customHeight="1"/>
    <row r="16579" ht="24.9" customHeight="1"/>
    <row r="16580" ht="24.9" customHeight="1"/>
    <row r="16581" ht="24.9" customHeight="1"/>
    <row r="16582" ht="24.9" customHeight="1"/>
    <row r="16583" ht="24.9" customHeight="1"/>
    <row r="16584" ht="24.9" customHeight="1"/>
    <row r="16585" ht="24.9" customHeight="1"/>
    <row r="16586" ht="24.9" customHeight="1"/>
    <row r="16587" ht="24.9" customHeight="1"/>
    <row r="16588" ht="24.9" customHeight="1"/>
    <row r="16589" ht="24.9" customHeight="1"/>
    <row r="16590" ht="24.9" customHeight="1"/>
    <row r="16591" ht="24.9" customHeight="1"/>
    <row r="16592" ht="24.9" customHeight="1"/>
    <row r="16593" ht="24.9" customHeight="1"/>
    <row r="16594" ht="24.9" customHeight="1"/>
    <row r="16595" ht="24.9" customHeight="1"/>
    <row r="16596" ht="24.9" customHeight="1"/>
    <row r="16597" ht="24.9" customHeight="1"/>
    <row r="16598" ht="24.9" customHeight="1"/>
    <row r="16599" ht="24.9" customHeight="1"/>
    <row r="16600" ht="24.9" customHeight="1"/>
    <row r="16601" ht="24.9" customHeight="1"/>
    <row r="16602" ht="24.9" customHeight="1"/>
    <row r="16603" ht="24.9" customHeight="1"/>
    <row r="16604" ht="24.9" customHeight="1"/>
    <row r="16605" ht="24.9" customHeight="1"/>
    <row r="16606" ht="24.9" customHeight="1"/>
    <row r="16607" ht="24.9" customHeight="1"/>
    <row r="16608" ht="24.9" customHeight="1"/>
    <row r="16609" ht="24.9" customHeight="1"/>
    <row r="16610" ht="24.9" customHeight="1"/>
    <row r="16611" ht="24.9" customHeight="1"/>
    <row r="16612" ht="24.9" customHeight="1"/>
    <row r="16613" ht="24.9" customHeight="1"/>
    <row r="16614" ht="24.9" customHeight="1"/>
    <row r="16615" ht="24.9" customHeight="1"/>
    <row r="16616" ht="24.9" customHeight="1"/>
    <row r="16617" ht="24.9" customHeight="1"/>
    <row r="16618" ht="24.9" customHeight="1"/>
    <row r="16619" ht="24.9" customHeight="1"/>
    <row r="16620" ht="24.9" customHeight="1"/>
    <row r="16621" ht="24.9" customHeight="1"/>
    <row r="16622" ht="24.9" customHeight="1"/>
    <row r="16623" ht="24.9" customHeight="1"/>
    <row r="16624" ht="24.9" customHeight="1"/>
    <row r="16625" ht="24.9" customHeight="1"/>
    <row r="16626" ht="24.9" customHeight="1"/>
    <row r="16627" ht="24.9" customHeight="1"/>
    <row r="16628" ht="24.9" customHeight="1"/>
    <row r="16629" ht="24.9" customHeight="1"/>
    <row r="16630" ht="24.9" customHeight="1"/>
    <row r="16631" ht="24.9" customHeight="1"/>
    <row r="16632" ht="24.9" customHeight="1"/>
    <row r="16633" ht="24.9" customHeight="1"/>
    <row r="16634" ht="24.9" customHeight="1"/>
    <row r="16635" ht="24.9" customHeight="1"/>
    <row r="16636" ht="24.9" customHeight="1"/>
    <row r="16637" ht="24.9" customHeight="1"/>
    <row r="16638" ht="24.9" customHeight="1"/>
    <row r="16639" ht="24.9" customHeight="1"/>
    <row r="16640" ht="24.9" customHeight="1"/>
    <row r="16641" ht="24.9" customHeight="1"/>
    <row r="16642" ht="24.9" customHeight="1"/>
    <row r="16643" ht="24.9" customHeight="1"/>
    <row r="16644" ht="24.9" customHeight="1"/>
    <row r="16645" ht="24.9" customHeight="1"/>
    <row r="16646" ht="24.9" customHeight="1"/>
    <row r="16647" ht="24.9" customHeight="1"/>
    <row r="16648" ht="24.9" customHeight="1"/>
    <row r="16649" ht="24.9" customHeight="1"/>
    <row r="16650" ht="24.9" customHeight="1"/>
    <row r="16651" ht="24.9" customHeight="1"/>
    <row r="16652" ht="24.9" customHeight="1"/>
    <row r="16653" ht="24.9" customHeight="1"/>
    <row r="16654" ht="24.9" customHeight="1"/>
    <row r="16655" ht="24.9" customHeight="1"/>
    <row r="16656" ht="24.9" customHeight="1"/>
    <row r="16657" ht="24.9" customHeight="1"/>
    <row r="16658" ht="24.9" customHeight="1"/>
    <row r="16659" ht="24.9" customHeight="1"/>
    <row r="16660" ht="24.9" customHeight="1"/>
    <row r="16661" ht="24.9" customHeight="1"/>
    <row r="16662" ht="24.9" customHeight="1"/>
    <row r="16663" ht="24.9" customHeight="1"/>
    <row r="16664" ht="24.9" customHeight="1"/>
    <row r="16665" ht="24.9" customHeight="1"/>
    <row r="16666" ht="24.9" customHeight="1"/>
    <row r="16667" ht="24.9" customHeight="1"/>
    <row r="16668" ht="24.9" customHeight="1"/>
    <row r="16669" ht="24.9" customHeight="1"/>
    <row r="16670" ht="24.9" customHeight="1"/>
    <row r="16671" ht="24.9" customHeight="1"/>
    <row r="16672" ht="24.9" customHeight="1"/>
    <row r="16673" ht="24.9" customHeight="1"/>
    <row r="16674" ht="24.9" customHeight="1"/>
    <row r="16675" ht="24.9" customHeight="1"/>
    <row r="16676" ht="24.9" customHeight="1"/>
    <row r="16677" ht="24.9" customHeight="1"/>
    <row r="16678" ht="24.9" customHeight="1"/>
    <row r="16679" ht="24.9" customHeight="1"/>
    <row r="16680" ht="24.9" customHeight="1"/>
    <row r="16681" ht="24.9" customHeight="1"/>
    <row r="16682" ht="24.9" customHeight="1"/>
    <row r="16683" ht="24.9" customHeight="1"/>
    <row r="16684" ht="24.9" customHeight="1"/>
    <row r="16685" ht="24.9" customHeight="1"/>
    <row r="16686" ht="24.9" customHeight="1"/>
    <row r="16687" ht="24.9" customHeight="1"/>
    <row r="16688" ht="24.9" customHeight="1"/>
    <row r="16689" ht="24.9" customHeight="1"/>
    <row r="16690" ht="24.9" customHeight="1"/>
    <row r="16691" ht="24.9" customHeight="1"/>
    <row r="16692" ht="24.9" customHeight="1"/>
    <row r="16693" ht="24.9" customHeight="1"/>
    <row r="16694" ht="24.9" customHeight="1"/>
    <row r="16695" ht="24.9" customHeight="1"/>
    <row r="16696" ht="24.9" customHeight="1"/>
    <row r="16697" ht="24.9" customHeight="1"/>
    <row r="16698" ht="24.9" customHeight="1"/>
    <row r="16699" ht="24.9" customHeight="1"/>
    <row r="16700" ht="24.9" customHeight="1"/>
    <row r="16701" ht="24.9" customHeight="1"/>
    <row r="16702" ht="24.9" customHeight="1"/>
    <row r="16703" ht="24.9" customHeight="1"/>
    <row r="16704" ht="24.9" customHeight="1"/>
    <row r="16705" ht="24.9" customHeight="1"/>
    <row r="16706" ht="24.9" customHeight="1"/>
    <row r="16707" ht="24.9" customHeight="1"/>
    <row r="16708" ht="24.9" customHeight="1"/>
    <row r="16709" ht="24.9" customHeight="1"/>
    <row r="16710" ht="24.9" customHeight="1"/>
    <row r="16711" ht="24.9" customHeight="1"/>
    <row r="16712" ht="24.9" customHeight="1"/>
    <row r="16713" ht="24.9" customHeight="1"/>
    <row r="16714" ht="24.9" customHeight="1"/>
    <row r="16715" ht="24.9" customHeight="1"/>
    <row r="16716" ht="24.9" customHeight="1"/>
    <row r="16717" ht="24.9" customHeight="1"/>
    <row r="16718" ht="24.9" customHeight="1"/>
    <row r="16719" ht="24.9" customHeight="1"/>
    <row r="16720" ht="24.9" customHeight="1"/>
    <row r="16721" ht="24.9" customHeight="1"/>
    <row r="16722" ht="24.9" customHeight="1"/>
    <row r="16723" ht="24.9" customHeight="1"/>
    <row r="16724" ht="24.9" customHeight="1"/>
    <row r="16725" ht="24.9" customHeight="1"/>
    <row r="16726" ht="24.9" customHeight="1"/>
    <row r="16727" ht="24.9" customHeight="1"/>
    <row r="16728" ht="24.9" customHeight="1"/>
    <row r="16729" ht="24.9" customHeight="1"/>
    <row r="16730" ht="24.9" customHeight="1"/>
    <row r="16731" ht="24.9" customHeight="1"/>
    <row r="16732" ht="24.9" customHeight="1"/>
    <row r="16733" ht="24.9" customHeight="1"/>
    <row r="16734" ht="24.9" customHeight="1"/>
    <row r="16735" ht="24.9" customHeight="1"/>
    <row r="16736" ht="24.9" customHeight="1"/>
    <row r="16737" ht="24.9" customHeight="1"/>
    <row r="16738" ht="24.9" customHeight="1"/>
    <row r="16739" ht="24.9" customHeight="1"/>
    <row r="16740" ht="24.9" customHeight="1"/>
    <row r="16741" ht="24.9" customHeight="1"/>
    <row r="16742" ht="24.9" customHeight="1"/>
    <row r="16743" ht="24.9" customHeight="1"/>
    <row r="16744" ht="24.9" customHeight="1"/>
    <row r="16745" ht="24.9" customHeight="1"/>
    <row r="16746" ht="24.9" customHeight="1"/>
    <row r="16747" ht="24.9" customHeight="1"/>
    <row r="16748" ht="24.9" customHeight="1"/>
    <row r="16749" ht="24.9" customHeight="1"/>
    <row r="16750" ht="24.9" customHeight="1"/>
    <row r="16751" ht="24.9" customHeight="1"/>
    <row r="16752" ht="24.9" customHeight="1"/>
    <row r="16753" ht="24.9" customHeight="1"/>
    <row r="16754" ht="24.9" customHeight="1"/>
    <row r="16755" ht="24.9" customHeight="1"/>
    <row r="16756" ht="24.9" customHeight="1"/>
    <row r="16757" ht="24.9" customHeight="1"/>
    <row r="16758" ht="24.9" customHeight="1"/>
    <row r="16759" ht="24.9" customHeight="1"/>
    <row r="16760" ht="24.9" customHeight="1"/>
    <row r="16761" ht="24.9" customHeight="1"/>
    <row r="16762" ht="24.9" customHeight="1"/>
    <row r="16763" ht="24.9" customHeight="1"/>
    <row r="16764" ht="24.9" customHeight="1"/>
    <row r="16765" ht="24.9" customHeight="1"/>
    <row r="16766" ht="24.9" customHeight="1"/>
    <row r="16767" ht="24.9" customHeight="1"/>
    <row r="16768" ht="24.9" customHeight="1"/>
    <row r="16769" ht="24.9" customHeight="1"/>
    <row r="16770" ht="24.9" customHeight="1"/>
    <row r="16771" ht="24.9" customHeight="1"/>
    <row r="16772" ht="24.9" customHeight="1"/>
    <row r="16773" ht="24.9" customHeight="1"/>
    <row r="16774" ht="24.9" customHeight="1"/>
    <row r="16775" ht="24.9" customHeight="1"/>
    <row r="16776" ht="24.9" customHeight="1"/>
    <row r="16777" ht="24.9" customHeight="1"/>
    <row r="16778" ht="24.9" customHeight="1"/>
    <row r="16779" ht="24.9" customHeight="1"/>
    <row r="16780" ht="24.9" customHeight="1"/>
    <row r="16781" ht="24.9" customHeight="1"/>
    <row r="16782" ht="24.9" customHeight="1"/>
    <row r="16783" ht="24.9" customHeight="1"/>
    <row r="16784" ht="24.9" customHeight="1"/>
    <row r="16785" ht="24.9" customHeight="1"/>
    <row r="16786" ht="24.9" customHeight="1"/>
    <row r="16787" ht="24.9" customHeight="1"/>
    <row r="16788" ht="24.9" customHeight="1"/>
    <row r="16789" ht="24.9" customHeight="1"/>
    <row r="16790" ht="24.9" customHeight="1"/>
    <row r="16791" ht="24.9" customHeight="1"/>
    <row r="16792" ht="24.9" customHeight="1"/>
    <row r="16793" ht="24.9" customHeight="1"/>
    <row r="16794" ht="24.9" customHeight="1"/>
    <row r="16795" ht="24.9" customHeight="1"/>
    <row r="16796" ht="24.9" customHeight="1"/>
    <row r="16797" ht="24.9" customHeight="1"/>
    <row r="16798" ht="24.9" customHeight="1"/>
    <row r="16799" ht="24.9" customHeight="1"/>
    <row r="16800" ht="24.9" customHeight="1"/>
    <row r="16801" ht="24.9" customHeight="1"/>
    <row r="16802" ht="24.9" customHeight="1"/>
    <row r="16803" ht="24.9" customHeight="1"/>
    <row r="16804" ht="24.9" customHeight="1"/>
    <row r="16805" ht="24.9" customHeight="1"/>
    <row r="16806" ht="24.9" customHeight="1"/>
    <row r="16807" ht="24.9" customHeight="1"/>
    <row r="16808" ht="24.9" customHeight="1"/>
    <row r="16809" ht="24.9" customHeight="1"/>
    <row r="16810" ht="24.9" customHeight="1"/>
    <row r="16811" ht="24.9" customHeight="1"/>
    <row r="16812" ht="24.9" customHeight="1"/>
    <row r="16813" ht="24.9" customHeight="1"/>
    <row r="16814" ht="24.9" customHeight="1"/>
    <row r="16815" ht="24.9" customHeight="1"/>
    <row r="16816" ht="24.9" customHeight="1"/>
    <row r="16817" ht="24.9" customHeight="1"/>
    <row r="16818" ht="24.9" customHeight="1"/>
    <row r="16819" ht="24.9" customHeight="1"/>
    <row r="16820" ht="24.9" customHeight="1"/>
    <row r="16821" ht="24.9" customHeight="1"/>
    <row r="16822" ht="24.9" customHeight="1"/>
    <row r="16823" ht="24.9" customHeight="1"/>
    <row r="16824" ht="24.9" customHeight="1"/>
    <row r="16825" ht="24.9" customHeight="1"/>
    <row r="16826" ht="24.9" customHeight="1"/>
    <row r="16827" ht="24.9" customHeight="1"/>
    <row r="16828" ht="24.9" customHeight="1"/>
    <row r="16829" ht="24.9" customHeight="1"/>
    <row r="16830" ht="24.9" customHeight="1"/>
    <row r="16831" ht="24.9" customHeight="1"/>
    <row r="16832" ht="24.9" customHeight="1"/>
    <row r="16833" ht="24.9" customHeight="1"/>
    <row r="16834" ht="24.9" customHeight="1"/>
    <row r="16835" ht="24.9" customHeight="1"/>
    <row r="16836" ht="24.9" customHeight="1"/>
    <row r="16837" ht="24.9" customHeight="1"/>
    <row r="16838" ht="24.9" customHeight="1"/>
    <row r="16839" ht="24.9" customHeight="1"/>
    <row r="16840" ht="24.9" customHeight="1"/>
    <row r="16841" ht="24.9" customHeight="1"/>
    <row r="16842" ht="24.9" customHeight="1"/>
    <row r="16843" ht="24.9" customHeight="1"/>
    <row r="16844" ht="24.9" customHeight="1"/>
    <row r="16845" ht="24.9" customHeight="1"/>
    <row r="16846" ht="24.9" customHeight="1"/>
    <row r="16847" ht="24.9" customHeight="1"/>
    <row r="16848" ht="24.9" customHeight="1"/>
    <row r="16849" ht="24.9" customHeight="1"/>
    <row r="16850" ht="24.9" customHeight="1"/>
    <row r="16851" ht="24.9" customHeight="1"/>
    <row r="16852" ht="24.9" customHeight="1"/>
    <row r="16853" ht="24.9" customHeight="1"/>
    <row r="16854" ht="24.9" customHeight="1"/>
    <row r="16855" ht="24.9" customHeight="1"/>
    <row r="16856" ht="24.9" customHeight="1"/>
    <row r="16857" ht="24.9" customHeight="1"/>
    <row r="16858" ht="24.9" customHeight="1"/>
    <row r="16859" ht="24.9" customHeight="1"/>
    <row r="16860" ht="24.9" customHeight="1"/>
    <row r="16861" ht="24.9" customHeight="1"/>
    <row r="16862" ht="24.9" customHeight="1"/>
    <row r="16863" ht="24.9" customHeight="1"/>
    <row r="16864" ht="24.9" customHeight="1"/>
    <row r="16865" ht="24.9" customHeight="1"/>
    <row r="16866" ht="24.9" customHeight="1"/>
    <row r="16867" ht="24.9" customHeight="1"/>
    <row r="16868" ht="24.9" customHeight="1"/>
    <row r="16869" ht="24.9" customHeight="1"/>
    <row r="16870" ht="24.9" customHeight="1"/>
    <row r="16871" ht="24.9" customHeight="1"/>
    <row r="16872" ht="24.9" customHeight="1"/>
    <row r="16873" ht="24.9" customHeight="1"/>
    <row r="16874" ht="24.9" customHeight="1"/>
    <row r="16875" ht="24.9" customHeight="1"/>
    <row r="16876" ht="24.9" customHeight="1"/>
    <row r="16877" ht="24.9" customHeight="1"/>
    <row r="16878" ht="24.9" customHeight="1"/>
    <row r="16879" ht="24.9" customHeight="1"/>
    <row r="16880" ht="24.9" customHeight="1"/>
    <row r="16881" ht="24.9" customHeight="1"/>
    <row r="16882" ht="24.9" customHeight="1"/>
    <row r="16883" ht="24.9" customHeight="1"/>
    <row r="16884" ht="24.9" customHeight="1"/>
    <row r="16885" ht="24.9" customHeight="1"/>
    <row r="16886" ht="24.9" customHeight="1"/>
    <row r="16887" ht="24.9" customHeight="1"/>
    <row r="16888" ht="24.9" customHeight="1"/>
    <row r="16889" ht="24.9" customHeight="1"/>
    <row r="16890" ht="24.9" customHeight="1"/>
    <row r="16891" ht="24.9" customHeight="1"/>
    <row r="16892" ht="24.9" customHeight="1"/>
    <row r="16893" ht="24.9" customHeight="1"/>
    <row r="16894" ht="24.9" customHeight="1"/>
    <row r="16895" ht="24.9" customHeight="1"/>
    <row r="16896" ht="24.9" customHeight="1"/>
    <row r="16897" ht="24.9" customHeight="1"/>
    <row r="16898" ht="24.9" customHeight="1"/>
    <row r="16899" ht="24.9" customHeight="1"/>
    <row r="16900" ht="24.9" customHeight="1"/>
    <row r="16901" ht="24.9" customHeight="1"/>
    <row r="16902" ht="24.9" customHeight="1"/>
    <row r="16903" ht="24.9" customHeight="1"/>
    <row r="16904" ht="24.9" customHeight="1"/>
    <row r="16905" ht="24.9" customHeight="1"/>
    <row r="16906" ht="24.9" customHeight="1"/>
    <row r="16907" ht="24.9" customHeight="1"/>
    <row r="16908" ht="24.9" customHeight="1"/>
    <row r="16909" ht="24.9" customHeight="1"/>
    <row r="16910" ht="24.9" customHeight="1"/>
    <row r="16911" ht="24.9" customHeight="1"/>
    <row r="16912" ht="24.9" customHeight="1"/>
    <row r="16913" ht="24.9" customHeight="1"/>
    <row r="16914" ht="24.9" customHeight="1"/>
    <row r="16915" ht="24.9" customHeight="1"/>
    <row r="16916" ht="24.9" customHeight="1"/>
    <row r="16917" ht="24.9" customHeight="1"/>
    <row r="16918" ht="24.9" customHeight="1"/>
    <row r="16919" ht="24.9" customHeight="1"/>
    <row r="16920" ht="24.9" customHeight="1"/>
    <row r="16921" ht="24.9" customHeight="1"/>
    <row r="16922" ht="24.9" customHeight="1"/>
    <row r="16923" ht="24.9" customHeight="1"/>
    <row r="16924" ht="24.9" customHeight="1"/>
    <row r="16925" ht="24.9" customHeight="1"/>
    <row r="16926" ht="24.9" customHeight="1"/>
    <row r="16927" ht="24.9" customHeight="1"/>
    <row r="16928" ht="24.9" customHeight="1"/>
    <row r="16929" ht="24.9" customHeight="1"/>
    <row r="16930" ht="24.9" customHeight="1"/>
    <row r="16931" ht="24.9" customHeight="1"/>
    <row r="16932" ht="24.9" customHeight="1"/>
    <row r="16933" ht="24.9" customHeight="1"/>
    <row r="16934" ht="24.9" customHeight="1"/>
    <row r="16935" ht="24.9" customHeight="1"/>
    <row r="16936" ht="24.9" customHeight="1"/>
    <row r="16937" ht="24.9" customHeight="1"/>
    <row r="16938" ht="24.9" customHeight="1"/>
    <row r="16939" ht="24.9" customHeight="1"/>
    <row r="16940" ht="24.9" customHeight="1"/>
    <row r="16941" ht="24.9" customHeight="1"/>
    <row r="16942" ht="24.9" customHeight="1"/>
    <row r="16943" ht="24.9" customHeight="1"/>
    <row r="16944" ht="24.9" customHeight="1"/>
    <row r="16945" ht="24.9" customHeight="1"/>
    <row r="16946" ht="24.9" customHeight="1"/>
    <row r="16947" ht="24.9" customHeight="1"/>
    <row r="16948" ht="24.9" customHeight="1"/>
    <row r="16949" ht="24.9" customHeight="1"/>
    <row r="16950" ht="24.9" customHeight="1"/>
    <row r="16951" ht="24.9" customHeight="1"/>
    <row r="16952" ht="24.9" customHeight="1"/>
    <row r="16953" ht="24.9" customHeight="1"/>
    <row r="16954" ht="24.9" customHeight="1"/>
    <row r="16955" ht="24.9" customHeight="1"/>
    <row r="16956" ht="24.9" customHeight="1"/>
    <row r="16957" ht="24.9" customHeight="1"/>
    <row r="16958" ht="24.9" customHeight="1"/>
    <row r="16959" ht="24.9" customHeight="1"/>
    <row r="16960" ht="24.9" customHeight="1"/>
    <row r="16961" ht="24.9" customHeight="1"/>
    <row r="16962" ht="24.9" customHeight="1"/>
    <row r="16963" ht="24.9" customHeight="1"/>
    <row r="16964" ht="24.9" customHeight="1"/>
    <row r="16965" ht="24.9" customHeight="1"/>
    <row r="16966" ht="24.9" customHeight="1"/>
    <row r="16967" ht="24.9" customHeight="1"/>
    <row r="16968" ht="24.9" customHeight="1"/>
    <row r="16969" ht="24.9" customHeight="1"/>
    <row r="16970" ht="24.9" customHeight="1"/>
    <row r="16971" ht="24.9" customHeight="1"/>
    <row r="16972" ht="24.9" customHeight="1"/>
    <row r="16973" ht="24.9" customHeight="1"/>
    <row r="16974" ht="24.9" customHeight="1"/>
    <row r="16975" ht="24.9" customHeight="1"/>
    <row r="16976" ht="24.9" customHeight="1"/>
    <row r="16977" ht="24.9" customHeight="1"/>
    <row r="16978" ht="24.9" customHeight="1"/>
    <row r="16979" ht="24.9" customHeight="1"/>
    <row r="16980" ht="24.9" customHeight="1"/>
    <row r="16981" ht="24.9" customHeight="1"/>
    <row r="16982" ht="24.9" customHeight="1"/>
    <row r="16983" ht="24.9" customHeight="1"/>
    <row r="16984" ht="24.9" customHeight="1"/>
    <row r="16985" ht="24.9" customHeight="1"/>
    <row r="16986" ht="24.9" customHeight="1"/>
    <row r="16987" ht="24.9" customHeight="1"/>
    <row r="16988" ht="24.9" customHeight="1"/>
    <row r="16989" ht="24.9" customHeight="1"/>
    <row r="16990" ht="24.9" customHeight="1"/>
    <row r="16991" ht="24.9" customHeight="1"/>
    <row r="16992" ht="24.9" customHeight="1"/>
    <row r="16993" ht="24.9" customHeight="1"/>
    <row r="16994" ht="24.9" customHeight="1"/>
    <row r="16995" ht="24.9" customHeight="1"/>
    <row r="16996" ht="24.9" customHeight="1"/>
    <row r="16997" ht="24.9" customHeight="1"/>
    <row r="16998" ht="24.9" customHeight="1"/>
    <row r="16999" ht="24.9" customHeight="1"/>
    <row r="17000" ht="24.9" customHeight="1"/>
    <row r="17001" ht="24.9" customHeight="1"/>
    <row r="17002" ht="24.9" customHeight="1"/>
    <row r="17003" ht="24.9" customHeight="1"/>
    <row r="17004" ht="24.9" customHeight="1"/>
    <row r="17005" ht="24.9" customHeight="1"/>
    <row r="17006" ht="24.9" customHeight="1"/>
    <row r="17007" ht="24.9" customHeight="1"/>
    <row r="17008" ht="24.9" customHeight="1"/>
    <row r="17009" ht="24.9" customHeight="1"/>
    <row r="17010" ht="24.9" customHeight="1"/>
    <row r="17011" ht="24.9" customHeight="1"/>
    <row r="17012" ht="24.9" customHeight="1"/>
    <row r="17013" ht="24.9" customHeight="1"/>
    <row r="17014" ht="24.9" customHeight="1"/>
    <row r="17015" ht="24.9" customHeight="1"/>
    <row r="17016" ht="24.9" customHeight="1"/>
    <row r="17017" ht="24.9" customHeight="1"/>
    <row r="17018" ht="24.9" customHeight="1"/>
    <row r="17019" ht="24.9" customHeight="1"/>
    <row r="17020" ht="24.9" customHeight="1"/>
    <row r="17021" ht="24.9" customHeight="1"/>
    <row r="17022" ht="24.9" customHeight="1"/>
    <row r="17023" ht="24.9" customHeight="1"/>
    <row r="17024" ht="24.9" customHeight="1"/>
    <row r="17025" ht="24.9" customHeight="1"/>
    <row r="17026" ht="24.9" customHeight="1"/>
    <row r="17027" ht="24.9" customHeight="1"/>
    <row r="17028" ht="24.9" customHeight="1"/>
    <row r="17029" ht="24.9" customHeight="1"/>
    <row r="17030" ht="24.9" customHeight="1"/>
    <row r="17031" ht="24.9" customHeight="1"/>
    <row r="17032" ht="24.9" customHeight="1"/>
    <row r="17033" ht="24.9" customHeight="1"/>
    <row r="17034" ht="24.9" customHeight="1"/>
    <row r="17035" ht="24.9" customHeight="1"/>
    <row r="17036" ht="24.9" customHeight="1"/>
    <row r="17037" ht="24.9" customHeight="1"/>
    <row r="17038" ht="24.9" customHeight="1"/>
    <row r="17039" ht="24.9" customHeight="1"/>
    <row r="17040" ht="24.9" customHeight="1"/>
    <row r="17041" ht="24.9" customHeight="1"/>
    <row r="17042" ht="24.9" customHeight="1"/>
    <row r="17043" ht="24.9" customHeight="1"/>
    <row r="17044" ht="24.9" customHeight="1"/>
    <row r="17045" ht="24.9" customHeight="1"/>
    <row r="17046" ht="24.9" customHeight="1"/>
    <row r="17047" ht="24.9" customHeight="1"/>
    <row r="17048" ht="24.9" customHeight="1"/>
    <row r="17049" ht="24.9" customHeight="1"/>
    <row r="17050" ht="24.9" customHeight="1"/>
    <row r="17051" ht="24.9" customHeight="1"/>
    <row r="17052" ht="24.9" customHeight="1"/>
    <row r="17053" ht="24.9" customHeight="1"/>
    <row r="17054" ht="24.9" customHeight="1"/>
    <row r="17055" ht="24.9" customHeight="1"/>
    <row r="17056" ht="24.9" customHeight="1"/>
    <row r="17057" ht="24.9" customHeight="1"/>
    <row r="17058" ht="24.9" customHeight="1"/>
    <row r="17059" ht="24.9" customHeight="1"/>
    <row r="17060" ht="24.9" customHeight="1"/>
    <row r="17061" ht="24.9" customHeight="1"/>
    <row r="17062" ht="24.9" customHeight="1"/>
    <row r="17063" ht="24.9" customHeight="1"/>
    <row r="17064" ht="24.9" customHeight="1"/>
    <row r="17065" ht="24.9" customHeight="1"/>
    <row r="17066" ht="24.9" customHeight="1"/>
    <row r="17067" ht="24.9" customHeight="1"/>
    <row r="17068" ht="24.9" customHeight="1"/>
    <row r="17069" ht="24.9" customHeight="1"/>
    <row r="17070" ht="24.9" customHeight="1"/>
    <row r="17071" ht="24.9" customHeight="1"/>
    <row r="17072" ht="24.9" customHeight="1"/>
    <row r="17073" ht="24.9" customHeight="1"/>
    <row r="17074" ht="24.9" customHeight="1"/>
    <row r="17075" ht="24.9" customHeight="1"/>
    <row r="17076" ht="24.9" customHeight="1"/>
    <row r="17077" ht="24.9" customHeight="1"/>
    <row r="17078" ht="24.9" customHeight="1"/>
    <row r="17079" ht="24.9" customHeight="1"/>
    <row r="17080" ht="24.9" customHeight="1"/>
    <row r="17081" ht="24.9" customHeight="1"/>
    <row r="17082" ht="24.9" customHeight="1"/>
    <row r="17083" ht="24.9" customHeight="1"/>
    <row r="17084" ht="24.9" customHeight="1"/>
    <row r="17085" ht="24.9" customHeight="1"/>
    <row r="17086" ht="24.9" customHeight="1"/>
    <row r="17087" ht="24.9" customHeight="1"/>
    <row r="17088" ht="24.9" customHeight="1"/>
    <row r="17089" ht="24.9" customHeight="1"/>
    <row r="17090" ht="24.9" customHeight="1"/>
    <row r="17091" ht="24.9" customHeight="1"/>
    <row r="17092" ht="24.9" customHeight="1"/>
    <row r="17093" ht="24.9" customHeight="1"/>
    <row r="17094" ht="24.9" customHeight="1"/>
    <row r="17095" ht="24.9" customHeight="1"/>
    <row r="17096" ht="24.9" customHeight="1"/>
    <row r="17097" ht="24.9" customHeight="1"/>
    <row r="17098" ht="24.9" customHeight="1"/>
    <row r="17099" ht="24.9" customHeight="1"/>
    <row r="17100" ht="24.9" customHeight="1"/>
    <row r="17101" ht="24.9" customHeight="1"/>
    <row r="17102" ht="24.9" customHeight="1"/>
    <row r="17103" ht="24.9" customHeight="1"/>
    <row r="17104" ht="24.9" customHeight="1"/>
    <row r="17105" ht="24.9" customHeight="1"/>
    <row r="17106" ht="24.9" customHeight="1"/>
    <row r="17107" ht="24.9" customHeight="1"/>
    <row r="17108" ht="24.9" customHeight="1"/>
    <row r="17109" ht="24.9" customHeight="1"/>
    <row r="17110" ht="24.9" customHeight="1"/>
    <row r="17111" ht="24.9" customHeight="1"/>
    <row r="17112" ht="24.9" customHeight="1"/>
    <row r="17113" ht="24.9" customHeight="1"/>
    <row r="17114" ht="24.9" customHeight="1"/>
    <row r="17115" ht="24.9" customHeight="1"/>
    <row r="17116" ht="24.9" customHeight="1"/>
    <row r="17117" ht="24.9" customHeight="1"/>
    <row r="17118" ht="24.9" customHeight="1"/>
    <row r="17119" ht="24.9" customHeight="1"/>
    <row r="17120" ht="24.9" customHeight="1"/>
    <row r="17121" ht="24.9" customHeight="1"/>
    <row r="17122" ht="24.9" customHeight="1"/>
    <row r="17123" ht="24.9" customHeight="1"/>
    <row r="17124" ht="24.9" customHeight="1"/>
    <row r="17125" ht="24.9" customHeight="1"/>
    <row r="17126" ht="24.9" customHeight="1"/>
    <row r="17127" ht="24.9" customHeight="1"/>
    <row r="17128" ht="24.9" customHeight="1"/>
    <row r="17129" ht="24.9" customHeight="1"/>
    <row r="17130" ht="24.9" customHeight="1"/>
    <row r="17131" ht="24.9" customHeight="1"/>
    <row r="17132" ht="24.9" customHeight="1"/>
    <row r="17133" ht="24.9" customHeight="1"/>
    <row r="17134" ht="24.9" customHeight="1"/>
    <row r="17135" ht="24.9" customHeight="1"/>
    <row r="17136" ht="24.9" customHeight="1"/>
    <row r="17137" ht="24.9" customHeight="1"/>
    <row r="17138" ht="24.9" customHeight="1"/>
    <row r="17139" ht="24.9" customHeight="1"/>
    <row r="17140" ht="24.9" customHeight="1"/>
    <row r="17141" ht="24.9" customHeight="1"/>
    <row r="17142" ht="24.9" customHeight="1"/>
    <row r="17143" ht="24.9" customHeight="1"/>
    <row r="17144" ht="24.9" customHeight="1"/>
    <row r="17145" ht="24.9" customHeight="1"/>
    <row r="17146" ht="24.9" customHeight="1"/>
    <row r="17147" ht="24.9" customHeight="1"/>
    <row r="17148" ht="24.9" customHeight="1"/>
    <row r="17149" ht="24.9" customHeight="1"/>
    <row r="17150" ht="24.9" customHeight="1"/>
    <row r="17151" ht="24.9" customHeight="1"/>
    <row r="17152" ht="24.9" customHeight="1"/>
    <row r="17153" ht="24.9" customHeight="1"/>
    <row r="17154" ht="24.9" customHeight="1"/>
    <row r="17155" ht="24.9" customHeight="1"/>
    <row r="17156" ht="24.9" customHeight="1"/>
    <row r="17157" ht="24.9" customHeight="1"/>
    <row r="17158" ht="24.9" customHeight="1"/>
    <row r="17159" ht="24.9" customHeight="1"/>
    <row r="17160" ht="24.9" customHeight="1"/>
    <row r="17161" ht="24.9" customHeight="1"/>
    <row r="17162" ht="24.9" customHeight="1"/>
    <row r="17163" ht="24.9" customHeight="1"/>
    <row r="17164" ht="24.9" customHeight="1"/>
    <row r="17165" ht="24.9" customHeight="1"/>
    <row r="17166" ht="24.9" customHeight="1"/>
    <row r="17167" ht="24.9" customHeight="1"/>
    <row r="17168" ht="24.9" customHeight="1"/>
    <row r="17169" ht="24.9" customHeight="1"/>
    <row r="17170" ht="24.9" customHeight="1"/>
    <row r="17171" ht="24.9" customHeight="1"/>
    <row r="17172" ht="24.9" customHeight="1"/>
    <row r="17173" ht="24.9" customHeight="1"/>
    <row r="17174" ht="24.9" customHeight="1"/>
    <row r="17175" ht="24.9" customHeight="1"/>
    <row r="17176" ht="24.9" customHeight="1"/>
    <row r="17177" ht="24.9" customHeight="1"/>
    <row r="17178" ht="24.9" customHeight="1"/>
    <row r="17179" ht="24.9" customHeight="1"/>
    <row r="17180" ht="24.9" customHeight="1"/>
    <row r="17181" ht="24.9" customHeight="1"/>
    <row r="17182" ht="24.9" customHeight="1"/>
    <row r="17183" ht="24.9" customHeight="1"/>
    <row r="17184" ht="24.9" customHeight="1"/>
    <row r="17185" ht="24.9" customHeight="1"/>
    <row r="17186" ht="24.9" customHeight="1"/>
    <row r="17187" ht="24.9" customHeight="1"/>
    <row r="17188" ht="24.9" customHeight="1"/>
    <row r="17189" ht="24.9" customHeight="1"/>
    <row r="17190" ht="24.9" customHeight="1"/>
    <row r="17191" ht="24.9" customHeight="1"/>
    <row r="17192" ht="24.9" customHeight="1"/>
    <row r="17193" ht="24.9" customHeight="1"/>
    <row r="17194" ht="24.9" customHeight="1"/>
    <row r="17195" ht="24.9" customHeight="1"/>
    <row r="17196" ht="24.9" customHeight="1"/>
    <row r="17197" ht="24.9" customHeight="1"/>
    <row r="17198" ht="24.9" customHeight="1"/>
    <row r="17199" ht="24.9" customHeight="1"/>
    <row r="17200" ht="24.9" customHeight="1"/>
    <row r="17201" ht="24.9" customHeight="1"/>
    <row r="17202" ht="24.9" customHeight="1"/>
    <row r="17203" ht="24.9" customHeight="1"/>
    <row r="17204" ht="24.9" customHeight="1"/>
    <row r="17205" ht="24.9" customHeight="1"/>
    <row r="17206" ht="24.9" customHeight="1"/>
    <row r="17207" ht="24.9" customHeight="1"/>
    <row r="17208" ht="24.9" customHeight="1"/>
    <row r="17209" ht="24.9" customHeight="1"/>
    <row r="17210" ht="24.9" customHeight="1"/>
    <row r="17211" ht="24.9" customHeight="1"/>
    <row r="17212" ht="24.9" customHeight="1"/>
    <row r="17213" ht="24.9" customHeight="1"/>
    <row r="17214" ht="24.9" customHeight="1"/>
    <row r="17215" ht="24.9" customHeight="1"/>
    <row r="17216" ht="24.9" customHeight="1"/>
    <row r="17217" ht="24.9" customHeight="1"/>
    <row r="17218" ht="24.9" customHeight="1"/>
    <row r="17219" ht="24.9" customHeight="1"/>
    <row r="17220" ht="24.9" customHeight="1"/>
    <row r="17221" ht="24.9" customHeight="1"/>
    <row r="17222" ht="24.9" customHeight="1"/>
    <row r="17223" ht="24.9" customHeight="1"/>
    <row r="17224" ht="24.9" customHeight="1"/>
    <row r="17225" ht="24.9" customHeight="1"/>
    <row r="17226" ht="24.9" customHeight="1"/>
    <row r="17227" ht="24.9" customHeight="1"/>
    <row r="17228" ht="24.9" customHeight="1"/>
    <row r="17229" ht="24.9" customHeight="1"/>
    <row r="17230" ht="24.9" customHeight="1"/>
    <row r="17231" ht="24.9" customHeight="1"/>
    <row r="17232" ht="24.9" customHeight="1"/>
    <row r="17233" ht="24.9" customHeight="1"/>
    <row r="17234" ht="24.9" customHeight="1"/>
    <row r="17235" ht="24.9" customHeight="1"/>
    <row r="17236" ht="24.9" customHeight="1"/>
    <row r="17237" ht="24.9" customHeight="1"/>
    <row r="17238" ht="24.9" customHeight="1"/>
    <row r="17239" ht="24.9" customHeight="1"/>
    <row r="17240" ht="24.9" customHeight="1"/>
    <row r="17241" ht="24.9" customHeight="1"/>
    <row r="17242" ht="24.9" customHeight="1"/>
    <row r="17243" ht="24.9" customHeight="1"/>
    <row r="17244" ht="24.9" customHeight="1"/>
    <row r="17245" ht="24.9" customHeight="1"/>
    <row r="17246" ht="24.9" customHeight="1"/>
    <row r="17247" ht="24.9" customHeight="1"/>
    <row r="17248" ht="24.9" customHeight="1"/>
    <row r="17249" ht="24.9" customHeight="1"/>
    <row r="17250" ht="24.9" customHeight="1"/>
    <row r="17251" ht="24.9" customHeight="1"/>
    <row r="17252" ht="24.9" customHeight="1"/>
    <row r="17253" ht="24.9" customHeight="1"/>
    <row r="17254" ht="24.9" customHeight="1"/>
    <row r="17255" ht="24.9" customHeight="1"/>
    <row r="17256" ht="24.9" customHeight="1"/>
    <row r="17257" ht="24.9" customHeight="1"/>
    <row r="17258" ht="24.9" customHeight="1"/>
    <row r="17259" ht="24.9" customHeight="1"/>
    <row r="17260" ht="24.9" customHeight="1"/>
    <row r="17261" ht="24.9" customHeight="1"/>
    <row r="17262" ht="24.9" customHeight="1"/>
    <row r="17263" ht="24.9" customHeight="1"/>
    <row r="17264" ht="24.9" customHeight="1"/>
    <row r="17265" ht="24.9" customHeight="1"/>
    <row r="17266" ht="24.9" customHeight="1"/>
    <row r="17267" ht="24.9" customHeight="1"/>
    <row r="17268" ht="24.9" customHeight="1"/>
    <row r="17269" ht="24.9" customHeight="1"/>
    <row r="17270" ht="24.9" customHeight="1"/>
    <row r="17271" ht="24.9" customHeight="1"/>
    <row r="17272" ht="24.9" customHeight="1"/>
    <row r="17273" ht="24.9" customHeight="1"/>
    <row r="17274" ht="24.9" customHeight="1"/>
    <row r="17275" ht="24.9" customHeight="1"/>
    <row r="17276" ht="24.9" customHeight="1"/>
    <row r="17277" ht="24.9" customHeight="1"/>
    <row r="17278" ht="24.9" customHeight="1"/>
    <row r="17279" ht="24.9" customHeight="1"/>
    <row r="17280" ht="24.9" customHeight="1"/>
    <row r="17281" ht="24.9" customHeight="1"/>
    <row r="17282" ht="24.9" customHeight="1"/>
    <row r="17283" ht="24.9" customHeight="1"/>
    <row r="17284" ht="24.9" customHeight="1"/>
    <row r="17285" ht="24.9" customHeight="1"/>
    <row r="17286" ht="24.9" customHeight="1"/>
    <row r="17287" ht="24.9" customHeight="1"/>
    <row r="17288" ht="24.9" customHeight="1"/>
    <row r="17289" ht="24.9" customHeight="1"/>
    <row r="17290" ht="24.9" customHeight="1"/>
    <row r="17291" ht="24.9" customHeight="1"/>
    <row r="17292" ht="24.9" customHeight="1"/>
    <row r="17293" ht="24.9" customHeight="1"/>
    <row r="17294" ht="24.9" customHeight="1"/>
    <row r="17295" ht="24.9" customHeight="1"/>
    <row r="17296" ht="24.9" customHeight="1"/>
    <row r="17297" ht="24.9" customHeight="1"/>
    <row r="17298" ht="24.9" customHeight="1"/>
    <row r="17299" ht="24.9" customHeight="1"/>
    <row r="17300" ht="24.9" customHeight="1"/>
    <row r="17301" ht="24.9" customHeight="1"/>
    <row r="17302" ht="24.9" customHeight="1"/>
    <row r="17303" ht="24.9" customHeight="1"/>
    <row r="17304" ht="24.9" customHeight="1"/>
    <row r="17305" ht="24.9" customHeight="1"/>
    <row r="17306" ht="24.9" customHeight="1"/>
    <row r="17307" ht="24.9" customHeight="1"/>
    <row r="17308" ht="24.9" customHeight="1"/>
    <row r="17309" ht="24.9" customHeight="1"/>
    <row r="17310" ht="24.9" customHeight="1"/>
    <row r="17311" ht="24.9" customHeight="1"/>
    <row r="17312" ht="24.9" customHeight="1"/>
    <row r="17313" ht="24.9" customHeight="1"/>
    <row r="17314" ht="24.9" customHeight="1"/>
    <row r="17315" ht="24.9" customHeight="1"/>
    <row r="17316" ht="24.9" customHeight="1"/>
    <row r="17317" ht="24.9" customHeight="1"/>
    <row r="17318" ht="24.9" customHeight="1"/>
    <row r="17319" ht="24.9" customHeight="1"/>
    <row r="17320" ht="24.9" customHeight="1"/>
    <row r="17321" ht="24.9" customHeight="1"/>
    <row r="17322" ht="24.9" customHeight="1"/>
    <row r="17323" ht="24.9" customHeight="1"/>
    <row r="17324" ht="24.9" customHeight="1"/>
    <row r="17325" ht="24.9" customHeight="1"/>
    <row r="17326" ht="24.9" customHeight="1"/>
    <row r="17327" ht="24.9" customHeight="1"/>
    <row r="17328" ht="24.9" customHeight="1"/>
    <row r="17329" ht="24.9" customHeight="1"/>
    <row r="17330" ht="24.9" customHeight="1"/>
    <row r="17331" ht="24.9" customHeight="1"/>
    <row r="17332" ht="24.9" customHeight="1"/>
    <row r="17333" ht="24.9" customHeight="1"/>
    <row r="17334" ht="24.9" customHeight="1"/>
    <row r="17335" ht="24.9" customHeight="1"/>
    <row r="17336" ht="24.9" customHeight="1"/>
    <row r="17337" ht="24.9" customHeight="1"/>
    <row r="17338" ht="24.9" customHeight="1"/>
    <row r="17339" ht="24.9" customHeight="1"/>
    <row r="17340" ht="24.9" customHeight="1"/>
    <row r="17341" ht="24.9" customHeight="1"/>
    <row r="17342" ht="24.9" customHeight="1"/>
    <row r="17343" ht="24.9" customHeight="1"/>
    <row r="17344" ht="24.9" customHeight="1"/>
    <row r="17345" ht="24.9" customHeight="1"/>
    <row r="17346" ht="24.9" customHeight="1"/>
    <row r="17347" ht="24.9" customHeight="1"/>
    <row r="17348" ht="24.9" customHeight="1"/>
    <row r="17349" ht="24.9" customHeight="1"/>
    <row r="17350" ht="24.9" customHeight="1"/>
    <row r="17351" ht="24.9" customHeight="1"/>
    <row r="17352" ht="24.9" customHeight="1"/>
    <row r="17353" ht="24.9" customHeight="1"/>
    <row r="17354" ht="24.9" customHeight="1"/>
    <row r="17355" ht="24.9" customHeight="1"/>
    <row r="17356" ht="24.9" customHeight="1"/>
    <row r="17357" ht="24.9" customHeight="1"/>
    <row r="17358" ht="24.9" customHeight="1"/>
    <row r="17359" ht="24.9" customHeight="1"/>
    <row r="17360" ht="24.9" customHeight="1"/>
    <row r="17361" ht="24.9" customHeight="1"/>
    <row r="17362" ht="24.9" customHeight="1"/>
    <row r="17363" ht="24.9" customHeight="1"/>
    <row r="17364" ht="24.9" customHeight="1"/>
    <row r="17365" ht="24.9" customHeight="1"/>
    <row r="17366" ht="24.9" customHeight="1"/>
    <row r="17367" ht="24.9" customHeight="1"/>
    <row r="17368" ht="24.9" customHeight="1"/>
    <row r="17369" ht="24.9" customHeight="1"/>
    <row r="17370" ht="24.9" customHeight="1"/>
    <row r="17371" ht="24.9" customHeight="1"/>
    <row r="17372" ht="24.9" customHeight="1"/>
    <row r="17373" ht="24.9" customHeight="1"/>
    <row r="17374" ht="24.9" customHeight="1"/>
    <row r="17375" ht="24.9" customHeight="1"/>
    <row r="17376" ht="24.9" customHeight="1"/>
    <row r="17377" ht="24.9" customHeight="1"/>
    <row r="17378" ht="24.9" customHeight="1"/>
    <row r="17379" ht="24.9" customHeight="1"/>
    <row r="17380" ht="24.9" customHeight="1"/>
    <row r="17381" ht="24.9" customHeight="1"/>
    <row r="17382" ht="24.9" customHeight="1"/>
    <row r="17383" ht="24.9" customHeight="1"/>
    <row r="17384" ht="24.9" customHeight="1"/>
    <row r="17385" ht="24.9" customHeight="1"/>
    <row r="17386" ht="24.9" customHeight="1"/>
    <row r="17387" ht="24.9" customHeight="1"/>
    <row r="17388" ht="24.9" customHeight="1"/>
    <row r="17389" ht="24.9" customHeight="1"/>
    <row r="17390" ht="24.9" customHeight="1"/>
    <row r="17391" ht="24.9" customHeight="1"/>
    <row r="17392" ht="24.9" customHeight="1"/>
    <row r="17393" ht="24.9" customHeight="1"/>
    <row r="17394" ht="24.9" customHeight="1"/>
    <row r="17395" ht="24.9" customHeight="1"/>
    <row r="17396" ht="24.9" customHeight="1"/>
    <row r="17397" ht="24.9" customHeight="1"/>
    <row r="17398" ht="24.9" customHeight="1"/>
    <row r="17399" ht="24.9" customHeight="1"/>
    <row r="17400" ht="24.9" customHeight="1"/>
    <row r="17401" ht="24.9" customHeight="1"/>
    <row r="17402" ht="24.9" customHeight="1"/>
    <row r="17403" ht="24.9" customHeight="1"/>
    <row r="17404" ht="24.9" customHeight="1"/>
    <row r="17405" ht="24.9" customHeight="1"/>
    <row r="17406" ht="24.9" customHeight="1"/>
    <row r="17407" ht="24.9" customHeight="1"/>
    <row r="17408" ht="24.9" customHeight="1"/>
    <row r="17409" ht="24.9" customHeight="1"/>
    <row r="17410" ht="24.9" customHeight="1"/>
    <row r="17411" ht="24.9" customHeight="1"/>
    <row r="17412" ht="24.9" customHeight="1"/>
    <row r="17413" ht="24.9" customHeight="1"/>
    <row r="17414" ht="24.9" customHeight="1"/>
    <row r="17415" ht="24.9" customHeight="1"/>
    <row r="17416" ht="24.9" customHeight="1"/>
    <row r="17417" ht="24.9" customHeight="1"/>
    <row r="17418" ht="24.9" customHeight="1"/>
    <row r="17419" ht="24.9" customHeight="1"/>
    <row r="17420" ht="24.9" customHeight="1"/>
    <row r="17421" ht="24.9" customHeight="1"/>
    <row r="17422" ht="24.9" customHeight="1"/>
    <row r="17423" ht="24.9" customHeight="1"/>
    <row r="17424" ht="24.9" customHeight="1"/>
    <row r="17425" ht="24.9" customHeight="1"/>
    <row r="17426" ht="24.9" customHeight="1"/>
    <row r="17427" ht="24.9" customHeight="1"/>
    <row r="17428" ht="24.9" customHeight="1"/>
    <row r="17429" ht="24.9" customHeight="1"/>
    <row r="17430" ht="24.9" customHeight="1"/>
    <row r="17431" ht="24.9" customHeight="1"/>
    <row r="17432" ht="24.9" customHeight="1"/>
    <row r="17433" ht="24.9" customHeight="1"/>
    <row r="17434" ht="24.9" customHeight="1"/>
    <row r="17435" ht="24.9" customHeight="1"/>
    <row r="17436" ht="24.9" customHeight="1"/>
    <row r="17437" ht="24.9" customHeight="1"/>
    <row r="17438" ht="24.9" customHeight="1"/>
    <row r="17439" ht="24.9" customHeight="1"/>
    <row r="17440" ht="24.9" customHeight="1"/>
    <row r="17441" ht="24.9" customHeight="1"/>
    <row r="17442" ht="24.9" customHeight="1"/>
    <row r="17443" ht="24.9" customHeight="1"/>
    <row r="17444" ht="24.9" customHeight="1"/>
    <row r="17445" ht="24.9" customHeight="1"/>
    <row r="17446" ht="24.9" customHeight="1"/>
    <row r="17447" ht="24.9" customHeight="1"/>
    <row r="17448" ht="24.9" customHeight="1"/>
    <row r="17449" ht="24.9" customHeight="1"/>
    <row r="17450" ht="24.9" customHeight="1"/>
    <row r="17451" ht="24.9" customHeight="1"/>
    <row r="17452" ht="24.9" customHeight="1"/>
    <row r="17453" ht="24.9" customHeight="1"/>
    <row r="17454" ht="24.9" customHeight="1"/>
    <row r="17455" ht="24.9" customHeight="1"/>
    <row r="17456" ht="24.9" customHeight="1"/>
    <row r="17457" ht="24.9" customHeight="1"/>
    <row r="17458" ht="24.9" customHeight="1"/>
    <row r="17459" ht="24.9" customHeight="1"/>
    <row r="17460" ht="24.9" customHeight="1"/>
    <row r="17461" ht="24.9" customHeight="1"/>
    <row r="17462" ht="24.9" customHeight="1"/>
    <row r="17463" ht="24.9" customHeight="1"/>
    <row r="17464" ht="24.9" customHeight="1"/>
    <row r="17465" ht="24.9" customHeight="1"/>
    <row r="17466" ht="24.9" customHeight="1"/>
    <row r="17467" ht="24.9" customHeight="1"/>
    <row r="17468" ht="24.9" customHeight="1"/>
    <row r="17469" ht="24.9" customHeight="1"/>
    <row r="17470" ht="24.9" customHeight="1"/>
    <row r="17471" ht="24.9" customHeight="1"/>
    <row r="17472" ht="24.9" customHeight="1"/>
    <row r="17473" ht="24.9" customHeight="1"/>
    <row r="17474" ht="24.9" customHeight="1"/>
    <row r="17475" ht="24.9" customHeight="1"/>
    <row r="17476" ht="24.9" customHeight="1"/>
    <row r="17477" ht="24.9" customHeight="1"/>
    <row r="17478" ht="24.9" customHeight="1"/>
    <row r="17479" ht="24.9" customHeight="1"/>
    <row r="17480" ht="24.9" customHeight="1"/>
    <row r="17481" ht="24.9" customHeight="1"/>
    <row r="17482" ht="24.9" customHeight="1"/>
    <row r="17483" ht="24.9" customHeight="1"/>
    <row r="17484" ht="24.9" customHeight="1"/>
    <row r="17485" ht="24.9" customHeight="1"/>
    <row r="17486" ht="24.9" customHeight="1"/>
    <row r="17487" ht="24.9" customHeight="1"/>
    <row r="17488" ht="24.9" customHeight="1"/>
    <row r="17489" ht="24.9" customHeight="1"/>
    <row r="17490" ht="24.9" customHeight="1"/>
    <row r="17491" ht="24.9" customHeight="1"/>
    <row r="17492" ht="24.9" customHeight="1"/>
    <row r="17493" ht="24.9" customHeight="1"/>
    <row r="17494" ht="24.9" customHeight="1"/>
    <row r="17495" ht="24.9" customHeight="1"/>
    <row r="17496" ht="24.9" customHeight="1"/>
    <row r="17497" ht="24.9" customHeight="1"/>
    <row r="17498" ht="24.9" customHeight="1"/>
    <row r="17499" ht="24.9" customHeight="1"/>
    <row r="17500" ht="24.9" customHeight="1"/>
    <row r="17501" ht="24.9" customHeight="1"/>
    <row r="17502" ht="24.9" customHeight="1"/>
    <row r="17503" ht="24.9" customHeight="1"/>
    <row r="17504" ht="24.9" customHeight="1"/>
    <row r="17505" ht="24.9" customHeight="1"/>
    <row r="17506" ht="24.9" customHeight="1"/>
    <row r="17507" ht="24.9" customHeight="1"/>
    <row r="17508" ht="24.9" customHeight="1"/>
    <row r="17509" ht="24.9" customHeight="1"/>
    <row r="17510" ht="24.9" customHeight="1"/>
    <row r="17511" ht="24.9" customHeight="1"/>
    <row r="17512" ht="24.9" customHeight="1"/>
    <row r="17513" ht="24.9" customHeight="1"/>
    <row r="17514" ht="24.9" customHeight="1"/>
    <row r="17515" ht="24.9" customHeight="1"/>
    <row r="17516" ht="24.9" customHeight="1"/>
    <row r="17517" ht="24.9" customHeight="1"/>
    <row r="17518" ht="24.9" customHeight="1"/>
    <row r="17519" ht="24.9" customHeight="1"/>
    <row r="17520" ht="24.9" customHeight="1"/>
    <row r="17521" ht="24.9" customHeight="1"/>
    <row r="17522" ht="24.9" customHeight="1"/>
    <row r="17523" ht="24.9" customHeight="1"/>
    <row r="17524" ht="24.9" customHeight="1"/>
    <row r="17525" ht="24.9" customHeight="1"/>
    <row r="17526" ht="24.9" customHeight="1"/>
    <row r="17527" ht="24.9" customHeight="1"/>
    <row r="17528" ht="24.9" customHeight="1"/>
    <row r="17529" ht="24.9" customHeight="1"/>
    <row r="17530" ht="24.9" customHeight="1"/>
    <row r="17531" ht="24.9" customHeight="1"/>
    <row r="17532" ht="24.9" customHeight="1"/>
    <row r="17533" ht="24.9" customHeight="1"/>
    <row r="17534" ht="24.9" customHeight="1"/>
    <row r="17535" ht="24.9" customHeight="1"/>
    <row r="17536" ht="24.9" customHeight="1"/>
    <row r="17537" ht="24.9" customHeight="1"/>
    <row r="17538" ht="24.9" customHeight="1"/>
    <row r="17539" ht="24.9" customHeight="1"/>
    <row r="17540" ht="24.9" customHeight="1"/>
    <row r="17541" ht="24.9" customHeight="1"/>
    <row r="17542" ht="24.9" customHeight="1"/>
    <row r="17543" ht="24.9" customHeight="1"/>
    <row r="17544" ht="24.9" customHeight="1"/>
    <row r="17545" ht="24.9" customHeight="1"/>
    <row r="17546" ht="24.9" customHeight="1"/>
    <row r="17547" ht="24.9" customHeight="1"/>
    <row r="17548" ht="24.9" customHeight="1"/>
    <row r="17549" ht="24.9" customHeight="1"/>
    <row r="17550" ht="24.9" customHeight="1"/>
    <row r="17551" ht="24.9" customHeight="1"/>
    <row r="17552" ht="24.9" customHeight="1"/>
    <row r="17553" ht="24.9" customHeight="1"/>
    <row r="17554" ht="24.9" customHeight="1"/>
    <row r="17555" ht="24.9" customHeight="1"/>
    <row r="17556" ht="24.9" customHeight="1"/>
    <row r="17557" ht="24.9" customHeight="1"/>
    <row r="17558" ht="24.9" customHeight="1"/>
    <row r="17559" ht="24.9" customHeight="1"/>
    <row r="17560" ht="24.9" customHeight="1"/>
    <row r="17561" ht="24.9" customHeight="1"/>
    <row r="17562" ht="24.9" customHeight="1"/>
    <row r="17563" ht="24.9" customHeight="1"/>
    <row r="17564" ht="24.9" customHeight="1"/>
    <row r="17565" ht="24.9" customHeight="1"/>
    <row r="17566" ht="24.9" customHeight="1"/>
    <row r="17567" ht="24.9" customHeight="1"/>
    <row r="17568" ht="24.9" customHeight="1"/>
    <row r="17569" ht="24.9" customHeight="1"/>
    <row r="17570" ht="24.9" customHeight="1"/>
    <row r="17571" ht="24.9" customHeight="1"/>
    <row r="17572" ht="24.9" customHeight="1"/>
    <row r="17573" ht="24.9" customHeight="1"/>
    <row r="17574" ht="24.9" customHeight="1"/>
    <row r="17575" ht="24.9" customHeight="1"/>
    <row r="17576" ht="24.9" customHeight="1"/>
    <row r="17577" ht="24.9" customHeight="1"/>
    <row r="17578" ht="24.9" customHeight="1"/>
    <row r="17579" ht="24.9" customHeight="1"/>
    <row r="17580" ht="24.9" customHeight="1"/>
    <row r="17581" ht="24.9" customHeight="1"/>
    <row r="17582" ht="24.9" customHeight="1"/>
    <row r="17583" ht="24.9" customHeight="1"/>
    <row r="17584" ht="24.9" customHeight="1"/>
    <row r="17585" ht="24.9" customHeight="1"/>
    <row r="17586" ht="24.9" customHeight="1"/>
    <row r="17587" ht="24.9" customHeight="1"/>
    <row r="17588" ht="24.9" customHeight="1"/>
    <row r="17589" ht="24.9" customHeight="1"/>
    <row r="17590" ht="24.9" customHeight="1"/>
    <row r="17591" ht="24.9" customHeight="1"/>
    <row r="17592" ht="24.9" customHeight="1"/>
    <row r="17593" ht="24.9" customHeight="1"/>
    <row r="17594" ht="24.9" customHeight="1"/>
    <row r="17595" ht="24.9" customHeight="1"/>
    <row r="17596" ht="24.9" customHeight="1"/>
    <row r="17597" ht="24.9" customHeight="1"/>
    <row r="17598" ht="24.9" customHeight="1"/>
    <row r="17599" ht="24.9" customHeight="1"/>
    <row r="17600" ht="24.9" customHeight="1"/>
    <row r="17601" ht="24.9" customHeight="1"/>
    <row r="17602" ht="24.9" customHeight="1"/>
    <row r="17603" ht="24.9" customHeight="1"/>
    <row r="17604" ht="24.9" customHeight="1"/>
    <row r="17605" ht="24.9" customHeight="1"/>
    <row r="17606" ht="24.9" customHeight="1"/>
    <row r="17607" ht="24.9" customHeight="1"/>
    <row r="17608" ht="24.9" customHeight="1"/>
    <row r="17609" ht="24.9" customHeight="1"/>
    <row r="17610" ht="24.9" customHeight="1"/>
    <row r="17611" ht="24.9" customHeight="1"/>
    <row r="17612" ht="24.9" customHeight="1"/>
    <row r="17613" ht="24.9" customHeight="1"/>
    <row r="17614" ht="24.9" customHeight="1"/>
    <row r="17615" ht="24.9" customHeight="1"/>
    <row r="17616" ht="24.9" customHeight="1"/>
    <row r="17617" ht="24.9" customHeight="1"/>
    <row r="17618" ht="24.9" customHeight="1"/>
    <row r="17619" ht="24.9" customHeight="1"/>
    <row r="17620" ht="24.9" customHeight="1"/>
    <row r="17621" ht="24.9" customHeight="1"/>
    <row r="17622" ht="24.9" customHeight="1"/>
    <row r="17623" ht="24.9" customHeight="1"/>
    <row r="17624" ht="24.9" customHeight="1"/>
    <row r="17625" ht="24.9" customHeight="1"/>
    <row r="17626" ht="24.9" customHeight="1"/>
    <row r="17627" ht="24.9" customHeight="1"/>
    <row r="17628" ht="24.9" customHeight="1"/>
    <row r="17629" ht="24.9" customHeight="1"/>
    <row r="17630" ht="24.9" customHeight="1"/>
    <row r="17631" ht="24.9" customHeight="1"/>
    <row r="17632" ht="24.9" customHeight="1"/>
    <row r="17633" ht="24.9" customHeight="1"/>
    <row r="17634" ht="24.9" customHeight="1"/>
    <row r="17635" ht="24.9" customHeight="1"/>
    <row r="17636" ht="24.9" customHeight="1"/>
    <row r="17637" ht="24.9" customHeight="1"/>
    <row r="17638" ht="24.9" customHeight="1"/>
    <row r="17639" ht="24.9" customHeight="1"/>
    <row r="17640" ht="24.9" customHeight="1"/>
    <row r="17641" ht="24.9" customHeight="1"/>
    <row r="17642" ht="24.9" customHeight="1"/>
    <row r="17643" ht="24.9" customHeight="1"/>
    <row r="17644" ht="24.9" customHeight="1"/>
    <row r="17645" ht="24.9" customHeight="1"/>
    <row r="17646" ht="24.9" customHeight="1"/>
    <row r="17647" ht="24.9" customHeight="1"/>
    <row r="17648" ht="24.9" customHeight="1"/>
    <row r="17649" ht="24.9" customHeight="1"/>
    <row r="17650" ht="24.9" customHeight="1"/>
    <row r="17651" ht="24.9" customHeight="1"/>
    <row r="17652" ht="24.9" customHeight="1"/>
    <row r="17653" ht="24.9" customHeight="1"/>
    <row r="17654" ht="24.9" customHeight="1"/>
    <row r="17655" ht="24.9" customHeight="1"/>
    <row r="17656" ht="24.9" customHeight="1"/>
    <row r="17657" ht="24.9" customHeight="1"/>
    <row r="17658" ht="24.9" customHeight="1"/>
    <row r="17659" ht="24.9" customHeight="1"/>
    <row r="17660" ht="24.9" customHeight="1"/>
    <row r="17661" ht="24.9" customHeight="1"/>
    <row r="17662" ht="24.9" customHeight="1"/>
    <row r="17663" ht="24.9" customHeight="1"/>
    <row r="17664" ht="24.9" customHeight="1"/>
    <row r="17665" ht="24.9" customHeight="1"/>
    <row r="17666" ht="24.9" customHeight="1"/>
    <row r="17667" ht="24.9" customHeight="1"/>
    <row r="17668" ht="24.9" customHeight="1"/>
    <row r="17669" ht="24.9" customHeight="1"/>
    <row r="17670" ht="24.9" customHeight="1"/>
    <row r="17671" ht="24.9" customHeight="1"/>
    <row r="17672" ht="24.9" customHeight="1"/>
    <row r="17673" ht="24.9" customHeight="1"/>
    <row r="17674" ht="24.9" customHeight="1"/>
    <row r="17675" ht="24.9" customHeight="1"/>
    <row r="17676" ht="24.9" customHeight="1"/>
    <row r="17677" ht="24.9" customHeight="1"/>
    <row r="17678" ht="24.9" customHeight="1"/>
    <row r="17679" ht="24.9" customHeight="1"/>
    <row r="17680" ht="24.9" customHeight="1"/>
    <row r="17681" ht="24.9" customHeight="1"/>
    <row r="17682" ht="24.9" customHeight="1"/>
    <row r="17683" ht="24.9" customHeight="1"/>
    <row r="17684" ht="24.9" customHeight="1"/>
    <row r="17685" ht="24.9" customHeight="1"/>
    <row r="17686" ht="24.9" customHeight="1"/>
    <row r="17687" ht="24.9" customHeight="1"/>
    <row r="17688" ht="24.9" customHeight="1"/>
    <row r="17689" ht="24.9" customHeight="1"/>
    <row r="17690" ht="24.9" customHeight="1"/>
    <row r="17691" ht="24.9" customHeight="1"/>
    <row r="17692" ht="24.9" customHeight="1"/>
    <row r="17693" ht="24.9" customHeight="1"/>
    <row r="17694" ht="24.9" customHeight="1"/>
    <row r="17695" ht="24.9" customHeight="1"/>
    <row r="17696" ht="24.9" customHeight="1"/>
    <row r="17697" ht="24.9" customHeight="1"/>
    <row r="17698" ht="24.9" customHeight="1"/>
    <row r="17699" ht="24.9" customHeight="1"/>
    <row r="17700" ht="24.9" customHeight="1"/>
    <row r="17701" ht="24.9" customHeight="1"/>
    <row r="17702" ht="24.9" customHeight="1"/>
    <row r="17703" ht="24.9" customHeight="1"/>
    <row r="17704" ht="24.9" customHeight="1"/>
    <row r="17705" ht="24.9" customHeight="1"/>
    <row r="17706" ht="24.9" customHeight="1"/>
    <row r="17707" ht="24.9" customHeight="1"/>
    <row r="17708" ht="24.9" customHeight="1"/>
    <row r="17709" ht="24.9" customHeight="1"/>
    <row r="17710" ht="24.9" customHeight="1"/>
    <row r="17711" ht="24.9" customHeight="1"/>
    <row r="17712" ht="24.9" customHeight="1"/>
    <row r="17713" ht="24.9" customHeight="1"/>
    <row r="17714" ht="24.9" customHeight="1"/>
    <row r="17715" ht="24.9" customHeight="1"/>
    <row r="17716" ht="24.9" customHeight="1"/>
    <row r="17717" ht="24.9" customHeight="1"/>
    <row r="17718" ht="24.9" customHeight="1"/>
    <row r="17719" ht="24.9" customHeight="1"/>
    <row r="17720" ht="24.9" customHeight="1"/>
    <row r="17721" ht="24.9" customHeight="1"/>
    <row r="17722" ht="24.9" customHeight="1"/>
    <row r="17723" ht="24.9" customHeight="1"/>
    <row r="17724" ht="24.9" customHeight="1"/>
    <row r="17725" ht="24.9" customHeight="1"/>
    <row r="17726" ht="24.9" customHeight="1"/>
    <row r="17727" ht="24.9" customHeight="1"/>
    <row r="17728" ht="24.9" customHeight="1"/>
    <row r="17729" ht="24.9" customHeight="1"/>
    <row r="17730" ht="24.9" customHeight="1"/>
    <row r="17731" ht="24.9" customHeight="1"/>
    <row r="17732" ht="24.9" customHeight="1"/>
    <row r="17733" ht="24.9" customHeight="1"/>
    <row r="17734" ht="24.9" customHeight="1"/>
    <row r="17735" ht="24.9" customHeight="1"/>
    <row r="17736" ht="24.9" customHeight="1"/>
    <row r="17737" ht="24.9" customHeight="1"/>
    <row r="17738" ht="24.9" customHeight="1"/>
    <row r="17739" ht="24.9" customHeight="1"/>
    <row r="17740" ht="24.9" customHeight="1"/>
    <row r="17741" ht="24.9" customHeight="1"/>
    <row r="17742" ht="24.9" customHeight="1"/>
    <row r="17743" ht="24.9" customHeight="1"/>
    <row r="17744" ht="24.9" customHeight="1"/>
    <row r="17745" ht="24.9" customHeight="1"/>
    <row r="17746" ht="24.9" customHeight="1"/>
    <row r="17747" ht="24.9" customHeight="1"/>
    <row r="17748" ht="24.9" customHeight="1"/>
    <row r="17749" ht="24.9" customHeight="1"/>
    <row r="17750" ht="24.9" customHeight="1"/>
    <row r="17751" ht="24.9" customHeight="1"/>
    <row r="17752" ht="24.9" customHeight="1"/>
    <row r="17753" ht="24.9" customHeight="1"/>
    <row r="17754" ht="24.9" customHeight="1"/>
    <row r="17755" ht="24.9" customHeight="1"/>
    <row r="17756" ht="24.9" customHeight="1"/>
    <row r="17757" ht="24.9" customHeight="1"/>
    <row r="17758" ht="24.9" customHeight="1"/>
    <row r="17759" ht="24.9" customHeight="1"/>
    <row r="17760" ht="24.9" customHeight="1"/>
    <row r="17761" ht="24.9" customHeight="1"/>
    <row r="17762" ht="24.9" customHeight="1"/>
    <row r="17763" ht="24.9" customHeight="1"/>
    <row r="17764" ht="24.9" customHeight="1"/>
    <row r="17765" ht="24.9" customHeight="1"/>
    <row r="17766" ht="24.9" customHeight="1"/>
    <row r="17767" ht="24.9" customHeight="1"/>
    <row r="17768" ht="24.9" customHeight="1"/>
    <row r="17769" ht="24.9" customHeight="1"/>
    <row r="17770" ht="24.9" customHeight="1"/>
    <row r="17771" ht="24.9" customHeight="1"/>
    <row r="17772" ht="24.9" customHeight="1"/>
    <row r="17773" ht="24.9" customHeight="1"/>
    <row r="17774" ht="24.9" customHeight="1"/>
    <row r="17775" ht="24.9" customHeight="1"/>
    <row r="17776" ht="24.9" customHeight="1"/>
    <row r="17777" ht="24.9" customHeight="1"/>
    <row r="17778" ht="24.9" customHeight="1"/>
    <row r="17779" ht="24.9" customHeight="1"/>
    <row r="17780" ht="24.9" customHeight="1"/>
    <row r="17781" ht="24.9" customHeight="1"/>
    <row r="17782" ht="24.9" customHeight="1"/>
    <row r="17783" ht="24.9" customHeight="1"/>
    <row r="17784" ht="24.9" customHeight="1"/>
    <row r="17785" ht="24.9" customHeight="1"/>
    <row r="17786" ht="24.9" customHeight="1"/>
    <row r="17787" ht="24.9" customHeight="1"/>
    <row r="17788" ht="24.9" customHeight="1"/>
    <row r="17789" ht="24.9" customHeight="1"/>
    <row r="17790" ht="24.9" customHeight="1"/>
    <row r="17791" ht="24.9" customHeight="1"/>
    <row r="17792" ht="24.9" customHeight="1"/>
    <row r="17793" ht="24.9" customHeight="1"/>
    <row r="17794" ht="24.9" customHeight="1"/>
    <row r="17795" ht="24.9" customHeight="1"/>
    <row r="17796" ht="24.9" customHeight="1"/>
    <row r="17797" ht="24.9" customHeight="1"/>
    <row r="17798" ht="24.9" customHeight="1"/>
    <row r="17799" ht="24.9" customHeight="1"/>
    <row r="17800" ht="24.9" customHeight="1"/>
    <row r="17801" ht="24.9" customHeight="1"/>
    <row r="17802" ht="24.9" customHeight="1"/>
    <row r="17803" ht="24.9" customHeight="1"/>
    <row r="17804" ht="24.9" customHeight="1"/>
    <row r="17805" ht="24.9" customHeight="1"/>
    <row r="17806" ht="24.9" customHeight="1"/>
    <row r="17807" ht="24.9" customHeight="1"/>
    <row r="17808" ht="24.9" customHeight="1"/>
    <row r="17809" ht="24.9" customHeight="1"/>
    <row r="17810" ht="24.9" customHeight="1"/>
    <row r="17811" ht="24.9" customHeight="1"/>
    <row r="17812" ht="24.9" customHeight="1"/>
    <row r="17813" ht="24.9" customHeight="1"/>
    <row r="17814" ht="24.9" customHeight="1"/>
    <row r="17815" ht="24.9" customHeight="1"/>
    <row r="17816" ht="24.9" customHeight="1"/>
    <row r="17817" ht="24.9" customHeight="1"/>
    <row r="17818" ht="24.9" customHeight="1"/>
    <row r="17819" ht="24.9" customHeight="1"/>
    <row r="17820" ht="24.9" customHeight="1"/>
    <row r="17821" ht="24.9" customHeight="1"/>
    <row r="17822" ht="24.9" customHeight="1"/>
    <row r="17823" ht="24.9" customHeight="1"/>
    <row r="17824" ht="24.9" customHeight="1"/>
    <row r="17825" ht="24.9" customHeight="1"/>
    <row r="17826" ht="24.9" customHeight="1"/>
    <row r="17827" ht="24.9" customHeight="1"/>
    <row r="17828" ht="24.9" customHeight="1"/>
    <row r="17829" ht="24.9" customHeight="1"/>
    <row r="17830" ht="24.9" customHeight="1"/>
    <row r="17831" ht="24.9" customHeight="1"/>
    <row r="17832" ht="24.9" customHeight="1"/>
    <row r="17833" ht="24.9" customHeight="1"/>
    <row r="17834" ht="24.9" customHeight="1"/>
    <row r="17835" ht="24.9" customHeight="1"/>
    <row r="17836" ht="24.9" customHeight="1"/>
    <row r="17837" ht="24.9" customHeight="1"/>
    <row r="17838" ht="24.9" customHeight="1"/>
    <row r="17839" ht="24.9" customHeight="1"/>
    <row r="17840" ht="24.9" customHeight="1"/>
    <row r="17841" ht="24.9" customHeight="1"/>
    <row r="17842" ht="24.9" customHeight="1"/>
    <row r="17843" ht="24.9" customHeight="1"/>
    <row r="17844" ht="24.9" customHeight="1"/>
    <row r="17845" ht="24.9" customHeight="1"/>
    <row r="17846" ht="24.9" customHeight="1"/>
    <row r="17847" ht="24.9" customHeight="1"/>
    <row r="17848" ht="24.9" customHeight="1"/>
    <row r="17849" ht="24.9" customHeight="1"/>
    <row r="17850" ht="24.9" customHeight="1"/>
    <row r="17851" ht="24.9" customHeight="1"/>
    <row r="17852" ht="24.9" customHeight="1"/>
    <row r="17853" ht="24.9" customHeight="1"/>
    <row r="17854" ht="24.9" customHeight="1"/>
    <row r="17855" ht="24.9" customHeight="1"/>
    <row r="17856" ht="24.9" customHeight="1"/>
    <row r="17857" ht="24.9" customHeight="1"/>
    <row r="17858" ht="24.9" customHeight="1"/>
    <row r="17859" ht="24.9" customHeight="1"/>
    <row r="17860" ht="24.9" customHeight="1"/>
    <row r="17861" ht="24.9" customHeight="1"/>
    <row r="17862" ht="24.9" customHeight="1"/>
    <row r="17863" ht="24.9" customHeight="1"/>
    <row r="17864" ht="24.9" customHeight="1"/>
    <row r="17865" ht="24.9" customHeight="1"/>
    <row r="17866" ht="24.9" customHeight="1"/>
    <row r="17867" ht="24.9" customHeight="1"/>
    <row r="17868" ht="24.9" customHeight="1"/>
    <row r="17869" ht="24.9" customHeight="1"/>
    <row r="17870" ht="24.9" customHeight="1"/>
    <row r="17871" ht="24.9" customHeight="1"/>
    <row r="17872" ht="24.9" customHeight="1"/>
    <row r="17873" ht="24.9" customHeight="1"/>
    <row r="17874" ht="24.9" customHeight="1"/>
    <row r="17875" ht="24.9" customHeight="1"/>
    <row r="17876" ht="24.9" customHeight="1"/>
    <row r="17877" ht="24.9" customHeight="1"/>
    <row r="17878" ht="24.9" customHeight="1"/>
    <row r="17879" ht="24.9" customHeight="1"/>
    <row r="17880" ht="24.9" customHeight="1"/>
    <row r="17881" ht="24.9" customHeight="1"/>
    <row r="17882" ht="24.9" customHeight="1"/>
    <row r="17883" ht="24.9" customHeight="1"/>
    <row r="17884" ht="24.9" customHeight="1"/>
    <row r="17885" ht="24.9" customHeight="1"/>
    <row r="17886" ht="24.9" customHeight="1"/>
    <row r="17887" ht="24.9" customHeight="1"/>
    <row r="17888" ht="24.9" customHeight="1"/>
    <row r="17889" ht="24.9" customHeight="1"/>
    <row r="17890" ht="24.9" customHeight="1"/>
    <row r="17891" ht="24.9" customHeight="1"/>
    <row r="17892" ht="24.9" customHeight="1"/>
    <row r="17893" ht="24.9" customHeight="1"/>
    <row r="17894" ht="24.9" customHeight="1"/>
    <row r="17895" ht="24.9" customHeight="1"/>
    <row r="17896" ht="24.9" customHeight="1"/>
    <row r="17897" ht="24.9" customHeight="1"/>
    <row r="17898" ht="24.9" customHeight="1"/>
    <row r="17899" ht="24.9" customHeight="1"/>
    <row r="17900" ht="24.9" customHeight="1"/>
    <row r="17901" ht="24.9" customHeight="1"/>
    <row r="17902" ht="24.9" customHeight="1"/>
    <row r="17903" ht="24.9" customHeight="1"/>
    <row r="17904" ht="24.9" customHeight="1"/>
    <row r="17905" ht="24.9" customHeight="1"/>
    <row r="17906" ht="24.9" customHeight="1"/>
    <row r="17907" ht="24.9" customHeight="1"/>
    <row r="17908" ht="24.9" customHeight="1"/>
    <row r="17909" ht="24.9" customHeight="1"/>
    <row r="17910" ht="24.9" customHeight="1"/>
    <row r="17911" ht="24.9" customHeight="1"/>
    <row r="17912" ht="24.9" customHeight="1"/>
    <row r="17913" ht="24.9" customHeight="1"/>
    <row r="17914" ht="24.9" customHeight="1"/>
    <row r="17915" ht="24.9" customHeight="1"/>
    <row r="17916" ht="24.9" customHeight="1"/>
    <row r="17917" ht="24.9" customHeight="1"/>
    <row r="17918" ht="24.9" customHeight="1"/>
    <row r="17919" ht="24.9" customHeight="1"/>
    <row r="17920" ht="24.9" customHeight="1"/>
    <row r="17921" ht="24.9" customHeight="1"/>
    <row r="17922" ht="24.9" customHeight="1"/>
    <row r="17923" ht="24.9" customHeight="1"/>
    <row r="17924" ht="24.9" customHeight="1"/>
    <row r="17925" ht="24.9" customHeight="1"/>
    <row r="17926" ht="24.9" customHeight="1"/>
    <row r="17927" ht="24.9" customHeight="1"/>
    <row r="17928" ht="24.9" customHeight="1"/>
    <row r="17929" ht="24.9" customHeight="1"/>
    <row r="17930" ht="24.9" customHeight="1"/>
    <row r="17931" ht="24.9" customHeight="1"/>
    <row r="17932" ht="24.9" customHeight="1"/>
    <row r="17933" ht="24.9" customHeight="1"/>
    <row r="17934" ht="24.9" customHeight="1"/>
    <row r="17935" ht="24.9" customHeight="1"/>
    <row r="17936" ht="24.9" customHeight="1"/>
    <row r="17937" ht="24.9" customHeight="1"/>
    <row r="17938" ht="24.9" customHeight="1"/>
    <row r="17939" ht="24.9" customHeight="1"/>
    <row r="17940" ht="24.9" customHeight="1"/>
    <row r="17941" ht="24.9" customHeight="1"/>
    <row r="17942" ht="24.9" customHeight="1"/>
    <row r="17943" ht="24.9" customHeight="1"/>
    <row r="17944" ht="24.9" customHeight="1"/>
    <row r="17945" ht="24.9" customHeight="1"/>
    <row r="17946" ht="24.9" customHeight="1"/>
    <row r="17947" ht="24.9" customHeight="1"/>
    <row r="17948" ht="24.9" customHeight="1"/>
    <row r="17949" ht="24.9" customHeight="1"/>
    <row r="17950" ht="24.9" customHeight="1"/>
    <row r="17951" ht="24.9" customHeight="1"/>
    <row r="17952" ht="24.9" customHeight="1"/>
    <row r="17953" ht="24.9" customHeight="1"/>
    <row r="17954" ht="24.9" customHeight="1"/>
    <row r="17955" ht="24.9" customHeight="1"/>
    <row r="17956" ht="24.9" customHeight="1"/>
    <row r="17957" ht="24.9" customHeight="1"/>
    <row r="17958" ht="24.9" customHeight="1"/>
    <row r="17959" ht="24.9" customHeight="1"/>
    <row r="17960" ht="24.9" customHeight="1"/>
    <row r="17961" ht="24.9" customHeight="1"/>
    <row r="17962" ht="24.9" customHeight="1"/>
    <row r="17963" ht="24.9" customHeight="1"/>
    <row r="17964" ht="24.9" customHeight="1"/>
    <row r="17965" ht="24.9" customHeight="1"/>
    <row r="17966" ht="24.9" customHeight="1"/>
    <row r="17967" ht="24.9" customHeight="1"/>
    <row r="17968" ht="24.9" customHeight="1"/>
    <row r="17969" ht="24.9" customHeight="1"/>
    <row r="17970" ht="24.9" customHeight="1"/>
    <row r="17971" ht="24.9" customHeight="1"/>
    <row r="17972" ht="24.9" customHeight="1"/>
    <row r="17973" ht="24.9" customHeight="1"/>
    <row r="17974" ht="24.9" customHeight="1"/>
    <row r="17975" ht="24.9" customHeight="1"/>
    <row r="17976" ht="24.9" customHeight="1"/>
    <row r="17977" ht="24.9" customHeight="1"/>
    <row r="17978" ht="24.9" customHeight="1"/>
    <row r="17979" ht="24.9" customHeight="1"/>
    <row r="17980" ht="24.9" customHeight="1"/>
    <row r="17981" ht="24.9" customHeight="1"/>
    <row r="17982" ht="24.9" customHeight="1"/>
    <row r="17983" ht="24.9" customHeight="1"/>
    <row r="17984" ht="24.9" customHeight="1"/>
    <row r="17985" ht="24.9" customHeight="1"/>
    <row r="17986" ht="24.9" customHeight="1"/>
    <row r="17987" ht="24.9" customHeight="1"/>
    <row r="17988" ht="24.9" customHeight="1"/>
    <row r="17989" ht="24.9" customHeight="1"/>
    <row r="17990" ht="24.9" customHeight="1"/>
    <row r="17991" ht="24.9" customHeight="1"/>
    <row r="17992" ht="24.9" customHeight="1"/>
    <row r="17993" ht="24.9" customHeight="1"/>
    <row r="17994" ht="24.9" customHeight="1"/>
    <row r="17995" ht="24.9" customHeight="1"/>
    <row r="17996" ht="24.9" customHeight="1"/>
    <row r="17997" ht="24.9" customHeight="1"/>
    <row r="17998" ht="24.9" customHeight="1"/>
    <row r="17999" ht="24.9" customHeight="1"/>
    <row r="18000" ht="24.9" customHeight="1"/>
    <row r="18001" ht="24.9" customHeight="1"/>
    <row r="18002" ht="24.9" customHeight="1"/>
    <row r="18003" ht="24.9" customHeight="1"/>
    <row r="18004" ht="24.9" customHeight="1"/>
    <row r="18005" ht="24.9" customHeight="1"/>
    <row r="18006" ht="24.9" customHeight="1"/>
    <row r="18007" ht="24.9" customHeight="1"/>
    <row r="18008" ht="24.9" customHeight="1"/>
    <row r="18009" ht="24.9" customHeight="1"/>
    <row r="18010" ht="24.9" customHeight="1"/>
    <row r="18011" ht="24.9" customHeight="1"/>
    <row r="18012" ht="24.9" customHeight="1"/>
    <row r="18013" ht="24.9" customHeight="1"/>
    <row r="18014" ht="24.9" customHeight="1"/>
    <row r="18015" ht="24.9" customHeight="1"/>
    <row r="18016" ht="24.9" customHeight="1"/>
    <row r="18017" ht="24.9" customHeight="1"/>
    <row r="18018" ht="24.9" customHeight="1"/>
    <row r="18019" ht="24.9" customHeight="1"/>
    <row r="18020" ht="24.9" customHeight="1"/>
    <row r="18021" ht="24.9" customHeight="1"/>
    <row r="18022" ht="24.9" customHeight="1"/>
    <row r="18023" ht="24.9" customHeight="1"/>
    <row r="18024" ht="24.9" customHeight="1"/>
    <row r="18025" ht="24.9" customHeight="1"/>
    <row r="18026" ht="24.9" customHeight="1"/>
    <row r="18027" ht="24.9" customHeight="1"/>
    <row r="18028" ht="24.9" customHeight="1"/>
    <row r="18029" ht="24.9" customHeight="1"/>
    <row r="18030" ht="24.9" customHeight="1"/>
    <row r="18031" ht="24.9" customHeight="1"/>
    <row r="18032" ht="24.9" customHeight="1"/>
    <row r="18033" ht="24.9" customHeight="1"/>
    <row r="18034" ht="24.9" customHeight="1"/>
    <row r="18035" ht="24.9" customHeight="1"/>
    <row r="18036" ht="24.9" customHeight="1"/>
    <row r="18037" ht="24.9" customHeight="1"/>
    <row r="18038" ht="24.9" customHeight="1"/>
    <row r="18039" ht="24.9" customHeight="1"/>
    <row r="18040" ht="24.9" customHeight="1"/>
    <row r="18041" ht="24.9" customHeight="1"/>
    <row r="18042" ht="24.9" customHeight="1"/>
    <row r="18043" ht="24.9" customHeight="1"/>
    <row r="18044" ht="24.9" customHeight="1"/>
    <row r="18045" ht="24.9" customHeight="1"/>
    <row r="18046" ht="24.9" customHeight="1"/>
    <row r="18047" ht="24.9" customHeight="1"/>
    <row r="18048" ht="24.9" customHeight="1"/>
    <row r="18049" ht="24.9" customHeight="1"/>
    <row r="18050" ht="24.9" customHeight="1"/>
    <row r="18051" ht="24.9" customHeight="1"/>
    <row r="18052" ht="24.9" customHeight="1"/>
    <row r="18053" ht="24.9" customHeight="1"/>
    <row r="18054" ht="24.9" customHeight="1"/>
    <row r="18055" ht="24.9" customHeight="1"/>
    <row r="18056" ht="24.9" customHeight="1"/>
    <row r="18057" ht="24.9" customHeight="1"/>
    <row r="18058" ht="24.9" customHeight="1"/>
    <row r="18059" ht="24.9" customHeight="1"/>
    <row r="18060" ht="24.9" customHeight="1"/>
    <row r="18061" ht="24.9" customHeight="1"/>
    <row r="18062" ht="24.9" customHeight="1"/>
    <row r="18063" ht="24.9" customHeight="1"/>
    <row r="18064" ht="24.9" customHeight="1"/>
    <row r="18065" ht="24.9" customHeight="1"/>
    <row r="18066" ht="24.9" customHeight="1"/>
    <row r="18067" ht="24.9" customHeight="1"/>
    <row r="18068" ht="24.9" customHeight="1"/>
    <row r="18069" ht="24.9" customHeight="1"/>
    <row r="18070" ht="24.9" customHeight="1"/>
    <row r="18071" ht="24.9" customHeight="1"/>
    <row r="18072" ht="24.9" customHeight="1"/>
    <row r="18073" ht="24.9" customHeight="1"/>
    <row r="18074" ht="24.9" customHeight="1"/>
    <row r="18075" ht="24.9" customHeight="1"/>
    <row r="18076" ht="24.9" customHeight="1"/>
    <row r="18077" ht="24.9" customHeight="1"/>
    <row r="18078" ht="24.9" customHeight="1"/>
    <row r="18079" ht="24.9" customHeight="1"/>
    <row r="18080" ht="24.9" customHeight="1"/>
    <row r="18081" ht="24.9" customHeight="1"/>
    <row r="18082" ht="24.9" customHeight="1"/>
    <row r="18083" ht="24.9" customHeight="1"/>
    <row r="18084" ht="24.9" customHeight="1"/>
    <row r="18085" ht="24.9" customHeight="1"/>
    <row r="18086" ht="24.9" customHeight="1"/>
    <row r="18087" ht="24.9" customHeight="1"/>
    <row r="18088" ht="24.9" customHeight="1"/>
    <row r="18089" ht="24.9" customHeight="1"/>
    <row r="18090" ht="24.9" customHeight="1"/>
    <row r="18091" ht="24.9" customHeight="1"/>
    <row r="18092" ht="24.9" customHeight="1"/>
    <row r="18093" ht="24.9" customHeight="1"/>
    <row r="18094" ht="24.9" customHeight="1"/>
    <row r="18095" ht="24.9" customHeight="1"/>
    <row r="18096" ht="24.9" customHeight="1"/>
    <row r="18097" ht="24.9" customHeight="1"/>
    <row r="18098" ht="24.9" customHeight="1"/>
    <row r="18099" ht="24.9" customHeight="1"/>
    <row r="18100" ht="24.9" customHeight="1"/>
    <row r="18101" ht="24.9" customHeight="1"/>
    <row r="18102" ht="24.9" customHeight="1"/>
    <row r="18103" ht="24.9" customHeight="1"/>
    <row r="18104" ht="24.9" customHeight="1"/>
    <row r="18105" ht="24.9" customHeight="1"/>
    <row r="18106" ht="24.9" customHeight="1"/>
    <row r="18107" ht="24.9" customHeight="1"/>
    <row r="18108" ht="24.9" customHeight="1"/>
    <row r="18109" ht="24.9" customHeight="1"/>
    <row r="18110" ht="24.9" customHeight="1"/>
    <row r="18111" ht="24.9" customHeight="1"/>
    <row r="18112" ht="24.9" customHeight="1"/>
    <row r="18113" ht="24.9" customHeight="1"/>
    <row r="18114" ht="24.9" customHeight="1"/>
    <row r="18115" ht="24.9" customHeight="1"/>
    <row r="18116" ht="24.9" customHeight="1"/>
    <row r="18117" ht="24.9" customHeight="1"/>
    <row r="18118" ht="24.9" customHeight="1"/>
    <row r="18119" ht="24.9" customHeight="1"/>
    <row r="18120" ht="24.9" customHeight="1"/>
    <row r="18121" ht="24.9" customHeight="1"/>
    <row r="18122" ht="24.9" customHeight="1"/>
    <row r="18123" ht="24.9" customHeight="1"/>
    <row r="18124" ht="24.9" customHeight="1"/>
    <row r="18125" ht="24.9" customHeight="1"/>
    <row r="18126" ht="24.9" customHeight="1"/>
    <row r="18127" ht="24.9" customHeight="1"/>
    <row r="18128" ht="24.9" customHeight="1"/>
    <row r="18129" ht="24.9" customHeight="1"/>
    <row r="18130" ht="24.9" customHeight="1"/>
    <row r="18131" ht="24.9" customHeight="1"/>
    <row r="18132" ht="24.9" customHeight="1"/>
    <row r="18133" ht="24.9" customHeight="1"/>
    <row r="18134" ht="24.9" customHeight="1"/>
    <row r="18135" ht="24.9" customHeight="1"/>
    <row r="18136" ht="24.9" customHeight="1"/>
    <row r="18137" ht="24.9" customHeight="1"/>
    <row r="18138" ht="24.9" customHeight="1"/>
    <row r="18139" ht="24.9" customHeight="1"/>
    <row r="18140" ht="24.9" customHeight="1"/>
    <row r="18141" ht="24.9" customHeight="1"/>
    <row r="18142" ht="24.9" customHeight="1"/>
    <row r="18143" ht="24.9" customHeight="1"/>
    <row r="18144" ht="24.9" customHeight="1"/>
    <row r="18145" ht="24.9" customHeight="1"/>
    <row r="18146" ht="24.9" customHeight="1"/>
    <row r="18147" ht="24.9" customHeight="1"/>
    <row r="18148" ht="24.9" customHeight="1"/>
    <row r="18149" ht="24.9" customHeight="1"/>
    <row r="18150" ht="24.9" customHeight="1"/>
    <row r="18151" ht="24.9" customHeight="1"/>
    <row r="18152" ht="24.9" customHeight="1"/>
    <row r="18153" ht="24.9" customHeight="1"/>
    <row r="18154" ht="24.9" customHeight="1"/>
    <row r="18155" ht="24.9" customHeight="1"/>
    <row r="18156" ht="24.9" customHeight="1"/>
    <row r="18157" ht="24.9" customHeight="1"/>
    <row r="18158" ht="24.9" customHeight="1"/>
    <row r="18159" ht="24.9" customHeight="1"/>
    <row r="18160" ht="24.9" customHeight="1"/>
    <row r="18161" ht="24.9" customHeight="1"/>
    <row r="18162" ht="24.9" customHeight="1"/>
    <row r="18163" ht="24.9" customHeight="1"/>
    <row r="18164" ht="24.9" customHeight="1"/>
    <row r="18165" ht="24.9" customHeight="1"/>
    <row r="18166" ht="24.9" customHeight="1"/>
    <row r="18167" ht="24.9" customHeight="1"/>
    <row r="18168" ht="24.9" customHeight="1"/>
    <row r="18169" ht="24.9" customHeight="1"/>
    <row r="18170" ht="24.9" customHeight="1"/>
    <row r="18171" ht="24.9" customHeight="1"/>
    <row r="18172" ht="24.9" customHeight="1"/>
    <row r="18173" ht="24.9" customHeight="1"/>
    <row r="18174" ht="24.9" customHeight="1"/>
    <row r="18175" ht="24.9" customHeight="1"/>
    <row r="18176" ht="24.9" customHeight="1"/>
    <row r="18177" ht="24.9" customHeight="1"/>
    <row r="18178" ht="24.9" customHeight="1"/>
    <row r="18179" ht="24.9" customHeight="1"/>
    <row r="18180" ht="24.9" customHeight="1"/>
    <row r="18181" ht="24.9" customHeight="1"/>
    <row r="18182" ht="24.9" customHeight="1"/>
    <row r="18183" ht="24.9" customHeight="1"/>
    <row r="18184" ht="24.9" customHeight="1"/>
    <row r="18185" ht="24.9" customHeight="1"/>
    <row r="18186" ht="24.9" customHeight="1"/>
    <row r="18187" ht="24.9" customHeight="1"/>
    <row r="18188" ht="24.9" customHeight="1"/>
    <row r="18189" ht="24.9" customHeight="1"/>
    <row r="18190" ht="24.9" customHeight="1"/>
    <row r="18191" ht="24.9" customHeight="1"/>
    <row r="18192" ht="24.9" customHeight="1"/>
    <row r="18193" ht="24.9" customHeight="1"/>
    <row r="18194" ht="24.9" customHeight="1"/>
    <row r="18195" ht="24.9" customHeight="1"/>
    <row r="18196" ht="24.9" customHeight="1"/>
    <row r="18197" ht="24.9" customHeight="1"/>
    <row r="18198" ht="24.9" customHeight="1"/>
    <row r="18199" ht="24.9" customHeight="1"/>
    <row r="18200" ht="24.9" customHeight="1"/>
    <row r="18201" ht="24.9" customHeight="1"/>
    <row r="18202" ht="24.9" customHeight="1"/>
    <row r="18203" ht="24.9" customHeight="1"/>
    <row r="18204" ht="24.9" customHeight="1"/>
    <row r="18205" ht="24.9" customHeight="1"/>
    <row r="18206" ht="24.9" customHeight="1"/>
    <row r="18207" ht="24.9" customHeight="1"/>
    <row r="18208" ht="24.9" customHeight="1"/>
    <row r="18209" ht="24.9" customHeight="1"/>
    <row r="18210" ht="24.9" customHeight="1"/>
    <row r="18211" ht="24.9" customHeight="1"/>
    <row r="18212" ht="24.9" customHeight="1"/>
    <row r="18213" ht="24.9" customHeight="1"/>
    <row r="18214" ht="24.9" customHeight="1"/>
    <row r="18215" ht="24.9" customHeight="1"/>
    <row r="18216" ht="24.9" customHeight="1"/>
    <row r="18217" ht="24.9" customHeight="1"/>
    <row r="18218" ht="24.9" customHeight="1"/>
    <row r="18219" ht="24.9" customHeight="1"/>
    <row r="18220" ht="24.9" customHeight="1"/>
    <row r="18221" ht="24.9" customHeight="1"/>
    <row r="18222" ht="24.9" customHeight="1"/>
    <row r="18223" ht="24.9" customHeight="1"/>
    <row r="18224" ht="24.9" customHeight="1"/>
    <row r="18225" ht="24.9" customHeight="1"/>
    <row r="18226" ht="24.9" customHeight="1"/>
    <row r="18227" ht="24.9" customHeight="1"/>
    <row r="18228" ht="24.9" customHeight="1"/>
    <row r="18229" ht="24.9" customHeight="1"/>
    <row r="18230" ht="24.9" customHeight="1"/>
    <row r="18231" ht="24.9" customHeight="1"/>
    <row r="18232" ht="24.9" customHeight="1"/>
    <row r="18233" ht="24.9" customHeight="1"/>
    <row r="18234" ht="24.9" customHeight="1"/>
    <row r="18235" ht="24.9" customHeight="1"/>
    <row r="18236" ht="24.9" customHeight="1"/>
    <row r="18237" ht="24.9" customHeight="1"/>
    <row r="18238" ht="24.9" customHeight="1"/>
    <row r="18239" ht="24.9" customHeight="1"/>
    <row r="18240" ht="24.9" customHeight="1"/>
    <row r="18241" ht="24.9" customHeight="1"/>
    <row r="18242" ht="24.9" customHeight="1"/>
    <row r="18243" ht="24.9" customHeight="1"/>
    <row r="18244" ht="24.9" customHeight="1"/>
    <row r="18245" ht="24.9" customHeight="1"/>
    <row r="18246" ht="24.9" customHeight="1"/>
    <row r="18247" ht="24.9" customHeight="1"/>
    <row r="18248" ht="24.9" customHeight="1"/>
    <row r="18249" ht="24.9" customHeight="1"/>
    <row r="18250" ht="24.9" customHeight="1"/>
    <row r="18251" ht="24.9" customHeight="1"/>
    <row r="18252" ht="24.9" customHeight="1"/>
    <row r="18253" ht="24.9" customHeight="1"/>
    <row r="18254" ht="24.9" customHeight="1"/>
    <row r="18255" ht="24.9" customHeight="1"/>
    <row r="18256" ht="24.9" customHeight="1"/>
    <row r="18257" ht="24.9" customHeight="1"/>
    <row r="18258" ht="24.9" customHeight="1"/>
    <row r="18259" ht="24.9" customHeight="1"/>
    <row r="18260" ht="24.9" customHeight="1"/>
    <row r="18261" ht="24.9" customHeight="1"/>
    <row r="18262" ht="24.9" customHeight="1"/>
    <row r="18263" ht="24.9" customHeight="1"/>
    <row r="18264" ht="24.9" customHeight="1"/>
    <row r="18265" ht="24.9" customHeight="1"/>
    <row r="18266" ht="24.9" customHeight="1"/>
    <row r="18267" ht="24.9" customHeight="1"/>
    <row r="18268" ht="24.9" customHeight="1"/>
    <row r="18269" ht="24.9" customHeight="1"/>
    <row r="18270" ht="24.9" customHeight="1"/>
    <row r="18271" ht="24.9" customHeight="1"/>
    <row r="18272" ht="24.9" customHeight="1"/>
    <row r="18273" ht="24.9" customHeight="1"/>
    <row r="18274" ht="24.9" customHeight="1"/>
    <row r="18275" ht="24.9" customHeight="1"/>
    <row r="18276" ht="24.9" customHeight="1"/>
    <row r="18277" ht="24.9" customHeight="1"/>
    <row r="18278" ht="24.9" customHeight="1"/>
    <row r="18279" ht="24.9" customHeight="1"/>
    <row r="18280" ht="24.9" customHeight="1"/>
    <row r="18281" ht="24.9" customHeight="1"/>
    <row r="18282" ht="24.9" customHeight="1"/>
    <row r="18283" ht="24.9" customHeight="1"/>
    <row r="18284" ht="24.9" customHeight="1"/>
    <row r="18285" ht="24.9" customHeight="1"/>
    <row r="18286" ht="24.9" customHeight="1"/>
    <row r="18287" ht="24.9" customHeight="1"/>
    <row r="18288" ht="24.9" customHeight="1"/>
    <row r="18289" ht="24.9" customHeight="1"/>
    <row r="18290" ht="24.9" customHeight="1"/>
    <row r="18291" ht="24.9" customHeight="1"/>
    <row r="18292" ht="24.9" customHeight="1"/>
    <row r="18293" ht="24.9" customHeight="1"/>
    <row r="18294" ht="24.9" customHeight="1"/>
    <row r="18295" ht="24.9" customHeight="1"/>
    <row r="18296" ht="24.9" customHeight="1"/>
    <row r="18297" ht="24.9" customHeight="1"/>
    <row r="18298" ht="24.9" customHeight="1"/>
    <row r="18299" ht="24.9" customHeight="1"/>
    <row r="18300" ht="24.9" customHeight="1"/>
    <row r="18301" ht="24.9" customHeight="1"/>
    <row r="18302" ht="24.9" customHeight="1"/>
    <row r="18303" ht="24.9" customHeight="1"/>
    <row r="18304" ht="24.9" customHeight="1"/>
    <row r="18305" ht="24.9" customHeight="1"/>
    <row r="18306" ht="24.9" customHeight="1"/>
    <row r="18307" ht="24.9" customHeight="1"/>
    <row r="18308" ht="24.9" customHeight="1"/>
    <row r="18309" ht="24.9" customHeight="1"/>
    <row r="18310" ht="24.9" customHeight="1"/>
    <row r="18311" ht="24.9" customHeight="1"/>
    <row r="18312" ht="24.9" customHeight="1"/>
    <row r="18313" ht="24.9" customHeight="1"/>
    <row r="18314" ht="24.9" customHeight="1"/>
    <row r="18315" ht="24.9" customHeight="1"/>
    <row r="18316" ht="24.9" customHeight="1"/>
    <row r="18317" ht="24.9" customHeight="1"/>
    <row r="18318" ht="24.9" customHeight="1"/>
    <row r="18319" ht="24.9" customHeight="1"/>
    <row r="18320" ht="24.9" customHeight="1"/>
    <row r="18321" ht="24.9" customHeight="1"/>
    <row r="18322" ht="24.9" customHeight="1"/>
    <row r="18323" ht="24.9" customHeight="1"/>
    <row r="18324" ht="24.9" customHeight="1"/>
    <row r="18325" ht="24.9" customHeight="1"/>
    <row r="18326" ht="24.9" customHeight="1"/>
    <row r="18327" ht="24.9" customHeight="1"/>
    <row r="18328" ht="24.9" customHeight="1"/>
    <row r="18329" ht="24.9" customHeight="1"/>
    <row r="18330" ht="24.9" customHeight="1"/>
    <row r="18331" ht="24.9" customHeight="1"/>
    <row r="18332" ht="24.9" customHeight="1"/>
    <row r="18333" ht="24.9" customHeight="1"/>
    <row r="18334" ht="24.9" customHeight="1"/>
    <row r="18335" ht="24.9" customHeight="1"/>
    <row r="18336" ht="24.9" customHeight="1"/>
    <row r="18337" ht="24.9" customHeight="1"/>
    <row r="18338" ht="24.9" customHeight="1"/>
    <row r="18339" ht="24.9" customHeight="1"/>
    <row r="18340" ht="24.9" customHeight="1"/>
    <row r="18341" ht="24.9" customHeight="1"/>
    <row r="18342" ht="24.9" customHeight="1"/>
    <row r="18343" ht="24.9" customHeight="1"/>
    <row r="18344" ht="24.9" customHeight="1"/>
    <row r="18345" ht="24.9" customHeight="1"/>
    <row r="18346" ht="24.9" customHeight="1"/>
    <row r="18347" ht="24.9" customHeight="1"/>
    <row r="18348" ht="24.9" customHeight="1"/>
    <row r="18349" ht="24.9" customHeight="1"/>
    <row r="18350" ht="24.9" customHeight="1"/>
    <row r="18351" ht="24.9" customHeight="1"/>
    <row r="18352" ht="24.9" customHeight="1"/>
    <row r="18353" ht="24.9" customHeight="1"/>
    <row r="18354" ht="24.9" customHeight="1"/>
    <row r="18355" ht="24.9" customHeight="1"/>
    <row r="18356" ht="24.9" customHeight="1"/>
    <row r="18357" ht="24.9" customHeight="1"/>
    <row r="18358" ht="24.9" customHeight="1"/>
    <row r="18359" ht="24.9" customHeight="1"/>
    <row r="18360" ht="24.9" customHeight="1"/>
    <row r="18361" ht="24.9" customHeight="1"/>
    <row r="18362" ht="24.9" customHeight="1"/>
    <row r="18363" ht="24.9" customHeight="1"/>
    <row r="18364" ht="24.9" customHeight="1"/>
    <row r="18365" ht="24.9" customHeight="1"/>
    <row r="18366" ht="24.9" customHeight="1"/>
    <row r="18367" ht="24.9" customHeight="1"/>
    <row r="18368" ht="24.9" customHeight="1"/>
    <row r="18369" ht="24.9" customHeight="1"/>
    <row r="18370" ht="24.9" customHeight="1"/>
    <row r="18371" ht="24.9" customHeight="1"/>
    <row r="18372" ht="24.9" customHeight="1"/>
    <row r="18373" ht="24.9" customHeight="1"/>
    <row r="18374" ht="24.9" customHeight="1"/>
    <row r="18375" ht="24.9" customHeight="1"/>
    <row r="18376" ht="24.9" customHeight="1"/>
    <row r="18377" ht="24.9" customHeight="1"/>
    <row r="18378" ht="24.9" customHeight="1"/>
    <row r="18379" ht="24.9" customHeight="1"/>
    <row r="18380" ht="24.9" customHeight="1"/>
    <row r="18381" ht="24.9" customHeight="1"/>
    <row r="18382" ht="24.9" customHeight="1"/>
    <row r="18383" ht="24.9" customHeight="1"/>
    <row r="18384" ht="24.9" customHeight="1"/>
    <row r="18385" ht="24.9" customHeight="1"/>
    <row r="18386" ht="24.9" customHeight="1"/>
    <row r="18387" ht="24.9" customHeight="1"/>
    <row r="18388" ht="24.9" customHeight="1"/>
    <row r="18389" ht="24.9" customHeight="1"/>
    <row r="18390" ht="24.9" customHeight="1"/>
    <row r="18391" ht="24.9" customHeight="1"/>
    <row r="18392" ht="24.9" customHeight="1"/>
    <row r="18393" ht="24.9" customHeight="1"/>
    <row r="18394" ht="24.9" customHeight="1"/>
    <row r="18395" ht="24.9" customHeight="1"/>
    <row r="18396" ht="24.9" customHeight="1"/>
    <row r="18397" ht="24.9" customHeight="1"/>
    <row r="18398" ht="24.9" customHeight="1"/>
    <row r="18399" ht="24.9" customHeight="1"/>
    <row r="18400" ht="24.9" customHeight="1"/>
    <row r="18401" ht="24.9" customHeight="1"/>
    <row r="18402" ht="24.9" customHeight="1"/>
    <row r="18403" ht="24.9" customHeight="1"/>
    <row r="18404" ht="24.9" customHeight="1"/>
    <row r="18405" ht="24.9" customHeight="1"/>
    <row r="18406" ht="24.9" customHeight="1"/>
    <row r="18407" ht="24.9" customHeight="1"/>
    <row r="18408" ht="24.9" customHeight="1"/>
    <row r="18409" ht="24.9" customHeight="1"/>
    <row r="18410" ht="24.9" customHeight="1"/>
    <row r="18411" ht="24.9" customHeight="1"/>
    <row r="18412" ht="24.9" customHeight="1"/>
    <row r="18413" ht="24.9" customHeight="1"/>
    <row r="18414" ht="24.9" customHeight="1"/>
    <row r="18415" ht="24.9" customHeight="1"/>
    <row r="18416" ht="24.9" customHeight="1"/>
    <row r="18417" ht="24.9" customHeight="1"/>
    <row r="18418" ht="24.9" customHeight="1"/>
    <row r="18419" ht="24.9" customHeight="1"/>
    <row r="18420" ht="24.9" customHeight="1"/>
    <row r="18421" ht="24.9" customHeight="1"/>
    <row r="18422" ht="24.9" customHeight="1"/>
    <row r="18423" ht="24.9" customHeight="1"/>
    <row r="18424" ht="24.9" customHeight="1"/>
    <row r="18425" ht="24.9" customHeight="1"/>
    <row r="18426" ht="24.9" customHeight="1"/>
    <row r="18427" ht="24.9" customHeight="1"/>
    <row r="18428" ht="24.9" customHeight="1"/>
    <row r="18429" ht="24.9" customHeight="1"/>
    <row r="18430" ht="24.9" customHeight="1"/>
    <row r="18431" ht="24.9" customHeight="1"/>
    <row r="18432" ht="24.9" customHeight="1"/>
    <row r="18433" ht="24.9" customHeight="1"/>
    <row r="18434" ht="24.9" customHeight="1"/>
    <row r="18435" ht="24.9" customHeight="1"/>
    <row r="18436" ht="24.9" customHeight="1"/>
    <row r="18437" ht="24.9" customHeight="1"/>
    <row r="18438" ht="24.9" customHeight="1"/>
    <row r="18439" ht="24.9" customHeight="1"/>
    <row r="18440" ht="24.9" customHeight="1"/>
    <row r="18441" ht="24.9" customHeight="1"/>
    <row r="18442" ht="24.9" customHeight="1"/>
    <row r="18443" ht="24.9" customHeight="1"/>
    <row r="18444" ht="24.9" customHeight="1"/>
    <row r="18445" ht="24.9" customHeight="1"/>
    <row r="18446" ht="24.9" customHeight="1"/>
    <row r="18447" ht="24.9" customHeight="1"/>
    <row r="18448" ht="24.9" customHeight="1"/>
    <row r="18449" ht="24.9" customHeight="1"/>
    <row r="18450" ht="24.9" customHeight="1"/>
    <row r="18451" ht="24.9" customHeight="1"/>
    <row r="18452" ht="24.9" customHeight="1"/>
    <row r="18453" ht="24.9" customHeight="1"/>
    <row r="18454" ht="24.9" customHeight="1"/>
    <row r="18455" ht="24.9" customHeight="1"/>
    <row r="18456" ht="24.9" customHeight="1"/>
    <row r="18457" ht="24.9" customHeight="1"/>
    <row r="18458" ht="24.9" customHeight="1"/>
    <row r="18459" ht="24.9" customHeight="1"/>
    <row r="18460" ht="24.9" customHeight="1"/>
    <row r="18461" ht="24.9" customHeight="1"/>
    <row r="18462" ht="24.9" customHeight="1"/>
    <row r="18463" ht="24.9" customHeight="1"/>
    <row r="18464" ht="24.9" customHeight="1"/>
    <row r="18465" ht="24.9" customHeight="1"/>
    <row r="18466" ht="24.9" customHeight="1"/>
    <row r="18467" ht="24.9" customHeight="1"/>
    <row r="18468" ht="24.9" customHeight="1"/>
    <row r="18469" ht="24.9" customHeight="1"/>
    <row r="18470" ht="24.9" customHeight="1"/>
    <row r="18471" ht="24.9" customHeight="1"/>
    <row r="18472" ht="24.9" customHeight="1"/>
    <row r="18473" ht="24.9" customHeight="1"/>
    <row r="18474" ht="24.9" customHeight="1"/>
    <row r="18475" ht="24.9" customHeight="1"/>
    <row r="18476" ht="24.9" customHeight="1"/>
    <row r="18477" ht="24.9" customHeight="1"/>
    <row r="18478" ht="24.9" customHeight="1"/>
    <row r="18479" ht="24.9" customHeight="1"/>
    <row r="18480" ht="24.9" customHeight="1"/>
    <row r="18481" ht="24.9" customHeight="1"/>
    <row r="18482" ht="24.9" customHeight="1"/>
    <row r="18483" ht="24.9" customHeight="1"/>
    <row r="18484" ht="24.9" customHeight="1"/>
    <row r="18485" ht="24.9" customHeight="1"/>
    <row r="18486" ht="24.9" customHeight="1"/>
    <row r="18487" ht="24.9" customHeight="1"/>
    <row r="18488" ht="24.9" customHeight="1"/>
    <row r="18489" ht="24.9" customHeight="1"/>
    <row r="18490" ht="24.9" customHeight="1"/>
    <row r="18491" ht="24.9" customHeight="1"/>
    <row r="18492" ht="24.9" customHeight="1"/>
    <row r="18493" ht="24.9" customHeight="1"/>
    <row r="18494" ht="24.9" customHeight="1"/>
    <row r="18495" ht="24.9" customHeight="1"/>
    <row r="18496" ht="24.9" customHeight="1"/>
    <row r="18497" ht="24.9" customHeight="1"/>
    <row r="18498" ht="24.9" customHeight="1"/>
    <row r="18499" ht="24.9" customHeight="1"/>
    <row r="18500" ht="24.9" customHeight="1"/>
    <row r="18501" ht="24.9" customHeight="1"/>
    <row r="18502" ht="24.9" customHeight="1"/>
    <row r="18503" ht="24.9" customHeight="1"/>
    <row r="18504" ht="24.9" customHeight="1"/>
    <row r="18505" ht="24.9" customHeight="1"/>
    <row r="18506" ht="24.9" customHeight="1"/>
    <row r="18507" ht="24.9" customHeight="1"/>
    <row r="18508" ht="24.9" customHeight="1"/>
    <row r="18509" ht="24.9" customHeight="1"/>
    <row r="18510" ht="24.9" customHeight="1"/>
    <row r="18511" ht="24.9" customHeight="1"/>
    <row r="18512" ht="24.9" customHeight="1"/>
    <row r="18513" ht="24.9" customHeight="1"/>
    <row r="18514" ht="24.9" customHeight="1"/>
    <row r="18515" ht="24.9" customHeight="1"/>
    <row r="18516" ht="24.9" customHeight="1"/>
    <row r="18517" ht="24.9" customHeight="1"/>
    <row r="18518" ht="24.9" customHeight="1"/>
    <row r="18519" ht="24.9" customHeight="1"/>
    <row r="18520" ht="24.9" customHeight="1"/>
    <row r="18521" ht="24.9" customHeight="1"/>
    <row r="18522" ht="24.9" customHeight="1"/>
    <row r="18523" ht="24.9" customHeight="1"/>
    <row r="18524" ht="24.9" customHeight="1"/>
    <row r="18525" ht="24.9" customHeight="1"/>
    <row r="18526" ht="24.9" customHeight="1"/>
    <row r="18527" ht="24.9" customHeight="1"/>
    <row r="18528" ht="24.9" customHeight="1"/>
    <row r="18529" ht="24.9" customHeight="1"/>
    <row r="18530" ht="24.9" customHeight="1"/>
    <row r="18531" ht="24.9" customHeight="1"/>
    <row r="18532" ht="24.9" customHeight="1"/>
    <row r="18533" ht="24.9" customHeight="1"/>
    <row r="18534" ht="24.9" customHeight="1"/>
    <row r="18535" ht="24.9" customHeight="1"/>
    <row r="18536" ht="24.9" customHeight="1"/>
    <row r="18537" ht="24.9" customHeight="1"/>
    <row r="18538" ht="24.9" customHeight="1"/>
    <row r="18539" ht="24.9" customHeight="1"/>
    <row r="18540" ht="24.9" customHeight="1"/>
    <row r="18541" ht="24.9" customHeight="1"/>
    <row r="18542" ht="24.9" customHeight="1"/>
    <row r="18543" ht="24.9" customHeight="1"/>
    <row r="18544" ht="24.9" customHeight="1"/>
    <row r="18545" ht="24.9" customHeight="1"/>
    <row r="18546" ht="24.9" customHeight="1"/>
    <row r="18547" ht="24.9" customHeight="1"/>
    <row r="18548" ht="24.9" customHeight="1"/>
    <row r="18549" ht="24.9" customHeight="1"/>
    <row r="18550" ht="24.9" customHeight="1"/>
    <row r="18551" ht="24.9" customHeight="1"/>
    <row r="18552" ht="24.9" customHeight="1"/>
    <row r="18553" ht="24.9" customHeight="1"/>
    <row r="18554" ht="24.9" customHeight="1"/>
    <row r="18555" ht="24.9" customHeight="1"/>
    <row r="18556" ht="24.9" customHeight="1"/>
    <row r="18557" ht="24.9" customHeight="1"/>
    <row r="18558" ht="24.9" customHeight="1"/>
    <row r="18559" ht="24.9" customHeight="1"/>
    <row r="18560" ht="24.9" customHeight="1"/>
    <row r="18561" ht="24.9" customHeight="1"/>
    <row r="18562" ht="24.9" customHeight="1"/>
    <row r="18563" ht="24.9" customHeight="1"/>
    <row r="18564" ht="24.9" customHeight="1"/>
    <row r="18565" ht="24.9" customHeight="1"/>
    <row r="18566" ht="24.9" customHeight="1"/>
    <row r="18567" ht="24.9" customHeight="1"/>
    <row r="18568" ht="24.9" customHeight="1"/>
    <row r="18569" ht="24.9" customHeight="1"/>
    <row r="18570" ht="24.9" customHeight="1"/>
    <row r="18571" ht="24.9" customHeight="1"/>
    <row r="18572" ht="24.9" customHeight="1"/>
    <row r="18573" ht="24.9" customHeight="1"/>
    <row r="18574" ht="24.9" customHeight="1"/>
    <row r="18575" ht="24.9" customHeight="1"/>
    <row r="18576" ht="24.9" customHeight="1"/>
    <row r="18577" ht="24.9" customHeight="1"/>
    <row r="18578" ht="24.9" customHeight="1"/>
    <row r="18579" ht="24.9" customHeight="1"/>
    <row r="18580" ht="24.9" customHeight="1"/>
    <row r="18581" ht="24.9" customHeight="1"/>
    <row r="18582" ht="24.9" customHeight="1"/>
    <row r="18583" ht="24.9" customHeight="1"/>
    <row r="18584" ht="24.9" customHeight="1"/>
    <row r="18585" ht="24.9" customHeight="1"/>
    <row r="18586" ht="24.9" customHeight="1"/>
    <row r="18587" ht="24.9" customHeight="1"/>
    <row r="18588" ht="24.9" customHeight="1"/>
    <row r="18589" ht="24.9" customHeight="1"/>
    <row r="18590" ht="24.9" customHeight="1"/>
    <row r="18591" ht="24.9" customHeight="1"/>
    <row r="18592" ht="24.9" customHeight="1"/>
    <row r="18593" ht="24.9" customHeight="1"/>
    <row r="18594" ht="24.9" customHeight="1"/>
    <row r="18595" ht="24.9" customHeight="1"/>
    <row r="18596" ht="24.9" customHeight="1"/>
    <row r="18597" ht="24.9" customHeight="1"/>
    <row r="18598" ht="24.9" customHeight="1"/>
    <row r="18599" ht="24.9" customHeight="1"/>
    <row r="18600" ht="24.9" customHeight="1"/>
    <row r="18601" ht="24.9" customHeight="1"/>
    <row r="18602" ht="24.9" customHeight="1"/>
    <row r="18603" ht="24.9" customHeight="1"/>
    <row r="18604" ht="24.9" customHeight="1"/>
    <row r="18605" ht="24.9" customHeight="1"/>
    <row r="18606" ht="24.9" customHeight="1"/>
    <row r="18607" ht="24.9" customHeight="1"/>
    <row r="18608" ht="24.9" customHeight="1"/>
    <row r="18609" ht="24.9" customHeight="1"/>
    <row r="18610" ht="24.9" customHeight="1"/>
    <row r="18611" ht="24.9" customHeight="1"/>
    <row r="18612" ht="24.9" customHeight="1"/>
    <row r="18613" ht="24.9" customHeight="1"/>
    <row r="18614" ht="24.9" customHeight="1"/>
    <row r="18615" ht="24.9" customHeight="1"/>
    <row r="18616" ht="24.9" customHeight="1"/>
    <row r="18617" ht="24.9" customHeight="1"/>
    <row r="18618" ht="24.9" customHeight="1"/>
    <row r="18619" ht="24.9" customHeight="1"/>
    <row r="18620" ht="24.9" customHeight="1"/>
    <row r="18621" ht="24.9" customHeight="1"/>
    <row r="18622" ht="24.9" customHeight="1"/>
    <row r="18623" ht="24.9" customHeight="1"/>
    <row r="18624" ht="24.9" customHeight="1"/>
    <row r="18625" ht="24.9" customHeight="1"/>
    <row r="18626" ht="24.9" customHeight="1"/>
    <row r="18627" ht="24.9" customHeight="1"/>
    <row r="18628" ht="24.9" customHeight="1"/>
    <row r="18629" ht="24.9" customHeight="1"/>
    <row r="18630" ht="24.9" customHeight="1"/>
    <row r="18631" ht="24.9" customHeight="1"/>
    <row r="18632" ht="24.9" customHeight="1"/>
    <row r="18633" ht="24.9" customHeight="1"/>
    <row r="18634" ht="24.9" customHeight="1"/>
    <row r="18635" ht="24.9" customHeight="1"/>
    <row r="18636" ht="24.9" customHeight="1"/>
    <row r="18637" ht="24.9" customHeight="1"/>
    <row r="18638" ht="24.9" customHeight="1"/>
    <row r="18639" ht="24.9" customHeight="1"/>
    <row r="18640" ht="24.9" customHeight="1"/>
    <row r="18641" ht="24.9" customHeight="1"/>
    <row r="18642" ht="24.9" customHeight="1"/>
    <row r="18643" ht="24.9" customHeight="1"/>
    <row r="18644" ht="24.9" customHeight="1"/>
    <row r="18645" ht="24.9" customHeight="1"/>
    <row r="18646" ht="24.9" customHeight="1"/>
    <row r="18647" ht="24.9" customHeight="1"/>
    <row r="18648" ht="24.9" customHeight="1"/>
    <row r="18649" ht="24.9" customHeight="1"/>
    <row r="18650" ht="24.9" customHeight="1"/>
    <row r="18651" ht="24.9" customHeight="1"/>
    <row r="18652" ht="24.9" customHeight="1"/>
    <row r="18653" ht="24.9" customHeight="1"/>
    <row r="18654" ht="24.9" customHeight="1"/>
    <row r="18655" ht="24.9" customHeight="1"/>
    <row r="18656" ht="24.9" customHeight="1"/>
    <row r="18657" ht="24.9" customHeight="1"/>
    <row r="18658" ht="24.9" customHeight="1"/>
    <row r="18659" ht="24.9" customHeight="1"/>
    <row r="18660" ht="24.9" customHeight="1"/>
    <row r="18661" ht="24.9" customHeight="1"/>
    <row r="18662" ht="24.9" customHeight="1"/>
    <row r="18663" ht="24.9" customHeight="1"/>
    <row r="18664" ht="24.9" customHeight="1"/>
    <row r="18665" ht="24.9" customHeight="1"/>
    <row r="18666" ht="24.9" customHeight="1"/>
    <row r="18667" ht="24.9" customHeight="1"/>
    <row r="18668" ht="24.9" customHeight="1"/>
    <row r="18669" ht="24.9" customHeight="1"/>
    <row r="18670" ht="24.9" customHeight="1"/>
    <row r="18671" ht="24.9" customHeight="1"/>
    <row r="18672" ht="24.9" customHeight="1"/>
    <row r="18673" ht="24.9" customHeight="1"/>
    <row r="18674" ht="24.9" customHeight="1"/>
    <row r="18675" ht="24.9" customHeight="1"/>
    <row r="18676" ht="24.9" customHeight="1"/>
    <row r="18677" ht="24.9" customHeight="1"/>
    <row r="18678" ht="24.9" customHeight="1"/>
    <row r="18679" ht="24.9" customHeight="1"/>
    <row r="18680" ht="24.9" customHeight="1"/>
    <row r="18681" ht="24.9" customHeight="1"/>
    <row r="18682" ht="24.9" customHeight="1"/>
    <row r="18683" ht="24.9" customHeight="1"/>
    <row r="18684" ht="24.9" customHeight="1"/>
    <row r="18685" ht="24.9" customHeight="1"/>
    <row r="18686" ht="24.9" customHeight="1"/>
    <row r="18687" ht="24.9" customHeight="1"/>
    <row r="18688" ht="24.9" customHeight="1"/>
    <row r="18689" ht="24.9" customHeight="1"/>
    <row r="18690" ht="24.9" customHeight="1"/>
    <row r="18691" ht="24.9" customHeight="1"/>
    <row r="18692" ht="24.9" customHeight="1"/>
    <row r="18693" ht="24.9" customHeight="1"/>
    <row r="18694" ht="24.9" customHeight="1"/>
    <row r="18695" ht="24.9" customHeight="1"/>
    <row r="18696" ht="24.9" customHeight="1"/>
    <row r="18697" ht="24.9" customHeight="1"/>
    <row r="18698" ht="24.9" customHeight="1"/>
    <row r="18699" ht="24.9" customHeight="1"/>
    <row r="18700" ht="24.9" customHeight="1"/>
    <row r="18701" ht="24.9" customHeight="1"/>
    <row r="18702" ht="24.9" customHeight="1"/>
    <row r="18703" ht="24.9" customHeight="1"/>
    <row r="18704" ht="24.9" customHeight="1"/>
    <row r="18705" ht="24.9" customHeight="1"/>
    <row r="18706" ht="24.9" customHeight="1"/>
    <row r="18707" ht="24.9" customHeight="1"/>
    <row r="18708" ht="24.9" customHeight="1"/>
    <row r="18709" ht="24.9" customHeight="1"/>
    <row r="18710" ht="24.9" customHeight="1"/>
    <row r="18711" ht="24.9" customHeight="1"/>
    <row r="18712" ht="24.9" customHeight="1"/>
    <row r="18713" ht="24.9" customHeight="1"/>
    <row r="18714" ht="24.9" customHeight="1"/>
    <row r="18715" ht="24.9" customHeight="1"/>
    <row r="18716" ht="24.9" customHeight="1"/>
    <row r="18717" ht="24.9" customHeight="1"/>
    <row r="18718" ht="24.9" customHeight="1"/>
    <row r="18719" ht="24.9" customHeight="1"/>
    <row r="18720" ht="24.9" customHeight="1"/>
    <row r="18721" ht="24.9" customHeight="1"/>
    <row r="18722" ht="24.9" customHeight="1"/>
    <row r="18723" ht="24.9" customHeight="1"/>
    <row r="18724" ht="24.9" customHeight="1"/>
    <row r="18725" ht="24.9" customHeight="1"/>
    <row r="18726" ht="24.9" customHeight="1"/>
    <row r="18727" ht="24.9" customHeight="1"/>
    <row r="18728" ht="24.9" customHeight="1"/>
    <row r="18729" ht="24.9" customHeight="1"/>
    <row r="18730" ht="24.9" customHeight="1"/>
    <row r="18731" ht="24.9" customHeight="1"/>
    <row r="18732" ht="24.9" customHeight="1"/>
    <row r="18733" ht="24.9" customHeight="1"/>
    <row r="18734" ht="24.9" customHeight="1"/>
    <row r="18735" ht="24.9" customHeight="1"/>
    <row r="18736" ht="24.9" customHeight="1"/>
    <row r="18737" ht="24.9" customHeight="1"/>
    <row r="18738" ht="24.9" customHeight="1"/>
    <row r="18739" ht="24.9" customHeight="1"/>
    <row r="18740" ht="24.9" customHeight="1"/>
    <row r="18741" ht="24.9" customHeight="1"/>
    <row r="18742" ht="24.9" customHeight="1"/>
    <row r="18743" ht="24.9" customHeight="1"/>
    <row r="18744" ht="24.9" customHeight="1"/>
    <row r="18745" ht="24.9" customHeight="1"/>
    <row r="18746" ht="24.9" customHeight="1"/>
    <row r="18747" ht="24.9" customHeight="1"/>
    <row r="18748" ht="24.9" customHeight="1"/>
    <row r="18749" ht="24.9" customHeight="1"/>
    <row r="18750" ht="24.9" customHeight="1"/>
    <row r="18751" ht="24.9" customHeight="1"/>
    <row r="18752" ht="24.9" customHeight="1"/>
    <row r="18753" ht="24.9" customHeight="1"/>
    <row r="18754" ht="24.9" customHeight="1"/>
    <row r="18755" ht="24.9" customHeight="1"/>
    <row r="18756" ht="24.9" customHeight="1"/>
    <row r="18757" ht="24.9" customHeight="1"/>
    <row r="18758" ht="24.9" customHeight="1"/>
    <row r="18759" ht="24.9" customHeight="1"/>
    <row r="18760" ht="24.9" customHeight="1"/>
    <row r="18761" ht="24.9" customHeight="1"/>
    <row r="18762" ht="24.9" customHeight="1"/>
    <row r="18763" ht="24.9" customHeight="1"/>
    <row r="18764" ht="24.9" customHeight="1"/>
    <row r="18765" ht="24.9" customHeight="1"/>
    <row r="18766" ht="24.9" customHeight="1"/>
    <row r="18767" ht="24.9" customHeight="1"/>
    <row r="18768" ht="24.9" customHeight="1"/>
    <row r="18769" ht="24.9" customHeight="1"/>
    <row r="18770" ht="24.9" customHeight="1"/>
    <row r="18771" ht="24.9" customHeight="1"/>
    <row r="18772" ht="24.9" customHeight="1"/>
    <row r="18773" ht="24.9" customHeight="1"/>
    <row r="18774" ht="24.9" customHeight="1"/>
    <row r="18775" ht="24.9" customHeight="1"/>
    <row r="18776" ht="24.9" customHeight="1"/>
    <row r="18777" ht="24.9" customHeight="1"/>
    <row r="18778" ht="24.9" customHeight="1"/>
    <row r="18779" ht="24.9" customHeight="1"/>
    <row r="18780" ht="24.9" customHeight="1"/>
    <row r="18781" ht="24.9" customHeight="1"/>
    <row r="18782" ht="24.9" customHeight="1"/>
    <row r="18783" ht="24.9" customHeight="1"/>
    <row r="18784" ht="24.9" customHeight="1"/>
    <row r="18785" ht="24.9" customHeight="1"/>
    <row r="18786" ht="24.9" customHeight="1"/>
    <row r="18787" ht="24.9" customHeight="1"/>
    <row r="18788" ht="24.9" customHeight="1"/>
    <row r="18789" ht="24.9" customHeight="1"/>
    <row r="18790" ht="24.9" customHeight="1"/>
    <row r="18791" ht="24.9" customHeight="1"/>
    <row r="18792" ht="24.9" customHeight="1"/>
    <row r="18793" ht="24.9" customHeight="1"/>
    <row r="18794" ht="24.9" customHeight="1"/>
    <row r="18795" ht="24.9" customHeight="1"/>
    <row r="18796" ht="24.9" customHeight="1"/>
    <row r="18797" ht="24.9" customHeight="1"/>
    <row r="18798" ht="24.9" customHeight="1"/>
    <row r="18799" ht="24.9" customHeight="1"/>
    <row r="18800" ht="24.9" customHeight="1"/>
    <row r="18801" ht="24.9" customHeight="1"/>
    <row r="18802" ht="24.9" customHeight="1"/>
    <row r="18803" ht="24.9" customHeight="1"/>
    <row r="18804" ht="24.9" customHeight="1"/>
    <row r="18805" ht="24.9" customHeight="1"/>
    <row r="18806" ht="24.9" customHeight="1"/>
    <row r="18807" ht="24.9" customHeight="1"/>
    <row r="18808" ht="24.9" customHeight="1"/>
    <row r="18809" ht="24.9" customHeight="1"/>
    <row r="18810" ht="24.9" customHeight="1"/>
    <row r="18811" ht="24.9" customHeight="1"/>
    <row r="18812" ht="24.9" customHeight="1"/>
    <row r="18813" ht="24.9" customHeight="1"/>
    <row r="18814" ht="24.9" customHeight="1"/>
    <row r="18815" ht="24.9" customHeight="1"/>
    <row r="18816" ht="24.9" customHeight="1"/>
    <row r="18817" ht="24.9" customHeight="1"/>
    <row r="18818" ht="24.9" customHeight="1"/>
    <row r="18819" ht="24.9" customHeight="1"/>
    <row r="18820" ht="24.9" customHeight="1"/>
    <row r="18821" ht="24.9" customHeight="1"/>
    <row r="18822" ht="24.9" customHeight="1"/>
    <row r="18823" ht="24.9" customHeight="1"/>
    <row r="18824" ht="24.9" customHeight="1"/>
    <row r="18825" ht="24.9" customHeight="1"/>
    <row r="18826" ht="24.9" customHeight="1"/>
    <row r="18827" ht="24.9" customHeight="1"/>
    <row r="18828" ht="24.9" customHeight="1"/>
    <row r="18829" ht="24.9" customHeight="1"/>
    <row r="18830" ht="24.9" customHeight="1"/>
    <row r="18831" ht="24.9" customHeight="1"/>
    <row r="18832" ht="24.9" customHeight="1"/>
    <row r="18833" ht="24.9" customHeight="1"/>
    <row r="18834" ht="24.9" customHeight="1"/>
    <row r="18835" ht="24.9" customHeight="1"/>
    <row r="18836" ht="24.9" customHeight="1"/>
    <row r="18837" ht="24.9" customHeight="1"/>
    <row r="18838" ht="24.9" customHeight="1"/>
    <row r="18839" ht="24.9" customHeight="1"/>
    <row r="18840" ht="24.9" customHeight="1"/>
    <row r="18841" ht="24.9" customHeight="1"/>
    <row r="18842" ht="24.9" customHeight="1"/>
    <row r="18843" ht="24.9" customHeight="1"/>
    <row r="18844" ht="24.9" customHeight="1"/>
    <row r="18845" ht="24.9" customHeight="1"/>
    <row r="18846" ht="24.9" customHeight="1"/>
    <row r="18847" ht="24.9" customHeight="1"/>
    <row r="18848" ht="24.9" customHeight="1"/>
    <row r="18849" ht="24.9" customHeight="1"/>
    <row r="18850" ht="24.9" customHeight="1"/>
    <row r="18851" ht="24.9" customHeight="1"/>
    <row r="18852" ht="24.9" customHeight="1"/>
    <row r="18853" ht="24.9" customHeight="1"/>
    <row r="18854" ht="24.9" customHeight="1"/>
    <row r="18855" ht="24.9" customHeight="1"/>
    <row r="18856" ht="24.9" customHeight="1"/>
    <row r="18857" ht="24.9" customHeight="1"/>
    <row r="18858" ht="24.9" customHeight="1"/>
    <row r="18859" ht="24.9" customHeight="1"/>
    <row r="18860" ht="24.9" customHeight="1"/>
    <row r="18861" ht="24.9" customHeight="1"/>
    <row r="18862" ht="24.9" customHeight="1"/>
    <row r="18863" ht="24.9" customHeight="1"/>
    <row r="18864" ht="24.9" customHeight="1"/>
    <row r="18865" ht="24.9" customHeight="1"/>
    <row r="18866" ht="24.9" customHeight="1"/>
    <row r="18867" ht="24.9" customHeight="1"/>
    <row r="18868" ht="24.9" customHeight="1"/>
    <row r="18869" ht="24.9" customHeight="1"/>
    <row r="18870" ht="24.9" customHeight="1"/>
    <row r="18871" ht="24.9" customHeight="1"/>
    <row r="18872" ht="24.9" customHeight="1"/>
    <row r="18873" ht="24.9" customHeight="1"/>
    <row r="18874" ht="24.9" customHeight="1"/>
    <row r="18875" ht="24.9" customHeight="1"/>
    <row r="18876" ht="24.9" customHeight="1"/>
    <row r="18877" ht="24.9" customHeight="1"/>
    <row r="18878" ht="24.9" customHeight="1"/>
    <row r="18879" ht="24.9" customHeight="1"/>
    <row r="18880" ht="24.9" customHeight="1"/>
    <row r="18881" ht="24.9" customHeight="1"/>
    <row r="18882" ht="24.9" customHeight="1"/>
    <row r="18883" ht="24.9" customHeight="1"/>
    <row r="18884" ht="24.9" customHeight="1"/>
    <row r="18885" ht="24.9" customHeight="1"/>
    <row r="18886" ht="24.9" customHeight="1"/>
    <row r="18887" ht="24.9" customHeight="1"/>
    <row r="18888" ht="24.9" customHeight="1"/>
    <row r="18889" ht="24.9" customHeight="1"/>
    <row r="18890" ht="24.9" customHeight="1"/>
    <row r="18891" ht="24.9" customHeight="1"/>
    <row r="18892" ht="24.9" customHeight="1"/>
    <row r="18893" ht="24.9" customHeight="1"/>
    <row r="18894" ht="24.9" customHeight="1"/>
    <row r="18895" ht="24.9" customHeight="1"/>
    <row r="18896" ht="24.9" customHeight="1"/>
    <row r="18897" ht="24.9" customHeight="1"/>
    <row r="18898" ht="24.9" customHeight="1"/>
    <row r="18899" ht="24.9" customHeight="1"/>
    <row r="18900" ht="24.9" customHeight="1"/>
    <row r="18901" ht="24.9" customHeight="1"/>
    <row r="18902" ht="24.9" customHeight="1"/>
    <row r="18903" ht="24.9" customHeight="1"/>
    <row r="18904" ht="24.9" customHeight="1"/>
    <row r="18905" ht="24.9" customHeight="1"/>
    <row r="18906" ht="24.9" customHeight="1"/>
    <row r="18907" ht="24.9" customHeight="1"/>
    <row r="18908" ht="24.9" customHeight="1"/>
    <row r="18909" ht="24.9" customHeight="1"/>
    <row r="18910" ht="24.9" customHeight="1"/>
    <row r="18911" ht="24.9" customHeight="1"/>
    <row r="18912" ht="24.9" customHeight="1"/>
    <row r="18913" ht="24.9" customHeight="1"/>
    <row r="18914" ht="24.9" customHeight="1"/>
    <row r="18915" ht="24.9" customHeight="1"/>
    <row r="18916" ht="24.9" customHeight="1"/>
    <row r="18917" ht="24.9" customHeight="1"/>
    <row r="18918" ht="24.9" customHeight="1"/>
    <row r="18919" ht="24.9" customHeight="1"/>
    <row r="18920" ht="24.9" customHeight="1"/>
    <row r="18921" ht="24.9" customHeight="1"/>
    <row r="18922" ht="24.9" customHeight="1"/>
    <row r="18923" ht="24.9" customHeight="1"/>
    <row r="18924" ht="24.9" customHeight="1"/>
    <row r="18925" ht="24.9" customHeight="1"/>
    <row r="18926" ht="24.9" customHeight="1"/>
    <row r="18927" ht="24.9" customHeight="1"/>
    <row r="18928" ht="24.9" customHeight="1"/>
    <row r="18929" ht="24.9" customHeight="1"/>
    <row r="18930" ht="24.9" customHeight="1"/>
    <row r="18931" ht="24.9" customHeight="1"/>
    <row r="18932" ht="24.9" customHeight="1"/>
    <row r="18933" ht="24.9" customHeight="1"/>
    <row r="18934" ht="24.9" customHeight="1"/>
    <row r="18935" ht="24.9" customHeight="1"/>
    <row r="18936" ht="24.9" customHeight="1"/>
    <row r="18937" ht="24.9" customHeight="1"/>
    <row r="18938" ht="24.9" customHeight="1"/>
    <row r="18939" ht="24.9" customHeight="1"/>
    <row r="18940" ht="24.9" customHeight="1"/>
    <row r="18941" ht="24.9" customHeight="1"/>
    <row r="18942" ht="24.9" customHeight="1"/>
    <row r="18943" ht="24.9" customHeight="1"/>
    <row r="18944" ht="24.9" customHeight="1"/>
    <row r="18945" ht="24.9" customHeight="1"/>
    <row r="18946" ht="24.9" customHeight="1"/>
    <row r="18947" ht="24.9" customHeight="1"/>
    <row r="18948" ht="24.9" customHeight="1"/>
    <row r="18949" ht="24.9" customHeight="1"/>
    <row r="18950" ht="24.9" customHeight="1"/>
    <row r="18951" ht="24.9" customHeight="1"/>
    <row r="18952" ht="24.9" customHeight="1"/>
    <row r="18953" ht="24.9" customHeight="1"/>
    <row r="18954" ht="24.9" customHeight="1"/>
    <row r="18955" ht="24.9" customHeight="1"/>
    <row r="18956" ht="24.9" customHeight="1"/>
    <row r="18957" ht="24.9" customHeight="1"/>
    <row r="18958" ht="24.9" customHeight="1"/>
    <row r="18959" ht="24.9" customHeight="1"/>
    <row r="18960" ht="24.9" customHeight="1"/>
    <row r="18961" ht="24.9" customHeight="1"/>
    <row r="18962" ht="24.9" customHeight="1"/>
    <row r="18963" ht="24.9" customHeight="1"/>
    <row r="18964" ht="24.9" customHeight="1"/>
    <row r="18965" ht="24.9" customHeight="1"/>
    <row r="18966" ht="24.9" customHeight="1"/>
    <row r="18967" ht="24.9" customHeight="1"/>
    <row r="18968" ht="24.9" customHeight="1"/>
    <row r="18969" ht="24.9" customHeight="1"/>
    <row r="18970" ht="24.9" customHeight="1"/>
    <row r="18971" ht="24.9" customHeight="1"/>
    <row r="18972" ht="24.9" customHeight="1"/>
    <row r="18973" ht="24.9" customHeight="1"/>
    <row r="18974" ht="24.9" customHeight="1"/>
    <row r="18975" ht="24.9" customHeight="1"/>
    <row r="18976" ht="24.9" customHeight="1"/>
    <row r="18977" ht="24.9" customHeight="1"/>
    <row r="18978" ht="24.9" customHeight="1"/>
    <row r="18979" ht="24.9" customHeight="1"/>
    <row r="18980" ht="24.9" customHeight="1"/>
    <row r="18981" ht="24.9" customHeight="1"/>
    <row r="18982" ht="24.9" customHeight="1"/>
    <row r="18983" ht="24.9" customHeight="1"/>
    <row r="18984" ht="24.9" customHeight="1"/>
    <row r="18985" ht="24.9" customHeight="1"/>
    <row r="18986" ht="24.9" customHeight="1"/>
    <row r="18987" ht="24.9" customHeight="1"/>
    <row r="18988" ht="24.9" customHeight="1"/>
    <row r="18989" ht="24.9" customHeight="1"/>
    <row r="18990" ht="24.9" customHeight="1"/>
    <row r="18991" ht="24.9" customHeight="1"/>
    <row r="18992" ht="24.9" customHeight="1"/>
    <row r="18993" ht="24.9" customHeight="1"/>
    <row r="18994" ht="24.9" customHeight="1"/>
    <row r="18995" ht="24.9" customHeight="1"/>
    <row r="18996" ht="24.9" customHeight="1"/>
    <row r="18997" ht="24.9" customHeight="1"/>
    <row r="18998" ht="24.9" customHeight="1"/>
    <row r="18999" ht="24.9" customHeight="1"/>
    <row r="19000" ht="24.9" customHeight="1"/>
    <row r="19001" ht="24.9" customHeight="1"/>
    <row r="19002" ht="24.9" customHeight="1"/>
    <row r="19003" ht="24.9" customHeight="1"/>
    <row r="19004" ht="24.9" customHeight="1"/>
    <row r="19005" ht="24.9" customHeight="1"/>
    <row r="19006" ht="24.9" customHeight="1"/>
    <row r="19007" ht="24.9" customHeight="1"/>
    <row r="19008" ht="24.9" customHeight="1"/>
    <row r="19009" ht="24.9" customHeight="1"/>
    <row r="19010" ht="24.9" customHeight="1"/>
    <row r="19011" ht="24.9" customHeight="1"/>
    <row r="19012" ht="24.9" customHeight="1"/>
    <row r="19013" ht="24.9" customHeight="1"/>
    <row r="19014" ht="24.9" customHeight="1"/>
    <row r="19015" ht="24.9" customHeight="1"/>
    <row r="19016" ht="24.9" customHeight="1"/>
    <row r="19017" ht="24.9" customHeight="1"/>
    <row r="19018" ht="24.9" customHeight="1"/>
    <row r="19019" ht="24.9" customHeight="1"/>
    <row r="19020" ht="24.9" customHeight="1"/>
    <row r="19021" ht="24.9" customHeight="1"/>
    <row r="19022" ht="24.9" customHeight="1"/>
    <row r="19023" ht="24.9" customHeight="1"/>
    <row r="19024" ht="24.9" customHeight="1"/>
    <row r="19025" ht="24.9" customHeight="1"/>
    <row r="19026" ht="24.9" customHeight="1"/>
    <row r="19027" ht="24.9" customHeight="1"/>
    <row r="19028" ht="24.9" customHeight="1"/>
    <row r="19029" ht="24.9" customHeight="1"/>
    <row r="19030" ht="24.9" customHeight="1"/>
    <row r="19031" ht="24.9" customHeight="1"/>
    <row r="19032" ht="24.9" customHeight="1"/>
    <row r="19033" ht="24.9" customHeight="1"/>
    <row r="19034" ht="24.9" customHeight="1"/>
    <row r="19035" ht="24.9" customHeight="1"/>
    <row r="19036" ht="24.9" customHeight="1"/>
    <row r="19037" ht="24.9" customHeight="1"/>
    <row r="19038" ht="24.9" customHeight="1"/>
    <row r="19039" ht="24.9" customHeight="1"/>
    <row r="19040" ht="24.9" customHeight="1"/>
    <row r="19041" ht="24.9" customHeight="1"/>
    <row r="19042" ht="24.9" customHeight="1"/>
    <row r="19043" ht="24.9" customHeight="1"/>
    <row r="19044" ht="24.9" customHeight="1"/>
    <row r="19045" ht="24.9" customHeight="1"/>
    <row r="19046" ht="24.9" customHeight="1"/>
    <row r="19047" ht="24.9" customHeight="1"/>
    <row r="19048" ht="24.9" customHeight="1"/>
    <row r="19049" ht="24.9" customHeight="1"/>
    <row r="19050" ht="24.9" customHeight="1"/>
    <row r="19051" ht="24.9" customHeight="1"/>
    <row r="19052" ht="24.9" customHeight="1"/>
    <row r="19053" ht="24.9" customHeight="1"/>
    <row r="19054" ht="24.9" customHeight="1"/>
    <row r="19055" ht="24.9" customHeight="1"/>
    <row r="19056" ht="24.9" customHeight="1"/>
    <row r="19057" ht="24.9" customHeight="1"/>
    <row r="19058" ht="24.9" customHeight="1"/>
    <row r="19059" ht="24.9" customHeight="1"/>
    <row r="19060" ht="24.9" customHeight="1"/>
    <row r="19061" ht="24.9" customHeight="1"/>
    <row r="19062" ht="24.9" customHeight="1"/>
    <row r="19063" ht="24.9" customHeight="1"/>
    <row r="19064" ht="24.9" customHeight="1"/>
    <row r="19065" ht="24.9" customHeight="1"/>
    <row r="19066" ht="24.9" customHeight="1"/>
    <row r="19067" ht="24.9" customHeight="1"/>
    <row r="19068" ht="24.9" customHeight="1"/>
    <row r="19069" ht="24.9" customHeight="1"/>
    <row r="19070" ht="24.9" customHeight="1"/>
    <row r="19071" ht="24.9" customHeight="1"/>
    <row r="19072" ht="24.9" customHeight="1"/>
    <row r="19073" ht="24.9" customHeight="1"/>
    <row r="19074" ht="24.9" customHeight="1"/>
    <row r="19075" ht="24.9" customHeight="1"/>
    <row r="19076" ht="24.9" customHeight="1"/>
    <row r="19077" ht="24.9" customHeight="1"/>
    <row r="19078" ht="24.9" customHeight="1"/>
    <row r="19079" ht="24.9" customHeight="1"/>
    <row r="19080" ht="24.9" customHeight="1"/>
    <row r="19081" ht="24.9" customHeight="1"/>
    <row r="19082" ht="24.9" customHeight="1"/>
    <row r="19083" ht="24.9" customHeight="1"/>
    <row r="19084" ht="24.9" customHeight="1"/>
    <row r="19085" ht="24.9" customHeight="1"/>
    <row r="19086" ht="24.9" customHeight="1"/>
    <row r="19087" ht="24.9" customHeight="1"/>
    <row r="19088" ht="24.9" customHeight="1"/>
    <row r="19089" ht="24.9" customHeight="1"/>
    <row r="19090" ht="24.9" customHeight="1"/>
    <row r="19091" ht="24.9" customHeight="1"/>
    <row r="19092" ht="24.9" customHeight="1"/>
    <row r="19093" ht="24.9" customHeight="1"/>
    <row r="19094" ht="24.9" customHeight="1"/>
    <row r="19095" ht="24.9" customHeight="1"/>
    <row r="19096" ht="24.9" customHeight="1"/>
    <row r="19097" ht="24.9" customHeight="1"/>
    <row r="19098" ht="24.9" customHeight="1"/>
    <row r="19099" ht="24.9" customHeight="1"/>
    <row r="19100" ht="24.9" customHeight="1"/>
    <row r="19101" ht="24.9" customHeight="1"/>
    <row r="19102" ht="24.9" customHeight="1"/>
    <row r="19103" ht="24.9" customHeight="1"/>
    <row r="19104" ht="24.9" customHeight="1"/>
    <row r="19105" ht="24.9" customHeight="1"/>
    <row r="19106" ht="24.9" customHeight="1"/>
    <row r="19107" ht="24.9" customHeight="1"/>
    <row r="19108" ht="24.9" customHeight="1"/>
    <row r="19109" ht="24.9" customHeight="1"/>
    <row r="19110" ht="24.9" customHeight="1"/>
    <row r="19111" ht="24.9" customHeight="1"/>
    <row r="19112" ht="24.9" customHeight="1"/>
    <row r="19113" ht="24.9" customHeight="1"/>
    <row r="19114" ht="24.9" customHeight="1"/>
    <row r="19115" ht="24.9" customHeight="1"/>
    <row r="19116" ht="24.9" customHeight="1"/>
    <row r="19117" ht="24.9" customHeight="1"/>
    <row r="19118" ht="24.9" customHeight="1"/>
    <row r="19119" ht="24.9" customHeight="1"/>
    <row r="19120" ht="24.9" customHeight="1"/>
    <row r="19121" ht="24.9" customHeight="1"/>
    <row r="19122" ht="24.9" customHeight="1"/>
    <row r="19123" ht="24.9" customHeight="1"/>
    <row r="19124" ht="24.9" customHeight="1"/>
    <row r="19125" ht="24.9" customHeight="1"/>
    <row r="19126" ht="24.9" customHeight="1"/>
    <row r="19127" ht="24.9" customHeight="1"/>
    <row r="19128" ht="24.9" customHeight="1"/>
    <row r="19129" ht="24.9" customHeight="1"/>
    <row r="19130" ht="24.9" customHeight="1"/>
    <row r="19131" ht="24.9" customHeight="1"/>
    <row r="19132" ht="24.9" customHeight="1"/>
    <row r="19133" ht="24.9" customHeight="1"/>
    <row r="19134" ht="24.9" customHeight="1"/>
    <row r="19135" ht="24.9" customHeight="1"/>
    <row r="19136" ht="24.9" customHeight="1"/>
    <row r="19137" ht="24.9" customHeight="1"/>
    <row r="19138" ht="24.9" customHeight="1"/>
    <row r="19139" ht="24.9" customHeight="1"/>
    <row r="19140" ht="24.9" customHeight="1"/>
    <row r="19141" ht="24.9" customHeight="1"/>
    <row r="19142" ht="24.9" customHeight="1"/>
    <row r="19143" ht="24.9" customHeight="1"/>
    <row r="19144" ht="24.9" customHeight="1"/>
    <row r="19145" ht="24.9" customHeight="1"/>
    <row r="19146" ht="24.9" customHeight="1"/>
    <row r="19147" ht="24.9" customHeight="1"/>
    <row r="19148" ht="24.9" customHeight="1"/>
    <row r="19149" ht="24.9" customHeight="1"/>
    <row r="19150" ht="24.9" customHeight="1"/>
    <row r="19151" ht="24.9" customHeight="1"/>
    <row r="19152" ht="24.9" customHeight="1"/>
    <row r="19153" ht="24.9" customHeight="1"/>
    <row r="19154" ht="24.9" customHeight="1"/>
    <row r="19155" ht="24.9" customHeight="1"/>
    <row r="19156" ht="24.9" customHeight="1"/>
    <row r="19157" ht="24.9" customHeight="1"/>
    <row r="19158" ht="24.9" customHeight="1"/>
    <row r="19159" ht="24.9" customHeight="1"/>
    <row r="19160" ht="24.9" customHeight="1"/>
    <row r="19161" ht="24.9" customHeight="1"/>
    <row r="19162" ht="24.9" customHeight="1"/>
    <row r="19163" ht="24.9" customHeight="1"/>
    <row r="19164" ht="24.9" customHeight="1"/>
    <row r="19165" ht="24.9" customHeight="1"/>
    <row r="19166" ht="24.9" customHeight="1"/>
    <row r="19167" ht="24.9" customHeight="1"/>
    <row r="19168" ht="24.9" customHeight="1"/>
    <row r="19169" ht="24.9" customHeight="1"/>
    <row r="19170" ht="24.9" customHeight="1"/>
    <row r="19171" ht="24.9" customHeight="1"/>
    <row r="19172" ht="24.9" customHeight="1"/>
    <row r="19173" ht="24.9" customHeight="1"/>
    <row r="19174" ht="24.9" customHeight="1"/>
    <row r="19175" ht="24.9" customHeight="1"/>
    <row r="19176" ht="24.9" customHeight="1"/>
    <row r="19177" ht="24.9" customHeight="1"/>
    <row r="19178" ht="24.9" customHeight="1"/>
    <row r="19179" ht="24.9" customHeight="1"/>
    <row r="19180" ht="24.9" customHeight="1"/>
    <row r="19181" ht="24.9" customHeight="1"/>
    <row r="19182" ht="24.9" customHeight="1"/>
    <row r="19183" ht="24.9" customHeight="1"/>
    <row r="19184" ht="24.9" customHeight="1"/>
    <row r="19185" ht="24.9" customHeight="1"/>
    <row r="19186" ht="24.9" customHeight="1"/>
    <row r="19187" ht="24.9" customHeight="1"/>
    <row r="19188" ht="24.9" customHeight="1"/>
    <row r="19189" ht="24.9" customHeight="1"/>
    <row r="19190" ht="24.9" customHeight="1"/>
    <row r="19191" ht="24.9" customHeight="1"/>
    <row r="19192" ht="24.9" customHeight="1"/>
    <row r="19193" ht="24.9" customHeight="1"/>
    <row r="19194" ht="24.9" customHeight="1"/>
    <row r="19195" ht="24.9" customHeight="1"/>
    <row r="19196" ht="24.9" customHeight="1"/>
    <row r="19197" ht="24.9" customHeight="1"/>
    <row r="19198" ht="24.9" customHeight="1"/>
    <row r="19199" ht="24.9" customHeight="1"/>
    <row r="19200" ht="24.9" customHeight="1"/>
    <row r="19201" ht="24.9" customHeight="1"/>
    <row r="19202" ht="24.9" customHeight="1"/>
    <row r="19203" ht="24.9" customHeight="1"/>
    <row r="19204" ht="24.9" customHeight="1"/>
    <row r="19205" ht="24.9" customHeight="1"/>
    <row r="19206" ht="24.9" customHeight="1"/>
    <row r="19207" ht="24.9" customHeight="1"/>
    <row r="19208" ht="24.9" customHeight="1"/>
    <row r="19209" ht="24.9" customHeight="1"/>
    <row r="19210" ht="24.9" customHeight="1"/>
    <row r="19211" ht="24.9" customHeight="1"/>
    <row r="19212" ht="24.9" customHeight="1"/>
    <row r="19213" ht="24.9" customHeight="1"/>
    <row r="19214" ht="24.9" customHeight="1"/>
    <row r="19215" ht="24.9" customHeight="1"/>
    <row r="19216" ht="24.9" customHeight="1"/>
    <row r="19217" ht="24.9" customHeight="1"/>
    <row r="19218" ht="24.9" customHeight="1"/>
    <row r="19219" ht="24.9" customHeight="1"/>
    <row r="19220" ht="24.9" customHeight="1"/>
    <row r="19221" ht="24.9" customHeight="1"/>
    <row r="19222" ht="24.9" customHeight="1"/>
    <row r="19223" ht="24.9" customHeight="1"/>
    <row r="19224" ht="24.9" customHeight="1"/>
    <row r="19225" ht="24.9" customHeight="1"/>
    <row r="19226" ht="24.9" customHeight="1"/>
    <row r="19227" ht="24.9" customHeight="1"/>
    <row r="19228" ht="24.9" customHeight="1"/>
    <row r="19229" ht="24.9" customHeight="1"/>
    <row r="19230" ht="24.9" customHeight="1"/>
    <row r="19231" ht="24.9" customHeight="1"/>
    <row r="19232" ht="24.9" customHeight="1"/>
    <row r="19233" ht="24.9" customHeight="1"/>
    <row r="19234" ht="24.9" customHeight="1"/>
    <row r="19235" ht="24.9" customHeight="1"/>
    <row r="19236" ht="24.9" customHeight="1"/>
    <row r="19237" ht="24.9" customHeight="1"/>
    <row r="19238" ht="24.9" customHeight="1"/>
    <row r="19239" ht="24.9" customHeight="1"/>
    <row r="19240" ht="24.9" customHeight="1"/>
    <row r="19241" ht="24.9" customHeight="1"/>
    <row r="19242" ht="24.9" customHeight="1"/>
    <row r="19243" ht="24.9" customHeight="1"/>
    <row r="19244" ht="24.9" customHeight="1"/>
    <row r="19245" ht="24.9" customHeight="1"/>
    <row r="19246" ht="24.9" customHeight="1"/>
    <row r="19247" ht="24.9" customHeight="1"/>
    <row r="19248" ht="24.9" customHeight="1"/>
    <row r="19249" ht="24.9" customHeight="1"/>
    <row r="19250" ht="24.9" customHeight="1"/>
    <row r="19251" ht="24.9" customHeight="1"/>
    <row r="19252" ht="24.9" customHeight="1"/>
    <row r="19253" ht="24.9" customHeight="1"/>
    <row r="19254" ht="24.9" customHeight="1"/>
    <row r="19255" ht="24.9" customHeight="1"/>
    <row r="19256" ht="24.9" customHeight="1"/>
    <row r="19257" ht="24.9" customHeight="1"/>
    <row r="19258" ht="24.9" customHeight="1"/>
    <row r="19259" ht="24.9" customHeight="1"/>
    <row r="19260" ht="24.9" customHeight="1"/>
    <row r="19261" ht="24.9" customHeight="1"/>
    <row r="19262" ht="24.9" customHeight="1"/>
    <row r="19263" ht="24.9" customHeight="1"/>
    <row r="19264" ht="24.9" customHeight="1"/>
    <row r="19265" ht="24.9" customHeight="1"/>
    <row r="19266" ht="24.9" customHeight="1"/>
    <row r="19267" ht="24.9" customHeight="1"/>
    <row r="19268" ht="24.9" customHeight="1"/>
    <row r="19269" ht="24.9" customHeight="1"/>
    <row r="19270" ht="24.9" customHeight="1"/>
    <row r="19271" ht="24.9" customHeight="1"/>
    <row r="19272" ht="24.9" customHeight="1"/>
    <row r="19273" ht="24.9" customHeight="1"/>
    <row r="19274" ht="24.9" customHeight="1"/>
    <row r="19275" ht="24.9" customHeight="1"/>
    <row r="19276" ht="24.9" customHeight="1"/>
    <row r="19277" ht="24.9" customHeight="1"/>
    <row r="19278" ht="24.9" customHeight="1"/>
    <row r="19279" ht="24.9" customHeight="1"/>
    <row r="19280" ht="24.9" customHeight="1"/>
    <row r="19281" ht="24.9" customHeight="1"/>
    <row r="19282" ht="24.9" customHeight="1"/>
    <row r="19283" ht="24.9" customHeight="1"/>
    <row r="19284" ht="24.9" customHeight="1"/>
    <row r="19285" ht="24.9" customHeight="1"/>
    <row r="19286" ht="24.9" customHeight="1"/>
    <row r="19287" ht="24.9" customHeight="1"/>
    <row r="19288" ht="24.9" customHeight="1"/>
    <row r="19289" ht="24.9" customHeight="1"/>
    <row r="19290" ht="24.9" customHeight="1"/>
    <row r="19291" ht="24.9" customHeight="1"/>
    <row r="19292" ht="24.9" customHeight="1"/>
    <row r="19293" ht="24.9" customHeight="1"/>
    <row r="19294" ht="24.9" customHeight="1"/>
    <row r="19295" ht="24.9" customHeight="1"/>
    <row r="19296" ht="24.9" customHeight="1"/>
    <row r="19297" ht="24.9" customHeight="1"/>
    <row r="19298" ht="24.9" customHeight="1"/>
    <row r="19299" ht="24.9" customHeight="1"/>
    <row r="19300" ht="24.9" customHeight="1"/>
    <row r="19301" ht="24.9" customHeight="1"/>
    <row r="19302" ht="24.9" customHeight="1"/>
    <row r="19303" ht="24.9" customHeight="1"/>
    <row r="19304" ht="24.9" customHeight="1"/>
    <row r="19305" ht="24.9" customHeight="1"/>
    <row r="19306" ht="24.9" customHeight="1"/>
    <row r="19307" ht="24.9" customHeight="1"/>
    <row r="19308" ht="24.9" customHeight="1"/>
    <row r="19309" ht="24.9" customHeight="1"/>
    <row r="19310" ht="24.9" customHeight="1"/>
    <row r="19311" ht="24.9" customHeight="1"/>
    <row r="19312" ht="24.9" customHeight="1"/>
    <row r="19313" ht="24.9" customHeight="1"/>
    <row r="19314" ht="24.9" customHeight="1"/>
    <row r="19315" ht="24.9" customHeight="1"/>
    <row r="19316" ht="24.9" customHeight="1"/>
    <row r="19317" ht="24.9" customHeight="1"/>
    <row r="19318" ht="24.9" customHeight="1"/>
    <row r="19319" ht="24.9" customHeight="1"/>
    <row r="19320" ht="24.9" customHeight="1"/>
    <row r="19321" ht="24.9" customHeight="1"/>
    <row r="19322" ht="24.9" customHeight="1"/>
    <row r="19323" ht="24.9" customHeight="1"/>
    <row r="19324" ht="24.9" customHeight="1"/>
    <row r="19325" ht="24.9" customHeight="1"/>
    <row r="19326" ht="24.9" customHeight="1"/>
    <row r="19327" ht="24.9" customHeight="1"/>
    <row r="19328" ht="24.9" customHeight="1"/>
    <row r="19329" ht="24.9" customHeight="1"/>
    <row r="19330" ht="24.9" customHeight="1"/>
    <row r="19331" ht="24.9" customHeight="1"/>
    <row r="19332" ht="24.9" customHeight="1"/>
    <row r="19333" ht="24.9" customHeight="1"/>
    <row r="19334" ht="24.9" customHeight="1"/>
    <row r="19335" ht="24.9" customHeight="1"/>
    <row r="19336" ht="24.9" customHeight="1"/>
    <row r="19337" ht="24.9" customHeight="1"/>
    <row r="19338" ht="24.9" customHeight="1"/>
    <row r="19339" ht="24.9" customHeight="1"/>
    <row r="19340" ht="24.9" customHeight="1"/>
    <row r="19341" ht="24.9" customHeight="1"/>
    <row r="19342" ht="24.9" customHeight="1"/>
    <row r="19343" ht="24.9" customHeight="1"/>
    <row r="19344" ht="24.9" customHeight="1"/>
    <row r="19345" ht="24.9" customHeight="1"/>
    <row r="19346" ht="24.9" customHeight="1"/>
    <row r="19347" ht="24.9" customHeight="1"/>
    <row r="19348" ht="24.9" customHeight="1"/>
    <row r="19349" ht="24.9" customHeight="1"/>
    <row r="19350" ht="24.9" customHeight="1"/>
    <row r="19351" ht="24.9" customHeight="1"/>
    <row r="19352" ht="24.9" customHeight="1"/>
    <row r="19353" ht="24.9" customHeight="1"/>
    <row r="19354" ht="24.9" customHeight="1"/>
    <row r="19355" ht="24.9" customHeight="1"/>
    <row r="19356" ht="24.9" customHeight="1"/>
    <row r="19357" ht="24.9" customHeight="1"/>
    <row r="19358" ht="24.9" customHeight="1"/>
    <row r="19359" ht="24.9" customHeight="1"/>
    <row r="19360" ht="24.9" customHeight="1"/>
    <row r="19361" ht="24.9" customHeight="1"/>
    <row r="19362" ht="24.9" customHeight="1"/>
    <row r="19363" ht="24.9" customHeight="1"/>
    <row r="19364" ht="24.9" customHeight="1"/>
    <row r="19365" ht="24.9" customHeight="1"/>
    <row r="19366" ht="24.9" customHeight="1"/>
    <row r="19367" ht="24.9" customHeight="1"/>
    <row r="19368" ht="24.9" customHeight="1"/>
    <row r="19369" ht="24.9" customHeight="1"/>
    <row r="19370" ht="24.9" customHeight="1"/>
    <row r="19371" ht="24.9" customHeight="1"/>
    <row r="19372" ht="24.9" customHeight="1"/>
    <row r="19373" ht="24.9" customHeight="1"/>
    <row r="19374" ht="24.9" customHeight="1"/>
    <row r="19375" ht="24.9" customHeight="1"/>
    <row r="19376" ht="24.9" customHeight="1"/>
    <row r="19377" ht="24.9" customHeight="1"/>
    <row r="19378" ht="24.9" customHeight="1"/>
    <row r="19379" ht="24.9" customHeight="1"/>
    <row r="19380" ht="24.9" customHeight="1"/>
    <row r="19381" ht="24.9" customHeight="1"/>
    <row r="19382" ht="24.9" customHeight="1"/>
    <row r="19383" ht="24.9" customHeight="1"/>
    <row r="19384" ht="24.9" customHeight="1"/>
    <row r="19385" ht="24.9" customHeight="1"/>
    <row r="19386" ht="24.9" customHeight="1"/>
    <row r="19387" ht="24.9" customHeight="1"/>
    <row r="19388" ht="24.9" customHeight="1"/>
    <row r="19389" ht="24.9" customHeight="1"/>
    <row r="19390" ht="24.9" customHeight="1"/>
    <row r="19391" ht="24.9" customHeight="1"/>
    <row r="19392" ht="24.9" customHeight="1"/>
    <row r="19393" ht="24.9" customHeight="1"/>
    <row r="19394" ht="24.9" customHeight="1"/>
    <row r="19395" ht="24.9" customHeight="1"/>
    <row r="19396" ht="24.9" customHeight="1"/>
    <row r="19397" ht="24.9" customHeight="1"/>
    <row r="19398" ht="24.9" customHeight="1"/>
    <row r="19399" ht="24.9" customHeight="1"/>
    <row r="19400" ht="24.9" customHeight="1"/>
    <row r="19401" ht="24.9" customHeight="1"/>
    <row r="19402" ht="24.9" customHeight="1"/>
    <row r="19403" ht="24.9" customHeight="1"/>
    <row r="19404" ht="24.9" customHeight="1"/>
    <row r="19405" ht="24.9" customHeight="1"/>
    <row r="19406" ht="24.9" customHeight="1"/>
    <row r="19407" ht="24.9" customHeight="1"/>
    <row r="19408" ht="24.9" customHeight="1"/>
    <row r="19409" ht="24.9" customHeight="1"/>
    <row r="19410" ht="24.9" customHeight="1"/>
    <row r="19411" ht="24.9" customHeight="1"/>
    <row r="19412" ht="24.9" customHeight="1"/>
    <row r="19413" ht="24.9" customHeight="1"/>
    <row r="19414" ht="24.9" customHeight="1"/>
    <row r="19415" ht="24.9" customHeight="1"/>
    <row r="19416" ht="24.9" customHeight="1"/>
    <row r="19417" ht="24.9" customHeight="1"/>
    <row r="19418" ht="24.9" customHeight="1"/>
    <row r="19419" ht="24.9" customHeight="1"/>
    <row r="19420" ht="24.9" customHeight="1"/>
    <row r="19421" ht="24.9" customHeight="1"/>
    <row r="19422" ht="24.9" customHeight="1"/>
    <row r="19423" ht="24.9" customHeight="1"/>
    <row r="19424" ht="24.9" customHeight="1"/>
    <row r="19425" ht="24.9" customHeight="1"/>
    <row r="19426" ht="24.9" customHeight="1"/>
    <row r="19427" ht="24.9" customHeight="1"/>
    <row r="19428" ht="24.9" customHeight="1"/>
    <row r="19429" ht="24.9" customHeight="1"/>
    <row r="19430" ht="24.9" customHeight="1"/>
    <row r="19431" ht="24.9" customHeight="1"/>
    <row r="19432" ht="24.9" customHeight="1"/>
    <row r="19433" ht="24.9" customHeight="1"/>
    <row r="19434" ht="24.9" customHeight="1"/>
    <row r="19435" ht="24.9" customHeight="1"/>
    <row r="19436" ht="24.9" customHeight="1"/>
    <row r="19437" ht="24.9" customHeight="1"/>
    <row r="19438" ht="24.9" customHeight="1"/>
    <row r="19439" ht="24.9" customHeight="1"/>
    <row r="19440" ht="24.9" customHeight="1"/>
    <row r="19441" ht="24.9" customHeight="1"/>
    <row r="19442" ht="24.9" customHeight="1"/>
    <row r="19443" ht="24.9" customHeight="1"/>
    <row r="19444" ht="24.9" customHeight="1"/>
    <row r="19445" ht="24.9" customHeight="1"/>
    <row r="19446" ht="24.9" customHeight="1"/>
    <row r="19447" ht="24.9" customHeight="1"/>
    <row r="19448" ht="24.9" customHeight="1"/>
    <row r="19449" ht="24.9" customHeight="1"/>
    <row r="19450" ht="24.9" customHeight="1"/>
    <row r="19451" ht="24.9" customHeight="1"/>
    <row r="19452" ht="24.9" customHeight="1"/>
    <row r="19453" ht="24.9" customHeight="1"/>
    <row r="19454" ht="24.9" customHeight="1"/>
    <row r="19455" ht="24.9" customHeight="1"/>
    <row r="19456" ht="24.9" customHeight="1"/>
    <row r="19457" ht="24.9" customHeight="1"/>
    <row r="19458" ht="24.9" customHeight="1"/>
    <row r="19459" ht="24.9" customHeight="1"/>
    <row r="19460" ht="24.9" customHeight="1"/>
    <row r="19461" ht="24.9" customHeight="1"/>
    <row r="19462" ht="24.9" customHeight="1"/>
    <row r="19463" ht="24.9" customHeight="1"/>
    <row r="19464" ht="24.9" customHeight="1"/>
    <row r="19465" ht="24.9" customHeight="1"/>
    <row r="19466" ht="24.9" customHeight="1"/>
    <row r="19467" ht="24.9" customHeight="1"/>
    <row r="19468" ht="24.9" customHeight="1"/>
    <row r="19469" ht="24.9" customHeight="1"/>
    <row r="19470" ht="24.9" customHeight="1"/>
    <row r="19471" ht="24.9" customHeight="1"/>
    <row r="19472" ht="24.9" customHeight="1"/>
    <row r="19473" ht="24.9" customHeight="1"/>
    <row r="19474" ht="24.9" customHeight="1"/>
    <row r="19475" ht="24.9" customHeight="1"/>
    <row r="19476" ht="24.9" customHeight="1"/>
    <row r="19477" ht="24.9" customHeight="1"/>
    <row r="19478" ht="24.9" customHeight="1"/>
    <row r="19479" ht="24.9" customHeight="1"/>
    <row r="19480" ht="24.9" customHeight="1"/>
    <row r="19481" ht="24.9" customHeight="1"/>
    <row r="19482" ht="24.9" customHeight="1"/>
    <row r="19483" ht="24.9" customHeight="1"/>
    <row r="19484" ht="24.9" customHeight="1"/>
    <row r="19485" ht="24.9" customHeight="1"/>
    <row r="19486" ht="24.9" customHeight="1"/>
    <row r="19487" ht="24.9" customHeight="1"/>
    <row r="19488" ht="24.9" customHeight="1"/>
    <row r="19489" ht="24.9" customHeight="1"/>
    <row r="19490" ht="24.9" customHeight="1"/>
    <row r="19491" ht="24.9" customHeight="1"/>
    <row r="19492" ht="24.9" customHeight="1"/>
    <row r="19493" ht="24.9" customHeight="1"/>
    <row r="19494" ht="24.9" customHeight="1"/>
    <row r="19495" ht="24.9" customHeight="1"/>
    <row r="19496" ht="24.9" customHeight="1"/>
    <row r="19497" ht="24.9" customHeight="1"/>
    <row r="19498" ht="24.9" customHeight="1"/>
    <row r="19499" ht="24.9" customHeight="1"/>
    <row r="19500" ht="24.9" customHeight="1"/>
    <row r="19501" ht="24.9" customHeight="1"/>
    <row r="19502" ht="24.9" customHeight="1"/>
    <row r="19503" ht="24.9" customHeight="1"/>
    <row r="19504" ht="24.9" customHeight="1"/>
    <row r="19505" ht="24.9" customHeight="1"/>
    <row r="19506" ht="24.9" customHeight="1"/>
    <row r="19507" ht="24.9" customHeight="1"/>
    <row r="19508" ht="24.9" customHeight="1"/>
    <row r="19509" ht="24.9" customHeight="1"/>
    <row r="19510" ht="24.9" customHeight="1"/>
    <row r="19511" ht="24.9" customHeight="1"/>
    <row r="19512" ht="24.9" customHeight="1"/>
    <row r="19513" ht="24.9" customHeight="1"/>
    <row r="19514" ht="24.9" customHeight="1"/>
    <row r="19515" ht="24.9" customHeight="1"/>
    <row r="19516" ht="24.9" customHeight="1"/>
    <row r="19517" ht="24.9" customHeight="1"/>
    <row r="19518" ht="24.9" customHeight="1"/>
    <row r="19519" ht="24.9" customHeight="1"/>
    <row r="19520" ht="24.9" customHeight="1"/>
    <row r="19521" ht="24.9" customHeight="1"/>
    <row r="19522" ht="24.9" customHeight="1"/>
    <row r="19523" ht="24.9" customHeight="1"/>
    <row r="19524" ht="24.9" customHeight="1"/>
    <row r="19525" ht="24.9" customHeight="1"/>
    <row r="19526" ht="24.9" customHeight="1"/>
    <row r="19527" ht="24.9" customHeight="1"/>
    <row r="19528" ht="24.9" customHeight="1"/>
    <row r="19529" ht="24.9" customHeight="1"/>
    <row r="19530" ht="24.9" customHeight="1"/>
    <row r="19531" ht="24.9" customHeight="1"/>
    <row r="19532" ht="24.9" customHeight="1"/>
    <row r="19533" ht="24.9" customHeight="1"/>
    <row r="19534" ht="24.9" customHeight="1"/>
    <row r="19535" ht="24.9" customHeight="1"/>
    <row r="19536" ht="24.9" customHeight="1"/>
    <row r="19537" ht="24.9" customHeight="1"/>
    <row r="19538" ht="24.9" customHeight="1"/>
    <row r="19539" ht="24.9" customHeight="1"/>
    <row r="19540" ht="24.9" customHeight="1"/>
    <row r="19541" ht="24.9" customHeight="1"/>
    <row r="19542" ht="24.9" customHeight="1"/>
    <row r="19543" ht="24.9" customHeight="1"/>
    <row r="19544" ht="24.9" customHeight="1"/>
    <row r="19545" ht="24.9" customHeight="1"/>
    <row r="19546" ht="24.9" customHeight="1"/>
    <row r="19547" ht="24.9" customHeight="1"/>
    <row r="19548" ht="24.9" customHeight="1"/>
    <row r="19549" ht="24.9" customHeight="1"/>
    <row r="19550" ht="24.9" customHeight="1"/>
    <row r="19551" ht="24.9" customHeight="1"/>
    <row r="19552" ht="24.9" customHeight="1"/>
    <row r="19553" ht="24.9" customHeight="1"/>
    <row r="19554" ht="24.9" customHeight="1"/>
    <row r="19555" ht="24.9" customHeight="1"/>
    <row r="19556" ht="24.9" customHeight="1"/>
    <row r="19557" ht="24.9" customHeight="1"/>
    <row r="19558" ht="24.9" customHeight="1"/>
    <row r="19559" ht="24.9" customHeight="1"/>
    <row r="19560" ht="24.9" customHeight="1"/>
    <row r="19561" ht="24.9" customHeight="1"/>
    <row r="19562" ht="24.9" customHeight="1"/>
    <row r="19563" ht="24.9" customHeight="1"/>
    <row r="19564" ht="24.9" customHeight="1"/>
    <row r="19565" ht="24.9" customHeight="1"/>
    <row r="19566" ht="24.9" customHeight="1"/>
    <row r="19567" ht="24.9" customHeight="1"/>
    <row r="19568" ht="24.9" customHeight="1"/>
    <row r="19569" ht="24.9" customHeight="1"/>
    <row r="19570" ht="24.9" customHeight="1"/>
    <row r="19571" ht="24.9" customHeight="1"/>
    <row r="19572" ht="24.9" customHeight="1"/>
    <row r="19573" ht="24.9" customHeight="1"/>
    <row r="19574" ht="24.9" customHeight="1"/>
    <row r="19575" ht="24.9" customHeight="1"/>
    <row r="19576" ht="24.9" customHeight="1"/>
    <row r="19577" ht="24.9" customHeight="1"/>
    <row r="19578" ht="24.9" customHeight="1"/>
    <row r="19579" ht="24.9" customHeight="1"/>
    <row r="19580" ht="24.9" customHeight="1"/>
    <row r="19581" ht="24.9" customHeight="1"/>
    <row r="19582" ht="24.9" customHeight="1"/>
    <row r="19583" ht="24.9" customHeight="1"/>
    <row r="19584" ht="24.9" customHeight="1"/>
    <row r="19585" ht="24.9" customHeight="1"/>
    <row r="19586" ht="24.9" customHeight="1"/>
    <row r="19587" ht="24.9" customHeight="1"/>
    <row r="19588" ht="24.9" customHeight="1"/>
    <row r="19589" ht="24.9" customHeight="1"/>
    <row r="19590" ht="24.9" customHeight="1"/>
    <row r="19591" ht="24.9" customHeight="1"/>
    <row r="19592" ht="24.9" customHeight="1"/>
    <row r="19593" ht="24.9" customHeight="1"/>
    <row r="19594" ht="24.9" customHeight="1"/>
    <row r="19595" ht="24.9" customHeight="1"/>
    <row r="19596" ht="24.9" customHeight="1"/>
    <row r="19597" ht="24.9" customHeight="1"/>
    <row r="19598" ht="24.9" customHeight="1"/>
    <row r="19599" ht="24.9" customHeight="1"/>
    <row r="19600" ht="24.9" customHeight="1"/>
    <row r="19601" ht="24.9" customHeight="1"/>
    <row r="19602" ht="24.9" customHeight="1"/>
    <row r="19603" ht="24.9" customHeight="1"/>
    <row r="19604" ht="24.9" customHeight="1"/>
    <row r="19605" ht="24.9" customHeight="1"/>
    <row r="19606" ht="24.9" customHeight="1"/>
    <row r="19607" ht="24.9" customHeight="1"/>
    <row r="19608" ht="24.9" customHeight="1"/>
    <row r="19609" ht="24.9" customHeight="1"/>
    <row r="19610" ht="24.9" customHeight="1"/>
    <row r="19611" ht="24.9" customHeight="1"/>
    <row r="19612" ht="24.9" customHeight="1"/>
    <row r="19613" ht="24.9" customHeight="1"/>
    <row r="19614" ht="24.9" customHeight="1"/>
    <row r="19615" ht="24.9" customHeight="1"/>
    <row r="19616" ht="24.9" customHeight="1"/>
    <row r="19617" ht="24.9" customHeight="1"/>
    <row r="19618" ht="24.9" customHeight="1"/>
    <row r="19619" ht="24.9" customHeight="1"/>
    <row r="19620" ht="24.9" customHeight="1"/>
    <row r="19621" ht="24.9" customHeight="1"/>
    <row r="19622" ht="24.9" customHeight="1"/>
    <row r="19623" ht="24.9" customHeight="1"/>
    <row r="19624" ht="24.9" customHeight="1"/>
    <row r="19625" ht="24.9" customHeight="1"/>
    <row r="19626" ht="24.9" customHeight="1"/>
    <row r="19627" ht="24.9" customHeight="1"/>
    <row r="19628" ht="24.9" customHeight="1"/>
    <row r="19629" ht="24.9" customHeight="1"/>
    <row r="19630" ht="24.9" customHeight="1"/>
    <row r="19631" ht="24.9" customHeight="1"/>
    <row r="19632" ht="24.9" customHeight="1"/>
    <row r="19633" ht="24.9" customHeight="1"/>
    <row r="19634" ht="24.9" customHeight="1"/>
    <row r="19635" ht="24.9" customHeight="1"/>
    <row r="19636" ht="24.9" customHeight="1"/>
    <row r="19637" ht="24.9" customHeight="1"/>
    <row r="19638" ht="24.9" customHeight="1"/>
    <row r="19639" ht="24.9" customHeight="1"/>
    <row r="19640" ht="24.9" customHeight="1"/>
    <row r="19641" ht="24.9" customHeight="1"/>
    <row r="19642" ht="24.9" customHeight="1"/>
    <row r="19643" ht="24.9" customHeight="1"/>
    <row r="19644" ht="24.9" customHeight="1"/>
    <row r="19645" ht="24.9" customHeight="1"/>
    <row r="19646" ht="24.9" customHeight="1"/>
    <row r="19647" ht="24.9" customHeight="1"/>
    <row r="19648" ht="24.9" customHeight="1"/>
    <row r="19649" ht="24.9" customHeight="1"/>
    <row r="19650" ht="24.9" customHeight="1"/>
    <row r="19651" ht="24.9" customHeight="1"/>
    <row r="19652" ht="24.9" customHeight="1"/>
    <row r="19653" ht="24.9" customHeight="1"/>
    <row r="19654" ht="24.9" customHeight="1"/>
    <row r="19655" ht="24.9" customHeight="1"/>
    <row r="19656" ht="24.9" customHeight="1"/>
    <row r="19657" ht="24.9" customHeight="1"/>
    <row r="19658" ht="24.9" customHeight="1"/>
    <row r="19659" ht="24.9" customHeight="1"/>
    <row r="19660" ht="24.9" customHeight="1"/>
    <row r="19661" ht="24.9" customHeight="1"/>
    <row r="19662" ht="24.9" customHeight="1"/>
    <row r="19663" ht="24.9" customHeight="1"/>
    <row r="19664" ht="24.9" customHeight="1"/>
    <row r="19665" ht="24.9" customHeight="1"/>
    <row r="19666" ht="24.9" customHeight="1"/>
    <row r="19667" ht="24.9" customHeight="1"/>
    <row r="19668" ht="24.9" customHeight="1"/>
    <row r="19669" ht="24.9" customHeight="1"/>
    <row r="19670" ht="24.9" customHeight="1"/>
    <row r="19671" ht="24.9" customHeight="1"/>
    <row r="19672" ht="24.9" customHeight="1"/>
    <row r="19673" ht="24.9" customHeight="1"/>
    <row r="19674" ht="24.9" customHeight="1"/>
    <row r="19675" ht="24.9" customHeight="1"/>
    <row r="19676" ht="24.9" customHeight="1"/>
    <row r="19677" ht="24.9" customHeight="1"/>
    <row r="19678" ht="24.9" customHeight="1"/>
    <row r="19679" ht="24.9" customHeight="1"/>
    <row r="19680" ht="24.9" customHeight="1"/>
    <row r="19681" ht="24.9" customHeight="1"/>
    <row r="19682" ht="24.9" customHeight="1"/>
    <row r="19683" ht="24.9" customHeight="1"/>
    <row r="19684" ht="24.9" customHeight="1"/>
    <row r="19685" ht="24.9" customHeight="1"/>
    <row r="19686" ht="24.9" customHeight="1"/>
    <row r="19687" ht="24.9" customHeight="1"/>
    <row r="19688" ht="24.9" customHeight="1"/>
    <row r="19689" ht="24.9" customHeight="1"/>
    <row r="19690" ht="24.9" customHeight="1"/>
    <row r="19691" ht="24.9" customHeight="1"/>
    <row r="19692" ht="24.9" customHeight="1"/>
    <row r="19693" ht="24.9" customHeight="1"/>
    <row r="19694" ht="24.9" customHeight="1"/>
    <row r="19695" ht="24.9" customHeight="1"/>
    <row r="19696" ht="24.9" customHeight="1"/>
    <row r="19697" ht="24.9" customHeight="1"/>
    <row r="19698" ht="24.9" customHeight="1"/>
    <row r="19699" ht="24.9" customHeight="1"/>
    <row r="19700" ht="24.9" customHeight="1"/>
    <row r="19701" ht="24.9" customHeight="1"/>
    <row r="19702" ht="24.9" customHeight="1"/>
    <row r="19703" ht="24.9" customHeight="1"/>
    <row r="19704" ht="24.9" customHeight="1"/>
    <row r="19705" ht="24.9" customHeight="1"/>
    <row r="19706" ht="24.9" customHeight="1"/>
    <row r="19707" ht="24.9" customHeight="1"/>
    <row r="19708" ht="24.9" customHeight="1"/>
    <row r="19709" ht="24.9" customHeight="1"/>
    <row r="19710" ht="24.9" customHeight="1"/>
    <row r="19711" ht="24.9" customHeight="1"/>
    <row r="19712" ht="24.9" customHeight="1"/>
    <row r="19713" ht="24.9" customHeight="1"/>
    <row r="19714" ht="24.9" customHeight="1"/>
    <row r="19715" ht="24.9" customHeight="1"/>
    <row r="19716" ht="24.9" customHeight="1"/>
    <row r="19717" ht="24.9" customHeight="1"/>
    <row r="19718" ht="24.9" customHeight="1"/>
    <row r="19719" ht="24.9" customHeight="1"/>
    <row r="19720" ht="24.9" customHeight="1"/>
    <row r="19721" ht="24.9" customHeight="1"/>
    <row r="19722" ht="24.9" customHeight="1"/>
    <row r="19723" ht="24.9" customHeight="1"/>
    <row r="19724" ht="24.9" customHeight="1"/>
    <row r="19725" ht="24.9" customHeight="1"/>
    <row r="19726" ht="24.9" customHeight="1"/>
    <row r="19727" ht="24.9" customHeight="1"/>
    <row r="19728" ht="24.9" customHeight="1"/>
    <row r="19729" ht="24.9" customHeight="1"/>
    <row r="19730" ht="24.9" customHeight="1"/>
    <row r="19731" ht="24.9" customHeight="1"/>
    <row r="19732" ht="24.9" customHeight="1"/>
    <row r="19733" ht="24.9" customHeight="1"/>
    <row r="19734" ht="24.9" customHeight="1"/>
    <row r="19735" ht="24.9" customHeight="1"/>
    <row r="19736" ht="24.9" customHeight="1"/>
    <row r="19737" ht="24.9" customHeight="1"/>
    <row r="19738" ht="24.9" customHeight="1"/>
    <row r="19739" ht="24.9" customHeight="1"/>
    <row r="19740" ht="24.9" customHeight="1"/>
    <row r="19741" ht="24.9" customHeight="1"/>
    <row r="19742" ht="24.9" customHeight="1"/>
    <row r="19743" ht="24.9" customHeight="1"/>
    <row r="19744" ht="24.9" customHeight="1"/>
    <row r="19745" ht="24.9" customHeight="1"/>
    <row r="19746" ht="24.9" customHeight="1"/>
    <row r="19747" ht="24.9" customHeight="1"/>
    <row r="19748" ht="24.9" customHeight="1"/>
    <row r="19749" ht="24.9" customHeight="1"/>
    <row r="19750" ht="24.9" customHeight="1"/>
    <row r="19751" ht="24.9" customHeight="1"/>
    <row r="19752" ht="24.9" customHeight="1"/>
    <row r="19753" ht="24.9" customHeight="1"/>
    <row r="19754" ht="24.9" customHeight="1"/>
    <row r="19755" ht="24.9" customHeight="1"/>
    <row r="19756" ht="24.9" customHeight="1"/>
    <row r="19757" ht="24.9" customHeight="1"/>
    <row r="19758" ht="24.9" customHeight="1"/>
    <row r="19759" ht="24.9" customHeight="1"/>
    <row r="19760" ht="24.9" customHeight="1"/>
    <row r="19761" ht="24.9" customHeight="1"/>
    <row r="19762" ht="24.9" customHeight="1"/>
    <row r="19763" ht="24.9" customHeight="1"/>
    <row r="19764" ht="24.9" customHeight="1"/>
    <row r="19765" ht="24.9" customHeight="1"/>
    <row r="19766" ht="24.9" customHeight="1"/>
    <row r="19767" ht="24.9" customHeight="1"/>
    <row r="19768" ht="24.9" customHeight="1"/>
    <row r="19769" ht="24.9" customHeight="1"/>
    <row r="19770" ht="24.9" customHeight="1"/>
    <row r="19771" ht="24.9" customHeight="1"/>
    <row r="19772" ht="24.9" customHeight="1"/>
    <row r="19773" ht="24.9" customHeight="1"/>
    <row r="19774" ht="24.9" customHeight="1"/>
    <row r="19775" ht="24.9" customHeight="1"/>
    <row r="19776" ht="24.9" customHeight="1"/>
    <row r="19777" ht="24.9" customHeight="1"/>
    <row r="19778" ht="24.9" customHeight="1"/>
    <row r="19779" ht="24.9" customHeight="1"/>
    <row r="19780" ht="24.9" customHeight="1"/>
    <row r="19781" ht="24.9" customHeight="1"/>
    <row r="19782" ht="24.9" customHeight="1"/>
    <row r="19783" ht="24.9" customHeight="1"/>
    <row r="19784" ht="24.9" customHeight="1"/>
    <row r="19785" ht="24.9" customHeight="1"/>
    <row r="19786" ht="24.9" customHeight="1"/>
    <row r="19787" ht="24.9" customHeight="1"/>
    <row r="19788" ht="24.9" customHeight="1"/>
    <row r="19789" ht="24.9" customHeight="1"/>
    <row r="19790" ht="24.9" customHeight="1"/>
    <row r="19791" ht="24.9" customHeight="1"/>
    <row r="19792" ht="24.9" customHeight="1"/>
    <row r="19793" ht="24.9" customHeight="1"/>
    <row r="19794" ht="24.9" customHeight="1"/>
    <row r="19795" ht="24.9" customHeight="1"/>
    <row r="19796" ht="24.9" customHeight="1"/>
    <row r="19797" ht="24.9" customHeight="1"/>
    <row r="19798" ht="24.9" customHeight="1"/>
    <row r="19799" ht="24.9" customHeight="1"/>
    <row r="19800" ht="24.9" customHeight="1"/>
    <row r="19801" ht="24.9" customHeight="1"/>
    <row r="19802" ht="24.9" customHeight="1"/>
    <row r="19803" ht="24.9" customHeight="1"/>
    <row r="19804" ht="24.9" customHeight="1"/>
    <row r="19805" ht="24.9" customHeight="1"/>
    <row r="19806" ht="24.9" customHeight="1"/>
    <row r="19807" ht="24.9" customHeight="1"/>
    <row r="19808" ht="24.9" customHeight="1"/>
    <row r="19809" ht="24.9" customHeight="1"/>
    <row r="19810" ht="24.9" customHeight="1"/>
    <row r="19811" ht="24.9" customHeight="1"/>
    <row r="19812" ht="24.9" customHeight="1"/>
    <row r="19813" ht="24.9" customHeight="1"/>
    <row r="19814" ht="24.9" customHeight="1"/>
    <row r="19815" ht="24.9" customHeight="1"/>
    <row r="19816" ht="24.9" customHeight="1"/>
    <row r="19817" ht="24.9" customHeight="1"/>
    <row r="19818" ht="24.9" customHeight="1"/>
    <row r="19819" ht="24.9" customHeight="1"/>
    <row r="19820" ht="24.9" customHeight="1"/>
    <row r="19821" ht="24.9" customHeight="1"/>
    <row r="19822" ht="24.9" customHeight="1"/>
    <row r="19823" ht="24.9" customHeight="1"/>
    <row r="19824" ht="24.9" customHeight="1"/>
    <row r="19825" ht="24.9" customHeight="1"/>
    <row r="19826" ht="24.9" customHeight="1"/>
    <row r="19827" ht="24.9" customHeight="1"/>
    <row r="19828" ht="24.9" customHeight="1"/>
    <row r="19829" ht="24.9" customHeight="1"/>
    <row r="19830" ht="24.9" customHeight="1"/>
    <row r="19831" ht="24.9" customHeight="1"/>
    <row r="19832" ht="24.9" customHeight="1"/>
    <row r="19833" ht="24.9" customHeight="1"/>
    <row r="19834" ht="24.9" customHeight="1"/>
    <row r="19835" ht="24.9" customHeight="1"/>
    <row r="19836" ht="24.9" customHeight="1"/>
    <row r="19837" ht="24.9" customHeight="1"/>
    <row r="19838" ht="24.9" customHeight="1"/>
    <row r="19839" ht="24.9" customHeight="1"/>
    <row r="19840" ht="24.9" customHeight="1"/>
    <row r="19841" ht="24.9" customHeight="1"/>
    <row r="19842" ht="24.9" customHeight="1"/>
    <row r="19843" ht="24.9" customHeight="1"/>
    <row r="19844" ht="24.9" customHeight="1"/>
    <row r="19845" ht="24.9" customHeight="1"/>
    <row r="19846" ht="24.9" customHeight="1"/>
    <row r="19847" ht="24.9" customHeight="1"/>
    <row r="19848" ht="24.9" customHeight="1"/>
    <row r="19849" ht="24.9" customHeight="1"/>
    <row r="19850" ht="24.9" customHeight="1"/>
    <row r="19851" ht="24.9" customHeight="1"/>
    <row r="19852" ht="24.9" customHeight="1"/>
    <row r="19853" ht="24.9" customHeight="1"/>
    <row r="19854" ht="24.9" customHeight="1"/>
    <row r="19855" ht="24.9" customHeight="1"/>
    <row r="19856" ht="24.9" customHeight="1"/>
    <row r="19857" ht="24.9" customHeight="1"/>
    <row r="19858" ht="24.9" customHeight="1"/>
    <row r="19859" ht="24.9" customHeight="1"/>
    <row r="19860" ht="24.9" customHeight="1"/>
    <row r="19861" ht="24.9" customHeight="1"/>
    <row r="19862" ht="24.9" customHeight="1"/>
    <row r="19863" ht="24.9" customHeight="1"/>
    <row r="19864" ht="24.9" customHeight="1"/>
    <row r="19865" ht="24.9" customHeight="1"/>
    <row r="19866" ht="24.9" customHeight="1"/>
    <row r="19867" ht="24.9" customHeight="1"/>
    <row r="19868" ht="24.9" customHeight="1"/>
    <row r="19869" ht="24.9" customHeight="1"/>
    <row r="19870" ht="24.9" customHeight="1"/>
    <row r="19871" ht="24.9" customHeight="1"/>
    <row r="19872" ht="24.9" customHeight="1"/>
    <row r="19873" ht="24.9" customHeight="1"/>
    <row r="19874" ht="24.9" customHeight="1"/>
    <row r="19875" ht="24.9" customHeight="1"/>
    <row r="19876" ht="24.9" customHeight="1"/>
    <row r="19877" ht="24.9" customHeight="1"/>
    <row r="19878" ht="24.9" customHeight="1"/>
    <row r="19879" ht="24.9" customHeight="1"/>
    <row r="19880" ht="24.9" customHeight="1"/>
    <row r="19881" ht="24.9" customHeight="1"/>
    <row r="19882" ht="24.9" customHeight="1"/>
    <row r="19883" ht="24.9" customHeight="1"/>
    <row r="19884" ht="24.9" customHeight="1"/>
    <row r="19885" ht="24.9" customHeight="1"/>
    <row r="19886" ht="24.9" customHeight="1"/>
    <row r="19887" ht="24.9" customHeight="1"/>
    <row r="19888" ht="24.9" customHeight="1"/>
    <row r="19889" ht="24.9" customHeight="1"/>
    <row r="19890" ht="24.9" customHeight="1"/>
    <row r="19891" ht="24.9" customHeight="1"/>
    <row r="19892" ht="24.9" customHeight="1"/>
    <row r="19893" ht="24.9" customHeight="1"/>
    <row r="19894" ht="24.9" customHeight="1"/>
    <row r="19895" ht="24.9" customHeight="1"/>
    <row r="19896" ht="24.9" customHeight="1"/>
    <row r="19897" ht="24.9" customHeight="1"/>
    <row r="19898" ht="24.9" customHeight="1"/>
    <row r="19899" ht="24.9" customHeight="1"/>
    <row r="19900" ht="24.9" customHeight="1"/>
    <row r="19901" ht="24.9" customHeight="1"/>
    <row r="19902" ht="24.9" customHeight="1"/>
    <row r="19903" ht="24.9" customHeight="1"/>
    <row r="19904" ht="24.9" customHeight="1"/>
    <row r="19905" ht="24.9" customHeight="1"/>
    <row r="19906" ht="24.9" customHeight="1"/>
    <row r="19907" ht="24.9" customHeight="1"/>
    <row r="19908" ht="24.9" customHeight="1"/>
    <row r="19909" ht="24.9" customHeight="1"/>
    <row r="19910" ht="24.9" customHeight="1"/>
    <row r="19911" ht="24.9" customHeight="1"/>
    <row r="19912" ht="24.9" customHeight="1"/>
    <row r="19913" ht="24.9" customHeight="1"/>
    <row r="19914" ht="24.9" customHeight="1"/>
    <row r="19915" ht="24.9" customHeight="1"/>
    <row r="19916" ht="24.9" customHeight="1"/>
    <row r="19917" ht="24.9" customHeight="1"/>
    <row r="19918" ht="24.9" customHeight="1"/>
    <row r="19919" ht="24.9" customHeight="1"/>
    <row r="19920" ht="24.9" customHeight="1"/>
    <row r="19921" ht="24.9" customHeight="1"/>
    <row r="19922" ht="24.9" customHeight="1"/>
    <row r="19923" ht="24.9" customHeight="1"/>
    <row r="19924" ht="24.9" customHeight="1"/>
    <row r="19925" ht="24.9" customHeight="1"/>
    <row r="19926" ht="24.9" customHeight="1"/>
    <row r="19927" ht="24.9" customHeight="1"/>
    <row r="19928" ht="24.9" customHeight="1"/>
    <row r="19929" ht="24.9" customHeight="1"/>
    <row r="19930" ht="24.9" customHeight="1"/>
    <row r="19931" ht="24.9" customHeight="1"/>
    <row r="19932" ht="24.9" customHeight="1"/>
    <row r="19933" ht="24.9" customHeight="1"/>
    <row r="19934" ht="24.9" customHeight="1"/>
    <row r="19935" ht="24.9" customHeight="1"/>
    <row r="19936" ht="24.9" customHeight="1"/>
    <row r="19937" ht="24.9" customHeight="1"/>
    <row r="19938" ht="24.9" customHeight="1"/>
    <row r="19939" ht="24.9" customHeight="1"/>
    <row r="19940" ht="24.9" customHeight="1"/>
    <row r="19941" ht="24.9" customHeight="1"/>
    <row r="19942" ht="24.9" customHeight="1"/>
    <row r="19943" ht="24.9" customHeight="1"/>
    <row r="19944" ht="24.9" customHeight="1"/>
    <row r="19945" ht="24.9" customHeight="1"/>
    <row r="19946" ht="24.9" customHeight="1"/>
    <row r="19947" ht="24.9" customHeight="1"/>
    <row r="19948" ht="24.9" customHeight="1"/>
    <row r="19949" ht="24.9" customHeight="1"/>
    <row r="19950" ht="24.9" customHeight="1"/>
    <row r="19951" ht="24.9" customHeight="1"/>
    <row r="19952" ht="24.9" customHeight="1"/>
    <row r="19953" ht="24.9" customHeight="1"/>
    <row r="19954" ht="24.9" customHeight="1"/>
    <row r="19955" ht="24.9" customHeight="1"/>
    <row r="19956" ht="24.9" customHeight="1"/>
    <row r="19957" ht="24.9" customHeight="1"/>
    <row r="19958" ht="24.9" customHeight="1"/>
    <row r="19959" ht="24.9" customHeight="1"/>
    <row r="19960" ht="24.9" customHeight="1"/>
    <row r="19961" ht="24.9" customHeight="1"/>
    <row r="19962" ht="24.9" customHeight="1"/>
    <row r="19963" ht="24.9" customHeight="1"/>
    <row r="19964" ht="24.9" customHeight="1"/>
    <row r="19965" ht="24.9" customHeight="1"/>
    <row r="19966" ht="24.9" customHeight="1"/>
    <row r="19967" ht="24.9" customHeight="1"/>
    <row r="19968" ht="24.9" customHeight="1"/>
    <row r="19969" ht="24.9" customHeight="1"/>
    <row r="19970" ht="24.9" customHeight="1"/>
    <row r="19971" ht="24.9" customHeight="1"/>
    <row r="19972" ht="24.9" customHeight="1"/>
    <row r="19973" ht="24.9" customHeight="1"/>
    <row r="19974" ht="24.9" customHeight="1"/>
    <row r="19975" ht="24.9" customHeight="1"/>
    <row r="19976" ht="24.9" customHeight="1"/>
    <row r="19977" ht="24.9" customHeight="1"/>
    <row r="19978" ht="24.9" customHeight="1"/>
    <row r="19979" ht="24.9" customHeight="1"/>
    <row r="19980" ht="24.9" customHeight="1"/>
    <row r="19981" ht="24.9" customHeight="1"/>
    <row r="19982" ht="24.9" customHeight="1"/>
    <row r="19983" ht="24.9" customHeight="1"/>
    <row r="19984" ht="24.9" customHeight="1"/>
    <row r="19985" ht="24.9" customHeight="1"/>
    <row r="19986" ht="24.9" customHeight="1"/>
    <row r="19987" ht="24.9" customHeight="1"/>
    <row r="19988" ht="24.9" customHeight="1"/>
    <row r="19989" ht="24.9" customHeight="1"/>
    <row r="19990" ht="24.9" customHeight="1"/>
    <row r="19991" ht="24.9" customHeight="1"/>
    <row r="19992" ht="24.9" customHeight="1"/>
    <row r="19993" ht="24.9" customHeight="1"/>
    <row r="19994" ht="24.9" customHeight="1"/>
    <row r="19995" ht="24.9" customHeight="1"/>
    <row r="19996" ht="24.9" customHeight="1"/>
    <row r="19997" ht="24.9" customHeight="1"/>
    <row r="19998" ht="24.9" customHeight="1"/>
    <row r="19999" ht="24.9" customHeight="1"/>
    <row r="20000" ht="24.9" customHeight="1"/>
    <row r="20001" ht="24.9" customHeight="1"/>
    <row r="20002" ht="24.9" customHeight="1"/>
    <row r="20003" ht="24.9" customHeight="1"/>
    <row r="20004" ht="24.9" customHeight="1"/>
    <row r="20005" ht="24.9" customHeight="1"/>
    <row r="20006" ht="24.9" customHeight="1"/>
    <row r="20007" ht="24.9" customHeight="1"/>
    <row r="20008" ht="24.9" customHeight="1"/>
    <row r="20009" ht="24.9" customHeight="1"/>
    <row r="20010" ht="24.9" customHeight="1"/>
    <row r="20011" ht="24.9" customHeight="1"/>
    <row r="20012" ht="24.9" customHeight="1"/>
    <row r="20013" ht="24.9" customHeight="1"/>
    <row r="20014" ht="24.9" customHeight="1"/>
    <row r="20015" ht="24.9" customHeight="1"/>
    <row r="20016" ht="24.9" customHeight="1"/>
    <row r="20017" ht="24.9" customHeight="1"/>
    <row r="20018" ht="24.9" customHeight="1"/>
    <row r="20019" ht="24.9" customHeight="1"/>
    <row r="20020" ht="24.9" customHeight="1"/>
    <row r="20021" ht="24.9" customHeight="1"/>
    <row r="20022" ht="24.9" customHeight="1"/>
    <row r="20023" ht="24.9" customHeight="1"/>
    <row r="20024" ht="24.9" customHeight="1"/>
    <row r="20025" ht="24.9" customHeight="1"/>
    <row r="20026" ht="24.9" customHeight="1"/>
    <row r="20027" ht="24.9" customHeight="1"/>
    <row r="20028" ht="24.9" customHeight="1"/>
    <row r="20029" ht="24.9" customHeight="1"/>
    <row r="20030" ht="24.9" customHeight="1"/>
    <row r="20031" ht="24.9" customHeight="1"/>
    <row r="20032" ht="24.9" customHeight="1"/>
    <row r="20033" ht="24.9" customHeight="1"/>
    <row r="20034" ht="24.9" customHeight="1"/>
    <row r="20035" ht="24.9" customHeight="1"/>
    <row r="20036" ht="24.9" customHeight="1"/>
    <row r="20037" ht="24.9" customHeight="1"/>
    <row r="20038" ht="24.9" customHeight="1"/>
    <row r="20039" ht="24.9" customHeight="1"/>
    <row r="20040" ht="24.9" customHeight="1"/>
    <row r="20041" ht="24.9" customHeight="1"/>
    <row r="20042" ht="24.9" customHeight="1"/>
    <row r="20043" ht="24.9" customHeight="1"/>
    <row r="20044" ht="24.9" customHeight="1"/>
    <row r="20045" ht="24.9" customHeight="1"/>
    <row r="20046" ht="24.9" customHeight="1"/>
    <row r="20047" ht="24.9" customHeight="1"/>
    <row r="20048" ht="24.9" customHeight="1"/>
    <row r="20049" ht="24.9" customHeight="1"/>
    <row r="20050" ht="24.9" customHeight="1"/>
    <row r="20051" ht="24.9" customHeight="1"/>
    <row r="20052" ht="24.9" customHeight="1"/>
    <row r="20053" ht="24.9" customHeight="1"/>
    <row r="20054" ht="24.9" customHeight="1"/>
    <row r="20055" ht="24.9" customHeight="1"/>
    <row r="20056" ht="24.9" customHeight="1"/>
    <row r="20057" ht="24.9" customHeight="1"/>
    <row r="20058" ht="24.9" customHeight="1"/>
    <row r="20059" ht="24.9" customHeight="1"/>
    <row r="20060" ht="24.9" customHeight="1"/>
    <row r="20061" ht="24.9" customHeight="1"/>
    <row r="20062" ht="24.9" customHeight="1"/>
    <row r="20063" ht="24.9" customHeight="1"/>
    <row r="20064" ht="24.9" customHeight="1"/>
    <row r="20065" ht="24.9" customHeight="1"/>
    <row r="20066" ht="24.9" customHeight="1"/>
    <row r="20067" ht="24.9" customHeight="1"/>
    <row r="20068" ht="24.9" customHeight="1"/>
    <row r="20069" ht="24.9" customHeight="1"/>
    <row r="20070" ht="24.9" customHeight="1"/>
    <row r="20071" ht="24.9" customHeight="1"/>
    <row r="20072" ht="24.9" customHeight="1"/>
    <row r="20073" ht="24.9" customHeight="1"/>
    <row r="20074" ht="24.9" customHeight="1"/>
    <row r="20075" ht="24.9" customHeight="1"/>
    <row r="20076" ht="24.9" customHeight="1"/>
    <row r="20077" ht="24.9" customHeight="1"/>
    <row r="20078" ht="24.9" customHeight="1"/>
    <row r="20079" ht="24.9" customHeight="1"/>
    <row r="20080" ht="24.9" customHeight="1"/>
    <row r="20081" ht="24.9" customHeight="1"/>
    <row r="20082" ht="24.9" customHeight="1"/>
    <row r="20083" ht="24.9" customHeight="1"/>
    <row r="20084" ht="24.9" customHeight="1"/>
    <row r="20085" ht="24.9" customHeight="1"/>
    <row r="20086" ht="24.9" customHeight="1"/>
    <row r="20087" ht="24.9" customHeight="1"/>
    <row r="20088" ht="24.9" customHeight="1"/>
    <row r="20089" ht="24.9" customHeight="1"/>
    <row r="20090" ht="24.9" customHeight="1"/>
    <row r="20091" ht="24.9" customHeight="1"/>
    <row r="20092" ht="24.9" customHeight="1"/>
    <row r="20093" ht="24.9" customHeight="1"/>
    <row r="20094" ht="24.9" customHeight="1"/>
    <row r="20095" ht="24.9" customHeight="1"/>
    <row r="20096" ht="24.9" customHeight="1"/>
    <row r="20097" ht="24.9" customHeight="1"/>
    <row r="20098" ht="24.9" customHeight="1"/>
    <row r="20099" ht="24.9" customHeight="1"/>
    <row r="20100" ht="24.9" customHeight="1"/>
    <row r="20101" ht="24.9" customHeight="1"/>
    <row r="20102" ht="24.9" customHeight="1"/>
    <row r="20103" ht="24.9" customHeight="1"/>
    <row r="20104" ht="24.9" customHeight="1"/>
    <row r="20105" ht="24.9" customHeight="1"/>
    <row r="20106" ht="24.9" customHeight="1"/>
    <row r="20107" ht="24.9" customHeight="1"/>
    <row r="20108" ht="24.9" customHeight="1"/>
    <row r="20109" ht="24.9" customHeight="1"/>
    <row r="20110" ht="24.9" customHeight="1"/>
    <row r="20111" ht="24.9" customHeight="1"/>
    <row r="20112" ht="24.9" customHeight="1"/>
    <row r="20113" ht="24.9" customHeight="1"/>
    <row r="20114" ht="24.9" customHeight="1"/>
    <row r="20115" ht="24.9" customHeight="1"/>
    <row r="20116" ht="24.9" customHeight="1"/>
    <row r="20117" ht="24.9" customHeight="1"/>
    <row r="20118" ht="24.9" customHeight="1"/>
    <row r="20119" ht="24.9" customHeight="1"/>
    <row r="20120" ht="24.9" customHeight="1"/>
    <row r="20121" ht="24.9" customHeight="1"/>
    <row r="20122" ht="24.9" customHeight="1"/>
    <row r="20123" ht="24.9" customHeight="1"/>
    <row r="20124" ht="24.9" customHeight="1"/>
    <row r="20125" ht="24.9" customHeight="1"/>
    <row r="20126" ht="24.9" customHeight="1"/>
    <row r="20127" ht="24.9" customHeight="1"/>
    <row r="20128" ht="24.9" customHeight="1"/>
    <row r="20129" ht="24.9" customHeight="1"/>
    <row r="20130" ht="24.9" customHeight="1"/>
    <row r="20131" ht="24.9" customHeight="1"/>
    <row r="20132" ht="24.9" customHeight="1"/>
    <row r="20133" ht="24.9" customHeight="1"/>
    <row r="20134" ht="24.9" customHeight="1"/>
    <row r="20135" ht="24.9" customHeight="1"/>
    <row r="20136" ht="24.9" customHeight="1"/>
    <row r="20137" ht="24.9" customHeight="1"/>
    <row r="20138" ht="24.9" customHeight="1"/>
    <row r="20139" ht="24.9" customHeight="1"/>
    <row r="20140" ht="24.9" customHeight="1"/>
    <row r="20141" ht="24.9" customHeight="1"/>
    <row r="20142" ht="24.9" customHeight="1"/>
    <row r="20143" ht="24.9" customHeight="1"/>
    <row r="20144" ht="24.9" customHeight="1"/>
    <row r="20145" ht="24.9" customHeight="1"/>
    <row r="20146" ht="24.9" customHeight="1"/>
    <row r="20147" ht="24.9" customHeight="1"/>
    <row r="20148" ht="24.9" customHeight="1"/>
    <row r="20149" ht="24.9" customHeight="1"/>
    <row r="20150" ht="24.9" customHeight="1"/>
    <row r="20151" ht="24.9" customHeight="1"/>
    <row r="20152" ht="24.9" customHeight="1"/>
    <row r="20153" ht="24.9" customHeight="1"/>
    <row r="20154" ht="24.9" customHeight="1"/>
    <row r="20155" ht="24.9" customHeight="1"/>
    <row r="20156" ht="24.9" customHeight="1"/>
    <row r="20157" ht="24.9" customHeight="1"/>
    <row r="20158" ht="24.9" customHeight="1"/>
    <row r="20159" ht="24.9" customHeight="1"/>
    <row r="20160" ht="24.9" customHeight="1"/>
    <row r="20161" ht="24.9" customHeight="1"/>
    <row r="20162" ht="24.9" customHeight="1"/>
    <row r="20163" ht="24.9" customHeight="1"/>
    <row r="20164" ht="24.9" customHeight="1"/>
    <row r="20165" ht="24.9" customHeight="1"/>
    <row r="20166" ht="24.9" customHeight="1"/>
    <row r="20167" ht="24.9" customHeight="1"/>
    <row r="20168" ht="24.9" customHeight="1"/>
    <row r="20169" ht="24.9" customHeight="1"/>
    <row r="20170" ht="24.9" customHeight="1"/>
    <row r="20171" ht="24.9" customHeight="1"/>
    <row r="20172" ht="24.9" customHeight="1"/>
    <row r="20173" ht="24.9" customHeight="1"/>
    <row r="20174" ht="24.9" customHeight="1"/>
    <row r="20175" ht="24.9" customHeight="1"/>
    <row r="20176" ht="24.9" customHeight="1"/>
    <row r="20177" ht="24.9" customHeight="1"/>
    <row r="20178" ht="24.9" customHeight="1"/>
    <row r="20179" ht="24.9" customHeight="1"/>
    <row r="20180" ht="24.9" customHeight="1"/>
    <row r="20181" ht="24.9" customHeight="1"/>
    <row r="20182" ht="24.9" customHeight="1"/>
    <row r="20183" ht="24.9" customHeight="1"/>
    <row r="20184" ht="24.9" customHeight="1"/>
    <row r="20185" ht="24.9" customHeight="1"/>
    <row r="20186" ht="24.9" customHeight="1"/>
    <row r="20187" ht="24.9" customHeight="1"/>
    <row r="20188" ht="24.9" customHeight="1"/>
    <row r="20189" ht="24.9" customHeight="1"/>
    <row r="20190" ht="24.9" customHeight="1"/>
    <row r="20191" ht="24.9" customHeight="1"/>
    <row r="20192" ht="24.9" customHeight="1"/>
    <row r="20193" ht="24.9" customHeight="1"/>
    <row r="20194" ht="24.9" customHeight="1"/>
    <row r="20195" ht="24.9" customHeight="1"/>
    <row r="20196" ht="24.9" customHeight="1"/>
    <row r="20197" ht="24.9" customHeight="1"/>
    <row r="20198" ht="24.9" customHeight="1"/>
    <row r="20199" ht="24.9" customHeight="1"/>
    <row r="20200" ht="24.9" customHeight="1"/>
    <row r="20201" ht="24.9" customHeight="1"/>
    <row r="20202" ht="24.9" customHeight="1"/>
    <row r="20203" ht="24.9" customHeight="1"/>
    <row r="20204" ht="24.9" customHeight="1"/>
    <row r="20205" ht="24.9" customHeight="1"/>
    <row r="20206" ht="24.9" customHeight="1"/>
    <row r="20207" ht="24.9" customHeight="1"/>
    <row r="20208" ht="24.9" customHeight="1"/>
    <row r="20209" ht="24.9" customHeight="1"/>
    <row r="20210" ht="24.9" customHeight="1"/>
    <row r="20211" ht="24.9" customHeight="1"/>
    <row r="20212" ht="24.9" customHeight="1"/>
    <row r="20213" ht="24.9" customHeight="1"/>
    <row r="20214" ht="24.9" customHeight="1"/>
    <row r="20215" ht="24.9" customHeight="1"/>
    <row r="20216" ht="24.9" customHeight="1"/>
    <row r="20217" ht="24.9" customHeight="1"/>
    <row r="20218" ht="24.9" customHeight="1"/>
    <row r="20219" ht="24.9" customHeight="1"/>
    <row r="20220" ht="24.9" customHeight="1"/>
    <row r="20221" ht="24.9" customHeight="1"/>
    <row r="20222" ht="24.9" customHeight="1"/>
    <row r="20223" ht="24.9" customHeight="1"/>
    <row r="20224" ht="24.9" customHeight="1"/>
    <row r="20225" ht="24.9" customHeight="1"/>
    <row r="20226" ht="24.9" customHeight="1"/>
    <row r="20227" ht="24.9" customHeight="1"/>
    <row r="20228" ht="24.9" customHeight="1"/>
    <row r="20229" ht="24.9" customHeight="1"/>
    <row r="20230" ht="24.9" customHeight="1"/>
    <row r="20231" ht="24.9" customHeight="1"/>
    <row r="20232" ht="24.9" customHeight="1"/>
    <row r="20233" ht="24.9" customHeight="1"/>
    <row r="20234" ht="24.9" customHeight="1"/>
    <row r="20235" ht="24.9" customHeight="1"/>
    <row r="20236" ht="24.9" customHeight="1"/>
    <row r="20237" ht="24.9" customHeight="1"/>
    <row r="20238" ht="24.9" customHeight="1"/>
    <row r="20239" ht="24.9" customHeight="1"/>
    <row r="20240" ht="24.9" customHeight="1"/>
    <row r="20241" ht="24.9" customHeight="1"/>
    <row r="20242" ht="24.9" customHeight="1"/>
    <row r="20243" ht="24.9" customHeight="1"/>
    <row r="20244" ht="24.9" customHeight="1"/>
    <row r="20245" ht="24.9" customHeight="1"/>
    <row r="20246" ht="24.9" customHeight="1"/>
    <row r="20247" ht="24.9" customHeight="1"/>
    <row r="20248" ht="24.9" customHeight="1"/>
    <row r="20249" ht="24.9" customHeight="1"/>
    <row r="20250" ht="24.9" customHeight="1"/>
    <row r="20251" ht="24.9" customHeight="1"/>
    <row r="20252" ht="24.9" customHeight="1"/>
    <row r="20253" ht="24.9" customHeight="1"/>
    <row r="20254" ht="24.9" customHeight="1"/>
    <row r="20255" ht="24.9" customHeight="1"/>
    <row r="20256" ht="24.9" customHeight="1"/>
    <row r="20257" ht="24.9" customHeight="1"/>
    <row r="20258" ht="24.9" customHeight="1"/>
    <row r="20259" ht="24.9" customHeight="1"/>
    <row r="20260" ht="24.9" customHeight="1"/>
    <row r="20261" ht="24.9" customHeight="1"/>
    <row r="20262" ht="24.9" customHeight="1"/>
    <row r="20263" ht="24.9" customHeight="1"/>
    <row r="20264" ht="24.9" customHeight="1"/>
    <row r="20265" ht="24.9" customHeight="1"/>
    <row r="20266" ht="24.9" customHeight="1"/>
    <row r="20267" ht="24.9" customHeight="1"/>
    <row r="20268" ht="24.9" customHeight="1"/>
    <row r="20269" ht="24.9" customHeight="1"/>
    <row r="20270" ht="24.9" customHeight="1"/>
    <row r="20271" ht="24.9" customHeight="1"/>
    <row r="20272" ht="24.9" customHeight="1"/>
    <row r="20273" ht="24.9" customHeight="1"/>
    <row r="20274" ht="24.9" customHeight="1"/>
    <row r="20275" ht="24.9" customHeight="1"/>
    <row r="20276" ht="24.9" customHeight="1"/>
    <row r="20277" ht="24.9" customHeight="1"/>
    <row r="20278" ht="24.9" customHeight="1"/>
    <row r="20279" ht="24.9" customHeight="1"/>
    <row r="20280" ht="24.9" customHeight="1"/>
    <row r="20281" ht="24.9" customHeight="1"/>
    <row r="20282" ht="24.9" customHeight="1"/>
    <row r="20283" ht="24.9" customHeight="1"/>
    <row r="20284" ht="24.9" customHeight="1"/>
    <row r="20285" ht="24.9" customHeight="1"/>
    <row r="20286" ht="24.9" customHeight="1"/>
    <row r="20287" ht="24.9" customHeight="1"/>
    <row r="20288" ht="24.9" customHeight="1"/>
    <row r="20289" ht="24.9" customHeight="1"/>
    <row r="20290" ht="24.9" customHeight="1"/>
    <row r="20291" ht="24.9" customHeight="1"/>
    <row r="20292" ht="24.9" customHeight="1"/>
    <row r="20293" ht="24.9" customHeight="1"/>
    <row r="20294" ht="24.9" customHeight="1"/>
    <row r="20295" ht="24.9" customHeight="1"/>
    <row r="20296" ht="24.9" customHeight="1"/>
    <row r="20297" ht="24.9" customHeight="1"/>
    <row r="20298" ht="24.9" customHeight="1"/>
    <row r="20299" ht="24.9" customHeight="1"/>
    <row r="20300" ht="24.9" customHeight="1"/>
    <row r="20301" ht="24.9" customHeight="1"/>
    <row r="20302" ht="24.9" customHeight="1"/>
    <row r="20303" ht="24.9" customHeight="1"/>
    <row r="20304" ht="24.9" customHeight="1"/>
    <row r="20305" ht="24.9" customHeight="1"/>
    <row r="20306" ht="24.9" customHeight="1"/>
    <row r="20307" ht="24.9" customHeight="1"/>
    <row r="20308" ht="24.9" customHeight="1"/>
    <row r="20309" ht="24.9" customHeight="1"/>
    <row r="20310" ht="24.9" customHeight="1"/>
    <row r="20311" ht="24.9" customHeight="1"/>
    <row r="20312" ht="24.9" customHeight="1"/>
    <row r="20313" ht="24.9" customHeight="1"/>
    <row r="20314" ht="24.9" customHeight="1"/>
    <row r="20315" ht="24.9" customHeight="1"/>
    <row r="20316" ht="24.9" customHeight="1"/>
    <row r="20317" ht="24.9" customHeight="1"/>
    <row r="20318" ht="24.9" customHeight="1"/>
    <row r="20319" ht="24.9" customHeight="1"/>
    <row r="20320" ht="24.9" customHeight="1"/>
    <row r="20321" ht="24.9" customHeight="1"/>
    <row r="20322" ht="24.9" customHeight="1"/>
    <row r="20323" ht="24.9" customHeight="1"/>
    <row r="20324" ht="24.9" customHeight="1"/>
    <row r="20325" ht="24.9" customHeight="1"/>
    <row r="20326" ht="24.9" customHeight="1"/>
    <row r="20327" ht="24.9" customHeight="1"/>
    <row r="20328" ht="24.9" customHeight="1"/>
    <row r="20329" ht="24.9" customHeight="1"/>
    <row r="20330" ht="24.9" customHeight="1"/>
    <row r="20331" ht="24.9" customHeight="1"/>
    <row r="20332" ht="24.9" customHeight="1"/>
    <row r="20333" ht="24.9" customHeight="1"/>
    <row r="20334" ht="24.9" customHeight="1"/>
    <row r="20335" ht="24.9" customHeight="1"/>
    <row r="20336" ht="24.9" customHeight="1"/>
    <row r="20337" ht="24.9" customHeight="1"/>
    <row r="20338" ht="24.9" customHeight="1"/>
    <row r="20339" ht="24.9" customHeight="1"/>
    <row r="20340" ht="24.9" customHeight="1"/>
    <row r="20341" ht="24.9" customHeight="1"/>
    <row r="20342" ht="24.9" customHeight="1"/>
    <row r="20343" ht="24.9" customHeight="1"/>
    <row r="20344" ht="24.9" customHeight="1"/>
    <row r="20345" ht="24.9" customHeight="1"/>
    <row r="20346" ht="24.9" customHeight="1"/>
    <row r="20347" ht="24.9" customHeight="1"/>
    <row r="20348" ht="24.9" customHeight="1"/>
    <row r="20349" ht="24.9" customHeight="1"/>
    <row r="20350" ht="24.9" customHeight="1"/>
    <row r="20351" ht="24.9" customHeight="1"/>
    <row r="20352" ht="24.9" customHeight="1"/>
    <row r="20353" ht="24.9" customHeight="1"/>
    <row r="20354" ht="24.9" customHeight="1"/>
    <row r="20355" ht="24.9" customHeight="1"/>
    <row r="20356" ht="24.9" customHeight="1"/>
    <row r="20357" ht="24.9" customHeight="1"/>
    <row r="20358" ht="24.9" customHeight="1"/>
    <row r="20359" ht="24.9" customHeight="1"/>
    <row r="20360" ht="24.9" customHeight="1"/>
    <row r="20361" ht="24.9" customHeight="1"/>
    <row r="20362" ht="24.9" customHeight="1"/>
    <row r="20363" ht="24.9" customHeight="1"/>
    <row r="20364" ht="24.9" customHeight="1"/>
    <row r="20365" ht="24.9" customHeight="1"/>
    <row r="20366" ht="24.9" customHeight="1"/>
    <row r="20367" ht="24.9" customHeight="1"/>
    <row r="20368" ht="24.9" customHeight="1"/>
    <row r="20369" ht="24.9" customHeight="1"/>
    <row r="20370" ht="24.9" customHeight="1"/>
    <row r="20371" ht="24.9" customHeight="1"/>
    <row r="20372" ht="24.9" customHeight="1"/>
    <row r="20373" ht="24.9" customHeight="1"/>
    <row r="20374" ht="24.9" customHeight="1"/>
    <row r="20375" ht="24.9" customHeight="1"/>
    <row r="20376" ht="24.9" customHeight="1"/>
    <row r="20377" ht="24.9" customHeight="1"/>
    <row r="20378" ht="24.9" customHeight="1"/>
    <row r="20379" ht="24.9" customHeight="1"/>
    <row r="20380" ht="24.9" customHeight="1"/>
    <row r="20381" ht="24.9" customHeight="1"/>
    <row r="20382" ht="24.9" customHeight="1"/>
    <row r="20383" ht="24.9" customHeight="1"/>
    <row r="20384" ht="24.9" customHeight="1"/>
    <row r="20385" ht="24.9" customHeight="1"/>
    <row r="20386" ht="24.9" customHeight="1"/>
    <row r="20387" ht="24.9" customHeight="1"/>
    <row r="20388" ht="24.9" customHeight="1"/>
    <row r="20389" ht="24.9" customHeight="1"/>
    <row r="20390" ht="24.9" customHeight="1"/>
    <row r="20391" ht="24.9" customHeight="1"/>
    <row r="20392" ht="24.9" customHeight="1"/>
    <row r="20393" ht="24.9" customHeight="1"/>
    <row r="20394" ht="24.9" customHeight="1"/>
    <row r="20395" ht="24.9" customHeight="1"/>
    <row r="20396" ht="24.9" customHeight="1"/>
    <row r="20397" ht="24.9" customHeight="1"/>
    <row r="20398" ht="24.9" customHeight="1"/>
    <row r="20399" ht="24.9" customHeight="1"/>
    <row r="20400" ht="24.9" customHeight="1"/>
    <row r="20401" ht="24.9" customHeight="1"/>
    <row r="20402" ht="24.9" customHeight="1"/>
    <row r="20403" ht="24.9" customHeight="1"/>
    <row r="20404" ht="24.9" customHeight="1"/>
    <row r="20405" ht="24.9" customHeight="1"/>
    <row r="20406" ht="24.9" customHeight="1"/>
    <row r="20407" ht="24.9" customHeight="1"/>
    <row r="20408" ht="24.9" customHeight="1"/>
    <row r="20409" ht="24.9" customHeight="1"/>
    <row r="20410" ht="24.9" customHeight="1"/>
    <row r="20411" ht="24.9" customHeight="1"/>
    <row r="20412" ht="24.9" customHeight="1"/>
    <row r="20413" ht="24.9" customHeight="1"/>
    <row r="20414" ht="24.9" customHeight="1"/>
    <row r="20415" ht="24.9" customHeight="1"/>
    <row r="20416" ht="24.9" customHeight="1"/>
    <row r="20417" ht="24.9" customHeight="1"/>
    <row r="20418" ht="24.9" customHeight="1"/>
    <row r="20419" ht="24.9" customHeight="1"/>
    <row r="20420" ht="24.9" customHeight="1"/>
    <row r="20421" ht="24.9" customHeight="1"/>
    <row r="20422" ht="24.9" customHeight="1"/>
    <row r="20423" ht="24.9" customHeight="1"/>
    <row r="20424" ht="24.9" customHeight="1"/>
    <row r="20425" ht="24.9" customHeight="1"/>
    <row r="20426" ht="24.9" customHeight="1"/>
    <row r="20427" ht="24.9" customHeight="1"/>
    <row r="20428" ht="24.9" customHeight="1"/>
    <row r="20429" ht="24.9" customHeight="1"/>
    <row r="20430" ht="24.9" customHeight="1"/>
    <row r="20431" ht="24.9" customHeight="1"/>
    <row r="20432" ht="24.9" customHeight="1"/>
    <row r="20433" ht="24.9" customHeight="1"/>
    <row r="20434" ht="24.9" customHeight="1"/>
    <row r="20435" ht="24.9" customHeight="1"/>
    <row r="20436" ht="24.9" customHeight="1"/>
    <row r="20437" ht="24.9" customHeight="1"/>
    <row r="20438" ht="24.9" customHeight="1"/>
    <row r="20439" ht="24.9" customHeight="1"/>
    <row r="20440" ht="24.9" customHeight="1"/>
    <row r="20441" ht="24.9" customHeight="1"/>
    <row r="20442" ht="24.9" customHeight="1"/>
    <row r="20443" ht="24.9" customHeight="1"/>
    <row r="20444" ht="24.9" customHeight="1"/>
    <row r="20445" ht="24.9" customHeight="1"/>
    <row r="20446" ht="24.9" customHeight="1"/>
    <row r="20447" ht="24.9" customHeight="1"/>
    <row r="20448" ht="24.9" customHeight="1"/>
    <row r="20449" ht="24.9" customHeight="1"/>
    <row r="20450" ht="24.9" customHeight="1"/>
    <row r="20451" ht="24.9" customHeight="1"/>
    <row r="20452" ht="24.9" customHeight="1"/>
    <row r="20453" ht="24.9" customHeight="1"/>
    <row r="20454" ht="24.9" customHeight="1"/>
    <row r="20455" ht="24.9" customHeight="1"/>
    <row r="20456" ht="24.9" customHeight="1"/>
    <row r="20457" ht="24.9" customHeight="1"/>
    <row r="20458" ht="24.9" customHeight="1"/>
    <row r="20459" ht="24.9" customHeight="1"/>
    <row r="20460" ht="24.9" customHeight="1"/>
    <row r="20461" ht="24.9" customHeight="1"/>
    <row r="20462" ht="24.9" customHeight="1"/>
    <row r="20463" ht="24.9" customHeight="1"/>
    <row r="20464" ht="24.9" customHeight="1"/>
    <row r="20465" ht="24.9" customHeight="1"/>
    <row r="20466" ht="24.9" customHeight="1"/>
    <row r="20467" ht="24.9" customHeight="1"/>
    <row r="20468" ht="24.9" customHeight="1"/>
    <row r="20469" ht="24.9" customHeight="1"/>
    <row r="20470" ht="24.9" customHeight="1"/>
    <row r="20471" ht="24.9" customHeight="1"/>
    <row r="20472" ht="24.9" customHeight="1"/>
    <row r="20473" ht="24.9" customHeight="1"/>
    <row r="20474" ht="24.9" customHeight="1"/>
    <row r="20475" ht="24.9" customHeight="1"/>
    <row r="20476" ht="24.9" customHeight="1"/>
    <row r="20477" ht="24.9" customHeight="1"/>
    <row r="20478" ht="24.9" customHeight="1"/>
    <row r="20479" ht="24.9" customHeight="1"/>
    <row r="20480" ht="24.9" customHeight="1"/>
    <row r="20481" ht="24.9" customHeight="1"/>
    <row r="20482" ht="24.9" customHeight="1"/>
    <row r="20483" ht="24.9" customHeight="1"/>
    <row r="20484" ht="24.9" customHeight="1"/>
    <row r="20485" ht="24.9" customHeight="1"/>
    <row r="20486" ht="24.9" customHeight="1"/>
    <row r="20487" ht="24.9" customHeight="1"/>
    <row r="20488" ht="24.9" customHeight="1"/>
    <row r="20489" ht="24.9" customHeight="1"/>
    <row r="20490" ht="24.9" customHeight="1"/>
    <row r="20491" ht="24.9" customHeight="1"/>
    <row r="20492" ht="24.9" customHeight="1"/>
    <row r="20493" ht="24.9" customHeight="1"/>
    <row r="20494" ht="24.9" customHeight="1"/>
    <row r="20495" ht="24.9" customHeight="1"/>
    <row r="20496" ht="24.9" customHeight="1"/>
    <row r="20497" ht="24.9" customHeight="1"/>
    <row r="20498" ht="24.9" customHeight="1"/>
    <row r="20499" ht="24.9" customHeight="1"/>
    <row r="20500" ht="24.9" customHeight="1"/>
    <row r="20501" ht="24.9" customHeight="1"/>
    <row r="20502" ht="24.9" customHeight="1"/>
    <row r="20503" ht="24.9" customHeight="1"/>
    <row r="20504" ht="24.9" customHeight="1"/>
    <row r="20505" ht="24.9" customHeight="1"/>
    <row r="20506" ht="24.9" customHeight="1"/>
    <row r="20507" ht="24.9" customHeight="1"/>
    <row r="20508" ht="24.9" customHeight="1"/>
    <row r="20509" ht="24.9" customHeight="1"/>
    <row r="20510" ht="24.9" customHeight="1"/>
    <row r="20511" ht="24.9" customHeight="1"/>
    <row r="20512" ht="24.9" customHeight="1"/>
    <row r="20513" ht="24.9" customHeight="1"/>
    <row r="20514" ht="24.9" customHeight="1"/>
    <row r="20515" ht="24.9" customHeight="1"/>
    <row r="20516" ht="24.9" customHeight="1"/>
    <row r="20517" ht="24.9" customHeight="1"/>
    <row r="20518" ht="24.9" customHeight="1"/>
    <row r="20519" ht="24.9" customHeight="1"/>
    <row r="20520" ht="24.9" customHeight="1"/>
    <row r="20521" ht="24.9" customHeight="1"/>
    <row r="20522" ht="24.9" customHeight="1"/>
    <row r="20523" ht="24.9" customHeight="1"/>
    <row r="20524" ht="24.9" customHeight="1"/>
    <row r="20525" ht="24.9" customHeight="1"/>
    <row r="20526" ht="24.9" customHeight="1"/>
    <row r="20527" ht="24.9" customHeight="1"/>
    <row r="20528" ht="24.9" customHeight="1"/>
    <row r="20529" ht="24.9" customHeight="1"/>
    <row r="20530" ht="24.9" customHeight="1"/>
    <row r="20531" ht="24.9" customHeight="1"/>
    <row r="20532" ht="24.9" customHeight="1"/>
    <row r="20533" ht="24.9" customHeight="1"/>
    <row r="20534" ht="24.9" customHeight="1"/>
    <row r="20535" ht="24.9" customHeight="1"/>
    <row r="20536" ht="24.9" customHeight="1"/>
    <row r="20537" ht="24.9" customHeight="1"/>
    <row r="20538" ht="24.9" customHeight="1"/>
    <row r="20539" ht="24.9" customHeight="1"/>
    <row r="20540" ht="24.9" customHeight="1"/>
    <row r="20541" ht="24.9" customHeight="1"/>
    <row r="20542" ht="24.9" customHeight="1"/>
    <row r="20543" ht="24.9" customHeight="1"/>
    <row r="20544" ht="24.9" customHeight="1"/>
    <row r="20545" ht="24.9" customHeight="1"/>
    <row r="20546" ht="24.9" customHeight="1"/>
    <row r="20547" ht="24.9" customHeight="1"/>
    <row r="20548" ht="24.9" customHeight="1"/>
    <row r="20549" ht="24.9" customHeight="1"/>
    <row r="20550" ht="24.9" customHeight="1"/>
    <row r="20551" ht="24.9" customHeight="1"/>
    <row r="20552" ht="24.9" customHeight="1"/>
    <row r="20553" ht="24.9" customHeight="1"/>
    <row r="20554" ht="24.9" customHeight="1"/>
    <row r="20555" ht="24.9" customHeight="1"/>
    <row r="20556" ht="24.9" customHeight="1"/>
    <row r="20557" ht="24.9" customHeight="1"/>
    <row r="20558" ht="24.9" customHeight="1"/>
    <row r="20559" ht="24.9" customHeight="1"/>
    <row r="20560" ht="24.9" customHeight="1"/>
    <row r="20561" ht="24.9" customHeight="1"/>
    <row r="20562" ht="24.9" customHeight="1"/>
    <row r="20563" ht="24.9" customHeight="1"/>
    <row r="20564" ht="24.9" customHeight="1"/>
    <row r="20565" ht="24.9" customHeight="1"/>
    <row r="20566" ht="24.9" customHeight="1"/>
    <row r="20567" ht="24.9" customHeight="1"/>
    <row r="20568" ht="24.9" customHeight="1"/>
    <row r="20569" ht="24.9" customHeight="1"/>
    <row r="20570" ht="24.9" customHeight="1"/>
    <row r="20571" ht="24.9" customHeight="1"/>
    <row r="20572" ht="24.9" customHeight="1"/>
    <row r="20573" ht="24.9" customHeight="1"/>
    <row r="20574" ht="24.9" customHeight="1"/>
    <row r="20575" ht="24.9" customHeight="1"/>
    <row r="20576" ht="24.9" customHeight="1"/>
    <row r="20577" ht="24.9" customHeight="1"/>
    <row r="20578" ht="24.9" customHeight="1"/>
    <row r="20579" ht="24.9" customHeight="1"/>
    <row r="20580" ht="24.9" customHeight="1"/>
    <row r="20581" ht="24.9" customHeight="1"/>
    <row r="20582" ht="24.9" customHeight="1"/>
    <row r="20583" ht="24.9" customHeight="1"/>
    <row r="20584" ht="24.9" customHeight="1"/>
    <row r="20585" ht="24.9" customHeight="1"/>
    <row r="20586" ht="24.9" customHeight="1"/>
    <row r="20587" ht="24.9" customHeight="1"/>
    <row r="20588" ht="24.9" customHeight="1"/>
    <row r="20589" ht="24.9" customHeight="1"/>
    <row r="20590" ht="24.9" customHeight="1"/>
    <row r="20591" ht="24.9" customHeight="1"/>
    <row r="20592" ht="24.9" customHeight="1"/>
    <row r="20593" ht="24.9" customHeight="1"/>
    <row r="20594" ht="24.9" customHeight="1"/>
    <row r="20595" ht="24.9" customHeight="1"/>
    <row r="20596" ht="24.9" customHeight="1"/>
    <row r="20597" ht="24.9" customHeight="1"/>
    <row r="20598" ht="24.9" customHeight="1"/>
    <row r="20599" ht="24.9" customHeight="1"/>
    <row r="20600" ht="24.9" customHeight="1"/>
    <row r="20601" ht="24.9" customHeight="1"/>
    <row r="20602" ht="24.9" customHeight="1"/>
    <row r="20603" ht="24.9" customHeight="1"/>
    <row r="20604" ht="24.9" customHeight="1"/>
    <row r="20605" ht="24.9" customHeight="1"/>
    <row r="20606" ht="24.9" customHeight="1"/>
    <row r="20607" ht="24.9" customHeight="1"/>
    <row r="20608" ht="24.9" customHeight="1"/>
    <row r="20609" ht="24.9" customHeight="1"/>
    <row r="20610" ht="24.9" customHeight="1"/>
    <row r="20611" ht="24.9" customHeight="1"/>
    <row r="20612" ht="24.9" customHeight="1"/>
    <row r="20613" ht="24.9" customHeight="1"/>
    <row r="20614" ht="24.9" customHeight="1"/>
    <row r="20615" ht="24.9" customHeight="1"/>
    <row r="20616" ht="24.9" customHeight="1"/>
    <row r="20617" ht="24.9" customHeight="1"/>
    <row r="20618" ht="24.9" customHeight="1"/>
    <row r="20619" ht="24.9" customHeight="1"/>
    <row r="20620" ht="24.9" customHeight="1"/>
    <row r="20621" ht="24.9" customHeight="1"/>
    <row r="20622" ht="24.9" customHeight="1"/>
    <row r="20623" ht="24.9" customHeight="1"/>
    <row r="20624" ht="24.9" customHeight="1"/>
    <row r="20625" ht="24.9" customHeight="1"/>
    <row r="20626" ht="24.9" customHeight="1"/>
    <row r="20627" ht="24.9" customHeight="1"/>
    <row r="20628" ht="24.9" customHeight="1"/>
    <row r="20629" ht="24.9" customHeight="1"/>
    <row r="20630" ht="24.9" customHeight="1"/>
    <row r="20631" ht="24.9" customHeight="1"/>
    <row r="20632" ht="24.9" customHeight="1"/>
    <row r="20633" ht="24.9" customHeight="1"/>
    <row r="20634" ht="24.9" customHeight="1"/>
    <row r="20635" ht="24.9" customHeight="1"/>
    <row r="20636" ht="24.9" customHeight="1"/>
    <row r="20637" ht="24.9" customHeight="1"/>
    <row r="20638" ht="24.9" customHeight="1"/>
    <row r="20639" ht="24.9" customHeight="1"/>
    <row r="20640" ht="24.9" customHeight="1"/>
    <row r="20641" ht="24.9" customHeight="1"/>
    <row r="20642" ht="24.9" customHeight="1"/>
    <row r="20643" ht="24.9" customHeight="1"/>
    <row r="20644" ht="24.9" customHeight="1"/>
    <row r="20645" ht="24.9" customHeight="1"/>
    <row r="20646" ht="24.9" customHeight="1"/>
    <row r="20647" ht="24.9" customHeight="1"/>
    <row r="20648" ht="24.9" customHeight="1"/>
    <row r="20649" ht="24.9" customHeight="1"/>
    <row r="20650" ht="24.9" customHeight="1"/>
    <row r="20651" ht="24.9" customHeight="1"/>
    <row r="20652" ht="24.9" customHeight="1"/>
    <row r="20653" ht="24.9" customHeight="1"/>
    <row r="20654" ht="24.9" customHeight="1"/>
    <row r="20655" ht="24.9" customHeight="1"/>
    <row r="20656" ht="24.9" customHeight="1"/>
    <row r="20657" ht="24.9" customHeight="1"/>
    <row r="20658" ht="24.9" customHeight="1"/>
    <row r="20659" ht="24.9" customHeight="1"/>
    <row r="20660" ht="24.9" customHeight="1"/>
    <row r="20661" ht="24.9" customHeight="1"/>
    <row r="20662" ht="24.9" customHeight="1"/>
    <row r="20663" ht="24.9" customHeight="1"/>
    <row r="20664" ht="24.9" customHeight="1"/>
    <row r="20665" ht="24.9" customHeight="1"/>
    <row r="20666" ht="24.9" customHeight="1"/>
    <row r="20667" ht="24.9" customHeight="1"/>
    <row r="20668" ht="24.9" customHeight="1"/>
    <row r="20669" ht="24.9" customHeight="1"/>
    <row r="20670" ht="24.9" customHeight="1"/>
    <row r="20671" ht="24.9" customHeight="1"/>
    <row r="20672" ht="24.9" customHeight="1"/>
    <row r="20673" ht="24.9" customHeight="1"/>
    <row r="20674" ht="24.9" customHeight="1"/>
    <row r="20675" ht="24.9" customHeight="1"/>
    <row r="20676" ht="24.9" customHeight="1"/>
    <row r="20677" ht="24.9" customHeight="1"/>
    <row r="20678" ht="24.9" customHeight="1"/>
    <row r="20679" ht="24.9" customHeight="1"/>
    <row r="20680" ht="24.9" customHeight="1"/>
    <row r="20681" ht="24.9" customHeight="1"/>
    <row r="20682" ht="24.9" customHeight="1"/>
    <row r="20683" ht="24.9" customHeight="1"/>
    <row r="20684" ht="24.9" customHeight="1"/>
    <row r="20685" ht="24.9" customHeight="1"/>
    <row r="20686" ht="24.9" customHeight="1"/>
    <row r="20687" ht="24.9" customHeight="1"/>
    <row r="20688" ht="24.9" customHeight="1"/>
    <row r="20689" ht="24.9" customHeight="1"/>
    <row r="20690" ht="24.9" customHeight="1"/>
    <row r="20691" ht="24.9" customHeight="1"/>
    <row r="20692" ht="24.9" customHeight="1"/>
    <row r="20693" ht="24.9" customHeight="1"/>
    <row r="20694" ht="24.9" customHeight="1"/>
    <row r="20695" ht="24.9" customHeight="1"/>
    <row r="20696" ht="24.9" customHeight="1"/>
    <row r="20697" ht="24.9" customHeight="1"/>
    <row r="20698" ht="24.9" customHeight="1"/>
    <row r="20699" ht="24.9" customHeight="1"/>
    <row r="20700" ht="24.9" customHeight="1"/>
    <row r="20701" ht="24.9" customHeight="1"/>
    <row r="20702" ht="24.9" customHeight="1"/>
    <row r="20703" ht="24.9" customHeight="1"/>
    <row r="20704" ht="24.9" customHeight="1"/>
    <row r="20705" ht="24.9" customHeight="1"/>
    <row r="20706" ht="24.9" customHeight="1"/>
    <row r="20707" ht="24.9" customHeight="1"/>
    <row r="20708" ht="24.9" customHeight="1"/>
    <row r="20709" ht="24.9" customHeight="1"/>
    <row r="20710" ht="24.9" customHeight="1"/>
    <row r="20711" ht="24.9" customHeight="1"/>
    <row r="20712" ht="24.9" customHeight="1"/>
    <row r="20713" ht="24.9" customHeight="1"/>
    <row r="20714" ht="24.9" customHeight="1"/>
    <row r="20715" ht="24.9" customHeight="1"/>
    <row r="20716" ht="24.9" customHeight="1"/>
    <row r="20717" ht="24.9" customHeight="1"/>
    <row r="20718" ht="24.9" customHeight="1"/>
    <row r="20719" ht="24.9" customHeight="1"/>
    <row r="20720" ht="24.9" customHeight="1"/>
    <row r="20721" ht="24.9" customHeight="1"/>
    <row r="20722" ht="24.9" customHeight="1"/>
    <row r="20723" ht="24.9" customHeight="1"/>
    <row r="20724" ht="24.9" customHeight="1"/>
    <row r="20725" ht="24.9" customHeight="1"/>
    <row r="20726" ht="24.9" customHeight="1"/>
    <row r="20727" ht="24.9" customHeight="1"/>
    <row r="20728" ht="24.9" customHeight="1"/>
    <row r="20729" ht="24.9" customHeight="1"/>
    <row r="20730" ht="24.9" customHeight="1"/>
    <row r="20731" ht="24.9" customHeight="1"/>
    <row r="20732" ht="24.9" customHeight="1"/>
    <row r="20733" ht="24.9" customHeight="1"/>
    <row r="20734" ht="24.9" customHeight="1"/>
    <row r="20735" ht="24.9" customHeight="1"/>
    <row r="20736" ht="24.9" customHeight="1"/>
    <row r="20737" ht="24.9" customHeight="1"/>
    <row r="20738" ht="24.9" customHeight="1"/>
    <row r="20739" ht="24.9" customHeight="1"/>
    <row r="20740" ht="24.9" customHeight="1"/>
    <row r="20741" ht="24.9" customHeight="1"/>
    <row r="20742" ht="24.9" customHeight="1"/>
    <row r="20743" ht="24.9" customHeight="1"/>
    <row r="20744" ht="24.9" customHeight="1"/>
    <row r="20745" ht="24.9" customHeight="1"/>
    <row r="20746" ht="24.9" customHeight="1"/>
    <row r="20747" ht="24.9" customHeight="1"/>
    <row r="20748" ht="24.9" customHeight="1"/>
    <row r="20749" ht="24.9" customHeight="1"/>
    <row r="20750" ht="24.9" customHeight="1"/>
    <row r="20751" ht="24.9" customHeight="1"/>
    <row r="20752" ht="24.9" customHeight="1"/>
    <row r="20753" ht="24.9" customHeight="1"/>
    <row r="20754" ht="24.9" customHeight="1"/>
    <row r="20755" ht="24.9" customHeight="1"/>
    <row r="20756" ht="24.9" customHeight="1"/>
    <row r="20757" ht="24.9" customHeight="1"/>
    <row r="20758" ht="24.9" customHeight="1"/>
    <row r="20759" ht="24.9" customHeight="1"/>
    <row r="20760" ht="24.9" customHeight="1"/>
    <row r="20761" ht="24.9" customHeight="1"/>
    <row r="20762" ht="24.9" customHeight="1"/>
    <row r="20763" ht="24.9" customHeight="1"/>
    <row r="20764" ht="24.9" customHeight="1"/>
    <row r="20765" ht="24.9" customHeight="1"/>
    <row r="20766" ht="24.9" customHeight="1"/>
    <row r="20767" ht="24.9" customHeight="1"/>
    <row r="20768" ht="24.9" customHeight="1"/>
    <row r="20769" ht="24.9" customHeight="1"/>
    <row r="20770" ht="24.9" customHeight="1"/>
    <row r="20771" ht="24.9" customHeight="1"/>
    <row r="20772" ht="24.9" customHeight="1"/>
    <row r="20773" ht="24.9" customHeight="1"/>
    <row r="20774" ht="24.9" customHeight="1"/>
    <row r="20775" ht="24.9" customHeight="1"/>
    <row r="20776" ht="24.9" customHeight="1"/>
    <row r="20777" ht="24.9" customHeight="1"/>
    <row r="20778" ht="24.9" customHeight="1"/>
    <row r="20779" ht="24.9" customHeight="1"/>
    <row r="20780" ht="24.9" customHeight="1"/>
    <row r="20781" ht="24.9" customHeight="1"/>
    <row r="20782" ht="24.9" customHeight="1"/>
    <row r="20783" ht="24.9" customHeight="1"/>
    <row r="20784" ht="24.9" customHeight="1"/>
    <row r="20785" ht="24.9" customHeight="1"/>
    <row r="20786" ht="24.9" customHeight="1"/>
    <row r="20787" ht="24.9" customHeight="1"/>
    <row r="20788" ht="24.9" customHeight="1"/>
    <row r="20789" ht="24.9" customHeight="1"/>
    <row r="20790" ht="24.9" customHeight="1"/>
    <row r="20791" ht="24.9" customHeight="1"/>
    <row r="20792" ht="24.9" customHeight="1"/>
    <row r="20793" ht="24.9" customHeight="1"/>
    <row r="20794" ht="24.9" customHeight="1"/>
    <row r="20795" ht="24.9" customHeight="1"/>
    <row r="20796" ht="24.9" customHeight="1"/>
    <row r="20797" ht="24.9" customHeight="1"/>
    <row r="20798" ht="24.9" customHeight="1"/>
    <row r="20799" ht="24.9" customHeight="1"/>
    <row r="20800" ht="24.9" customHeight="1"/>
    <row r="20801" ht="24.9" customHeight="1"/>
    <row r="20802" ht="24.9" customHeight="1"/>
    <row r="20803" ht="24.9" customHeight="1"/>
    <row r="20804" ht="24.9" customHeight="1"/>
    <row r="20805" ht="24.9" customHeight="1"/>
    <row r="20806" ht="24.9" customHeight="1"/>
    <row r="20807" ht="24.9" customHeight="1"/>
    <row r="20808" ht="24.9" customHeight="1"/>
    <row r="20809" ht="24.9" customHeight="1"/>
    <row r="20810" ht="24.9" customHeight="1"/>
    <row r="20811" ht="24.9" customHeight="1"/>
    <row r="20812" ht="24.9" customHeight="1"/>
    <row r="20813" ht="24.9" customHeight="1"/>
    <row r="20814" ht="24.9" customHeight="1"/>
    <row r="20815" ht="24.9" customHeight="1"/>
    <row r="20816" ht="24.9" customHeight="1"/>
    <row r="20817" ht="24.9" customHeight="1"/>
    <row r="20818" ht="24.9" customHeight="1"/>
    <row r="20819" ht="24.9" customHeight="1"/>
    <row r="20820" ht="24.9" customHeight="1"/>
    <row r="20821" ht="24.9" customHeight="1"/>
    <row r="20822" ht="24.9" customHeight="1"/>
    <row r="20823" ht="24.9" customHeight="1"/>
    <row r="20824" ht="24.9" customHeight="1"/>
    <row r="20825" ht="24.9" customHeight="1"/>
    <row r="20826" ht="24.9" customHeight="1"/>
    <row r="20827" ht="24.9" customHeight="1"/>
    <row r="20828" ht="24.9" customHeight="1"/>
    <row r="20829" ht="24.9" customHeight="1"/>
    <row r="20830" ht="24.9" customHeight="1"/>
    <row r="20831" ht="24.9" customHeight="1"/>
    <row r="20832" ht="24.9" customHeight="1"/>
    <row r="20833" ht="24.9" customHeight="1"/>
    <row r="20834" ht="24.9" customHeight="1"/>
    <row r="20835" ht="24.9" customHeight="1"/>
    <row r="20836" ht="24.9" customHeight="1"/>
    <row r="20837" ht="24.9" customHeight="1"/>
    <row r="20838" ht="24.9" customHeight="1"/>
    <row r="20839" ht="24.9" customHeight="1"/>
    <row r="20840" ht="24.9" customHeight="1"/>
    <row r="20841" ht="24.9" customHeight="1"/>
    <row r="20842" ht="24.9" customHeight="1"/>
    <row r="20843" ht="24.9" customHeight="1"/>
    <row r="20844" ht="24.9" customHeight="1"/>
    <row r="20845" ht="24.9" customHeight="1"/>
    <row r="20846" ht="24.9" customHeight="1"/>
    <row r="20847" ht="24.9" customHeight="1"/>
    <row r="20848" ht="24.9" customHeight="1"/>
    <row r="20849" ht="24.9" customHeight="1"/>
    <row r="20850" ht="24.9" customHeight="1"/>
    <row r="20851" ht="24.9" customHeight="1"/>
    <row r="20852" ht="24.9" customHeight="1"/>
    <row r="20853" ht="24.9" customHeight="1"/>
    <row r="20854" ht="24.9" customHeight="1"/>
    <row r="20855" ht="24.9" customHeight="1"/>
    <row r="20856" ht="24.9" customHeight="1"/>
    <row r="20857" ht="24.9" customHeight="1"/>
    <row r="20858" ht="24.9" customHeight="1"/>
    <row r="20859" ht="24.9" customHeight="1"/>
    <row r="20860" ht="24.9" customHeight="1"/>
    <row r="20861" ht="24.9" customHeight="1"/>
    <row r="20862" ht="24.9" customHeight="1"/>
    <row r="20863" ht="24.9" customHeight="1"/>
    <row r="20864" ht="24.9" customHeight="1"/>
    <row r="20865" ht="24.9" customHeight="1"/>
    <row r="20866" ht="24.9" customHeight="1"/>
    <row r="20867" ht="24.9" customHeight="1"/>
    <row r="20868" ht="24.9" customHeight="1"/>
    <row r="20869" ht="24.9" customHeight="1"/>
    <row r="20870" ht="24.9" customHeight="1"/>
    <row r="20871" ht="24.9" customHeight="1"/>
    <row r="20872" ht="24.9" customHeight="1"/>
    <row r="20873" ht="24.9" customHeight="1"/>
    <row r="20874" ht="24.9" customHeight="1"/>
    <row r="20875" ht="24.9" customHeight="1"/>
    <row r="20876" ht="24.9" customHeight="1"/>
    <row r="20877" ht="24.9" customHeight="1"/>
    <row r="20878" ht="24.9" customHeight="1"/>
    <row r="20879" ht="24.9" customHeight="1"/>
    <row r="20880" ht="24.9" customHeight="1"/>
    <row r="20881" ht="24.9" customHeight="1"/>
    <row r="20882" ht="24.9" customHeight="1"/>
    <row r="20883" ht="24.9" customHeight="1"/>
    <row r="20884" ht="24.9" customHeight="1"/>
    <row r="20885" ht="24.9" customHeight="1"/>
    <row r="20886" ht="24.9" customHeight="1"/>
    <row r="20887" ht="24.9" customHeight="1"/>
    <row r="20888" ht="24.9" customHeight="1"/>
    <row r="20889" ht="24.9" customHeight="1"/>
    <row r="20890" ht="24.9" customHeight="1"/>
    <row r="20891" ht="24.9" customHeight="1"/>
    <row r="20892" ht="24.9" customHeight="1"/>
    <row r="20893" ht="24.9" customHeight="1"/>
    <row r="20894" ht="24.9" customHeight="1"/>
    <row r="20895" ht="24.9" customHeight="1"/>
    <row r="20896" ht="24.9" customHeight="1"/>
    <row r="20897" ht="24.9" customHeight="1"/>
    <row r="20898" ht="24.9" customHeight="1"/>
    <row r="20899" ht="24.9" customHeight="1"/>
    <row r="20900" ht="24.9" customHeight="1"/>
    <row r="20901" ht="24.9" customHeight="1"/>
    <row r="20902" ht="24.9" customHeight="1"/>
    <row r="20903" ht="24.9" customHeight="1"/>
    <row r="20904" ht="24.9" customHeight="1"/>
    <row r="20905" ht="24.9" customHeight="1"/>
    <row r="20906" ht="24.9" customHeight="1"/>
    <row r="20907" ht="24.9" customHeight="1"/>
    <row r="20908" ht="24.9" customHeight="1"/>
    <row r="20909" ht="24.9" customHeight="1"/>
    <row r="20910" ht="24.9" customHeight="1"/>
    <row r="20911" ht="24.9" customHeight="1"/>
    <row r="20912" ht="24.9" customHeight="1"/>
    <row r="20913" ht="24.9" customHeight="1"/>
    <row r="20914" ht="24.9" customHeight="1"/>
    <row r="20915" ht="24.9" customHeight="1"/>
    <row r="20916" ht="24.9" customHeight="1"/>
    <row r="20917" ht="24.9" customHeight="1"/>
    <row r="20918" ht="24.9" customHeight="1"/>
    <row r="20919" ht="24.9" customHeight="1"/>
    <row r="20920" ht="24.9" customHeight="1"/>
    <row r="20921" ht="24.9" customHeight="1"/>
    <row r="20922" ht="24.9" customHeight="1"/>
    <row r="20923" ht="24.9" customHeight="1"/>
    <row r="20924" ht="24.9" customHeight="1"/>
    <row r="20925" ht="24.9" customHeight="1"/>
    <row r="20926" ht="24.9" customHeight="1"/>
    <row r="20927" ht="24.9" customHeight="1"/>
    <row r="20928" ht="24.9" customHeight="1"/>
    <row r="20929" ht="24.9" customHeight="1"/>
    <row r="20930" ht="24.9" customHeight="1"/>
    <row r="20931" ht="24.9" customHeight="1"/>
    <row r="20932" ht="24.9" customHeight="1"/>
    <row r="20933" ht="24.9" customHeight="1"/>
    <row r="20934" ht="24.9" customHeight="1"/>
    <row r="20935" ht="24.9" customHeight="1"/>
    <row r="20936" ht="24.9" customHeight="1"/>
    <row r="20937" ht="24.9" customHeight="1"/>
    <row r="20938" ht="24.9" customHeight="1"/>
    <row r="20939" ht="24.9" customHeight="1"/>
    <row r="20940" ht="24.9" customHeight="1"/>
    <row r="20941" ht="24.9" customHeight="1"/>
    <row r="20942" ht="24.9" customHeight="1"/>
    <row r="20943" ht="24.9" customHeight="1"/>
    <row r="20944" ht="24.9" customHeight="1"/>
    <row r="20945" ht="24.9" customHeight="1"/>
    <row r="20946" ht="24.9" customHeight="1"/>
    <row r="20947" ht="24.9" customHeight="1"/>
    <row r="20948" ht="24.9" customHeight="1"/>
    <row r="20949" ht="24.9" customHeight="1"/>
    <row r="20950" ht="24.9" customHeight="1"/>
    <row r="20951" ht="24.9" customHeight="1"/>
    <row r="20952" ht="24.9" customHeight="1"/>
    <row r="20953" ht="24.9" customHeight="1"/>
    <row r="20954" ht="24.9" customHeight="1"/>
    <row r="20955" ht="24.9" customHeight="1"/>
    <row r="20956" ht="24.9" customHeight="1"/>
    <row r="20957" ht="24.9" customHeight="1"/>
    <row r="20958" ht="24.9" customHeight="1"/>
    <row r="20959" ht="24.9" customHeight="1"/>
    <row r="20960" ht="24.9" customHeight="1"/>
    <row r="20961" ht="24.9" customHeight="1"/>
    <row r="20962" ht="24.9" customHeight="1"/>
    <row r="20963" ht="24.9" customHeight="1"/>
    <row r="20964" ht="24.9" customHeight="1"/>
    <row r="20965" ht="24.9" customHeight="1"/>
    <row r="20966" ht="24.9" customHeight="1"/>
    <row r="20967" ht="24.9" customHeight="1"/>
    <row r="20968" ht="24.9" customHeight="1"/>
    <row r="20969" ht="24.9" customHeight="1"/>
    <row r="20970" ht="24.9" customHeight="1"/>
    <row r="20971" ht="24.9" customHeight="1"/>
    <row r="20972" ht="24.9" customHeight="1"/>
    <row r="20973" ht="24.9" customHeight="1"/>
    <row r="20974" ht="24.9" customHeight="1"/>
    <row r="20975" ht="24.9" customHeight="1"/>
    <row r="20976" ht="24.9" customHeight="1"/>
    <row r="20977" ht="24.9" customHeight="1"/>
    <row r="20978" ht="24.9" customHeight="1"/>
    <row r="20979" ht="24.9" customHeight="1"/>
    <row r="20980" ht="24.9" customHeight="1"/>
    <row r="20981" ht="24.9" customHeight="1"/>
    <row r="20982" ht="24.9" customHeight="1"/>
    <row r="20983" ht="24.9" customHeight="1"/>
    <row r="20984" ht="24.9" customHeight="1"/>
    <row r="20985" ht="24.9" customHeight="1"/>
    <row r="20986" ht="24.9" customHeight="1"/>
    <row r="20987" ht="24.9" customHeight="1"/>
    <row r="20988" ht="24.9" customHeight="1"/>
    <row r="20989" ht="24.9" customHeight="1"/>
    <row r="20990" ht="24.9" customHeight="1"/>
    <row r="20991" ht="24.9" customHeight="1"/>
    <row r="20992" ht="24.9" customHeight="1"/>
    <row r="20993" ht="24.9" customHeight="1"/>
    <row r="20994" ht="24.9" customHeight="1"/>
    <row r="20995" ht="24.9" customHeight="1"/>
    <row r="20996" ht="24.9" customHeight="1"/>
    <row r="20997" ht="24.9" customHeight="1"/>
    <row r="20998" ht="24.9" customHeight="1"/>
    <row r="20999" ht="24.9" customHeight="1"/>
    <row r="21000" ht="24.9" customHeight="1"/>
    <row r="21001" ht="24.9" customHeight="1"/>
    <row r="21002" ht="24.9" customHeight="1"/>
    <row r="21003" ht="24.9" customHeight="1"/>
    <row r="21004" ht="24.9" customHeight="1"/>
    <row r="21005" ht="24.9" customHeight="1"/>
    <row r="21006" ht="24.9" customHeight="1"/>
    <row r="21007" ht="24.9" customHeight="1"/>
    <row r="21008" ht="24.9" customHeight="1"/>
    <row r="21009" ht="24.9" customHeight="1"/>
    <row r="21010" ht="24.9" customHeight="1"/>
    <row r="21011" ht="24.9" customHeight="1"/>
    <row r="21012" ht="24.9" customHeight="1"/>
    <row r="21013" ht="24.9" customHeight="1"/>
    <row r="21014" ht="24.9" customHeight="1"/>
    <row r="21015" ht="24.9" customHeight="1"/>
    <row r="21016" ht="24.9" customHeight="1"/>
    <row r="21017" ht="24.9" customHeight="1"/>
    <row r="21018" ht="24.9" customHeight="1"/>
    <row r="21019" ht="24.9" customHeight="1"/>
    <row r="21020" ht="24.9" customHeight="1"/>
    <row r="21021" ht="24.9" customHeight="1"/>
    <row r="21022" ht="24.9" customHeight="1"/>
    <row r="21023" ht="24.9" customHeight="1"/>
    <row r="21024" ht="24.9" customHeight="1"/>
    <row r="21025" ht="24.9" customHeight="1"/>
    <row r="21026" ht="24.9" customHeight="1"/>
    <row r="21027" ht="24.9" customHeight="1"/>
    <row r="21028" ht="24.9" customHeight="1"/>
    <row r="21029" ht="24.9" customHeight="1"/>
    <row r="21030" ht="24.9" customHeight="1"/>
    <row r="21031" ht="24.9" customHeight="1"/>
    <row r="21032" ht="24.9" customHeight="1"/>
    <row r="21033" ht="24.9" customHeight="1"/>
    <row r="21034" ht="24.9" customHeight="1"/>
    <row r="21035" ht="24.9" customHeight="1"/>
    <row r="21036" ht="24.9" customHeight="1"/>
    <row r="21037" ht="24.9" customHeight="1"/>
    <row r="21038" ht="24.9" customHeight="1"/>
    <row r="21039" ht="24.9" customHeight="1"/>
    <row r="21040" ht="24.9" customHeight="1"/>
    <row r="21041" ht="24.9" customHeight="1"/>
    <row r="21042" ht="24.9" customHeight="1"/>
    <row r="21043" ht="24.9" customHeight="1"/>
    <row r="21044" ht="24.9" customHeight="1"/>
    <row r="21045" ht="24.9" customHeight="1"/>
    <row r="21046" ht="24.9" customHeight="1"/>
    <row r="21047" ht="24.9" customHeight="1"/>
    <row r="21048" ht="24.9" customHeight="1"/>
    <row r="21049" ht="24.9" customHeight="1"/>
    <row r="21050" ht="24.9" customHeight="1"/>
    <row r="21051" ht="24.9" customHeight="1"/>
    <row r="21052" ht="24.9" customHeight="1"/>
    <row r="21053" ht="24.9" customHeight="1"/>
    <row r="21054" ht="24.9" customHeight="1"/>
    <row r="21055" ht="24.9" customHeight="1"/>
    <row r="21056" ht="24.9" customHeight="1"/>
    <row r="21057" ht="24.9" customHeight="1"/>
    <row r="21058" ht="24.9" customHeight="1"/>
    <row r="21059" ht="24.9" customHeight="1"/>
    <row r="21060" ht="24.9" customHeight="1"/>
    <row r="21061" ht="24.9" customHeight="1"/>
    <row r="21062" ht="24.9" customHeight="1"/>
    <row r="21063" ht="24.9" customHeight="1"/>
    <row r="21064" ht="24.9" customHeight="1"/>
    <row r="21065" ht="24.9" customHeight="1"/>
    <row r="21066" ht="24.9" customHeight="1"/>
    <row r="21067" ht="24.9" customHeight="1"/>
    <row r="21068" ht="24.9" customHeight="1"/>
    <row r="21069" ht="24.9" customHeight="1"/>
    <row r="21070" ht="24.9" customHeight="1"/>
    <row r="21071" ht="24.9" customHeight="1"/>
    <row r="21072" ht="24.9" customHeight="1"/>
    <row r="21073" ht="24.9" customHeight="1"/>
    <row r="21074" ht="24.9" customHeight="1"/>
    <row r="21075" ht="24.9" customHeight="1"/>
    <row r="21076" ht="24.9" customHeight="1"/>
    <row r="21077" ht="24.9" customHeight="1"/>
    <row r="21078" ht="24.9" customHeight="1"/>
    <row r="21079" ht="24.9" customHeight="1"/>
    <row r="21080" ht="24.9" customHeight="1"/>
    <row r="21081" ht="24.9" customHeight="1"/>
    <row r="21082" ht="24.9" customHeight="1"/>
    <row r="21083" ht="24.9" customHeight="1"/>
    <row r="21084" ht="24.9" customHeight="1"/>
    <row r="21085" ht="24.9" customHeight="1"/>
    <row r="21086" ht="24.9" customHeight="1"/>
    <row r="21087" ht="24.9" customHeight="1"/>
    <row r="21088" ht="24.9" customHeight="1"/>
    <row r="21089" ht="24.9" customHeight="1"/>
    <row r="21090" ht="24.9" customHeight="1"/>
    <row r="21091" ht="24.9" customHeight="1"/>
    <row r="21092" ht="24.9" customHeight="1"/>
    <row r="21093" ht="24.9" customHeight="1"/>
    <row r="21094" ht="24.9" customHeight="1"/>
    <row r="21095" ht="24.9" customHeight="1"/>
    <row r="21096" ht="24.9" customHeight="1"/>
    <row r="21097" ht="24.9" customHeight="1"/>
    <row r="21098" ht="24.9" customHeight="1"/>
    <row r="21099" ht="24.9" customHeight="1"/>
    <row r="21100" ht="24.9" customHeight="1"/>
    <row r="21101" ht="24.9" customHeight="1"/>
    <row r="21102" ht="24.9" customHeight="1"/>
    <row r="21103" ht="24.9" customHeight="1"/>
    <row r="21104" ht="24.9" customHeight="1"/>
    <row r="21105" ht="24.9" customHeight="1"/>
    <row r="21106" ht="24.9" customHeight="1"/>
    <row r="21107" ht="24.9" customHeight="1"/>
    <row r="21108" ht="24.9" customHeight="1"/>
    <row r="21109" ht="24.9" customHeight="1"/>
    <row r="21110" ht="24.9" customHeight="1"/>
    <row r="21111" ht="24.9" customHeight="1"/>
    <row r="21112" ht="24.9" customHeight="1"/>
    <row r="21113" ht="24.9" customHeight="1"/>
    <row r="21114" ht="24.9" customHeight="1"/>
    <row r="21115" ht="24.9" customHeight="1"/>
    <row r="21116" ht="24.9" customHeight="1"/>
    <row r="21117" ht="24.9" customHeight="1"/>
    <row r="21118" ht="24.9" customHeight="1"/>
    <row r="21119" ht="24.9" customHeight="1"/>
    <row r="21120" ht="24.9" customHeight="1"/>
    <row r="21121" ht="24.9" customHeight="1"/>
    <row r="21122" ht="24.9" customHeight="1"/>
    <row r="21123" ht="24.9" customHeight="1"/>
    <row r="21124" ht="24.9" customHeight="1"/>
    <row r="21125" ht="24.9" customHeight="1"/>
    <row r="21126" ht="24.9" customHeight="1"/>
    <row r="21127" ht="24.9" customHeight="1"/>
    <row r="21128" ht="24.9" customHeight="1"/>
    <row r="21129" ht="24.9" customHeight="1"/>
    <row r="21130" ht="24.9" customHeight="1"/>
    <row r="21131" ht="24.9" customHeight="1"/>
    <row r="21132" ht="24.9" customHeight="1"/>
    <row r="21133" ht="24.9" customHeight="1"/>
    <row r="21134" ht="24.9" customHeight="1"/>
    <row r="21135" ht="24.9" customHeight="1"/>
    <row r="21136" ht="24.9" customHeight="1"/>
    <row r="21137" ht="24.9" customHeight="1"/>
    <row r="21138" ht="24.9" customHeight="1"/>
    <row r="21139" ht="24.9" customHeight="1"/>
    <row r="21140" ht="24.9" customHeight="1"/>
    <row r="21141" ht="24.9" customHeight="1"/>
    <row r="21142" ht="24.9" customHeight="1"/>
    <row r="21143" ht="24.9" customHeight="1"/>
    <row r="21144" ht="24.9" customHeight="1"/>
    <row r="21145" ht="24.9" customHeight="1"/>
    <row r="21146" ht="24.9" customHeight="1"/>
    <row r="21147" ht="24.9" customHeight="1"/>
    <row r="21148" ht="24.9" customHeight="1"/>
    <row r="21149" ht="24.9" customHeight="1"/>
    <row r="21150" ht="24.9" customHeight="1"/>
    <row r="21151" ht="24.9" customHeight="1"/>
    <row r="21152" ht="24.9" customHeight="1"/>
    <row r="21153" ht="24.9" customHeight="1"/>
    <row r="21154" ht="24.9" customHeight="1"/>
    <row r="21155" ht="24.9" customHeight="1"/>
    <row r="21156" ht="24.9" customHeight="1"/>
    <row r="21157" ht="24.9" customHeight="1"/>
    <row r="21158" ht="24.9" customHeight="1"/>
    <row r="21159" ht="24.9" customHeight="1"/>
    <row r="21160" ht="24.9" customHeight="1"/>
    <row r="21161" ht="24.9" customHeight="1"/>
    <row r="21162" ht="24.9" customHeight="1"/>
    <row r="21163" ht="24.9" customHeight="1"/>
    <row r="21164" ht="24.9" customHeight="1"/>
    <row r="21165" ht="24.9" customHeight="1"/>
    <row r="21166" ht="24.9" customHeight="1"/>
    <row r="21167" ht="24.9" customHeight="1"/>
    <row r="21168" ht="24.9" customHeight="1"/>
    <row r="21169" ht="24.9" customHeight="1"/>
    <row r="21170" ht="24.9" customHeight="1"/>
    <row r="21171" ht="24.9" customHeight="1"/>
    <row r="21172" ht="24.9" customHeight="1"/>
    <row r="21173" ht="24.9" customHeight="1"/>
    <row r="21174" ht="24.9" customHeight="1"/>
    <row r="21175" ht="24.9" customHeight="1"/>
    <row r="21176" ht="24.9" customHeight="1"/>
    <row r="21177" ht="24.9" customHeight="1"/>
    <row r="21178" ht="24.9" customHeight="1"/>
    <row r="21179" ht="24.9" customHeight="1"/>
    <row r="21180" ht="24.9" customHeight="1"/>
    <row r="21181" ht="24.9" customHeight="1"/>
    <row r="21182" ht="24.9" customHeight="1"/>
    <row r="21183" ht="24.9" customHeight="1"/>
    <row r="21184" ht="24.9" customHeight="1"/>
    <row r="21185" ht="24.9" customHeight="1"/>
    <row r="21186" ht="24.9" customHeight="1"/>
    <row r="21187" ht="24.9" customHeight="1"/>
    <row r="21188" ht="24.9" customHeight="1"/>
    <row r="21189" ht="24.9" customHeight="1"/>
    <row r="21190" ht="24.9" customHeight="1"/>
    <row r="21191" ht="24.9" customHeight="1"/>
    <row r="21192" ht="24.9" customHeight="1"/>
    <row r="21193" ht="24.9" customHeight="1"/>
    <row r="21194" ht="24.9" customHeight="1"/>
    <row r="21195" ht="24.9" customHeight="1"/>
    <row r="21196" ht="24.9" customHeight="1"/>
    <row r="21197" ht="24.9" customHeight="1"/>
    <row r="21198" ht="24.9" customHeight="1"/>
    <row r="21199" ht="24.9" customHeight="1"/>
    <row r="21200" ht="24.9" customHeight="1"/>
    <row r="21201" ht="24.9" customHeight="1"/>
    <row r="21202" ht="24.9" customHeight="1"/>
    <row r="21203" ht="24.9" customHeight="1"/>
    <row r="21204" ht="24.9" customHeight="1"/>
    <row r="21205" ht="24.9" customHeight="1"/>
    <row r="21206" ht="24.9" customHeight="1"/>
    <row r="21207" ht="24.9" customHeight="1"/>
    <row r="21208" ht="24.9" customHeight="1"/>
    <row r="21209" ht="24.9" customHeight="1"/>
    <row r="21210" ht="24.9" customHeight="1"/>
    <row r="21211" ht="24.9" customHeight="1"/>
    <row r="21212" ht="24.9" customHeight="1"/>
    <row r="21213" ht="24.9" customHeight="1"/>
    <row r="21214" ht="24.9" customHeight="1"/>
    <row r="21215" ht="24.9" customHeight="1"/>
    <row r="21216" ht="24.9" customHeight="1"/>
    <row r="21217" ht="24.9" customHeight="1"/>
    <row r="21218" ht="24.9" customHeight="1"/>
    <row r="21219" ht="24.9" customHeight="1"/>
    <row r="21220" ht="24.9" customHeight="1"/>
    <row r="21221" ht="24.9" customHeight="1"/>
    <row r="21222" ht="24.9" customHeight="1"/>
    <row r="21223" ht="24.9" customHeight="1"/>
    <row r="21224" ht="24.9" customHeight="1"/>
    <row r="21225" ht="24.9" customHeight="1"/>
    <row r="21226" ht="24.9" customHeight="1"/>
    <row r="21227" ht="24.9" customHeight="1"/>
    <row r="21228" ht="24.9" customHeight="1"/>
    <row r="21229" ht="24.9" customHeight="1"/>
    <row r="21230" ht="24.9" customHeight="1"/>
    <row r="21231" ht="24.9" customHeight="1"/>
    <row r="21232" ht="24.9" customHeight="1"/>
    <row r="21233" ht="24.9" customHeight="1"/>
    <row r="21234" ht="24.9" customHeight="1"/>
    <row r="21235" ht="24.9" customHeight="1"/>
    <row r="21236" ht="24.9" customHeight="1"/>
    <row r="21237" ht="24.9" customHeight="1"/>
    <row r="21238" ht="24.9" customHeight="1"/>
    <row r="21239" ht="24.9" customHeight="1"/>
    <row r="21240" ht="24.9" customHeight="1"/>
    <row r="21241" ht="24.9" customHeight="1"/>
    <row r="21242" ht="24.9" customHeight="1"/>
    <row r="21243" ht="24.9" customHeight="1"/>
    <row r="21244" ht="24.9" customHeight="1"/>
    <row r="21245" ht="24.9" customHeight="1"/>
    <row r="21246" ht="24.9" customHeight="1"/>
    <row r="21247" ht="24.9" customHeight="1"/>
    <row r="21248" ht="24.9" customHeight="1"/>
    <row r="21249" ht="24.9" customHeight="1"/>
    <row r="21250" ht="24.9" customHeight="1"/>
    <row r="21251" ht="24.9" customHeight="1"/>
    <row r="21252" ht="24.9" customHeight="1"/>
    <row r="21253" ht="24.9" customHeight="1"/>
    <row r="21254" ht="24.9" customHeight="1"/>
    <row r="21255" ht="24.9" customHeight="1"/>
    <row r="21256" ht="24.9" customHeight="1"/>
    <row r="21257" ht="24.9" customHeight="1"/>
    <row r="21258" ht="24.9" customHeight="1"/>
    <row r="21259" ht="24.9" customHeight="1"/>
    <row r="21260" ht="24.9" customHeight="1"/>
    <row r="21261" ht="24.9" customHeight="1"/>
    <row r="21262" ht="24.9" customHeight="1"/>
    <row r="21263" ht="24.9" customHeight="1"/>
    <row r="21264" ht="24.9" customHeight="1"/>
    <row r="21265" ht="24.9" customHeight="1"/>
    <row r="21266" ht="24.9" customHeight="1"/>
    <row r="21267" ht="24.9" customHeight="1"/>
    <row r="21268" ht="24.9" customHeight="1"/>
    <row r="21269" ht="24.9" customHeight="1"/>
    <row r="21270" ht="24.9" customHeight="1"/>
    <row r="21271" ht="24.9" customHeight="1"/>
    <row r="21272" ht="24.9" customHeight="1"/>
    <row r="21273" ht="24.9" customHeight="1"/>
    <row r="21274" ht="24.9" customHeight="1"/>
    <row r="21275" ht="24.9" customHeight="1"/>
    <row r="21276" ht="24.9" customHeight="1"/>
    <row r="21277" ht="24.9" customHeight="1"/>
    <row r="21278" ht="24.9" customHeight="1"/>
    <row r="21279" ht="24.9" customHeight="1"/>
    <row r="21280" ht="24.9" customHeight="1"/>
    <row r="21281" ht="24.9" customHeight="1"/>
    <row r="21282" ht="24.9" customHeight="1"/>
    <row r="21283" ht="24.9" customHeight="1"/>
    <row r="21284" ht="24.9" customHeight="1"/>
    <row r="21285" ht="24.9" customHeight="1"/>
    <row r="21286" ht="24.9" customHeight="1"/>
    <row r="21287" ht="24.9" customHeight="1"/>
    <row r="21288" ht="24.9" customHeight="1"/>
    <row r="21289" ht="24.9" customHeight="1"/>
    <row r="21290" ht="24.9" customHeight="1"/>
    <row r="21291" ht="24.9" customHeight="1"/>
    <row r="21292" ht="24.9" customHeight="1"/>
    <row r="21293" ht="24.9" customHeight="1"/>
    <row r="21294" ht="24.9" customHeight="1"/>
    <row r="21295" ht="24.9" customHeight="1"/>
    <row r="21296" ht="24.9" customHeight="1"/>
    <row r="21297" ht="24.9" customHeight="1"/>
    <row r="21298" ht="24.9" customHeight="1"/>
    <row r="21299" ht="24.9" customHeight="1"/>
    <row r="21300" ht="24.9" customHeight="1"/>
    <row r="21301" ht="24.9" customHeight="1"/>
    <row r="21302" ht="24.9" customHeight="1"/>
    <row r="21303" ht="24.9" customHeight="1"/>
    <row r="21304" ht="24.9" customHeight="1"/>
    <row r="21305" ht="24.9" customHeight="1"/>
    <row r="21306" ht="24.9" customHeight="1"/>
    <row r="21307" ht="24.9" customHeight="1"/>
    <row r="21308" ht="24.9" customHeight="1"/>
    <row r="21309" ht="24.9" customHeight="1"/>
    <row r="21310" ht="24.9" customHeight="1"/>
    <row r="21311" ht="24.9" customHeight="1"/>
    <row r="21312" ht="24.9" customHeight="1"/>
    <row r="21313" ht="24.9" customHeight="1"/>
    <row r="21314" ht="24.9" customHeight="1"/>
    <row r="21315" ht="24.9" customHeight="1"/>
    <row r="21316" ht="24.9" customHeight="1"/>
    <row r="21317" ht="24.9" customHeight="1"/>
    <row r="21318" ht="24.9" customHeight="1"/>
    <row r="21319" ht="24.9" customHeight="1"/>
    <row r="21320" ht="24.9" customHeight="1"/>
    <row r="21321" ht="24.9" customHeight="1"/>
    <row r="21322" ht="24.9" customHeight="1"/>
    <row r="21323" ht="24.9" customHeight="1"/>
    <row r="21324" ht="24.9" customHeight="1"/>
    <row r="21325" ht="24.9" customHeight="1"/>
    <row r="21326" ht="24.9" customHeight="1"/>
    <row r="21327" ht="24.9" customHeight="1"/>
    <row r="21328" ht="24.9" customHeight="1"/>
    <row r="21329" ht="24.9" customHeight="1"/>
    <row r="21330" ht="24.9" customHeight="1"/>
    <row r="21331" ht="24.9" customHeight="1"/>
    <row r="21332" ht="24.9" customHeight="1"/>
    <row r="21333" ht="24.9" customHeight="1"/>
    <row r="21334" ht="24.9" customHeight="1"/>
    <row r="21335" ht="24.9" customHeight="1"/>
    <row r="21336" ht="24.9" customHeight="1"/>
    <row r="21337" ht="24.9" customHeight="1"/>
    <row r="21338" ht="24.9" customHeight="1"/>
    <row r="21339" ht="24.9" customHeight="1"/>
    <row r="21340" ht="24.9" customHeight="1"/>
    <row r="21341" ht="24.9" customHeight="1"/>
    <row r="21342" ht="24.9" customHeight="1"/>
    <row r="21343" ht="24.9" customHeight="1"/>
    <row r="21344" ht="24.9" customHeight="1"/>
    <row r="21345" ht="24.9" customHeight="1"/>
    <row r="21346" ht="24.9" customHeight="1"/>
    <row r="21347" ht="24.9" customHeight="1"/>
    <row r="21348" ht="24.9" customHeight="1"/>
    <row r="21349" ht="24.9" customHeight="1"/>
    <row r="21350" ht="24.9" customHeight="1"/>
    <row r="21351" ht="24.9" customHeight="1"/>
    <row r="21352" ht="24.9" customHeight="1"/>
    <row r="21353" ht="24.9" customHeight="1"/>
    <row r="21354" ht="24.9" customHeight="1"/>
    <row r="21355" ht="24.9" customHeight="1"/>
    <row r="21356" ht="24.9" customHeight="1"/>
    <row r="21357" ht="24.9" customHeight="1"/>
    <row r="21358" ht="24.9" customHeight="1"/>
    <row r="21359" ht="24.9" customHeight="1"/>
    <row r="21360" ht="24.9" customHeight="1"/>
    <row r="21361" ht="24.9" customHeight="1"/>
    <row r="21362" ht="24.9" customHeight="1"/>
    <row r="21363" ht="24.9" customHeight="1"/>
    <row r="21364" ht="24.9" customHeight="1"/>
    <row r="21365" ht="24.9" customHeight="1"/>
    <row r="21366" ht="24.9" customHeight="1"/>
    <row r="21367" ht="24.9" customHeight="1"/>
    <row r="21368" ht="24.9" customHeight="1"/>
    <row r="21369" ht="24.9" customHeight="1"/>
    <row r="21370" ht="24.9" customHeight="1"/>
    <row r="21371" ht="24.9" customHeight="1"/>
    <row r="21372" ht="24.9" customHeight="1"/>
    <row r="21373" ht="24.9" customHeight="1"/>
    <row r="21374" ht="24.9" customHeight="1"/>
    <row r="21375" ht="24.9" customHeight="1"/>
    <row r="21376" ht="24.9" customHeight="1"/>
    <row r="21377" ht="24.9" customHeight="1"/>
    <row r="21378" ht="24.9" customHeight="1"/>
    <row r="21379" ht="24.9" customHeight="1"/>
    <row r="21380" ht="24.9" customHeight="1"/>
    <row r="21381" ht="24.9" customHeight="1"/>
    <row r="21382" ht="24.9" customHeight="1"/>
    <row r="21383" ht="24.9" customHeight="1"/>
    <row r="21384" ht="24.9" customHeight="1"/>
    <row r="21385" ht="24.9" customHeight="1"/>
    <row r="21386" ht="24.9" customHeight="1"/>
    <row r="21387" ht="24.9" customHeight="1"/>
    <row r="21388" ht="24.9" customHeight="1"/>
    <row r="21389" ht="24.9" customHeight="1"/>
    <row r="21390" ht="24.9" customHeight="1"/>
    <row r="21391" ht="24.9" customHeight="1"/>
    <row r="21392" ht="24.9" customHeight="1"/>
    <row r="21393" ht="24.9" customHeight="1"/>
    <row r="21394" ht="24.9" customHeight="1"/>
    <row r="21395" ht="24.9" customHeight="1"/>
    <row r="21396" ht="24.9" customHeight="1"/>
    <row r="21397" ht="24.9" customHeight="1"/>
    <row r="21398" ht="24.9" customHeight="1"/>
    <row r="21399" ht="24.9" customHeight="1"/>
    <row r="21400" ht="24.9" customHeight="1"/>
    <row r="21401" ht="24.9" customHeight="1"/>
    <row r="21402" ht="24.9" customHeight="1"/>
    <row r="21403" ht="24.9" customHeight="1"/>
    <row r="21404" ht="24.9" customHeight="1"/>
    <row r="21405" ht="24.9" customHeight="1"/>
    <row r="21406" ht="24.9" customHeight="1"/>
    <row r="21407" ht="24.9" customHeight="1"/>
    <row r="21408" ht="24.9" customHeight="1"/>
    <row r="21409" ht="24.9" customHeight="1"/>
    <row r="21410" ht="24.9" customHeight="1"/>
    <row r="21411" ht="24.9" customHeight="1"/>
    <row r="21412" ht="24.9" customHeight="1"/>
    <row r="21413" ht="24.9" customHeight="1"/>
    <row r="21414" ht="24.9" customHeight="1"/>
    <row r="21415" ht="24.9" customHeight="1"/>
    <row r="21416" ht="24.9" customHeight="1"/>
    <row r="21417" ht="24.9" customHeight="1"/>
    <row r="21418" ht="24.9" customHeight="1"/>
    <row r="21419" ht="24.9" customHeight="1"/>
    <row r="21420" ht="24.9" customHeight="1"/>
    <row r="21421" ht="24.9" customHeight="1"/>
    <row r="21422" ht="24.9" customHeight="1"/>
    <row r="21423" ht="24.9" customHeight="1"/>
    <row r="21424" ht="24.9" customHeight="1"/>
    <row r="21425" ht="24.9" customHeight="1"/>
    <row r="21426" ht="24.9" customHeight="1"/>
    <row r="21427" ht="24.9" customHeight="1"/>
    <row r="21428" ht="24.9" customHeight="1"/>
    <row r="21429" ht="24.9" customHeight="1"/>
    <row r="21430" ht="24.9" customHeight="1"/>
    <row r="21431" ht="24.9" customHeight="1"/>
    <row r="21432" ht="24.9" customHeight="1"/>
    <row r="21433" ht="24.9" customHeight="1"/>
    <row r="21434" ht="24.9" customHeight="1"/>
    <row r="21435" ht="24.9" customHeight="1"/>
    <row r="21436" ht="24.9" customHeight="1"/>
    <row r="21437" ht="24.9" customHeight="1"/>
    <row r="21438" ht="24.9" customHeight="1"/>
    <row r="21439" ht="24.9" customHeight="1"/>
    <row r="21440" ht="24.9" customHeight="1"/>
    <row r="21441" ht="24.9" customHeight="1"/>
    <row r="21442" ht="24.9" customHeight="1"/>
    <row r="21443" ht="24.9" customHeight="1"/>
    <row r="21444" ht="24.9" customHeight="1"/>
    <row r="21445" ht="24.9" customHeight="1"/>
    <row r="21446" ht="24.9" customHeight="1"/>
    <row r="21447" ht="24.9" customHeight="1"/>
    <row r="21448" ht="24.9" customHeight="1"/>
    <row r="21449" ht="24.9" customHeight="1"/>
    <row r="21450" ht="24.9" customHeight="1"/>
    <row r="21451" ht="24.9" customHeight="1"/>
    <row r="21452" ht="24.9" customHeight="1"/>
    <row r="21453" ht="24.9" customHeight="1"/>
    <row r="21454" ht="24.9" customHeight="1"/>
    <row r="21455" ht="24.9" customHeight="1"/>
    <row r="21456" ht="24.9" customHeight="1"/>
    <row r="21457" ht="24.9" customHeight="1"/>
    <row r="21458" ht="24.9" customHeight="1"/>
    <row r="21459" ht="24.9" customHeight="1"/>
    <row r="21460" ht="24.9" customHeight="1"/>
    <row r="21461" ht="24.9" customHeight="1"/>
    <row r="21462" ht="24.9" customHeight="1"/>
    <row r="21463" ht="24.9" customHeight="1"/>
    <row r="21464" ht="24.9" customHeight="1"/>
    <row r="21465" ht="24.9" customHeight="1"/>
    <row r="21466" ht="24.9" customHeight="1"/>
    <row r="21467" ht="24.9" customHeight="1"/>
    <row r="21468" ht="24.9" customHeight="1"/>
    <row r="21469" ht="24.9" customHeight="1"/>
    <row r="21470" ht="24.9" customHeight="1"/>
    <row r="21471" ht="24.9" customHeight="1"/>
    <row r="21472" ht="24.9" customHeight="1"/>
    <row r="21473" ht="24.9" customHeight="1"/>
    <row r="21474" ht="24.9" customHeight="1"/>
    <row r="21475" ht="24.9" customHeight="1"/>
    <row r="21476" ht="24.9" customHeight="1"/>
    <row r="21477" ht="24.9" customHeight="1"/>
    <row r="21478" ht="24.9" customHeight="1"/>
    <row r="21479" ht="24.9" customHeight="1"/>
    <row r="21480" ht="24.9" customHeight="1"/>
    <row r="21481" ht="24.9" customHeight="1"/>
    <row r="21482" ht="24.9" customHeight="1"/>
    <row r="21483" ht="24.9" customHeight="1"/>
    <row r="21484" ht="24.9" customHeight="1"/>
    <row r="21485" ht="24.9" customHeight="1"/>
    <row r="21486" ht="24.9" customHeight="1"/>
    <row r="21487" ht="24.9" customHeight="1"/>
    <row r="21488" ht="24.9" customHeight="1"/>
    <row r="21489" ht="24.9" customHeight="1"/>
    <row r="21490" ht="24.9" customHeight="1"/>
    <row r="21491" ht="24.9" customHeight="1"/>
    <row r="21492" ht="24.9" customHeight="1"/>
    <row r="21493" ht="24.9" customHeight="1"/>
    <row r="21494" ht="24.9" customHeight="1"/>
    <row r="21495" ht="24.9" customHeight="1"/>
    <row r="21496" ht="24.9" customHeight="1"/>
    <row r="21497" ht="24.9" customHeight="1"/>
    <row r="21498" ht="24.9" customHeight="1"/>
    <row r="21499" ht="24.9" customHeight="1"/>
    <row r="21500" ht="24.9" customHeight="1"/>
    <row r="21501" ht="24.9" customHeight="1"/>
    <row r="21502" ht="24.9" customHeight="1"/>
    <row r="21503" ht="24.9" customHeight="1"/>
    <row r="21504" ht="24.9" customHeight="1"/>
    <row r="21505" ht="24.9" customHeight="1"/>
    <row r="21506" ht="24.9" customHeight="1"/>
    <row r="21507" ht="24.9" customHeight="1"/>
    <row r="21508" ht="24.9" customHeight="1"/>
    <row r="21509" ht="24.9" customHeight="1"/>
    <row r="21510" ht="24.9" customHeight="1"/>
    <row r="21511" ht="24.9" customHeight="1"/>
    <row r="21512" ht="24.9" customHeight="1"/>
    <row r="21513" ht="24.9" customHeight="1"/>
    <row r="21514" ht="24.9" customHeight="1"/>
    <row r="21515" ht="24.9" customHeight="1"/>
    <row r="21516" ht="24.9" customHeight="1"/>
    <row r="21517" ht="24.9" customHeight="1"/>
    <row r="21518" ht="24.9" customHeight="1"/>
    <row r="21519" ht="24.9" customHeight="1"/>
    <row r="21520" ht="24.9" customHeight="1"/>
    <row r="21521" ht="24.9" customHeight="1"/>
    <row r="21522" ht="24.9" customHeight="1"/>
    <row r="21523" ht="24.9" customHeight="1"/>
    <row r="21524" ht="24.9" customHeight="1"/>
    <row r="21525" ht="24.9" customHeight="1"/>
    <row r="21526" ht="24.9" customHeight="1"/>
    <row r="21527" ht="24.9" customHeight="1"/>
    <row r="21528" ht="24.9" customHeight="1"/>
    <row r="21529" ht="24.9" customHeight="1"/>
    <row r="21530" ht="24.9" customHeight="1"/>
    <row r="21531" ht="24.9" customHeight="1"/>
    <row r="21532" ht="24.9" customHeight="1"/>
    <row r="21533" ht="24.9" customHeight="1"/>
    <row r="21534" ht="24.9" customHeight="1"/>
    <row r="21535" ht="24.9" customHeight="1"/>
    <row r="21536" ht="24.9" customHeight="1"/>
    <row r="21537" ht="24.9" customHeight="1"/>
    <row r="21538" ht="24.9" customHeight="1"/>
    <row r="21539" ht="24.9" customHeight="1"/>
    <row r="21540" ht="24.9" customHeight="1"/>
    <row r="21541" ht="24.9" customHeight="1"/>
    <row r="21542" ht="24.9" customHeight="1"/>
    <row r="21543" ht="24.9" customHeight="1"/>
    <row r="21544" ht="24.9" customHeight="1"/>
    <row r="21545" ht="24.9" customHeight="1"/>
    <row r="21546" ht="24.9" customHeight="1"/>
    <row r="21547" ht="24.9" customHeight="1"/>
    <row r="21548" ht="24.9" customHeight="1"/>
    <row r="21549" ht="24.9" customHeight="1"/>
    <row r="21550" ht="24.9" customHeight="1"/>
    <row r="21551" ht="24.9" customHeight="1"/>
    <row r="21552" ht="24.9" customHeight="1"/>
    <row r="21553" ht="24.9" customHeight="1"/>
    <row r="21554" ht="24.9" customHeight="1"/>
    <row r="21555" ht="24.9" customHeight="1"/>
    <row r="21556" ht="24.9" customHeight="1"/>
    <row r="21557" ht="24.9" customHeight="1"/>
    <row r="21558" ht="24.9" customHeight="1"/>
    <row r="21559" ht="24.9" customHeight="1"/>
    <row r="21560" ht="24.9" customHeight="1"/>
    <row r="21561" ht="24.9" customHeight="1"/>
    <row r="21562" ht="24.9" customHeight="1"/>
    <row r="21563" ht="24.9" customHeight="1"/>
    <row r="21564" ht="24.9" customHeight="1"/>
    <row r="21565" ht="24.9" customHeight="1"/>
    <row r="21566" ht="24.9" customHeight="1"/>
    <row r="21567" ht="24.9" customHeight="1"/>
    <row r="21568" ht="24.9" customHeight="1"/>
    <row r="21569" ht="24.9" customHeight="1"/>
    <row r="21570" ht="24.9" customHeight="1"/>
    <row r="21571" ht="24.9" customHeight="1"/>
    <row r="21572" ht="24.9" customHeight="1"/>
    <row r="21573" ht="24.9" customHeight="1"/>
    <row r="21574" ht="24.9" customHeight="1"/>
    <row r="21575" ht="24.9" customHeight="1"/>
    <row r="21576" ht="24.9" customHeight="1"/>
    <row r="21577" ht="24.9" customHeight="1"/>
    <row r="21578" ht="24.9" customHeight="1"/>
    <row r="21579" ht="24.9" customHeight="1"/>
    <row r="21580" ht="24.9" customHeight="1"/>
    <row r="21581" ht="24.9" customHeight="1"/>
    <row r="21582" ht="24.9" customHeight="1"/>
    <row r="21583" ht="24.9" customHeight="1"/>
    <row r="21584" ht="24.9" customHeight="1"/>
    <row r="21585" ht="24.9" customHeight="1"/>
    <row r="21586" ht="24.9" customHeight="1"/>
    <row r="21587" ht="24.9" customHeight="1"/>
    <row r="21588" ht="24.9" customHeight="1"/>
    <row r="21589" ht="24.9" customHeight="1"/>
    <row r="21590" ht="24.9" customHeight="1"/>
    <row r="21591" ht="24.9" customHeight="1"/>
    <row r="21592" ht="24.9" customHeight="1"/>
    <row r="21593" ht="24.9" customHeight="1"/>
    <row r="21594" ht="24.9" customHeight="1"/>
    <row r="21595" ht="24.9" customHeight="1"/>
    <row r="21596" ht="24.9" customHeight="1"/>
    <row r="21597" ht="24.9" customHeight="1"/>
    <row r="21598" ht="24.9" customHeight="1"/>
    <row r="21599" ht="24.9" customHeight="1"/>
    <row r="21600" ht="24.9" customHeight="1"/>
    <row r="21601" ht="24.9" customHeight="1"/>
    <row r="21602" ht="24.9" customHeight="1"/>
    <row r="21603" ht="24.9" customHeight="1"/>
    <row r="21604" ht="24.9" customHeight="1"/>
    <row r="21605" ht="24.9" customHeight="1"/>
    <row r="21606" ht="24.9" customHeight="1"/>
    <row r="21607" ht="24.9" customHeight="1"/>
    <row r="21608" ht="24.9" customHeight="1"/>
    <row r="21609" ht="24.9" customHeight="1"/>
    <row r="21610" ht="24.9" customHeight="1"/>
    <row r="21611" ht="24.9" customHeight="1"/>
    <row r="21612" ht="24.9" customHeight="1"/>
    <row r="21613" ht="24.9" customHeight="1"/>
    <row r="21614" ht="24.9" customHeight="1"/>
    <row r="21615" ht="24.9" customHeight="1"/>
    <row r="21616" ht="24.9" customHeight="1"/>
    <row r="21617" ht="24.9" customHeight="1"/>
    <row r="21618" ht="24.9" customHeight="1"/>
    <row r="21619" ht="24.9" customHeight="1"/>
    <row r="21620" ht="24.9" customHeight="1"/>
    <row r="21621" ht="24.9" customHeight="1"/>
    <row r="21622" ht="24.9" customHeight="1"/>
    <row r="21623" ht="24.9" customHeight="1"/>
    <row r="21624" ht="24.9" customHeight="1"/>
    <row r="21625" ht="24.9" customHeight="1"/>
    <row r="21626" ht="24.9" customHeight="1"/>
    <row r="21627" ht="24.9" customHeight="1"/>
    <row r="21628" ht="24.9" customHeight="1"/>
    <row r="21629" ht="24.9" customHeight="1"/>
    <row r="21630" ht="24.9" customHeight="1"/>
    <row r="21631" ht="24.9" customHeight="1"/>
    <row r="21632" ht="24.9" customHeight="1"/>
    <row r="21633" ht="24.9" customHeight="1"/>
    <row r="21634" ht="24.9" customHeight="1"/>
    <row r="21635" ht="24.9" customHeight="1"/>
    <row r="21636" ht="24.9" customHeight="1"/>
    <row r="21637" ht="24.9" customHeight="1"/>
    <row r="21638" ht="24.9" customHeight="1"/>
    <row r="21639" ht="24.9" customHeight="1"/>
    <row r="21640" ht="24.9" customHeight="1"/>
    <row r="21641" ht="24.9" customHeight="1"/>
    <row r="21642" ht="24.9" customHeight="1"/>
    <row r="21643" ht="24.9" customHeight="1"/>
    <row r="21644" ht="24.9" customHeight="1"/>
    <row r="21645" ht="24.9" customHeight="1"/>
    <row r="21646" ht="24.9" customHeight="1"/>
    <row r="21647" ht="24.9" customHeight="1"/>
    <row r="21648" ht="24.9" customHeight="1"/>
    <row r="21649" ht="24.9" customHeight="1"/>
    <row r="21650" ht="24.9" customHeight="1"/>
    <row r="21651" ht="24.9" customHeight="1"/>
    <row r="21652" ht="24.9" customHeight="1"/>
    <row r="21653" ht="24.9" customHeight="1"/>
    <row r="21654" ht="24.9" customHeight="1"/>
    <row r="21655" ht="24.9" customHeight="1"/>
    <row r="21656" ht="24.9" customHeight="1"/>
    <row r="21657" ht="24.9" customHeight="1"/>
    <row r="21658" ht="24.9" customHeight="1"/>
    <row r="21659" ht="24.9" customHeight="1"/>
    <row r="21660" ht="24.9" customHeight="1"/>
    <row r="21661" ht="24.9" customHeight="1"/>
    <row r="21662" ht="24.9" customHeight="1"/>
    <row r="21663" ht="24.9" customHeight="1"/>
    <row r="21664" ht="24.9" customHeight="1"/>
    <row r="21665" ht="24.9" customHeight="1"/>
    <row r="21666" ht="24.9" customHeight="1"/>
    <row r="21667" ht="24.9" customHeight="1"/>
    <row r="21668" ht="24.9" customHeight="1"/>
    <row r="21669" ht="24.9" customHeight="1"/>
    <row r="21670" ht="24.9" customHeight="1"/>
    <row r="21671" ht="24.9" customHeight="1"/>
    <row r="21672" ht="24.9" customHeight="1"/>
    <row r="21673" ht="24.9" customHeight="1"/>
    <row r="21674" ht="24.9" customHeight="1"/>
    <row r="21675" ht="24.9" customHeight="1"/>
    <row r="21676" ht="24.9" customHeight="1"/>
    <row r="21677" ht="24.9" customHeight="1"/>
    <row r="21678" ht="24.9" customHeight="1"/>
    <row r="21679" ht="24.9" customHeight="1"/>
    <row r="21680" ht="24.9" customHeight="1"/>
    <row r="21681" ht="24.9" customHeight="1"/>
    <row r="21682" ht="24.9" customHeight="1"/>
    <row r="21683" ht="24.9" customHeight="1"/>
    <row r="21684" ht="24.9" customHeight="1"/>
    <row r="21685" ht="24.9" customHeight="1"/>
    <row r="21686" ht="24.9" customHeight="1"/>
    <row r="21687" ht="24.9" customHeight="1"/>
    <row r="21688" ht="24.9" customHeight="1"/>
    <row r="21689" ht="24.9" customHeight="1"/>
    <row r="21690" ht="24.9" customHeight="1"/>
    <row r="21691" ht="24.9" customHeight="1"/>
    <row r="21692" ht="24.9" customHeight="1"/>
    <row r="21693" ht="24.9" customHeight="1"/>
    <row r="21694" ht="24.9" customHeight="1"/>
    <row r="21695" ht="24.9" customHeight="1"/>
    <row r="21696" ht="24.9" customHeight="1"/>
    <row r="21697" ht="24.9" customHeight="1"/>
    <row r="21698" ht="24.9" customHeight="1"/>
    <row r="21699" ht="24.9" customHeight="1"/>
    <row r="21700" ht="24.9" customHeight="1"/>
    <row r="21701" ht="24.9" customHeight="1"/>
    <row r="21702" ht="24.9" customHeight="1"/>
    <row r="21703" ht="24.9" customHeight="1"/>
    <row r="21704" ht="24.9" customHeight="1"/>
    <row r="21705" ht="24.9" customHeight="1"/>
    <row r="21706" ht="24.9" customHeight="1"/>
    <row r="21707" ht="24.9" customHeight="1"/>
    <row r="21708" ht="24.9" customHeight="1"/>
    <row r="21709" ht="24.9" customHeight="1"/>
    <row r="21710" ht="24.9" customHeight="1"/>
    <row r="21711" ht="24.9" customHeight="1"/>
    <row r="21712" ht="24.9" customHeight="1"/>
    <row r="21713" ht="24.9" customHeight="1"/>
    <row r="21714" ht="24.9" customHeight="1"/>
    <row r="21715" ht="24.9" customHeight="1"/>
    <row r="21716" ht="24.9" customHeight="1"/>
    <row r="21717" ht="24.9" customHeight="1"/>
    <row r="21718" ht="24.9" customHeight="1"/>
    <row r="21719" ht="24.9" customHeight="1"/>
    <row r="21720" ht="24.9" customHeight="1"/>
    <row r="21721" ht="24.9" customHeight="1"/>
    <row r="21722" ht="24.9" customHeight="1"/>
    <row r="21723" ht="24.9" customHeight="1"/>
    <row r="21724" ht="24.9" customHeight="1"/>
    <row r="21725" ht="24.9" customHeight="1"/>
    <row r="21726" ht="24.9" customHeight="1"/>
    <row r="21727" ht="24.9" customHeight="1"/>
    <row r="21728" ht="24.9" customHeight="1"/>
    <row r="21729" ht="24.9" customHeight="1"/>
    <row r="21730" ht="24.9" customHeight="1"/>
    <row r="21731" ht="24.9" customHeight="1"/>
    <row r="21732" ht="24.9" customHeight="1"/>
    <row r="21733" ht="24.9" customHeight="1"/>
    <row r="21734" ht="24.9" customHeight="1"/>
    <row r="21735" ht="24.9" customHeight="1"/>
    <row r="21736" ht="24.9" customHeight="1"/>
    <row r="21737" ht="24.9" customHeight="1"/>
    <row r="21738" ht="24.9" customHeight="1"/>
    <row r="21739" ht="24.9" customHeight="1"/>
    <row r="21740" ht="24.9" customHeight="1"/>
    <row r="21741" ht="24.9" customHeight="1"/>
    <row r="21742" ht="24.9" customHeight="1"/>
    <row r="21743" ht="24.9" customHeight="1"/>
    <row r="21744" ht="24.9" customHeight="1"/>
    <row r="21745" ht="24.9" customHeight="1"/>
    <row r="21746" ht="24.9" customHeight="1"/>
    <row r="21747" ht="24.9" customHeight="1"/>
    <row r="21748" ht="24.9" customHeight="1"/>
    <row r="21749" ht="24.9" customHeight="1"/>
    <row r="21750" ht="24.9" customHeight="1"/>
    <row r="21751" ht="24.9" customHeight="1"/>
    <row r="21752" ht="24.9" customHeight="1"/>
    <row r="21753" ht="24.9" customHeight="1"/>
    <row r="21754" ht="24.9" customHeight="1"/>
    <row r="21755" ht="24.9" customHeight="1"/>
    <row r="21756" ht="24.9" customHeight="1"/>
    <row r="21757" ht="24.9" customHeight="1"/>
    <row r="21758" ht="24.9" customHeight="1"/>
    <row r="21759" ht="24.9" customHeight="1"/>
    <row r="21760" ht="24.9" customHeight="1"/>
    <row r="21761" ht="24.9" customHeight="1"/>
    <row r="21762" ht="24.9" customHeight="1"/>
    <row r="21763" ht="24.9" customHeight="1"/>
    <row r="21764" ht="24.9" customHeight="1"/>
    <row r="21765" ht="24.9" customHeight="1"/>
    <row r="21766" ht="24.9" customHeight="1"/>
    <row r="21767" ht="24.9" customHeight="1"/>
    <row r="21768" ht="24.9" customHeight="1"/>
    <row r="21769" ht="24.9" customHeight="1"/>
    <row r="21770" ht="24.9" customHeight="1"/>
    <row r="21771" ht="24.9" customHeight="1"/>
    <row r="21772" ht="24.9" customHeight="1"/>
    <row r="21773" ht="24.9" customHeight="1"/>
    <row r="21774" ht="24.9" customHeight="1"/>
    <row r="21775" ht="24.9" customHeight="1"/>
    <row r="21776" ht="24.9" customHeight="1"/>
    <row r="21777" ht="24.9" customHeight="1"/>
    <row r="21778" ht="24.9" customHeight="1"/>
    <row r="21779" ht="24.9" customHeight="1"/>
    <row r="21780" ht="24.9" customHeight="1"/>
    <row r="21781" ht="24.9" customHeight="1"/>
    <row r="21782" ht="24.9" customHeight="1"/>
    <row r="21783" ht="24.9" customHeight="1"/>
    <row r="21784" ht="24.9" customHeight="1"/>
    <row r="21785" ht="24.9" customHeight="1"/>
    <row r="21786" ht="24.9" customHeight="1"/>
    <row r="21787" ht="24.9" customHeight="1"/>
    <row r="21788" ht="24.9" customHeight="1"/>
    <row r="21789" ht="24.9" customHeight="1"/>
    <row r="21790" ht="24.9" customHeight="1"/>
    <row r="21791" ht="24.9" customHeight="1"/>
    <row r="21792" ht="24.9" customHeight="1"/>
    <row r="21793" ht="24.9" customHeight="1"/>
    <row r="21794" ht="24.9" customHeight="1"/>
    <row r="21795" ht="24.9" customHeight="1"/>
    <row r="21796" ht="24.9" customHeight="1"/>
    <row r="21797" ht="24.9" customHeight="1"/>
    <row r="21798" ht="24.9" customHeight="1"/>
    <row r="21799" ht="24.9" customHeight="1"/>
    <row r="21800" ht="24.9" customHeight="1"/>
    <row r="21801" ht="24.9" customHeight="1"/>
    <row r="21802" ht="24.9" customHeight="1"/>
    <row r="21803" ht="24.9" customHeight="1"/>
    <row r="21804" ht="24.9" customHeight="1"/>
    <row r="21805" ht="24.9" customHeight="1"/>
    <row r="21806" ht="24.9" customHeight="1"/>
    <row r="21807" ht="24.9" customHeight="1"/>
    <row r="21808" ht="24.9" customHeight="1"/>
    <row r="21809" ht="24.9" customHeight="1"/>
    <row r="21810" ht="24.9" customHeight="1"/>
    <row r="21811" ht="24.9" customHeight="1"/>
    <row r="21812" ht="24.9" customHeight="1"/>
    <row r="21813" ht="24.9" customHeight="1"/>
    <row r="21814" ht="24.9" customHeight="1"/>
    <row r="21815" ht="24.9" customHeight="1"/>
    <row r="21816" ht="24.9" customHeight="1"/>
    <row r="21817" ht="24.9" customHeight="1"/>
    <row r="21818" ht="24.9" customHeight="1"/>
    <row r="21819" ht="24.9" customHeight="1"/>
    <row r="21820" ht="24.9" customHeight="1"/>
    <row r="21821" ht="24.9" customHeight="1"/>
    <row r="21822" ht="24.9" customHeight="1"/>
    <row r="21823" ht="24.9" customHeight="1"/>
    <row r="21824" ht="24.9" customHeight="1"/>
    <row r="21825" ht="24.9" customHeight="1"/>
    <row r="21826" ht="24.9" customHeight="1"/>
    <row r="21827" ht="24.9" customHeight="1"/>
    <row r="21828" ht="24.9" customHeight="1"/>
    <row r="21829" ht="24.9" customHeight="1"/>
    <row r="21830" ht="24.9" customHeight="1"/>
    <row r="21831" ht="24.9" customHeight="1"/>
    <row r="21832" ht="24.9" customHeight="1"/>
    <row r="21833" ht="24.9" customHeight="1"/>
    <row r="21834" ht="24.9" customHeight="1"/>
    <row r="21835" ht="24.9" customHeight="1"/>
    <row r="21836" ht="24.9" customHeight="1"/>
    <row r="21837" ht="24.9" customHeight="1"/>
    <row r="21838" ht="24.9" customHeight="1"/>
    <row r="21839" ht="24.9" customHeight="1"/>
    <row r="21840" ht="24.9" customHeight="1"/>
    <row r="21841" ht="24.9" customHeight="1"/>
    <row r="21842" ht="24.9" customHeight="1"/>
    <row r="21843" ht="24.9" customHeight="1"/>
    <row r="21844" ht="24.9" customHeight="1"/>
    <row r="21845" ht="24.9" customHeight="1"/>
    <row r="21846" ht="24.9" customHeight="1"/>
    <row r="21847" ht="24.9" customHeight="1"/>
    <row r="21848" ht="24.9" customHeight="1"/>
    <row r="21849" ht="24.9" customHeight="1"/>
    <row r="21850" ht="24.9" customHeight="1"/>
    <row r="21851" ht="24.9" customHeight="1"/>
    <row r="21852" ht="24.9" customHeight="1"/>
    <row r="21853" ht="24.9" customHeight="1"/>
    <row r="21854" ht="24.9" customHeight="1"/>
    <row r="21855" ht="24.9" customHeight="1"/>
    <row r="21856" ht="24.9" customHeight="1"/>
    <row r="21857" ht="24.9" customHeight="1"/>
    <row r="21858" ht="24.9" customHeight="1"/>
    <row r="21859" ht="24.9" customHeight="1"/>
    <row r="21860" ht="24.9" customHeight="1"/>
    <row r="21861" ht="24.9" customHeight="1"/>
    <row r="21862" ht="24.9" customHeight="1"/>
    <row r="21863" ht="24.9" customHeight="1"/>
    <row r="21864" ht="24.9" customHeight="1"/>
    <row r="21865" ht="24.9" customHeight="1"/>
    <row r="21866" ht="24.9" customHeight="1"/>
    <row r="21867" ht="24.9" customHeight="1"/>
    <row r="21868" ht="24.9" customHeight="1"/>
    <row r="21869" ht="24.9" customHeight="1"/>
    <row r="21870" ht="24.9" customHeight="1"/>
    <row r="21871" ht="24.9" customHeight="1"/>
    <row r="21872" ht="24.9" customHeight="1"/>
    <row r="21873" ht="24.9" customHeight="1"/>
    <row r="21874" ht="24.9" customHeight="1"/>
    <row r="21875" ht="24.9" customHeight="1"/>
    <row r="21876" ht="24.9" customHeight="1"/>
    <row r="21877" ht="24.9" customHeight="1"/>
    <row r="21878" ht="24.9" customHeight="1"/>
    <row r="21879" ht="24.9" customHeight="1"/>
    <row r="21880" ht="24.9" customHeight="1"/>
    <row r="21881" ht="24.9" customHeight="1"/>
    <row r="21882" ht="24.9" customHeight="1"/>
    <row r="21883" ht="24.9" customHeight="1"/>
    <row r="21884" ht="24.9" customHeight="1"/>
    <row r="21885" ht="24.9" customHeight="1"/>
    <row r="21886" ht="24.9" customHeight="1"/>
    <row r="21887" ht="24.9" customHeight="1"/>
    <row r="21888" ht="24.9" customHeight="1"/>
    <row r="21889" ht="24.9" customHeight="1"/>
    <row r="21890" ht="24.9" customHeight="1"/>
    <row r="21891" ht="24.9" customHeight="1"/>
    <row r="21892" ht="24.9" customHeight="1"/>
    <row r="21893" ht="24.9" customHeight="1"/>
    <row r="21894" ht="24.9" customHeight="1"/>
    <row r="21895" ht="24.9" customHeight="1"/>
    <row r="21896" ht="24.9" customHeight="1"/>
    <row r="21897" ht="24.9" customHeight="1"/>
    <row r="21898" ht="24.9" customHeight="1"/>
    <row r="21899" ht="24.9" customHeight="1"/>
    <row r="21900" ht="24.9" customHeight="1"/>
    <row r="21901" ht="24.9" customHeight="1"/>
    <row r="21902" ht="24.9" customHeight="1"/>
    <row r="21903" ht="24.9" customHeight="1"/>
    <row r="21904" ht="24.9" customHeight="1"/>
    <row r="21905" ht="24.9" customHeight="1"/>
    <row r="21906" ht="24.9" customHeight="1"/>
    <row r="21907" ht="24.9" customHeight="1"/>
    <row r="21908" ht="24.9" customHeight="1"/>
    <row r="21909" ht="24.9" customHeight="1"/>
    <row r="21910" ht="24.9" customHeight="1"/>
    <row r="21911" ht="24.9" customHeight="1"/>
    <row r="21912" ht="24.9" customHeight="1"/>
    <row r="21913" ht="24.9" customHeight="1"/>
    <row r="21914" ht="24.9" customHeight="1"/>
    <row r="21915" ht="24.9" customHeight="1"/>
    <row r="21916" ht="24.9" customHeight="1"/>
    <row r="21917" ht="24.9" customHeight="1"/>
    <row r="21918" ht="24.9" customHeight="1"/>
    <row r="21919" ht="24.9" customHeight="1"/>
    <row r="21920" ht="24.9" customHeight="1"/>
    <row r="21921" ht="24.9" customHeight="1"/>
    <row r="21922" ht="24.9" customHeight="1"/>
    <row r="21923" ht="24.9" customHeight="1"/>
    <row r="21924" ht="24.9" customHeight="1"/>
    <row r="21925" ht="24.9" customHeight="1"/>
    <row r="21926" ht="24.9" customHeight="1"/>
    <row r="21927" ht="24.9" customHeight="1"/>
    <row r="21928" ht="24.9" customHeight="1"/>
    <row r="21929" ht="24.9" customHeight="1"/>
    <row r="21930" ht="24.9" customHeight="1"/>
    <row r="21931" ht="24.9" customHeight="1"/>
    <row r="21932" ht="24.9" customHeight="1"/>
    <row r="21933" ht="24.9" customHeight="1"/>
    <row r="21934" ht="24.9" customHeight="1"/>
    <row r="21935" ht="24.9" customHeight="1"/>
    <row r="21936" ht="24.9" customHeight="1"/>
    <row r="21937" ht="24.9" customHeight="1"/>
    <row r="21938" ht="24.9" customHeight="1"/>
    <row r="21939" ht="24.9" customHeight="1"/>
    <row r="21940" ht="24.9" customHeight="1"/>
    <row r="21941" ht="24.9" customHeight="1"/>
    <row r="21942" ht="24.9" customHeight="1"/>
    <row r="21943" ht="24.9" customHeight="1"/>
    <row r="21944" ht="24.9" customHeight="1"/>
    <row r="21945" ht="24.9" customHeight="1"/>
    <row r="21946" ht="24.9" customHeight="1"/>
    <row r="21947" ht="24.9" customHeight="1"/>
    <row r="21948" ht="24.9" customHeight="1"/>
    <row r="21949" ht="24.9" customHeight="1"/>
    <row r="21950" ht="24.9" customHeight="1"/>
    <row r="21951" ht="24.9" customHeight="1"/>
    <row r="21952" ht="24.9" customHeight="1"/>
    <row r="21953" ht="24.9" customHeight="1"/>
    <row r="21954" ht="24.9" customHeight="1"/>
    <row r="21955" ht="24.9" customHeight="1"/>
    <row r="21956" ht="24.9" customHeight="1"/>
    <row r="21957" ht="24.9" customHeight="1"/>
    <row r="21958" ht="24.9" customHeight="1"/>
    <row r="21959" ht="24.9" customHeight="1"/>
    <row r="21960" ht="24.9" customHeight="1"/>
    <row r="21961" ht="24.9" customHeight="1"/>
    <row r="21962" ht="24.9" customHeight="1"/>
    <row r="21963" ht="24.9" customHeight="1"/>
    <row r="21964" ht="24.9" customHeight="1"/>
    <row r="21965" ht="24.9" customHeight="1"/>
    <row r="21966" ht="24.9" customHeight="1"/>
    <row r="21967" ht="24.9" customHeight="1"/>
    <row r="21968" ht="24.9" customHeight="1"/>
    <row r="21969" ht="24.9" customHeight="1"/>
    <row r="21970" ht="24.9" customHeight="1"/>
    <row r="21971" ht="24.9" customHeight="1"/>
    <row r="21972" ht="24.9" customHeight="1"/>
    <row r="21973" ht="24.9" customHeight="1"/>
    <row r="21974" ht="24.9" customHeight="1"/>
    <row r="21975" ht="24.9" customHeight="1"/>
    <row r="21976" ht="24.9" customHeight="1"/>
    <row r="21977" ht="24.9" customHeight="1"/>
    <row r="21978" ht="24.9" customHeight="1"/>
    <row r="21979" ht="24.9" customHeight="1"/>
    <row r="21980" ht="24.9" customHeight="1"/>
    <row r="21981" ht="24.9" customHeight="1"/>
    <row r="21982" ht="24.9" customHeight="1"/>
    <row r="21983" ht="24.9" customHeight="1"/>
    <row r="21984" ht="24.9" customHeight="1"/>
    <row r="21985" ht="24.9" customHeight="1"/>
    <row r="21986" ht="24.9" customHeight="1"/>
    <row r="21987" ht="24.9" customHeight="1"/>
    <row r="21988" ht="24.9" customHeight="1"/>
    <row r="21989" ht="24.9" customHeight="1"/>
    <row r="21990" ht="24.9" customHeight="1"/>
    <row r="21991" ht="24.9" customHeight="1"/>
    <row r="21992" ht="24.9" customHeight="1"/>
    <row r="21993" ht="24.9" customHeight="1"/>
    <row r="21994" ht="24.9" customHeight="1"/>
    <row r="21995" ht="24.9" customHeight="1"/>
    <row r="21996" ht="24.9" customHeight="1"/>
    <row r="21997" ht="24.9" customHeight="1"/>
    <row r="21998" ht="24.9" customHeight="1"/>
    <row r="21999" ht="24.9" customHeight="1"/>
    <row r="22000" ht="24.9" customHeight="1"/>
    <row r="22001" ht="24.9" customHeight="1"/>
    <row r="22002" ht="24.9" customHeight="1"/>
    <row r="22003" ht="24.9" customHeight="1"/>
    <row r="22004" ht="24.9" customHeight="1"/>
    <row r="22005" ht="24.9" customHeight="1"/>
    <row r="22006" ht="24.9" customHeight="1"/>
    <row r="22007" ht="24.9" customHeight="1"/>
    <row r="22008" ht="24.9" customHeight="1"/>
    <row r="22009" ht="24.9" customHeight="1"/>
    <row r="22010" ht="24.9" customHeight="1"/>
    <row r="22011" ht="24.9" customHeight="1"/>
    <row r="22012" ht="24.9" customHeight="1"/>
    <row r="22013" ht="24.9" customHeight="1"/>
    <row r="22014" ht="24.9" customHeight="1"/>
    <row r="22015" ht="24.9" customHeight="1"/>
    <row r="22016" ht="24.9" customHeight="1"/>
    <row r="22017" ht="24.9" customHeight="1"/>
    <row r="22018" ht="24.9" customHeight="1"/>
    <row r="22019" ht="24.9" customHeight="1"/>
    <row r="22020" ht="24.9" customHeight="1"/>
    <row r="22021" ht="24.9" customHeight="1"/>
    <row r="22022" ht="24.9" customHeight="1"/>
    <row r="22023" ht="24.9" customHeight="1"/>
    <row r="22024" ht="24.9" customHeight="1"/>
    <row r="22025" ht="24.9" customHeight="1"/>
    <row r="22026" ht="24.9" customHeight="1"/>
    <row r="22027" ht="24.9" customHeight="1"/>
    <row r="22028" ht="24.9" customHeight="1"/>
    <row r="22029" ht="24.9" customHeight="1"/>
    <row r="22030" ht="24.9" customHeight="1"/>
    <row r="22031" ht="24.9" customHeight="1"/>
    <row r="22032" ht="24.9" customHeight="1"/>
    <row r="22033" ht="24.9" customHeight="1"/>
    <row r="22034" ht="24.9" customHeight="1"/>
    <row r="22035" ht="24.9" customHeight="1"/>
    <row r="22036" ht="24.9" customHeight="1"/>
    <row r="22037" ht="24.9" customHeight="1"/>
    <row r="22038" ht="24.9" customHeight="1"/>
    <row r="22039" ht="24.9" customHeight="1"/>
    <row r="22040" ht="24.9" customHeight="1"/>
    <row r="22041" ht="24.9" customHeight="1"/>
    <row r="22042" ht="24.9" customHeight="1"/>
    <row r="22043" ht="24.9" customHeight="1"/>
    <row r="22044" ht="24.9" customHeight="1"/>
    <row r="22045" ht="24.9" customHeight="1"/>
    <row r="22046" ht="24.9" customHeight="1"/>
    <row r="22047" ht="24.9" customHeight="1"/>
    <row r="22048" ht="24.9" customHeight="1"/>
    <row r="22049" ht="24.9" customHeight="1"/>
    <row r="22050" ht="24.9" customHeight="1"/>
    <row r="22051" ht="24.9" customHeight="1"/>
    <row r="22052" ht="24.9" customHeight="1"/>
    <row r="22053" ht="24.9" customHeight="1"/>
    <row r="22054" ht="24.9" customHeight="1"/>
    <row r="22055" ht="24.9" customHeight="1"/>
    <row r="22056" ht="24.9" customHeight="1"/>
    <row r="22057" ht="24.9" customHeight="1"/>
    <row r="22058" ht="24.9" customHeight="1"/>
    <row r="22059" ht="24.9" customHeight="1"/>
    <row r="22060" ht="24.9" customHeight="1"/>
    <row r="22061" ht="24.9" customHeight="1"/>
    <row r="22062" ht="24.9" customHeight="1"/>
    <row r="22063" ht="24.9" customHeight="1"/>
    <row r="22064" ht="24.9" customHeight="1"/>
    <row r="22065" ht="24.9" customHeight="1"/>
    <row r="22066" ht="24.9" customHeight="1"/>
    <row r="22067" ht="24.9" customHeight="1"/>
    <row r="22068" ht="24.9" customHeight="1"/>
    <row r="22069" ht="24.9" customHeight="1"/>
    <row r="22070" ht="24.9" customHeight="1"/>
    <row r="22071" ht="24.9" customHeight="1"/>
    <row r="22072" ht="24.9" customHeight="1"/>
    <row r="22073" ht="24.9" customHeight="1"/>
    <row r="22074" ht="24.9" customHeight="1"/>
    <row r="22075" ht="24.9" customHeight="1"/>
    <row r="22076" ht="24.9" customHeight="1"/>
    <row r="22077" ht="24.9" customHeight="1"/>
    <row r="22078" ht="24.9" customHeight="1"/>
    <row r="22079" ht="24.9" customHeight="1"/>
    <row r="22080" ht="24.9" customHeight="1"/>
    <row r="22081" ht="24.9" customHeight="1"/>
    <row r="22082" ht="24.9" customHeight="1"/>
    <row r="22083" ht="24.9" customHeight="1"/>
    <row r="22084" ht="24.9" customHeight="1"/>
    <row r="22085" ht="24.9" customHeight="1"/>
    <row r="22086" ht="24.9" customHeight="1"/>
    <row r="22087" ht="24.9" customHeight="1"/>
    <row r="22088" ht="24.9" customHeight="1"/>
    <row r="22089" ht="24.9" customHeight="1"/>
    <row r="22090" ht="24.9" customHeight="1"/>
    <row r="22091" ht="24.9" customHeight="1"/>
    <row r="22092" ht="24.9" customHeight="1"/>
    <row r="22093" ht="24.9" customHeight="1"/>
    <row r="22094" ht="24.9" customHeight="1"/>
    <row r="22095" ht="24.9" customHeight="1"/>
    <row r="22096" ht="24.9" customHeight="1"/>
    <row r="22097" ht="24.9" customHeight="1"/>
    <row r="22098" ht="24.9" customHeight="1"/>
    <row r="22099" ht="24.9" customHeight="1"/>
    <row r="22100" ht="24.9" customHeight="1"/>
    <row r="22101" ht="24.9" customHeight="1"/>
    <row r="22102" ht="24.9" customHeight="1"/>
    <row r="22103" ht="24.9" customHeight="1"/>
    <row r="22104" ht="24.9" customHeight="1"/>
    <row r="22105" ht="24.9" customHeight="1"/>
    <row r="22106" ht="24.9" customHeight="1"/>
    <row r="22107" ht="24.9" customHeight="1"/>
    <row r="22108" ht="24.9" customHeight="1"/>
    <row r="22109" ht="24.9" customHeight="1"/>
    <row r="22110" ht="24.9" customHeight="1"/>
    <row r="22111" ht="24.9" customHeight="1"/>
    <row r="22112" ht="24.9" customHeight="1"/>
    <row r="22113" ht="24.9" customHeight="1"/>
    <row r="22114" ht="24.9" customHeight="1"/>
    <row r="22115" ht="24.9" customHeight="1"/>
    <row r="22116" ht="24.9" customHeight="1"/>
    <row r="22117" ht="24.9" customHeight="1"/>
    <row r="22118" ht="24.9" customHeight="1"/>
    <row r="22119" ht="24.9" customHeight="1"/>
    <row r="22120" ht="24.9" customHeight="1"/>
    <row r="22121" ht="24.9" customHeight="1"/>
    <row r="22122" ht="24.9" customHeight="1"/>
    <row r="22123" ht="24.9" customHeight="1"/>
    <row r="22124" ht="24.9" customHeight="1"/>
    <row r="22125" ht="24.9" customHeight="1"/>
    <row r="22126" ht="24.9" customHeight="1"/>
    <row r="22127" ht="24.9" customHeight="1"/>
    <row r="22128" ht="24.9" customHeight="1"/>
    <row r="22129" ht="24.9" customHeight="1"/>
    <row r="22130" ht="24.9" customHeight="1"/>
    <row r="22131" ht="24.9" customHeight="1"/>
    <row r="22132" ht="24.9" customHeight="1"/>
    <row r="22133" ht="24.9" customHeight="1"/>
    <row r="22134" ht="24.9" customHeight="1"/>
    <row r="22135" ht="24.9" customHeight="1"/>
    <row r="22136" ht="24.9" customHeight="1"/>
    <row r="22137" ht="24.9" customHeight="1"/>
    <row r="22138" ht="24.9" customHeight="1"/>
    <row r="22139" ht="24.9" customHeight="1"/>
    <row r="22140" ht="24.9" customHeight="1"/>
    <row r="22141" ht="24.9" customHeight="1"/>
    <row r="22142" ht="24.9" customHeight="1"/>
    <row r="22143" ht="24.9" customHeight="1"/>
    <row r="22144" ht="24.9" customHeight="1"/>
    <row r="22145" ht="24.9" customHeight="1"/>
    <row r="22146" ht="24.9" customHeight="1"/>
    <row r="22147" ht="24.9" customHeight="1"/>
    <row r="22148" ht="24.9" customHeight="1"/>
    <row r="22149" ht="24.9" customHeight="1"/>
    <row r="22150" ht="24.9" customHeight="1"/>
    <row r="22151" ht="24.9" customHeight="1"/>
    <row r="22152" ht="24.9" customHeight="1"/>
    <row r="22153" ht="24.9" customHeight="1"/>
    <row r="22154" ht="24.9" customHeight="1"/>
    <row r="22155" ht="24.9" customHeight="1"/>
    <row r="22156" ht="24.9" customHeight="1"/>
    <row r="22157" ht="24.9" customHeight="1"/>
    <row r="22158" ht="24.9" customHeight="1"/>
    <row r="22159" ht="24.9" customHeight="1"/>
    <row r="22160" ht="24.9" customHeight="1"/>
    <row r="22161" ht="24.9" customHeight="1"/>
    <row r="22162" ht="24.9" customHeight="1"/>
    <row r="22163" ht="24.9" customHeight="1"/>
    <row r="22164" ht="24.9" customHeight="1"/>
    <row r="22165" ht="24.9" customHeight="1"/>
    <row r="22166" ht="24.9" customHeight="1"/>
    <row r="22167" ht="24.9" customHeight="1"/>
    <row r="22168" ht="24.9" customHeight="1"/>
    <row r="22169" ht="24.9" customHeight="1"/>
    <row r="22170" ht="24.9" customHeight="1"/>
    <row r="22171" ht="24.9" customHeight="1"/>
    <row r="22172" ht="24.9" customHeight="1"/>
    <row r="22173" ht="24.9" customHeight="1"/>
    <row r="22174" ht="24.9" customHeight="1"/>
    <row r="22175" ht="24.9" customHeight="1"/>
    <row r="22176" ht="24.9" customHeight="1"/>
    <row r="22177" ht="24.9" customHeight="1"/>
    <row r="22178" ht="24.9" customHeight="1"/>
    <row r="22179" ht="24.9" customHeight="1"/>
    <row r="22180" ht="24.9" customHeight="1"/>
    <row r="22181" ht="24.9" customHeight="1"/>
    <row r="22182" ht="24.9" customHeight="1"/>
    <row r="22183" ht="24.9" customHeight="1"/>
    <row r="22184" ht="24.9" customHeight="1"/>
    <row r="22185" ht="24.9" customHeight="1"/>
    <row r="22186" ht="24.9" customHeight="1"/>
    <row r="22187" ht="24.9" customHeight="1"/>
    <row r="22188" ht="24.9" customHeight="1"/>
    <row r="22189" ht="24.9" customHeight="1"/>
    <row r="22190" ht="24.9" customHeight="1"/>
    <row r="22191" ht="24.9" customHeight="1"/>
    <row r="22192" ht="24.9" customHeight="1"/>
    <row r="22193" ht="24.9" customHeight="1"/>
    <row r="22194" ht="24.9" customHeight="1"/>
    <row r="22195" ht="24.9" customHeight="1"/>
    <row r="22196" ht="24.9" customHeight="1"/>
    <row r="22197" ht="24.9" customHeight="1"/>
    <row r="22198" ht="24.9" customHeight="1"/>
    <row r="22199" ht="24.9" customHeight="1"/>
    <row r="22200" ht="24.9" customHeight="1"/>
    <row r="22201" ht="24.9" customHeight="1"/>
    <row r="22202" ht="24.9" customHeight="1"/>
    <row r="22203" ht="24.9" customHeight="1"/>
    <row r="22204" ht="24.9" customHeight="1"/>
    <row r="22205" ht="24.9" customHeight="1"/>
    <row r="22206" ht="24.9" customHeight="1"/>
    <row r="22207" ht="24.9" customHeight="1"/>
    <row r="22208" ht="24.9" customHeight="1"/>
    <row r="22209" ht="24.9" customHeight="1"/>
    <row r="22210" ht="24.9" customHeight="1"/>
    <row r="22211" ht="24.9" customHeight="1"/>
    <row r="22212" ht="24.9" customHeight="1"/>
    <row r="22213" ht="24.9" customHeight="1"/>
    <row r="22214" ht="24.9" customHeight="1"/>
    <row r="22215" ht="24.9" customHeight="1"/>
    <row r="22216" ht="24.9" customHeight="1"/>
    <row r="22217" ht="24.9" customHeight="1"/>
    <row r="22218" ht="24.9" customHeight="1"/>
    <row r="22219" ht="24.9" customHeight="1"/>
    <row r="22220" ht="24.9" customHeight="1"/>
    <row r="22221" ht="24.9" customHeight="1"/>
    <row r="22222" ht="24.9" customHeight="1"/>
    <row r="22223" ht="24.9" customHeight="1"/>
    <row r="22224" ht="24.9" customHeight="1"/>
    <row r="22225" ht="24.9" customHeight="1"/>
    <row r="22226" ht="24.9" customHeight="1"/>
    <row r="22227" ht="24.9" customHeight="1"/>
    <row r="22228" ht="24.9" customHeight="1"/>
    <row r="22229" ht="24.9" customHeight="1"/>
    <row r="22230" ht="24.9" customHeight="1"/>
    <row r="22231" ht="24.9" customHeight="1"/>
    <row r="22232" ht="24.9" customHeight="1"/>
    <row r="22233" ht="24.9" customHeight="1"/>
    <row r="22234" ht="24.9" customHeight="1"/>
    <row r="22235" ht="24.9" customHeight="1"/>
    <row r="22236" ht="24.9" customHeight="1"/>
    <row r="22237" ht="24.9" customHeight="1"/>
    <row r="22238" ht="24.9" customHeight="1"/>
    <row r="22239" ht="24.9" customHeight="1"/>
    <row r="22240" ht="24.9" customHeight="1"/>
    <row r="22241" ht="24.9" customHeight="1"/>
    <row r="22242" ht="24.9" customHeight="1"/>
    <row r="22243" ht="24.9" customHeight="1"/>
    <row r="22244" ht="24.9" customHeight="1"/>
    <row r="22245" ht="24.9" customHeight="1"/>
    <row r="22246" ht="24.9" customHeight="1"/>
    <row r="22247" ht="24.9" customHeight="1"/>
    <row r="22248" ht="24.9" customHeight="1"/>
    <row r="22249" ht="24.9" customHeight="1"/>
    <row r="22250" ht="24.9" customHeight="1"/>
    <row r="22251" ht="24.9" customHeight="1"/>
    <row r="22252" ht="24.9" customHeight="1"/>
    <row r="22253" ht="24.9" customHeight="1"/>
    <row r="22254" ht="24.9" customHeight="1"/>
    <row r="22255" ht="24.9" customHeight="1"/>
    <row r="22256" ht="24.9" customHeight="1"/>
    <row r="22257" ht="24.9" customHeight="1"/>
    <row r="22258" ht="24.9" customHeight="1"/>
    <row r="22259" ht="24.9" customHeight="1"/>
    <row r="22260" ht="24.9" customHeight="1"/>
    <row r="22261" ht="24.9" customHeight="1"/>
    <row r="22262" ht="24.9" customHeight="1"/>
    <row r="22263" ht="24.9" customHeight="1"/>
    <row r="22264" ht="24.9" customHeight="1"/>
    <row r="22265" ht="24.9" customHeight="1"/>
    <row r="22266" ht="24.9" customHeight="1"/>
    <row r="22267" ht="24.9" customHeight="1"/>
    <row r="22268" ht="24.9" customHeight="1"/>
    <row r="22269" ht="24.9" customHeight="1"/>
    <row r="22270" ht="24.9" customHeight="1"/>
    <row r="22271" ht="24.9" customHeight="1"/>
    <row r="22272" ht="24.9" customHeight="1"/>
    <row r="22273" ht="24.9" customHeight="1"/>
    <row r="22274" ht="24.9" customHeight="1"/>
    <row r="22275" ht="24.9" customHeight="1"/>
    <row r="22276" ht="24.9" customHeight="1"/>
    <row r="22277" ht="24.9" customHeight="1"/>
    <row r="22278" ht="24.9" customHeight="1"/>
    <row r="22279" ht="24.9" customHeight="1"/>
    <row r="22280" ht="24.9" customHeight="1"/>
    <row r="22281" ht="24.9" customHeight="1"/>
    <row r="22282" ht="24.9" customHeight="1"/>
    <row r="22283" ht="24.9" customHeight="1"/>
    <row r="22284" ht="24.9" customHeight="1"/>
    <row r="22285" ht="24.9" customHeight="1"/>
    <row r="22286" ht="24.9" customHeight="1"/>
    <row r="22287" ht="24.9" customHeight="1"/>
    <row r="22288" ht="24.9" customHeight="1"/>
    <row r="22289" ht="24.9" customHeight="1"/>
    <row r="22290" ht="24.9" customHeight="1"/>
    <row r="22291" ht="24.9" customHeight="1"/>
    <row r="22292" ht="24.9" customHeight="1"/>
    <row r="22293" ht="24.9" customHeight="1"/>
    <row r="22294" ht="24.9" customHeight="1"/>
    <row r="22295" ht="24.9" customHeight="1"/>
    <row r="22296" ht="24.9" customHeight="1"/>
    <row r="22297" ht="24.9" customHeight="1"/>
    <row r="22298" ht="24.9" customHeight="1"/>
    <row r="22299" ht="24.9" customHeight="1"/>
    <row r="22300" ht="24.9" customHeight="1"/>
    <row r="22301" ht="24.9" customHeight="1"/>
    <row r="22302" ht="24.9" customHeight="1"/>
    <row r="22303" ht="24.9" customHeight="1"/>
    <row r="22304" ht="24.9" customHeight="1"/>
    <row r="22305" ht="24.9" customHeight="1"/>
    <row r="22306" ht="24.9" customHeight="1"/>
    <row r="22307" ht="24.9" customHeight="1"/>
    <row r="22308" ht="24.9" customHeight="1"/>
    <row r="22309" ht="24.9" customHeight="1"/>
    <row r="22310" ht="24.9" customHeight="1"/>
    <row r="22311" ht="24.9" customHeight="1"/>
    <row r="22312" ht="24.9" customHeight="1"/>
    <row r="22313" ht="24.9" customHeight="1"/>
    <row r="22314" ht="24.9" customHeight="1"/>
    <row r="22315" ht="24.9" customHeight="1"/>
    <row r="22316" ht="24.9" customHeight="1"/>
    <row r="22317" ht="24.9" customHeight="1"/>
    <row r="22318" ht="24.9" customHeight="1"/>
    <row r="22319" ht="24.9" customHeight="1"/>
    <row r="22320" ht="24.9" customHeight="1"/>
    <row r="22321" ht="24.9" customHeight="1"/>
    <row r="22322" ht="24.9" customHeight="1"/>
    <row r="22323" ht="24.9" customHeight="1"/>
    <row r="22324" ht="24.9" customHeight="1"/>
    <row r="22325" ht="24.9" customHeight="1"/>
    <row r="22326" ht="24.9" customHeight="1"/>
    <row r="22327" ht="24.9" customHeight="1"/>
    <row r="22328" ht="24.9" customHeight="1"/>
    <row r="22329" ht="24.9" customHeight="1"/>
    <row r="22330" ht="24.9" customHeight="1"/>
    <row r="22331" ht="24.9" customHeight="1"/>
    <row r="22332" ht="24.9" customHeight="1"/>
    <row r="22333" ht="24.9" customHeight="1"/>
    <row r="22334" ht="24.9" customHeight="1"/>
    <row r="22335" ht="24.9" customHeight="1"/>
    <row r="22336" ht="24.9" customHeight="1"/>
    <row r="22337" ht="24.9" customHeight="1"/>
    <row r="22338" ht="24.9" customHeight="1"/>
    <row r="22339" ht="24.9" customHeight="1"/>
    <row r="22340" ht="24.9" customHeight="1"/>
    <row r="22341" ht="24.9" customHeight="1"/>
    <row r="22342" ht="24.9" customHeight="1"/>
    <row r="22343" ht="24.9" customHeight="1"/>
    <row r="22344" ht="24.9" customHeight="1"/>
    <row r="22345" ht="24.9" customHeight="1"/>
    <row r="22346" ht="24.9" customHeight="1"/>
    <row r="22347" ht="24.9" customHeight="1"/>
    <row r="22348" ht="24.9" customHeight="1"/>
    <row r="22349" ht="24.9" customHeight="1"/>
    <row r="22350" ht="24.9" customHeight="1"/>
    <row r="22351" ht="24.9" customHeight="1"/>
    <row r="22352" ht="24.9" customHeight="1"/>
    <row r="22353" ht="24.9" customHeight="1"/>
    <row r="22354" ht="24.9" customHeight="1"/>
    <row r="22355" ht="24.9" customHeight="1"/>
    <row r="22356" ht="24.9" customHeight="1"/>
    <row r="22357" ht="24.9" customHeight="1"/>
    <row r="22358" ht="24.9" customHeight="1"/>
    <row r="22359" ht="24.9" customHeight="1"/>
    <row r="22360" ht="24.9" customHeight="1"/>
    <row r="22361" ht="24.9" customHeight="1"/>
    <row r="22362" ht="24.9" customHeight="1"/>
    <row r="22363" ht="24.9" customHeight="1"/>
    <row r="22364" ht="24.9" customHeight="1"/>
    <row r="22365" ht="24.9" customHeight="1"/>
    <row r="22366" ht="24.9" customHeight="1"/>
    <row r="22367" ht="24.9" customHeight="1"/>
    <row r="22368" ht="24.9" customHeight="1"/>
    <row r="22369" ht="24.9" customHeight="1"/>
    <row r="22370" ht="24.9" customHeight="1"/>
    <row r="22371" ht="24.9" customHeight="1"/>
    <row r="22372" ht="24.9" customHeight="1"/>
    <row r="22373" ht="24.9" customHeight="1"/>
    <row r="22374" ht="24.9" customHeight="1"/>
    <row r="22375" ht="24.9" customHeight="1"/>
    <row r="22376" ht="24.9" customHeight="1"/>
    <row r="22377" ht="24.9" customHeight="1"/>
    <row r="22378" ht="24.9" customHeight="1"/>
    <row r="22379" ht="24.9" customHeight="1"/>
    <row r="22380" ht="24.9" customHeight="1"/>
    <row r="22381" ht="24.9" customHeight="1"/>
    <row r="22382" ht="24.9" customHeight="1"/>
    <row r="22383" ht="24.9" customHeight="1"/>
    <row r="22384" ht="24.9" customHeight="1"/>
    <row r="22385" ht="24.9" customHeight="1"/>
    <row r="22386" ht="24.9" customHeight="1"/>
    <row r="22387" ht="24.9" customHeight="1"/>
    <row r="22388" ht="24.9" customHeight="1"/>
    <row r="22389" ht="24.9" customHeight="1"/>
    <row r="22390" ht="24.9" customHeight="1"/>
    <row r="22391" ht="24.9" customHeight="1"/>
    <row r="22392" ht="24.9" customHeight="1"/>
    <row r="22393" ht="24.9" customHeight="1"/>
    <row r="22394" ht="24.9" customHeight="1"/>
    <row r="22395" ht="24.9" customHeight="1"/>
    <row r="22396" ht="24.9" customHeight="1"/>
    <row r="22397" ht="24.9" customHeight="1"/>
    <row r="22398" ht="24.9" customHeight="1"/>
    <row r="22399" ht="24.9" customHeight="1"/>
    <row r="22400" ht="24.9" customHeight="1"/>
    <row r="22401" ht="24.9" customHeight="1"/>
    <row r="22402" ht="24.9" customHeight="1"/>
    <row r="22403" ht="24.9" customHeight="1"/>
    <row r="22404" ht="24.9" customHeight="1"/>
    <row r="22405" ht="24.9" customHeight="1"/>
    <row r="22406" ht="24.9" customHeight="1"/>
    <row r="22407" ht="24.9" customHeight="1"/>
    <row r="22408" ht="24.9" customHeight="1"/>
    <row r="22409" ht="24.9" customHeight="1"/>
    <row r="22410" ht="24.9" customHeight="1"/>
    <row r="22411" ht="24.9" customHeight="1"/>
    <row r="22412" ht="24.9" customHeight="1"/>
    <row r="22413" ht="24.9" customHeight="1"/>
    <row r="22414" ht="24.9" customHeight="1"/>
    <row r="22415" ht="24.9" customHeight="1"/>
    <row r="22416" ht="24.9" customHeight="1"/>
    <row r="22417" ht="24.9" customHeight="1"/>
    <row r="22418" ht="24.9" customHeight="1"/>
    <row r="22419" ht="24.9" customHeight="1"/>
    <row r="22420" ht="24.9" customHeight="1"/>
    <row r="22421" ht="24.9" customHeight="1"/>
    <row r="22422" ht="24.9" customHeight="1"/>
    <row r="22423" ht="24.9" customHeight="1"/>
    <row r="22424" ht="24.9" customHeight="1"/>
    <row r="22425" ht="24.9" customHeight="1"/>
    <row r="22426" ht="24.9" customHeight="1"/>
    <row r="22427" ht="24.9" customHeight="1"/>
    <row r="22428" ht="24.9" customHeight="1"/>
    <row r="22429" ht="24.9" customHeight="1"/>
    <row r="22430" ht="24.9" customHeight="1"/>
    <row r="22431" ht="24.9" customHeight="1"/>
    <row r="22432" ht="24.9" customHeight="1"/>
    <row r="22433" ht="24.9" customHeight="1"/>
    <row r="22434" ht="24.9" customHeight="1"/>
    <row r="22435" ht="24.9" customHeight="1"/>
    <row r="22436" ht="24.9" customHeight="1"/>
    <row r="22437" ht="24.9" customHeight="1"/>
    <row r="22438" ht="24.9" customHeight="1"/>
    <row r="22439" ht="24.9" customHeight="1"/>
    <row r="22440" ht="24.9" customHeight="1"/>
    <row r="22441" ht="24.9" customHeight="1"/>
    <row r="22442" ht="24.9" customHeight="1"/>
    <row r="22443" ht="24.9" customHeight="1"/>
    <row r="22444" ht="24.9" customHeight="1"/>
    <row r="22445" ht="24.9" customHeight="1"/>
    <row r="22446" ht="24.9" customHeight="1"/>
    <row r="22447" ht="24.9" customHeight="1"/>
    <row r="22448" ht="24.9" customHeight="1"/>
    <row r="22449" ht="24.9" customHeight="1"/>
    <row r="22450" ht="24.9" customHeight="1"/>
    <row r="22451" ht="24.9" customHeight="1"/>
    <row r="22452" ht="24.9" customHeight="1"/>
    <row r="22453" ht="24.9" customHeight="1"/>
    <row r="22454" ht="24.9" customHeight="1"/>
    <row r="22455" ht="24.9" customHeight="1"/>
    <row r="22456" ht="24.9" customHeight="1"/>
    <row r="22457" ht="24.9" customHeight="1"/>
    <row r="22458" ht="24.9" customHeight="1"/>
    <row r="22459" ht="24.9" customHeight="1"/>
    <row r="22460" ht="24.9" customHeight="1"/>
    <row r="22461" ht="24.9" customHeight="1"/>
    <row r="22462" ht="24.9" customHeight="1"/>
    <row r="22463" ht="24.9" customHeight="1"/>
    <row r="22464" ht="24.9" customHeight="1"/>
    <row r="22465" ht="24.9" customHeight="1"/>
    <row r="22466" ht="24.9" customHeight="1"/>
    <row r="22467" ht="24.9" customHeight="1"/>
    <row r="22468" ht="24.9" customHeight="1"/>
    <row r="22469" ht="24.9" customHeight="1"/>
    <row r="22470" ht="24.9" customHeight="1"/>
    <row r="22471" ht="24.9" customHeight="1"/>
    <row r="22472" ht="24.9" customHeight="1"/>
    <row r="22473" ht="24.9" customHeight="1"/>
    <row r="22474" ht="24.9" customHeight="1"/>
    <row r="22475" ht="24.9" customHeight="1"/>
    <row r="22476" ht="24.9" customHeight="1"/>
    <row r="22477" ht="24.9" customHeight="1"/>
    <row r="22478" ht="24.9" customHeight="1"/>
    <row r="22479" ht="24.9" customHeight="1"/>
    <row r="22480" ht="24.9" customHeight="1"/>
    <row r="22481" ht="24.9" customHeight="1"/>
    <row r="22482" ht="24.9" customHeight="1"/>
    <row r="22483" ht="24.9" customHeight="1"/>
    <row r="22484" ht="24.9" customHeight="1"/>
    <row r="22485" ht="24.9" customHeight="1"/>
    <row r="22486" ht="24.9" customHeight="1"/>
    <row r="22487" ht="24.9" customHeight="1"/>
    <row r="22488" ht="24.9" customHeight="1"/>
    <row r="22489" ht="24.9" customHeight="1"/>
    <row r="22490" ht="24.9" customHeight="1"/>
    <row r="22491" ht="24.9" customHeight="1"/>
    <row r="22492" ht="24.9" customHeight="1"/>
    <row r="22493" ht="24.9" customHeight="1"/>
    <row r="22494" ht="24.9" customHeight="1"/>
    <row r="22495" ht="24.9" customHeight="1"/>
    <row r="22496" ht="24.9" customHeight="1"/>
    <row r="22497" ht="24.9" customHeight="1"/>
    <row r="22498" ht="24.9" customHeight="1"/>
    <row r="22499" ht="24.9" customHeight="1"/>
    <row r="22500" ht="24.9" customHeight="1"/>
    <row r="22501" ht="24.9" customHeight="1"/>
    <row r="22502" ht="24.9" customHeight="1"/>
    <row r="22503" ht="24.9" customHeight="1"/>
    <row r="22504" ht="24.9" customHeight="1"/>
    <row r="22505" ht="24.9" customHeight="1"/>
    <row r="22506" ht="24.9" customHeight="1"/>
    <row r="22507" ht="24.9" customHeight="1"/>
    <row r="22508" ht="24.9" customHeight="1"/>
    <row r="22509" ht="24.9" customHeight="1"/>
    <row r="22510" ht="24.9" customHeight="1"/>
    <row r="22511" ht="24.9" customHeight="1"/>
    <row r="22512" ht="24.9" customHeight="1"/>
    <row r="22513" ht="24.9" customHeight="1"/>
    <row r="22514" ht="24.9" customHeight="1"/>
    <row r="22515" ht="24.9" customHeight="1"/>
    <row r="22516" ht="24.9" customHeight="1"/>
    <row r="22517" ht="24.9" customHeight="1"/>
    <row r="22518" ht="24.9" customHeight="1"/>
    <row r="22519" ht="24.9" customHeight="1"/>
    <row r="22520" ht="24.9" customHeight="1"/>
    <row r="22521" ht="24.9" customHeight="1"/>
    <row r="22522" ht="24.9" customHeight="1"/>
    <row r="22523" ht="24.9" customHeight="1"/>
    <row r="22524" ht="24.9" customHeight="1"/>
    <row r="22525" ht="24.9" customHeight="1"/>
    <row r="22526" ht="24.9" customHeight="1"/>
    <row r="22527" ht="24.9" customHeight="1"/>
    <row r="22528" ht="24.9" customHeight="1"/>
    <row r="22529" ht="24.9" customHeight="1"/>
    <row r="22530" ht="24.9" customHeight="1"/>
    <row r="22531" ht="24.9" customHeight="1"/>
    <row r="22532" ht="24.9" customHeight="1"/>
    <row r="22533" ht="24.9" customHeight="1"/>
    <row r="22534" ht="24.9" customHeight="1"/>
    <row r="22535" ht="24.9" customHeight="1"/>
    <row r="22536" ht="24.9" customHeight="1"/>
    <row r="22537" ht="24.9" customHeight="1"/>
    <row r="22538" ht="24.9" customHeight="1"/>
    <row r="22539" ht="24.9" customHeight="1"/>
    <row r="22540" ht="24.9" customHeight="1"/>
    <row r="22541" ht="24.9" customHeight="1"/>
    <row r="22542" ht="24.9" customHeight="1"/>
    <row r="22543" ht="24.9" customHeight="1"/>
    <row r="22544" ht="24.9" customHeight="1"/>
    <row r="22545" ht="24.9" customHeight="1"/>
    <row r="22546" ht="24.9" customHeight="1"/>
    <row r="22547" ht="24.9" customHeight="1"/>
    <row r="22548" ht="24.9" customHeight="1"/>
    <row r="22549" ht="24.9" customHeight="1"/>
    <row r="22550" ht="24.9" customHeight="1"/>
    <row r="22551" ht="24.9" customHeight="1"/>
    <row r="22552" ht="24.9" customHeight="1"/>
    <row r="22553" ht="24.9" customHeight="1"/>
    <row r="22554" ht="24.9" customHeight="1"/>
    <row r="22555" ht="24.9" customHeight="1"/>
    <row r="22556" ht="24.9" customHeight="1"/>
    <row r="22557" ht="24.9" customHeight="1"/>
    <row r="22558" ht="24.9" customHeight="1"/>
    <row r="22559" ht="24.9" customHeight="1"/>
    <row r="22560" ht="24.9" customHeight="1"/>
    <row r="22561" ht="24.9" customHeight="1"/>
    <row r="22562" ht="24.9" customHeight="1"/>
    <row r="22563" ht="24.9" customHeight="1"/>
    <row r="22564" ht="24.9" customHeight="1"/>
    <row r="22565" ht="24.9" customHeight="1"/>
    <row r="22566" ht="24.9" customHeight="1"/>
    <row r="22567" ht="24.9" customHeight="1"/>
    <row r="22568" ht="24.9" customHeight="1"/>
    <row r="22569" ht="24.9" customHeight="1"/>
    <row r="22570" ht="24.9" customHeight="1"/>
    <row r="22571" ht="24.9" customHeight="1"/>
    <row r="22572" ht="24.9" customHeight="1"/>
    <row r="22573" ht="24.9" customHeight="1"/>
    <row r="22574" ht="24.9" customHeight="1"/>
    <row r="22575" ht="24.9" customHeight="1"/>
    <row r="22576" ht="24.9" customHeight="1"/>
    <row r="22577" ht="24.9" customHeight="1"/>
    <row r="22578" ht="24.9" customHeight="1"/>
    <row r="22579" ht="24.9" customHeight="1"/>
    <row r="22580" ht="24.9" customHeight="1"/>
    <row r="22581" ht="24.9" customHeight="1"/>
    <row r="22582" ht="24.9" customHeight="1"/>
    <row r="22583" ht="24.9" customHeight="1"/>
    <row r="22584" ht="24.9" customHeight="1"/>
    <row r="22585" ht="24.9" customHeight="1"/>
    <row r="22586" ht="24.9" customHeight="1"/>
    <row r="22587" ht="24.9" customHeight="1"/>
    <row r="22588" ht="24.9" customHeight="1"/>
    <row r="22589" ht="24.9" customHeight="1"/>
    <row r="22590" ht="24.9" customHeight="1"/>
    <row r="22591" ht="24.9" customHeight="1"/>
    <row r="22592" ht="24.9" customHeight="1"/>
    <row r="22593" ht="24.9" customHeight="1"/>
    <row r="22594" ht="24.9" customHeight="1"/>
    <row r="22595" ht="24.9" customHeight="1"/>
    <row r="22596" ht="24.9" customHeight="1"/>
    <row r="22597" ht="24.9" customHeight="1"/>
    <row r="22598" ht="24.9" customHeight="1"/>
    <row r="22599" ht="24.9" customHeight="1"/>
    <row r="22600" ht="24.9" customHeight="1"/>
    <row r="22601" ht="24.9" customHeight="1"/>
    <row r="22602" ht="24.9" customHeight="1"/>
    <row r="22603" ht="24.9" customHeight="1"/>
    <row r="22604" ht="24.9" customHeight="1"/>
    <row r="22605" ht="24.9" customHeight="1"/>
    <row r="22606" ht="24.9" customHeight="1"/>
    <row r="22607" ht="24.9" customHeight="1"/>
    <row r="22608" ht="24.9" customHeight="1"/>
    <row r="22609" ht="24.9" customHeight="1"/>
    <row r="22610" ht="24.9" customHeight="1"/>
    <row r="22611" ht="24.9" customHeight="1"/>
    <row r="22612" ht="24.9" customHeight="1"/>
    <row r="22613" ht="24.9" customHeight="1"/>
    <row r="22614" ht="24.9" customHeight="1"/>
    <row r="22615" ht="24.9" customHeight="1"/>
    <row r="22616" ht="24.9" customHeight="1"/>
    <row r="22617" ht="24.9" customHeight="1"/>
    <row r="22618" ht="24.9" customHeight="1"/>
    <row r="22619" ht="24.9" customHeight="1"/>
    <row r="22620" ht="24.9" customHeight="1"/>
    <row r="22621" ht="24.9" customHeight="1"/>
    <row r="22622" ht="24.9" customHeight="1"/>
    <row r="22623" ht="24.9" customHeight="1"/>
    <row r="22624" ht="24.9" customHeight="1"/>
    <row r="22625" ht="24.9" customHeight="1"/>
    <row r="22626" ht="24.9" customHeight="1"/>
    <row r="22627" ht="24.9" customHeight="1"/>
    <row r="22628" ht="24.9" customHeight="1"/>
    <row r="22629" ht="24.9" customHeight="1"/>
    <row r="22630" ht="24.9" customHeight="1"/>
    <row r="22631" ht="24.9" customHeight="1"/>
    <row r="22632" ht="24.9" customHeight="1"/>
    <row r="22633" ht="24.9" customHeight="1"/>
    <row r="22634" ht="24.9" customHeight="1"/>
    <row r="22635" ht="24.9" customHeight="1"/>
    <row r="22636" ht="24.9" customHeight="1"/>
    <row r="22637" ht="24.9" customHeight="1"/>
    <row r="22638" ht="24.9" customHeight="1"/>
    <row r="22639" ht="24.9" customHeight="1"/>
    <row r="22640" ht="24.9" customHeight="1"/>
    <row r="22641" ht="24.9" customHeight="1"/>
    <row r="22642" ht="24.9" customHeight="1"/>
    <row r="22643" ht="24.9" customHeight="1"/>
    <row r="22644" ht="24.9" customHeight="1"/>
    <row r="22645" ht="24.9" customHeight="1"/>
    <row r="22646" ht="24.9" customHeight="1"/>
    <row r="22647" ht="24.9" customHeight="1"/>
    <row r="22648" ht="24.9" customHeight="1"/>
    <row r="22649" ht="24.9" customHeight="1"/>
    <row r="22650" ht="24.9" customHeight="1"/>
    <row r="22651" ht="24.9" customHeight="1"/>
    <row r="22652" ht="24.9" customHeight="1"/>
    <row r="22653" ht="24.9" customHeight="1"/>
    <row r="22654" ht="24.9" customHeight="1"/>
    <row r="22655" ht="24.9" customHeight="1"/>
    <row r="22656" ht="24.9" customHeight="1"/>
    <row r="22657" ht="24.9" customHeight="1"/>
    <row r="22658" ht="24.9" customHeight="1"/>
    <row r="22659" ht="24.9" customHeight="1"/>
    <row r="22660" ht="24.9" customHeight="1"/>
    <row r="22661" ht="24.9" customHeight="1"/>
    <row r="22662" ht="24.9" customHeight="1"/>
    <row r="22663" ht="24.9" customHeight="1"/>
    <row r="22664" ht="24.9" customHeight="1"/>
    <row r="22665" ht="24.9" customHeight="1"/>
    <row r="22666" ht="24.9" customHeight="1"/>
    <row r="22667" ht="24.9" customHeight="1"/>
    <row r="22668" ht="24.9" customHeight="1"/>
    <row r="22669" ht="24.9" customHeight="1"/>
    <row r="22670" ht="24.9" customHeight="1"/>
    <row r="22671" ht="24.9" customHeight="1"/>
    <row r="22672" ht="24.9" customHeight="1"/>
    <row r="22673" ht="24.9" customHeight="1"/>
    <row r="22674" ht="24.9" customHeight="1"/>
    <row r="22675" ht="24.9" customHeight="1"/>
    <row r="22676" ht="24.9" customHeight="1"/>
    <row r="22677" ht="24.9" customHeight="1"/>
    <row r="22678" ht="24.9" customHeight="1"/>
    <row r="22679" ht="24.9" customHeight="1"/>
    <row r="22680" ht="24.9" customHeight="1"/>
    <row r="22681" ht="24.9" customHeight="1"/>
    <row r="22682" ht="24.9" customHeight="1"/>
    <row r="22683" ht="24.9" customHeight="1"/>
    <row r="22684" ht="24.9" customHeight="1"/>
    <row r="22685" ht="24.9" customHeight="1"/>
    <row r="22686" ht="24.9" customHeight="1"/>
    <row r="22687" ht="24.9" customHeight="1"/>
    <row r="22688" ht="24.9" customHeight="1"/>
    <row r="22689" ht="24.9" customHeight="1"/>
    <row r="22690" ht="24.9" customHeight="1"/>
    <row r="22691" ht="24.9" customHeight="1"/>
    <row r="22692" ht="24.9" customHeight="1"/>
    <row r="22693" ht="24.9" customHeight="1"/>
    <row r="22694" ht="24.9" customHeight="1"/>
    <row r="22695" ht="24.9" customHeight="1"/>
    <row r="22696" ht="24.9" customHeight="1"/>
    <row r="22697" ht="24.9" customHeight="1"/>
    <row r="22698" ht="24.9" customHeight="1"/>
    <row r="22699" ht="24.9" customHeight="1"/>
    <row r="22700" ht="24.9" customHeight="1"/>
    <row r="22701" ht="24.9" customHeight="1"/>
    <row r="22702" ht="24.9" customHeight="1"/>
    <row r="22703" ht="24.9" customHeight="1"/>
    <row r="22704" ht="24.9" customHeight="1"/>
    <row r="22705" ht="24.9" customHeight="1"/>
    <row r="22706" ht="24.9" customHeight="1"/>
    <row r="22707" ht="24.9" customHeight="1"/>
    <row r="22708" ht="24.9" customHeight="1"/>
    <row r="22709" ht="24.9" customHeight="1"/>
    <row r="22710" ht="24.9" customHeight="1"/>
    <row r="22711" ht="24.9" customHeight="1"/>
    <row r="22712" ht="24.9" customHeight="1"/>
    <row r="22713" ht="24.9" customHeight="1"/>
    <row r="22714" ht="24.9" customHeight="1"/>
    <row r="22715" ht="24.9" customHeight="1"/>
    <row r="22716" ht="24.9" customHeight="1"/>
    <row r="22717" ht="24.9" customHeight="1"/>
    <row r="22718" ht="24.9" customHeight="1"/>
    <row r="22719" ht="24.9" customHeight="1"/>
    <row r="22720" ht="24.9" customHeight="1"/>
    <row r="22721" ht="24.9" customHeight="1"/>
    <row r="22722" ht="24.9" customHeight="1"/>
    <row r="22723" ht="24.9" customHeight="1"/>
    <row r="22724" ht="24.9" customHeight="1"/>
    <row r="22725" ht="24.9" customHeight="1"/>
    <row r="22726" ht="24.9" customHeight="1"/>
    <row r="22727" ht="24.9" customHeight="1"/>
    <row r="22728" ht="24.9" customHeight="1"/>
    <row r="22729" ht="24.9" customHeight="1"/>
    <row r="22730" ht="24.9" customHeight="1"/>
    <row r="22731" ht="24.9" customHeight="1"/>
    <row r="22732" ht="24.9" customHeight="1"/>
    <row r="22733" ht="24.9" customHeight="1"/>
    <row r="22734" ht="24.9" customHeight="1"/>
    <row r="22735" ht="24.9" customHeight="1"/>
    <row r="22736" ht="24.9" customHeight="1"/>
    <row r="22737" ht="24.9" customHeight="1"/>
    <row r="22738" ht="24.9" customHeight="1"/>
    <row r="22739" ht="24.9" customHeight="1"/>
    <row r="22740" ht="24.9" customHeight="1"/>
    <row r="22741" ht="24.9" customHeight="1"/>
    <row r="22742" ht="24.9" customHeight="1"/>
    <row r="22743" ht="24.9" customHeight="1"/>
    <row r="22744" ht="24.9" customHeight="1"/>
    <row r="22745" ht="24.9" customHeight="1"/>
    <row r="22746" ht="24.9" customHeight="1"/>
    <row r="22747" ht="24.9" customHeight="1"/>
    <row r="22748" ht="24.9" customHeight="1"/>
    <row r="22749" ht="24.9" customHeight="1"/>
    <row r="22750" ht="24.9" customHeight="1"/>
    <row r="22751" ht="24.9" customHeight="1"/>
    <row r="22752" ht="24.9" customHeight="1"/>
    <row r="22753" ht="24.9" customHeight="1"/>
    <row r="22754" ht="24.9" customHeight="1"/>
    <row r="22755" ht="24.9" customHeight="1"/>
    <row r="22756" ht="24.9" customHeight="1"/>
    <row r="22757" ht="24.9" customHeight="1"/>
    <row r="22758" ht="24.9" customHeight="1"/>
    <row r="22759" ht="24.9" customHeight="1"/>
    <row r="22760" ht="24.9" customHeight="1"/>
    <row r="22761" ht="24.9" customHeight="1"/>
    <row r="22762" ht="24.9" customHeight="1"/>
    <row r="22763" ht="24.9" customHeight="1"/>
    <row r="22764" ht="24.9" customHeight="1"/>
    <row r="22765" ht="24.9" customHeight="1"/>
    <row r="22766" ht="24.9" customHeight="1"/>
    <row r="22767" ht="24.9" customHeight="1"/>
    <row r="22768" ht="24.9" customHeight="1"/>
    <row r="22769" ht="24.9" customHeight="1"/>
    <row r="22770" ht="24.9" customHeight="1"/>
    <row r="22771" ht="24.9" customHeight="1"/>
    <row r="22772" ht="24.9" customHeight="1"/>
    <row r="22773" ht="24.9" customHeight="1"/>
    <row r="22774" ht="24.9" customHeight="1"/>
    <row r="22775" ht="24.9" customHeight="1"/>
    <row r="22776" ht="24.9" customHeight="1"/>
    <row r="22777" ht="24.9" customHeight="1"/>
    <row r="22778" ht="24.9" customHeight="1"/>
    <row r="22779" ht="24.9" customHeight="1"/>
    <row r="22780" ht="24.9" customHeight="1"/>
    <row r="22781" ht="24.9" customHeight="1"/>
    <row r="22782" ht="24.9" customHeight="1"/>
    <row r="22783" ht="24.9" customHeight="1"/>
    <row r="22784" ht="24.9" customHeight="1"/>
    <row r="22785" ht="24.9" customHeight="1"/>
    <row r="22786" ht="24.9" customHeight="1"/>
    <row r="22787" ht="24.9" customHeight="1"/>
    <row r="22788" ht="24.9" customHeight="1"/>
    <row r="22789" ht="24.9" customHeight="1"/>
    <row r="22790" ht="24.9" customHeight="1"/>
    <row r="22791" ht="24.9" customHeight="1"/>
    <row r="22792" ht="24.9" customHeight="1"/>
    <row r="22793" ht="24.9" customHeight="1"/>
    <row r="22794" ht="24.9" customHeight="1"/>
    <row r="22795" ht="24.9" customHeight="1"/>
    <row r="22796" ht="24.9" customHeight="1"/>
    <row r="22797" ht="24.9" customHeight="1"/>
    <row r="22798" ht="24.9" customHeight="1"/>
    <row r="22799" ht="24.9" customHeight="1"/>
    <row r="22800" ht="24.9" customHeight="1"/>
    <row r="22801" ht="24.9" customHeight="1"/>
    <row r="22802" ht="24.9" customHeight="1"/>
    <row r="22803" ht="24.9" customHeight="1"/>
    <row r="22804" ht="24.9" customHeight="1"/>
    <row r="22805" ht="24.9" customHeight="1"/>
    <row r="22806" ht="24.9" customHeight="1"/>
    <row r="22807" ht="24.9" customHeight="1"/>
    <row r="22808" ht="24.9" customHeight="1"/>
    <row r="22809" ht="24.9" customHeight="1"/>
    <row r="22810" ht="24.9" customHeight="1"/>
    <row r="22811" ht="24.9" customHeight="1"/>
    <row r="22812" ht="24.9" customHeight="1"/>
    <row r="22813" ht="24.9" customHeight="1"/>
    <row r="22814" ht="24.9" customHeight="1"/>
    <row r="22815" ht="24.9" customHeight="1"/>
    <row r="22816" ht="24.9" customHeight="1"/>
    <row r="22817" ht="24.9" customHeight="1"/>
    <row r="22818" ht="24.9" customHeight="1"/>
    <row r="22819" ht="24.9" customHeight="1"/>
    <row r="22820" ht="24.9" customHeight="1"/>
    <row r="22821" ht="24.9" customHeight="1"/>
    <row r="22822" ht="24.9" customHeight="1"/>
    <row r="22823" ht="24.9" customHeight="1"/>
    <row r="22824" ht="24.9" customHeight="1"/>
    <row r="22825" ht="24.9" customHeight="1"/>
    <row r="22826" ht="24.9" customHeight="1"/>
    <row r="22827" ht="24.9" customHeight="1"/>
    <row r="22828" ht="24.9" customHeight="1"/>
    <row r="22829" ht="24.9" customHeight="1"/>
    <row r="22830" ht="24.9" customHeight="1"/>
    <row r="22831" ht="24.9" customHeight="1"/>
    <row r="22832" ht="24.9" customHeight="1"/>
    <row r="22833" ht="24.9" customHeight="1"/>
    <row r="22834" ht="24.9" customHeight="1"/>
    <row r="22835" ht="24.9" customHeight="1"/>
    <row r="22836" ht="24.9" customHeight="1"/>
    <row r="22837" ht="24.9" customHeight="1"/>
    <row r="22838" ht="24.9" customHeight="1"/>
    <row r="22839" ht="24.9" customHeight="1"/>
    <row r="22840" ht="24.9" customHeight="1"/>
    <row r="22841" ht="24.9" customHeight="1"/>
    <row r="22842" ht="24.9" customHeight="1"/>
    <row r="22843" ht="24.9" customHeight="1"/>
    <row r="22844" ht="24.9" customHeight="1"/>
    <row r="22845" ht="24.9" customHeight="1"/>
    <row r="22846" ht="24.9" customHeight="1"/>
    <row r="22847" ht="24.9" customHeight="1"/>
    <row r="22848" ht="24.9" customHeight="1"/>
    <row r="22849" ht="24.9" customHeight="1"/>
    <row r="22850" ht="24.9" customHeight="1"/>
    <row r="22851" ht="24.9" customHeight="1"/>
    <row r="22852" ht="24.9" customHeight="1"/>
    <row r="22853" ht="24.9" customHeight="1"/>
    <row r="22854" ht="24.9" customHeight="1"/>
    <row r="22855" ht="24.9" customHeight="1"/>
    <row r="22856" ht="24.9" customHeight="1"/>
    <row r="22857" ht="24.9" customHeight="1"/>
    <row r="22858" ht="24.9" customHeight="1"/>
    <row r="22859" ht="24.9" customHeight="1"/>
    <row r="22860" ht="24.9" customHeight="1"/>
    <row r="22861" ht="24.9" customHeight="1"/>
    <row r="22862" ht="24.9" customHeight="1"/>
    <row r="22863" ht="24.9" customHeight="1"/>
    <row r="22864" ht="24.9" customHeight="1"/>
    <row r="22865" ht="24.9" customHeight="1"/>
    <row r="22866" ht="24.9" customHeight="1"/>
    <row r="22867" ht="24.9" customHeight="1"/>
    <row r="22868" ht="24.9" customHeight="1"/>
    <row r="22869" ht="24.9" customHeight="1"/>
    <row r="22870" ht="24.9" customHeight="1"/>
    <row r="22871" ht="24.9" customHeight="1"/>
    <row r="22872" ht="24.9" customHeight="1"/>
    <row r="22873" ht="24.9" customHeight="1"/>
    <row r="22874" ht="24.9" customHeight="1"/>
    <row r="22875" ht="24.9" customHeight="1"/>
    <row r="22876" ht="24.9" customHeight="1"/>
    <row r="22877" ht="24.9" customHeight="1"/>
    <row r="22878" ht="24.9" customHeight="1"/>
    <row r="22879" ht="24.9" customHeight="1"/>
    <row r="22880" ht="24.9" customHeight="1"/>
    <row r="22881" ht="24.9" customHeight="1"/>
    <row r="22882" ht="24.9" customHeight="1"/>
    <row r="22883" ht="24.9" customHeight="1"/>
    <row r="22884" ht="24.9" customHeight="1"/>
    <row r="22885" ht="24.9" customHeight="1"/>
    <row r="22886" ht="24.9" customHeight="1"/>
    <row r="22887" ht="24.9" customHeight="1"/>
    <row r="22888" ht="24.9" customHeight="1"/>
    <row r="22889" ht="24.9" customHeight="1"/>
    <row r="22890" ht="24.9" customHeight="1"/>
    <row r="22891" ht="24.9" customHeight="1"/>
    <row r="22892" ht="24.9" customHeight="1"/>
    <row r="22893" ht="24.9" customHeight="1"/>
    <row r="22894" ht="24.9" customHeight="1"/>
    <row r="22895" ht="24.9" customHeight="1"/>
    <row r="22896" ht="24.9" customHeight="1"/>
    <row r="22897" ht="24.9" customHeight="1"/>
    <row r="22898" ht="24.9" customHeight="1"/>
    <row r="22899" ht="24.9" customHeight="1"/>
    <row r="22900" ht="24.9" customHeight="1"/>
    <row r="22901" ht="24.9" customHeight="1"/>
    <row r="22902" ht="24.9" customHeight="1"/>
    <row r="22903" ht="24.9" customHeight="1"/>
    <row r="22904" ht="24.9" customHeight="1"/>
    <row r="22905" ht="24.9" customHeight="1"/>
    <row r="22906" ht="24.9" customHeight="1"/>
    <row r="22907" ht="24.9" customHeight="1"/>
    <row r="22908" ht="24.9" customHeight="1"/>
    <row r="22909" ht="24.9" customHeight="1"/>
    <row r="22910" ht="24.9" customHeight="1"/>
    <row r="22911" ht="24.9" customHeight="1"/>
    <row r="22912" ht="24.9" customHeight="1"/>
    <row r="22913" ht="24.9" customHeight="1"/>
    <row r="22914" ht="24.9" customHeight="1"/>
    <row r="22915" ht="24.9" customHeight="1"/>
    <row r="22916" ht="24.9" customHeight="1"/>
    <row r="22917" ht="24.9" customHeight="1"/>
    <row r="22918" ht="24.9" customHeight="1"/>
    <row r="22919" ht="24.9" customHeight="1"/>
    <row r="22920" ht="24.9" customHeight="1"/>
    <row r="22921" ht="24.9" customHeight="1"/>
    <row r="22922" ht="24.9" customHeight="1"/>
    <row r="22923" ht="24.9" customHeight="1"/>
    <row r="22924" ht="24.9" customHeight="1"/>
    <row r="22925" ht="24.9" customHeight="1"/>
    <row r="22926" ht="24.9" customHeight="1"/>
    <row r="22927" ht="24.9" customHeight="1"/>
    <row r="22928" ht="24.9" customHeight="1"/>
    <row r="22929" ht="24.9" customHeight="1"/>
    <row r="22930" ht="24.9" customHeight="1"/>
    <row r="22931" ht="24.9" customHeight="1"/>
    <row r="22932" ht="24.9" customHeight="1"/>
    <row r="22933" ht="24.9" customHeight="1"/>
    <row r="22934" ht="24.9" customHeight="1"/>
    <row r="22935" ht="24.9" customHeight="1"/>
    <row r="22936" ht="24.9" customHeight="1"/>
    <row r="22937" ht="24.9" customHeight="1"/>
    <row r="22938" ht="24.9" customHeight="1"/>
    <row r="22939" ht="24.9" customHeight="1"/>
    <row r="22940" ht="24.9" customHeight="1"/>
    <row r="22941" ht="24.9" customHeight="1"/>
    <row r="22942" ht="24.9" customHeight="1"/>
    <row r="22943" ht="24.9" customHeight="1"/>
    <row r="22944" ht="24.9" customHeight="1"/>
    <row r="22945" ht="24.9" customHeight="1"/>
    <row r="22946" ht="24.9" customHeight="1"/>
    <row r="22947" ht="24.9" customHeight="1"/>
    <row r="22948" ht="24.9" customHeight="1"/>
    <row r="22949" ht="24.9" customHeight="1"/>
    <row r="22950" ht="24.9" customHeight="1"/>
    <row r="22951" ht="24.9" customHeight="1"/>
    <row r="22952" ht="24.9" customHeight="1"/>
    <row r="22953" ht="24.9" customHeight="1"/>
    <row r="22954" ht="24.9" customHeight="1"/>
    <row r="22955" ht="24.9" customHeight="1"/>
    <row r="22956" ht="24.9" customHeight="1"/>
    <row r="22957" ht="24.9" customHeight="1"/>
    <row r="22958" ht="24.9" customHeight="1"/>
    <row r="22959" ht="24.9" customHeight="1"/>
    <row r="22960" ht="24.9" customHeight="1"/>
    <row r="22961" ht="24.9" customHeight="1"/>
    <row r="22962" ht="24.9" customHeight="1"/>
    <row r="22963" ht="24.9" customHeight="1"/>
    <row r="22964" ht="24.9" customHeight="1"/>
    <row r="22965" ht="24.9" customHeight="1"/>
    <row r="22966" ht="24.9" customHeight="1"/>
    <row r="22967" ht="24.9" customHeight="1"/>
    <row r="22968" ht="24.9" customHeight="1"/>
    <row r="22969" ht="24.9" customHeight="1"/>
    <row r="22970" ht="24.9" customHeight="1"/>
    <row r="22971" ht="24.9" customHeight="1"/>
    <row r="22972" ht="24.9" customHeight="1"/>
    <row r="22973" ht="24.9" customHeight="1"/>
    <row r="22974" ht="24.9" customHeight="1"/>
    <row r="22975" ht="24.9" customHeight="1"/>
    <row r="22976" ht="24.9" customHeight="1"/>
    <row r="22977" ht="24.9" customHeight="1"/>
    <row r="22978" ht="24.9" customHeight="1"/>
    <row r="22979" ht="24.9" customHeight="1"/>
    <row r="22980" ht="24.9" customHeight="1"/>
    <row r="22981" ht="24.9" customHeight="1"/>
    <row r="22982" ht="24.9" customHeight="1"/>
    <row r="22983" ht="24.9" customHeight="1"/>
    <row r="22984" ht="24.9" customHeight="1"/>
    <row r="22985" ht="24.9" customHeight="1"/>
    <row r="22986" ht="24.9" customHeight="1"/>
    <row r="22987" ht="24.9" customHeight="1"/>
    <row r="22988" ht="24.9" customHeight="1"/>
    <row r="22989" ht="24.9" customHeight="1"/>
    <row r="22990" ht="24.9" customHeight="1"/>
    <row r="22991" ht="24.9" customHeight="1"/>
    <row r="22992" ht="24.9" customHeight="1"/>
    <row r="22993" ht="24.9" customHeight="1"/>
    <row r="22994" ht="24.9" customHeight="1"/>
    <row r="22995" ht="24.9" customHeight="1"/>
    <row r="22996" ht="24.9" customHeight="1"/>
    <row r="22997" ht="24.9" customHeight="1"/>
    <row r="22998" ht="24.9" customHeight="1"/>
    <row r="22999" ht="24.9" customHeight="1"/>
    <row r="23000" ht="24.9" customHeight="1"/>
    <row r="23001" ht="24.9" customHeight="1"/>
    <row r="23002" ht="24.9" customHeight="1"/>
    <row r="23003" ht="24.9" customHeight="1"/>
    <row r="23004" ht="24.9" customHeight="1"/>
    <row r="23005" ht="24.9" customHeight="1"/>
    <row r="23006" ht="24.9" customHeight="1"/>
    <row r="23007" ht="24.9" customHeight="1"/>
    <row r="23008" ht="24.9" customHeight="1"/>
    <row r="23009" ht="24.9" customHeight="1"/>
    <row r="23010" ht="24.9" customHeight="1"/>
    <row r="23011" ht="24.9" customHeight="1"/>
    <row r="23012" ht="24.9" customHeight="1"/>
    <row r="23013" ht="24.9" customHeight="1"/>
    <row r="23014" ht="24.9" customHeight="1"/>
    <row r="23015" ht="24.9" customHeight="1"/>
    <row r="23016" ht="24.9" customHeight="1"/>
    <row r="23017" ht="24.9" customHeight="1"/>
    <row r="23018" ht="24.9" customHeight="1"/>
    <row r="23019" ht="24.9" customHeight="1"/>
    <row r="23020" ht="24.9" customHeight="1"/>
    <row r="23021" ht="24.9" customHeight="1"/>
    <row r="23022" ht="24.9" customHeight="1"/>
    <row r="23023" ht="24.9" customHeight="1"/>
    <row r="23024" ht="24.9" customHeight="1"/>
    <row r="23025" ht="24.9" customHeight="1"/>
    <row r="23026" ht="24.9" customHeight="1"/>
    <row r="23027" ht="24.9" customHeight="1"/>
    <row r="23028" ht="24.9" customHeight="1"/>
    <row r="23029" ht="24.9" customHeight="1"/>
    <row r="23030" ht="24.9" customHeight="1"/>
    <row r="23031" ht="24.9" customHeight="1"/>
    <row r="23032" ht="24.9" customHeight="1"/>
    <row r="23033" ht="24.9" customHeight="1"/>
    <row r="23034" ht="24.9" customHeight="1"/>
    <row r="23035" ht="24.9" customHeight="1"/>
    <row r="23036" ht="24.9" customHeight="1"/>
    <row r="23037" ht="24.9" customHeight="1"/>
    <row r="23038" ht="24.9" customHeight="1"/>
    <row r="23039" ht="24.9" customHeight="1"/>
    <row r="23040" ht="24.9" customHeight="1"/>
    <row r="23041" ht="24.9" customHeight="1"/>
    <row r="23042" ht="24.9" customHeight="1"/>
    <row r="23043" ht="24.9" customHeight="1"/>
    <row r="23044" ht="24.9" customHeight="1"/>
    <row r="23045" ht="24.9" customHeight="1"/>
    <row r="23046" ht="24.9" customHeight="1"/>
    <row r="23047" ht="24.9" customHeight="1"/>
    <row r="23048" ht="24.9" customHeight="1"/>
    <row r="23049" ht="24.9" customHeight="1"/>
    <row r="23050" ht="24.9" customHeight="1"/>
    <row r="23051" ht="24.9" customHeight="1"/>
    <row r="23052" ht="24.9" customHeight="1"/>
    <row r="23053" ht="24.9" customHeight="1"/>
    <row r="23054" ht="24.9" customHeight="1"/>
    <row r="23055" ht="24.9" customHeight="1"/>
    <row r="23056" ht="24.9" customHeight="1"/>
    <row r="23057" ht="24.9" customHeight="1"/>
    <row r="23058" ht="24.9" customHeight="1"/>
    <row r="23059" ht="24.9" customHeight="1"/>
    <row r="23060" ht="24.9" customHeight="1"/>
    <row r="23061" ht="24.9" customHeight="1"/>
    <row r="23062" ht="24.9" customHeight="1"/>
    <row r="23063" ht="24.9" customHeight="1"/>
    <row r="23064" ht="24.9" customHeight="1"/>
    <row r="23065" ht="24.9" customHeight="1"/>
    <row r="23066" ht="24.9" customHeight="1"/>
    <row r="23067" ht="24.9" customHeight="1"/>
    <row r="23068" ht="24.9" customHeight="1"/>
    <row r="23069" ht="24.9" customHeight="1"/>
    <row r="23070" ht="24.9" customHeight="1"/>
    <row r="23071" ht="24.9" customHeight="1"/>
    <row r="23072" ht="24.9" customHeight="1"/>
    <row r="23073" ht="24.9" customHeight="1"/>
    <row r="23074" ht="24.9" customHeight="1"/>
    <row r="23075" ht="24.9" customHeight="1"/>
    <row r="23076" ht="24.9" customHeight="1"/>
    <row r="23077" ht="24.9" customHeight="1"/>
    <row r="23078" ht="24.9" customHeight="1"/>
    <row r="23079" ht="24.9" customHeight="1"/>
    <row r="23080" ht="24.9" customHeight="1"/>
    <row r="23081" ht="24.9" customHeight="1"/>
    <row r="23082" ht="24.9" customHeight="1"/>
    <row r="23083" ht="24.9" customHeight="1"/>
    <row r="23084" ht="24.9" customHeight="1"/>
    <row r="23085" ht="24.9" customHeight="1"/>
    <row r="23086" ht="24.9" customHeight="1"/>
    <row r="23087" ht="24.9" customHeight="1"/>
    <row r="23088" ht="24.9" customHeight="1"/>
    <row r="23089" ht="24.9" customHeight="1"/>
    <row r="23090" ht="24.9" customHeight="1"/>
    <row r="23091" ht="24.9" customHeight="1"/>
    <row r="23092" ht="24.9" customHeight="1"/>
    <row r="23093" ht="24.9" customHeight="1"/>
    <row r="23094" ht="24.9" customHeight="1"/>
    <row r="23095" ht="24.9" customHeight="1"/>
    <row r="23096" ht="24.9" customHeight="1"/>
    <row r="23097" ht="24.9" customHeight="1"/>
    <row r="23098" ht="24.9" customHeight="1"/>
    <row r="23099" ht="24.9" customHeight="1"/>
    <row r="23100" ht="24.9" customHeight="1"/>
    <row r="23101" ht="24.9" customHeight="1"/>
    <row r="23102" ht="24.9" customHeight="1"/>
    <row r="23103" ht="24.9" customHeight="1"/>
    <row r="23104" ht="24.9" customHeight="1"/>
    <row r="23105" ht="24.9" customHeight="1"/>
    <row r="23106" ht="24.9" customHeight="1"/>
    <row r="23107" ht="24.9" customHeight="1"/>
    <row r="23108" ht="24.9" customHeight="1"/>
    <row r="23109" ht="24.9" customHeight="1"/>
    <row r="23110" ht="24.9" customHeight="1"/>
    <row r="23111" ht="24.9" customHeight="1"/>
    <row r="23112" ht="24.9" customHeight="1"/>
    <row r="23113" ht="24.9" customHeight="1"/>
    <row r="23114" ht="24.9" customHeight="1"/>
    <row r="23115" ht="24.9" customHeight="1"/>
    <row r="23116" ht="24.9" customHeight="1"/>
    <row r="23117" ht="24.9" customHeight="1"/>
    <row r="23118" ht="24.9" customHeight="1"/>
    <row r="23119" ht="24.9" customHeight="1"/>
    <row r="23120" ht="24.9" customHeight="1"/>
    <row r="23121" ht="24.9" customHeight="1"/>
    <row r="23122" ht="24.9" customHeight="1"/>
    <row r="23123" ht="24.9" customHeight="1"/>
    <row r="23124" ht="24.9" customHeight="1"/>
    <row r="23125" ht="24.9" customHeight="1"/>
    <row r="23126" ht="24.9" customHeight="1"/>
    <row r="23127" ht="24.9" customHeight="1"/>
    <row r="23128" ht="24.9" customHeight="1"/>
    <row r="23129" ht="24.9" customHeight="1"/>
    <row r="23130" ht="24.9" customHeight="1"/>
    <row r="23131" ht="24.9" customHeight="1"/>
    <row r="23132" ht="24.9" customHeight="1"/>
    <row r="23133" ht="24.9" customHeight="1"/>
    <row r="23134" ht="24.9" customHeight="1"/>
    <row r="23135" ht="24.9" customHeight="1"/>
    <row r="23136" ht="24.9" customHeight="1"/>
    <row r="23137" ht="24.9" customHeight="1"/>
    <row r="23138" ht="24.9" customHeight="1"/>
    <row r="23139" ht="24.9" customHeight="1"/>
    <row r="23140" ht="24.9" customHeight="1"/>
    <row r="23141" ht="24.9" customHeight="1"/>
    <row r="23142" ht="24.9" customHeight="1"/>
    <row r="23143" ht="24.9" customHeight="1"/>
    <row r="23144" ht="24.9" customHeight="1"/>
    <row r="23145" ht="24.9" customHeight="1"/>
    <row r="23146" ht="24.9" customHeight="1"/>
    <row r="23147" ht="24.9" customHeight="1"/>
    <row r="23148" ht="24.9" customHeight="1"/>
    <row r="23149" ht="24.9" customHeight="1"/>
    <row r="23150" ht="24.9" customHeight="1"/>
    <row r="23151" ht="24.9" customHeight="1"/>
    <row r="23152" ht="24.9" customHeight="1"/>
    <row r="23153" ht="24.9" customHeight="1"/>
    <row r="23154" ht="24.9" customHeight="1"/>
    <row r="23155" ht="24.9" customHeight="1"/>
    <row r="23156" ht="24.9" customHeight="1"/>
    <row r="23157" ht="24.9" customHeight="1"/>
    <row r="23158" ht="24.9" customHeight="1"/>
    <row r="23159" ht="24.9" customHeight="1"/>
    <row r="23160" ht="24.9" customHeight="1"/>
    <row r="23161" ht="24.9" customHeight="1"/>
    <row r="23162" ht="24.9" customHeight="1"/>
    <row r="23163" ht="24.9" customHeight="1"/>
    <row r="23164" ht="24.9" customHeight="1"/>
    <row r="23165" ht="24.9" customHeight="1"/>
    <row r="23166" ht="24.9" customHeight="1"/>
    <row r="23167" ht="24.9" customHeight="1"/>
    <row r="23168" ht="24.9" customHeight="1"/>
    <row r="23169" ht="24.9" customHeight="1"/>
    <row r="23170" ht="24.9" customHeight="1"/>
    <row r="23171" ht="24.9" customHeight="1"/>
    <row r="23172" ht="24.9" customHeight="1"/>
    <row r="23173" ht="24.9" customHeight="1"/>
    <row r="23174" ht="24.9" customHeight="1"/>
    <row r="23175" ht="24.9" customHeight="1"/>
    <row r="23176" ht="24.9" customHeight="1"/>
    <row r="23177" ht="24.9" customHeight="1"/>
    <row r="23178" ht="24.9" customHeight="1"/>
    <row r="23179" ht="24.9" customHeight="1"/>
    <row r="23180" ht="24.9" customHeight="1"/>
    <row r="23181" ht="24.9" customHeight="1"/>
    <row r="23182" ht="24.9" customHeight="1"/>
    <row r="23183" ht="24.9" customHeight="1"/>
    <row r="23184" ht="24.9" customHeight="1"/>
    <row r="23185" ht="24.9" customHeight="1"/>
    <row r="23186" ht="24.9" customHeight="1"/>
    <row r="23187" ht="24.9" customHeight="1"/>
    <row r="23188" ht="24.9" customHeight="1"/>
    <row r="23189" ht="24.9" customHeight="1"/>
    <row r="23190" ht="24.9" customHeight="1"/>
    <row r="23191" ht="24.9" customHeight="1"/>
    <row r="23192" ht="24.9" customHeight="1"/>
    <row r="23193" ht="24.9" customHeight="1"/>
    <row r="23194" ht="24.9" customHeight="1"/>
    <row r="23195" ht="24.9" customHeight="1"/>
    <row r="23196" ht="24.9" customHeight="1"/>
    <row r="23197" ht="24.9" customHeight="1"/>
    <row r="23198" ht="24.9" customHeight="1"/>
    <row r="23199" ht="24.9" customHeight="1"/>
    <row r="23200" ht="24.9" customHeight="1"/>
    <row r="23201" ht="24.9" customHeight="1"/>
    <row r="23202" ht="24.9" customHeight="1"/>
    <row r="23203" ht="24.9" customHeight="1"/>
    <row r="23204" ht="24.9" customHeight="1"/>
    <row r="23205" ht="24.9" customHeight="1"/>
    <row r="23206" ht="24.9" customHeight="1"/>
    <row r="23207" ht="24.9" customHeight="1"/>
    <row r="23208" ht="24.9" customHeight="1"/>
    <row r="23209" ht="24.9" customHeight="1"/>
    <row r="23210" ht="24.9" customHeight="1"/>
    <row r="23211" ht="24.9" customHeight="1"/>
    <row r="23212" ht="24.9" customHeight="1"/>
    <row r="23213" ht="24.9" customHeight="1"/>
    <row r="23214" ht="24.9" customHeight="1"/>
    <row r="23215" ht="24.9" customHeight="1"/>
    <row r="23216" ht="24.9" customHeight="1"/>
    <row r="23217" ht="24.9" customHeight="1"/>
    <row r="23218" ht="24.9" customHeight="1"/>
    <row r="23219" ht="24.9" customHeight="1"/>
    <row r="23220" ht="24.9" customHeight="1"/>
    <row r="23221" ht="24.9" customHeight="1"/>
    <row r="23222" ht="24.9" customHeight="1"/>
    <row r="23223" ht="24.9" customHeight="1"/>
    <row r="23224" ht="24.9" customHeight="1"/>
    <row r="23225" ht="24.9" customHeight="1"/>
    <row r="23226" ht="24.9" customHeight="1"/>
    <row r="23227" ht="24.9" customHeight="1"/>
    <row r="23228" ht="24.9" customHeight="1"/>
    <row r="23229" ht="24.9" customHeight="1"/>
    <row r="23230" ht="24.9" customHeight="1"/>
    <row r="23231" ht="24.9" customHeight="1"/>
    <row r="23232" ht="24.9" customHeight="1"/>
    <row r="23233" ht="24.9" customHeight="1"/>
    <row r="23234" ht="24.9" customHeight="1"/>
    <row r="23235" ht="24.9" customHeight="1"/>
    <row r="23236" ht="24.9" customHeight="1"/>
    <row r="23237" ht="24.9" customHeight="1"/>
    <row r="23238" ht="24.9" customHeight="1"/>
    <row r="23239" ht="24.9" customHeight="1"/>
    <row r="23240" ht="24.9" customHeight="1"/>
    <row r="23241" ht="24.9" customHeight="1"/>
    <row r="23242" ht="24.9" customHeight="1"/>
    <row r="23243" ht="24.9" customHeight="1"/>
    <row r="23244" ht="24.9" customHeight="1"/>
    <row r="23245" ht="24.9" customHeight="1"/>
    <row r="23246" ht="24.9" customHeight="1"/>
    <row r="23247" ht="24.9" customHeight="1"/>
    <row r="23248" ht="24.9" customHeight="1"/>
    <row r="23249" ht="24.9" customHeight="1"/>
    <row r="23250" ht="24.9" customHeight="1"/>
    <row r="23251" ht="24.9" customHeight="1"/>
    <row r="23252" ht="24.9" customHeight="1"/>
    <row r="23253" ht="24.9" customHeight="1"/>
    <row r="23254" ht="24.9" customHeight="1"/>
    <row r="23255" ht="24.9" customHeight="1"/>
    <row r="23256" ht="24.9" customHeight="1"/>
    <row r="23257" ht="24.9" customHeight="1"/>
    <row r="23258" ht="24.9" customHeight="1"/>
    <row r="23259" ht="24.9" customHeight="1"/>
    <row r="23260" ht="24.9" customHeight="1"/>
    <row r="23261" ht="24.9" customHeight="1"/>
    <row r="23262" ht="24.9" customHeight="1"/>
    <row r="23263" ht="24.9" customHeight="1"/>
    <row r="23264" ht="24.9" customHeight="1"/>
    <row r="23265" ht="24.9" customHeight="1"/>
    <row r="23266" ht="24.9" customHeight="1"/>
    <row r="23267" ht="24.9" customHeight="1"/>
    <row r="23268" ht="24.9" customHeight="1"/>
    <row r="23269" ht="24.9" customHeight="1"/>
    <row r="23270" ht="24.9" customHeight="1"/>
    <row r="23271" ht="24.9" customHeight="1"/>
    <row r="23272" ht="24.9" customHeight="1"/>
    <row r="23273" ht="24.9" customHeight="1"/>
    <row r="23274" ht="24.9" customHeight="1"/>
    <row r="23275" ht="24.9" customHeight="1"/>
    <row r="23276" ht="24.9" customHeight="1"/>
    <row r="23277" ht="24.9" customHeight="1"/>
    <row r="23278" ht="24.9" customHeight="1"/>
    <row r="23279" ht="24.9" customHeight="1"/>
    <row r="23280" ht="24.9" customHeight="1"/>
    <row r="23281" ht="24.9" customHeight="1"/>
    <row r="23282" ht="24.9" customHeight="1"/>
    <row r="23283" ht="24.9" customHeight="1"/>
    <row r="23284" ht="24.9" customHeight="1"/>
    <row r="23285" ht="24.9" customHeight="1"/>
    <row r="23286" ht="24.9" customHeight="1"/>
    <row r="23287" ht="24.9" customHeight="1"/>
    <row r="23288" ht="24.9" customHeight="1"/>
    <row r="23289" ht="24.9" customHeight="1"/>
    <row r="23290" ht="24.9" customHeight="1"/>
    <row r="23291" ht="24.9" customHeight="1"/>
    <row r="23292" ht="24.9" customHeight="1"/>
    <row r="23293" ht="24.9" customHeight="1"/>
    <row r="23294" ht="24.9" customHeight="1"/>
    <row r="23295" ht="24.9" customHeight="1"/>
    <row r="23296" ht="24.9" customHeight="1"/>
    <row r="23297" ht="24.9" customHeight="1"/>
    <row r="23298" ht="24.9" customHeight="1"/>
    <row r="23299" ht="24.9" customHeight="1"/>
    <row r="23300" ht="24.9" customHeight="1"/>
    <row r="23301" ht="24.9" customHeight="1"/>
    <row r="23302" ht="24.9" customHeight="1"/>
    <row r="23303" ht="24.9" customHeight="1"/>
    <row r="23304" ht="24.9" customHeight="1"/>
    <row r="23305" ht="24.9" customHeight="1"/>
    <row r="23306" ht="24.9" customHeight="1"/>
    <row r="23307" ht="24.9" customHeight="1"/>
    <row r="23308" ht="24.9" customHeight="1"/>
    <row r="23309" ht="24.9" customHeight="1"/>
    <row r="23310" ht="24.9" customHeight="1"/>
    <row r="23311" ht="24.9" customHeight="1"/>
    <row r="23312" ht="24.9" customHeight="1"/>
    <row r="23313" ht="24.9" customHeight="1"/>
    <row r="23314" ht="24.9" customHeight="1"/>
    <row r="23315" ht="24.9" customHeight="1"/>
    <row r="23316" ht="24.9" customHeight="1"/>
    <row r="23317" ht="24.9" customHeight="1"/>
    <row r="23318" ht="24.9" customHeight="1"/>
    <row r="23319" ht="24.9" customHeight="1"/>
    <row r="23320" ht="24.9" customHeight="1"/>
    <row r="23321" ht="24.9" customHeight="1"/>
    <row r="23322" ht="24.9" customHeight="1"/>
    <row r="23323" ht="24.9" customHeight="1"/>
    <row r="23324" ht="24.9" customHeight="1"/>
    <row r="23325" ht="24.9" customHeight="1"/>
    <row r="23326" ht="24.9" customHeight="1"/>
    <row r="23327" ht="24.9" customHeight="1"/>
    <row r="23328" ht="24.9" customHeight="1"/>
    <row r="23329" ht="24.9" customHeight="1"/>
    <row r="23330" ht="24.9" customHeight="1"/>
    <row r="23331" ht="24.9" customHeight="1"/>
    <row r="23332" ht="24.9" customHeight="1"/>
    <row r="23333" ht="24.9" customHeight="1"/>
    <row r="23334" ht="24.9" customHeight="1"/>
    <row r="23335" ht="24.9" customHeight="1"/>
    <row r="23336" ht="24.9" customHeight="1"/>
    <row r="23337" ht="24.9" customHeight="1"/>
    <row r="23338" ht="24.9" customHeight="1"/>
    <row r="23339" ht="24.9" customHeight="1"/>
    <row r="23340" ht="24.9" customHeight="1"/>
    <row r="23341" ht="24.9" customHeight="1"/>
    <row r="23342" ht="24.9" customHeight="1"/>
    <row r="23343" ht="24.9" customHeight="1"/>
    <row r="23344" ht="24.9" customHeight="1"/>
    <row r="23345" ht="24.9" customHeight="1"/>
    <row r="23346" ht="24.9" customHeight="1"/>
    <row r="23347" ht="24.9" customHeight="1"/>
    <row r="23348" ht="24.9" customHeight="1"/>
    <row r="23349" ht="24.9" customHeight="1"/>
    <row r="23350" ht="24.9" customHeight="1"/>
    <row r="23351" ht="24.9" customHeight="1"/>
    <row r="23352" ht="24.9" customHeight="1"/>
    <row r="23353" ht="24.9" customHeight="1"/>
    <row r="23354" ht="24.9" customHeight="1"/>
    <row r="23355" ht="24.9" customHeight="1"/>
    <row r="23356" ht="24.9" customHeight="1"/>
    <row r="23357" ht="24.9" customHeight="1"/>
    <row r="23358" ht="24.9" customHeight="1"/>
    <row r="23359" ht="24.9" customHeight="1"/>
    <row r="23360" ht="24.9" customHeight="1"/>
    <row r="23361" ht="24.9" customHeight="1"/>
    <row r="23362" ht="24.9" customHeight="1"/>
    <row r="23363" ht="24.9" customHeight="1"/>
    <row r="23364" ht="24.9" customHeight="1"/>
    <row r="23365" ht="24.9" customHeight="1"/>
    <row r="23366" ht="24.9" customHeight="1"/>
    <row r="23367" ht="24.9" customHeight="1"/>
    <row r="23368" ht="24.9" customHeight="1"/>
    <row r="23369" ht="24.9" customHeight="1"/>
    <row r="23370" ht="24.9" customHeight="1"/>
    <row r="23371" ht="24.9" customHeight="1"/>
    <row r="23372" ht="24.9" customHeight="1"/>
    <row r="23373" ht="24.9" customHeight="1"/>
    <row r="23374" ht="24.9" customHeight="1"/>
    <row r="23375" ht="24.9" customHeight="1"/>
    <row r="23376" ht="24.9" customHeight="1"/>
    <row r="23377" ht="24.9" customHeight="1"/>
    <row r="23378" ht="24.9" customHeight="1"/>
    <row r="23379" ht="24.9" customHeight="1"/>
    <row r="23380" ht="24.9" customHeight="1"/>
    <row r="23381" ht="24.9" customHeight="1"/>
    <row r="23382" ht="24.9" customHeight="1"/>
    <row r="23383" ht="24.9" customHeight="1"/>
    <row r="23384" ht="24.9" customHeight="1"/>
    <row r="23385" ht="24.9" customHeight="1"/>
    <row r="23386" ht="24.9" customHeight="1"/>
    <row r="23387" ht="24.9" customHeight="1"/>
    <row r="23388" ht="24.9" customHeight="1"/>
    <row r="23389" ht="24.9" customHeight="1"/>
    <row r="23390" ht="24.9" customHeight="1"/>
    <row r="23391" ht="24.9" customHeight="1"/>
    <row r="23392" ht="24.9" customHeight="1"/>
    <row r="23393" ht="24.9" customHeight="1"/>
    <row r="23394" ht="24.9" customHeight="1"/>
    <row r="23395" ht="24.9" customHeight="1"/>
    <row r="23396" ht="24.9" customHeight="1"/>
    <row r="23397" ht="24.9" customHeight="1"/>
    <row r="23398" ht="24.9" customHeight="1"/>
    <row r="23399" ht="24.9" customHeight="1"/>
    <row r="23400" ht="24.9" customHeight="1"/>
    <row r="23401" ht="24.9" customHeight="1"/>
    <row r="23402" ht="24.9" customHeight="1"/>
    <row r="23403" ht="24.9" customHeight="1"/>
    <row r="23404" ht="24.9" customHeight="1"/>
    <row r="23405" ht="24.9" customHeight="1"/>
    <row r="23406" ht="24.9" customHeight="1"/>
    <row r="23407" ht="24.9" customHeight="1"/>
    <row r="23408" ht="24.9" customHeight="1"/>
    <row r="23409" ht="24.9" customHeight="1"/>
    <row r="23410" ht="24.9" customHeight="1"/>
    <row r="23411" ht="24.9" customHeight="1"/>
    <row r="23412" ht="24.9" customHeight="1"/>
    <row r="23413" ht="24.9" customHeight="1"/>
    <row r="23414" ht="24.9" customHeight="1"/>
    <row r="23415" ht="24.9" customHeight="1"/>
    <row r="23416" ht="24.9" customHeight="1"/>
    <row r="23417" ht="24.9" customHeight="1"/>
    <row r="23418" ht="24.9" customHeight="1"/>
    <row r="23419" ht="24.9" customHeight="1"/>
    <row r="23420" ht="24.9" customHeight="1"/>
    <row r="23421" ht="24.9" customHeight="1"/>
    <row r="23422" ht="24.9" customHeight="1"/>
    <row r="23423" ht="24.9" customHeight="1"/>
    <row r="23424" ht="24.9" customHeight="1"/>
    <row r="23425" ht="24.9" customHeight="1"/>
    <row r="23426" ht="24.9" customHeight="1"/>
    <row r="23427" ht="24.9" customHeight="1"/>
    <row r="23428" ht="24.9" customHeight="1"/>
    <row r="23429" ht="24.9" customHeight="1"/>
    <row r="23430" ht="24.9" customHeight="1"/>
    <row r="23431" ht="24.9" customHeight="1"/>
    <row r="23432" ht="24.9" customHeight="1"/>
    <row r="23433" ht="24.9" customHeight="1"/>
    <row r="23434" ht="24.9" customHeight="1"/>
    <row r="23435" ht="24.9" customHeight="1"/>
    <row r="23436" ht="24.9" customHeight="1"/>
    <row r="23437" ht="24.9" customHeight="1"/>
    <row r="23438" ht="24.9" customHeight="1"/>
    <row r="23439" ht="24.9" customHeight="1"/>
    <row r="23440" ht="24.9" customHeight="1"/>
    <row r="23441" ht="24.9" customHeight="1"/>
    <row r="23442" ht="24.9" customHeight="1"/>
    <row r="23443" ht="24.9" customHeight="1"/>
    <row r="23444" ht="24.9" customHeight="1"/>
    <row r="23445" ht="24.9" customHeight="1"/>
    <row r="23446" ht="24.9" customHeight="1"/>
    <row r="23447" ht="24.9" customHeight="1"/>
    <row r="23448" ht="24.9" customHeight="1"/>
    <row r="23449" ht="24.9" customHeight="1"/>
    <row r="23450" ht="24.9" customHeight="1"/>
    <row r="23451" ht="24.9" customHeight="1"/>
    <row r="23452" ht="24.9" customHeight="1"/>
    <row r="23453" ht="24.9" customHeight="1"/>
    <row r="23454" ht="24.9" customHeight="1"/>
    <row r="23455" ht="24.9" customHeight="1"/>
    <row r="23456" ht="24.9" customHeight="1"/>
    <row r="23457" ht="24.9" customHeight="1"/>
    <row r="23458" ht="24.9" customHeight="1"/>
    <row r="23459" ht="24.9" customHeight="1"/>
    <row r="23460" ht="24.9" customHeight="1"/>
    <row r="23461" ht="24.9" customHeight="1"/>
    <row r="23462" ht="24.9" customHeight="1"/>
    <row r="23463" ht="24.9" customHeight="1"/>
    <row r="23464" ht="24.9" customHeight="1"/>
    <row r="23465" ht="24.9" customHeight="1"/>
    <row r="23466" ht="24.9" customHeight="1"/>
    <row r="23467" ht="24.9" customHeight="1"/>
    <row r="23468" ht="24.9" customHeight="1"/>
    <row r="23469" ht="24.9" customHeight="1"/>
    <row r="23470" ht="24.9" customHeight="1"/>
    <row r="23471" ht="24.9" customHeight="1"/>
    <row r="23472" ht="24.9" customHeight="1"/>
    <row r="23473" ht="24.9" customHeight="1"/>
    <row r="23474" ht="24.9" customHeight="1"/>
    <row r="23475" ht="24.9" customHeight="1"/>
    <row r="23476" ht="24.9" customHeight="1"/>
    <row r="23477" ht="24.9" customHeight="1"/>
    <row r="23478" ht="24.9" customHeight="1"/>
    <row r="23479" ht="24.9" customHeight="1"/>
    <row r="23480" ht="24.9" customHeight="1"/>
    <row r="23481" ht="24.9" customHeight="1"/>
    <row r="23482" ht="24.9" customHeight="1"/>
    <row r="23483" ht="24.9" customHeight="1"/>
    <row r="23484" ht="24.9" customHeight="1"/>
    <row r="23485" ht="24.9" customHeight="1"/>
    <row r="23486" ht="24.9" customHeight="1"/>
    <row r="23487" ht="24.9" customHeight="1"/>
    <row r="23488" ht="24.9" customHeight="1"/>
    <row r="23489" ht="24.9" customHeight="1"/>
    <row r="23490" ht="24.9" customHeight="1"/>
    <row r="23491" ht="24.9" customHeight="1"/>
    <row r="23492" ht="24.9" customHeight="1"/>
    <row r="23493" ht="24.9" customHeight="1"/>
    <row r="23494" ht="24.9" customHeight="1"/>
    <row r="23495" ht="24.9" customHeight="1"/>
    <row r="23496" ht="24.9" customHeight="1"/>
    <row r="23497" ht="24.9" customHeight="1"/>
    <row r="23498" ht="24.9" customHeight="1"/>
    <row r="23499" ht="24.9" customHeight="1"/>
    <row r="23500" ht="24.9" customHeight="1"/>
    <row r="23501" ht="24.9" customHeight="1"/>
    <row r="23502" ht="24.9" customHeight="1"/>
    <row r="23503" ht="24.9" customHeight="1"/>
    <row r="23504" ht="24.9" customHeight="1"/>
    <row r="23505" ht="24.9" customHeight="1"/>
    <row r="23506" ht="24.9" customHeight="1"/>
    <row r="23507" ht="24.9" customHeight="1"/>
    <row r="23508" ht="24.9" customHeight="1"/>
    <row r="23509" ht="24.9" customHeight="1"/>
    <row r="23510" ht="24.9" customHeight="1"/>
    <row r="23511" ht="24.9" customHeight="1"/>
    <row r="23512" ht="24.9" customHeight="1"/>
    <row r="23513" ht="24.9" customHeight="1"/>
    <row r="23514" ht="24.9" customHeight="1"/>
    <row r="23515" ht="24.9" customHeight="1"/>
    <row r="23516" ht="24.9" customHeight="1"/>
    <row r="23517" ht="24.9" customHeight="1"/>
    <row r="23518" ht="24.9" customHeight="1"/>
    <row r="23519" ht="24.9" customHeight="1"/>
    <row r="23520" ht="24.9" customHeight="1"/>
    <row r="23521" ht="24.9" customHeight="1"/>
    <row r="23522" ht="24.9" customHeight="1"/>
    <row r="23523" ht="24.9" customHeight="1"/>
    <row r="23524" ht="24.9" customHeight="1"/>
    <row r="23525" ht="24.9" customHeight="1"/>
    <row r="23526" ht="24.9" customHeight="1"/>
    <row r="23527" ht="24.9" customHeight="1"/>
    <row r="23528" ht="24.9" customHeight="1"/>
    <row r="23529" ht="24.9" customHeight="1"/>
    <row r="23530" ht="24.9" customHeight="1"/>
    <row r="23531" ht="24.9" customHeight="1"/>
    <row r="23532" ht="24.9" customHeight="1"/>
    <row r="23533" ht="24.9" customHeight="1"/>
    <row r="23534" ht="24.9" customHeight="1"/>
    <row r="23535" ht="24.9" customHeight="1"/>
    <row r="23536" ht="24.9" customHeight="1"/>
    <row r="23537" ht="24.9" customHeight="1"/>
    <row r="23538" ht="24.9" customHeight="1"/>
    <row r="23539" ht="24.9" customHeight="1"/>
    <row r="23540" ht="24.9" customHeight="1"/>
    <row r="23541" ht="24.9" customHeight="1"/>
    <row r="23542" ht="24.9" customHeight="1"/>
    <row r="23543" ht="24.9" customHeight="1"/>
    <row r="23544" ht="24.9" customHeight="1"/>
    <row r="23545" ht="24.9" customHeight="1"/>
    <row r="23546" ht="24.9" customHeight="1"/>
    <row r="23547" ht="24.9" customHeight="1"/>
    <row r="23548" ht="24.9" customHeight="1"/>
    <row r="23549" ht="24.9" customHeight="1"/>
    <row r="23550" ht="24.9" customHeight="1"/>
    <row r="23551" ht="24.9" customHeight="1"/>
    <row r="23552" ht="24.9" customHeight="1"/>
    <row r="23553" ht="24.9" customHeight="1"/>
    <row r="23554" ht="24.9" customHeight="1"/>
    <row r="23555" ht="24.9" customHeight="1"/>
    <row r="23556" ht="24.9" customHeight="1"/>
    <row r="23557" ht="24.9" customHeight="1"/>
    <row r="23558" ht="24.9" customHeight="1"/>
    <row r="23559" ht="24.9" customHeight="1"/>
    <row r="23560" ht="24.9" customHeight="1"/>
    <row r="23561" ht="24.9" customHeight="1"/>
    <row r="23562" ht="24.9" customHeight="1"/>
    <row r="23563" ht="24.9" customHeight="1"/>
    <row r="23564" ht="24.9" customHeight="1"/>
    <row r="23565" ht="24.9" customHeight="1"/>
    <row r="23566" ht="24.9" customHeight="1"/>
    <row r="23567" ht="24.9" customHeight="1"/>
    <row r="23568" ht="24.9" customHeight="1"/>
    <row r="23569" ht="24.9" customHeight="1"/>
    <row r="23570" ht="24.9" customHeight="1"/>
    <row r="23571" ht="24.9" customHeight="1"/>
    <row r="23572" ht="24.9" customHeight="1"/>
    <row r="23573" ht="24.9" customHeight="1"/>
    <row r="23574" ht="24.9" customHeight="1"/>
    <row r="23575" ht="24.9" customHeight="1"/>
    <row r="23576" ht="24.9" customHeight="1"/>
    <row r="23577" ht="24.9" customHeight="1"/>
    <row r="23578" ht="24.9" customHeight="1"/>
    <row r="23579" ht="24.9" customHeight="1"/>
    <row r="23580" ht="24.9" customHeight="1"/>
    <row r="23581" ht="24.9" customHeight="1"/>
    <row r="23582" ht="24.9" customHeight="1"/>
    <row r="23583" ht="24.9" customHeight="1"/>
    <row r="23584" ht="24.9" customHeight="1"/>
    <row r="23585" ht="24.9" customHeight="1"/>
    <row r="23586" ht="24.9" customHeight="1"/>
    <row r="23587" ht="24.9" customHeight="1"/>
    <row r="23588" ht="24.9" customHeight="1"/>
    <row r="23589" ht="24.9" customHeight="1"/>
    <row r="23590" ht="24.9" customHeight="1"/>
    <row r="23591" ht="24.9" customHeight="1"/>
    <row r="23592" ht="24.9" customHeight="1"/>
    <row r="23593" ht="24.9" customHeight="1"/>
    <row r="23594" ht="24.9" customHeight="1"/>
    <row r="23595" ht="24.9" customHeight="1"/>
    <row r="23596" ht="24.9" customHeight="1"/>
    <row r="23597" ht="24.9" customHeight="1"/>
    <row r="23598" ht="24.9" customHeight="1"/>
    <row r="23599" ht="24.9" customHeight="1"/>
    <row r="23600" ht="24.9" customHeight="1"/>
    <row r="23601" ht="24.9" customHeight="1"/>
    <row r="23602" ht="24.9" customHeight="1"/>
    <row r="23603" ht="24.9" customHeight="1"/>
    <row r="23604" ht="24.9" customHeight="1"/>
    <row r="23605" ht="24.9" customHeight="1"/>
    <row r="23606" ht="24.9" customHeight="1"/>
    <row r="23607" ht="24.9" customHeight="1"/>
    <row r="23608" ht="24.9" customHeight="1"/>
    <row r="23609" ht="24.9" customHeight="1"/>
    <row r="23610" ht="24.9" customHeight="1"/>
    <row r="23611" ht="24.9" customHeight="1"/>
    <row r="23612" ht="24.9" customHeight="1"/>
    <row r="23613" ht="24.9" customHeight="1"/>
    <row r="23614" ht="24.9" customHeight="1"/>
    <row r="23615" ht="24.9" customHeight="1"/>
    <row r="23616" ht="24.9" customHeight="1"/>
    <row r="23617" ht="24.9" customHeight="1"/>
    <row r="23618" ht="24.9" customHeight="1"/>
    <row r="23619" ht="24.9" customHeight="1"/>
    <row r="23620" ht="24.9" customHeight="1"/>
    <row r="23621" ht="24.9" customHeight="1"/>
    <row r="23622" ht="24.9" customHeight="1"/>
    <row r="23623" ht="24.9" customHeight="1"/>
    <row r="23624" ht="24.9" customHeight="1"/>
    <row r="23625" ht="24.9" customHeight="1"/>
    <row r="23626" ht="24.9" customHeight="1"/>
    <row r="23627" ht="24.9" customHeight="1"/>
    <row r="23628" ht="24.9" customHeight="1"/>
    <row r="23629" ht="24.9" customHeight="1"/>
    <row r="23630" ht="24.9" customHeight="1"/>
    <row r="23631" ht="24.9" customHeight="1"/>
    <row r="23632" ht="24.9" customHeight="1"/>
    <row r="23633" ht="24.9" customHeight="1"/>
    <row r="23634" ht="24.9" customHeight="1"/>
    <row r="23635" ht="24.9" customHeight="1"/>
    <row r="23636" ht="24.9" customHeight="1"/>
    <row r="23637" ht="24.9" customHeight="1"/>
    <row r="23638" ht="24.9" customHeight="1"/>
    <row r="23639" ht="24.9" customHeight="1"/>
    <row r="23640" ht="24.9" customHeight="1"/>
    <row r="23641" ht="24.9" customHeight="1"/>
    <row r="23642" ht="24.9" customHeight="1"/>
    <row r="23643" ht="24.9" customHeight="1"/>
    <row r="23644" ht="24.9" customHeight="1"/>
    <row r="23645" ht="24.9" customHeight="1"/>
    <row r="23646" ht="24.9" customHeight="1"/>
    <row r="23647" ht="24.9" customHeight="1"/>
    <row r="23648" ht="24.9" customHeight="1"/>
    <row r="23649" ht="24.9" customHeight="1"/>
    <row r="23650" ht="24.9" customHeight="1"/>
    <row r="23651" ht="24.9" customHeight="1"/>
    <row r="23652" ht="24.9" customHeight="1"/>
    <row r="23653" ht="24.9" customHeight="1"/>
    <row r="23654" ht="24.9" customHeight="1"/>
    <row r="23655" ht="24.9" customHeight="1"/>
    <row r="23656" ht="24.9" customHeight="1"/>
    <row r="23657" ht="24.9" customHeight="1"/>
    <row r="23658" ht="24.9" customHeight="1"/>
    <row r="23659" ht="24.9" customHeight="1"/>
    <row r="23660" ht="24.9" customHeight="1"/>
    <row r="23661" ht="24.9" customHeight="1"/>
    <row r="23662" ht="24.9" customHeight="1"/>
    <row r="23663" ht="24.9" customHeight="1"/>
    <row r="23664" ht="24.9" customHeight="1"/>
    <row r="23665" ht="24.9" customHeight="1"/>
    <row r="23666" ht="24.9" customHeight="1"/>
    <row r="23667" ht="24.9" customHeight="1"/>
    <row r="23668" ht="24.9" customHeight="1"/>
    <row r="23669" ht="24.9" customHeight="1"/>
    <row r="23670" ht="24.9" customHeight="1"/>
    <row r="23671" ht="24.9" customHeight="1"/>
    <row r="23672" ht="24.9" customHeight="1"/>
    <row r="23673" ht="24.9" customHeight="1"/>
    <row r="23674" ht="24.9" customHeight="1"/>
    <row r="23675" ht="24.9" customHeight="1"/>
    <row r="23676" ht="24.9" customHeight="1"/>
    <row r="23677" ht="24.9" customHeight="1"/>
    <row r="23678" ht="24.9" customHeight="1"/>
    <row r="23679" ht="24.9" customHeight="1"/>
    <row r="23680" ht="24.9" customHeight="1"/>
    <row r="23681" ht="24.9" customHeight="1"/>
    <row r="23682" ht="24.9" customHeight="1"/>
    <row r="23683" ht="24.9" customHeight="1"/>
    <row r="23684" ht="24.9" customHeight="1"/>
    <row r="23685" ht="24.9" customHeight="1"/>
    <row r="23686" ht="24.9" customHeight="1"/>
    <row r="23687" ht="24.9" customHeight="1"/>
    <row r="23688" ht="24.9" customHeight="1"/>
    <row r="23689" ht="24.9" customHeight="1"/>
    <row r="23690" ht="24.9" customHeight="1"/>
    <row r="23691" ht="24.9" customHeight="1"/>
    <row r="23692" ht="24.9" customHeight="1"/>
    <row r="23693" ht="24.9" customHeight="1"/>
    <row r="23694" ht="24.9" customHeight="1"/>
    <row r="23695" ht="24.9" customHeight="1"/>
    <row r="23696" ht="24.9" customHeight="1"/>
    <row r="23697" ht="24.9" customHeight="1"/>
    <row r="23698" ht="24.9" customHeight="1"/>
    <row r="23699" ht="24.9" customHeight="1"/>
    <row r="23700" ht="24.9" customHeight="1"/>
    <row r="23701" ht="24.9" customHeight="1"/>
    <row r="23702" ht="24.9" customHeight="1"/>
    <row r="23703" ht="24.9" customHeight="1"/>
    <row r="23704" ht="24.9" customHeight="1"/>
    <row r="23705" ht="24.9" customHeight="1"/>
    <row r="23706" ht="24.9" customHeight="1"/>
    <row r="23707" ht="24.9" customHeight="1"/>
    <row r="23708" ht="24.9" customHeight="1"/>
    <row r="23709" ht="24.9" customHeight="1"/>
    <row r="23710" ht="24.9" customHeight="1"/>
    <row r="23711" ht="24.9" customHeight="1"/>
    <row r="23712" ht="24.9" customHeight="1"/>
    <row r="23713" ht="24.9" customHeight="1"/>
    <row r="23714" ht="24.9" customHeight="1"/>
    <row r="23715" ht="24.9" customHeight="1"/>
    <row r="23716" ht="24.9" customHeight="1"/>
    <row r="23717" ht="24.9" customHeight="1"/>
    <row r="23718" ht="24.9" customHeight="1"/>
    <row r="23719" ht="24.9" customHeight="1"/>
    <row r="23720" ht="24.9" customHeight="1"/>
    <row r="23721" ht="24.9" customHeight="1"/>
    <row r="23722" ht="24.9" customHeight="1"/>
    <row r="23723" ht="24.9" customHeight="1"/>
    <row r="23724" ht="24.9" customHeight="1"/>
    <row r="23725" ht="24.9" customHeight="1"/>
    <row r="23726" ht="24.9" customHeight="1"/>
    <row r="23727" ht="24.9" customHeight="1"/>
    <row r="23728" ht="24.9" customHeight="1"/>
    <row r="23729" ht="24.9" customHeight="1"/>
    <row r="23730" ht="24.9" customHeight="1"/>
    <row r="23731" ht="24.9" customHeight="1"/>
    <row r="23732" ht="24.9" customHeight="1"/>
    <row r="23733" ht="24.9" customHeight="1"/>
    <row r="23734" ht="24.9" customHeight="1"/>
    <row r="23735" ht="24.9" customHeight="1"/>
    <row r="23736" ht="24.9" customHeight="1"/>
    <row r="23737" ht="24.9" customHeight="1"/>
    <row r="23738" ht="24.9" customHeight="1"/>
    <row r="23739" ht="24.9" customHeight="1"/>
    <row r="23740" ht="24.9" customHeight="1"/>
    <row r="23741" ht="24.9" customHeight="1"/>
    <row r="23742" ht="24.9" customHeight="1"/>
    <row r="23743" ht="24.9" customHeight="1"/>
    <row r="23744" ht="24.9" customHeight="1"/>
    <row r="23745" ht="24.9" customHeight="1"/>
    <row r="23746" ht="24.9" customHeight="1"/>
    <row r="23747" ht="24.9" customHeight="1"/>
    <row r="23748" ht="24.9" customHeight="1"/>
    <row r="23749" ht="24.9" customHeight="1"/>
    <row r="23750" ht="24.9" customHeight="1"/>
    <row r="23751" ht="24.9" customHeight="1"/>
    <row r="23752" ht="24.9" customHeight="1"/>
    <row r="23753" ht="24.9" customHeight="1"/>
    <row r="23754" ht="24.9" customHeight="1"/>
    <row r="23755" ht="24.9" customHeight="1"/>
    <row r="23756" ht="24.9" customHeight="1"/>
    <row r="23757" ht="24.9" customHeight="1"/>
    <row r="23758" ht="24.9" customHeight="1"/>
    <row r="23759" ht="24.9" customHeight="1"/>
    <row r="23760" ht="24.9" customHeight="1"/>
    <row r="23761" ht="24.9" customHeight="1"/>
    <row r="23762" ht="24.9" customHeight="1"/>
    <row r="23763" ht="24.9" customHeight="1"/>
    <row r="23764" ht="24.9" customHeight="1"/>
    <row r="23765" ht="24.9" customHeight="1"/>
    <row r="23766" ht="24.9" customHeight="1"/>
    <row r="23767" ht="24.9" customHeight="1"/>
    <row r="23768" ht="24.9" customHeight="1"/>
    <row r="23769" ht="24.9" customHeight="1"/>
    <row r="23770" ht="24.9" customHeight="1"/>
    <row r="23771" ht="24.9" customHeight="1"/>
    <row r="23772" ht="24.9" customHeight="1"/>
    <row r="23773" ht="24.9" customHeight="1"/>
    <row r="23774" ht="24.9" customHeight="1"/>
    <row r="23775" ht="24.9" customHeight="1"/>
    <row r="23776" ht="24.9" customHeight="1"/>
    <row r="23777" ht="24.9" customHeight="1"/>
    <row r="23778" ht="24.9" customHeight="1"/>
    <row r="23779" ht="24.9" customHeight="1"/>
    <row r="23780" ht="24.9" customHeight="1"/>
    <row r="23781" ht="24.9" customHeight="1"/>
    <row r="23782" ht="24.9" customHeight="1"/>
    <row r="23783" ht="24.9" customHeight="1"/>
    <row r="23784" ht="24.9" customHeight="1"/>
    <row r="23785" ht="24.9" customHeight="1"/>
    <row r="23786" ht="24.9" customHeight="1"/>
    <row r="23787" ht="24.9" customHeight="1"/>
    <row r="23788" ht="24.9" customHeight="1"/>
    <row r="23789" ht="24.9" customHeight="1"/>
    <row r="23790" ht="24.9" customHeight="1"/>
    <row r="23791" ht="24.9" customHeight="1"/>
    <row r="23792" ht="24.9" customHeight="1"/>
    <row r="23793" ht="24.9" customHeight="1"/>
    <row r="23794" ht="24.9" customHeight="1"/>
    <row r="23795" ht="24.9" customHeight="1"/>
    <row r="23796" ht="24.9" customHeight="1"/>
    <row r="23797" ht="24.9" customHeight="1"/>
    <row r="23798" ht="24.9" customHeight="1"/>
    <row r="23799" ht="24.9" customHeight="1"/>
    <row r="23800" ht="24.9" customHeight="1"/>
    <row r="23801" ht="24.9" customHeight="1"/>
    <row r="23802" ht="24.9" customHeight="1"/>
    <row r="23803" ht="24.9" customHeight="1"/>
    <row r="23804" ht="24.9" customHeight="1"/>
    <row r="23805" ht="24.9" customHeight="1"/>
    <row r="23806" ht="24.9" customHeight="1"/>
    <row r="23807" ht="24.9" customHeight="1"/>
    <row r="23808" ht="24.9" customHeight="1"/>
    <row r="23809" ht="24.9" customHeight="1"/>
    <row r="23810" ht="24.9" customHeight="1"/>
    <row r="23811" ht="24.9" customHeight="1"/>
    <row r="23812" ht="24.9" customHeight="1"/>
    <row r="23813" ht="24.9" customHeight="1"/>
    <row r="23814" ht="24.9" customHeight="1"/>
    <row r="23815" ht="24.9" customHeight="1"/>
    <row r="23816" ht="24.9" customHeight="1"/>
    <row r="23817" ht="24.9" customHeight="1"/>
    <row r="23818" ht="24.9" customHeight="1"/>
    <row r="23819" ht="24.9" customHeight="1"/>
    <row r="23820" ht="24.9" customHeight="1"/>
    <row r="23821" ht="24.9" customHeight="1"/>
    <row r="23822" ht="24.9" customHeight="1"/>
    <row r="23823" ht="24.9" customHeight="1"/>
    <row r="23824" ht="24.9" customHeight="1"/>
    <row r="23825" ht="24.9" customHeight="1"/>
    <row r="23826" ht="24.9" customHeight="1"/>
    <row r="23827" ht="24.9" customHeight="1"/>
    <row r="23828" ht="24.9" customHeight="1"/>
    <row r="23829" ht="24.9" customHeight="1"/>
    <row r="23830" ht="24.9" customHeight="1"/>
    <row r="23831" ht="24.9" customHeight="1"/>
    <row r="23832" ht="24.9" customHeight="1"/>
    <row r="23833" ht="24.9" customHeight="1"/>
    <row r="23834" ht="24.9" customHeight="1"/>
    <row r="23835" ht="24.9" customHeight="1"/>
    <row r="23836" ht="24.9" customHeight="1"/>
    <row r="23837" ht="24.9" customHeight="1"/>
    <row r="23838" ht="24.9" customHeight="1"/>
    <row r="23839" ht="24.9" customHeight="1"/>
    <row r="23840" ht="24.9" customHeight="1"/>
    <row r="23841" ht="24.9" customHeight="1"/>
    <row r="23842" ht="24.9" customHeight="1"/>
    <row r="23843" ht="24.9" customHeight="1"/>
    <row r="23844" ht="24.9" customHeight="1"/>
    <row r="23845" ht="24.9" customHeight="1"/>
    <row r="23846" ht="24.9" customHeight="1"/>
    <row r="23847" ht="24.9" customHeight="1"/>
    <row r="23848" ht="24.9" customHeight="1"/>
    <row r="23849" ht="24.9" customHeight="1"/>
    <row r="23850" ht="24.9" customHeight="1"/>
    <row r="23851" ht="24.9" customHeight="1"/>
    <row r="23852" ht="24.9" customHeight="1"/>
    <row r="23853" ht="24.9" customHeight="1"/>
    <row r="23854" ht="24.9" customHeight="1"/>
    <row r="23855" ht="24.9" customHeight="1"/>
    <row r="23856" ht="24.9" customHeight="1"/>
    <row r="23857" ht="24.9" customHeight="1"/>
    <row r="23858" ht="24.9" customHeight="1"/>
    <row r="23859" ht="24.9" customHeight="1"/>
    <row r="23860" ht="24.9" customHeight="1"/>
    <row r="23861" ht="24.9" customHeight="1"/>
    <row r="23862" ht="24.9" customHeight="1"/>
    <row r="23863" ht="24.9" customHeight="1"/>
    <row r="23864" ht="24.9" customHeight="1"/>
    <row r="23865" ht="24.9" customHeight="1"/>
    <row r="23866" ht="24.9" customHeight="1"/>
    <row r="23867" ht="24.9" customHeight="1"/>
    <row r="23868" ht="24.9" customHeight="1"/>
    <row r="23869" ht="24.9" customHeight="1"/>
    <row r="23870" ht="24.9" customHeight="1"/>
    <row r="23871" ht="24.9" customHeight="1"/>
    <row r="23872" ht="24.9" customHeight="1"/>
    <row r="23873" ht="24.9" customHeight="1"/>
    <row r="23874" ht="24.9" customHeight="1"/>
    <row r="23875" ht="24.9" customHeight="1"/>
    <row r="23876" ht="24.9" customHeight="1"/>
    <row r="23877" ht="24.9" customHeight="1"/>
    <row r="23878" ht="24.9" customHeight="1"/>
    <row r="23879" ht="24.9" customHeight="1"/>
    <row r="23880" ht="24.9" customHeight="1"/>
    <row r="23881" ht="24.9" customHeight="1"/>
    <row r="23882" ht="24.9" customHeight="1"/>
    <row r="23883" ht="24.9" customHeight="1"/>
    <row r="23884" ht="24.9" customHeight="1"/>
    <row r="23885" ht="24.9" customHeight="1"/>
    <row r="23886" ht="24.9" customHeight="1"/>
    <row r="23887" ht="24.9" customHeight="1"/>
    <row r="23888" ht="24.9" customHeight="1"/>
    <row r="23889" ht="24.9" customHeight="1"/>
    <row r="23890" ht="24.9" customHeight="1"/>
    <row r="23891" ht="24.9" customHeight="1"/>
    <row r="23892" ht="24.9" customHeight="1"/>
    <row r="23893" ht="24.9" customHeight="1"/>
    <row r="23894" ht="24.9" customHeight="1"/>
    <row r="23895" ht="24.9" customHeight="1"/>
    <row r="23896" ht="24.9" customHeight="1"/>
    <row r="23897" ht="24.9" customHeight="1"/>
    <row r="23898" ht="24.9" customHeight="1"/>
    <row r="23899" ht="24.9" customHeight="1"/>
    <row r="23900" ht="24.9" customHeight="1"/>
    <row r="23901" ht="24.9" customHeight="1"/>
    <row r="23902" ht="24.9" customHeight="1"/>
    <row r="23903" ht="24.9" customHeight="1"/>
    <row r="23904" ht="24.9" customHeight="1"/>
    <row r="23905" ht="24.9" customHeight="1"/>
    <row r="23906" ht="24.9" customHeight="1"/>
    <row r="23907" ht="24.9" customHeight="1"/>
    <row r="23908" ht="24.9" customHeight="1"/>
    <row r="23909" ht="24.9" customHeight="1"/>
    <row r="23910" ht="24.9" customHeight="1"/>
    <row r="23911" ht="24.9" customHeight="1"/>
    <row r="23912" ht="24.9" customHeight="1"/>
    <row r="23913" ht="24.9" customHeight="1"/>
    <row r="23914" ht="24.9" customHeight="1"/>
    <row r="23915" ht="24.9" customHeight="1"/>
    <row r="23916" ht="24.9" customHeight="1"/>
    <row r="23917" ht="24.9" customHeight="1"/>
    <row r="23918" ht="24.9" customHeight="1"/>
    <row r="23919" ht="24.9" customHeight="1"/>
    <row r="23920" ht="24.9" customHeight="1"/>
    <row r="23921" ht="24.9" customHeight="1"/>
    <row r="23922" ht="24.9" customHeight="1"/>
    <row r="23923" ht="24.9" customHeight="1"/>
    <row r="23924" ht="24.9" customHeight="1"/>
    <row r="23925" ht="24.9" customHeight="1"/>
    <row r="23926" ht="24.9" customHeight="1"/>
    <row r="23927" ht="24.9" customHeight="1"/>
    <row r="23928" ht="24.9" customHeight="1"/>
    <row r="23929" ht="24.9" customHeight="1"/>
    <row r="23930" ht="24.9" customHeight="1"/>
    <row r="23931" ht="24.9" customHeight="1"/>
    <row r="23932" ht="24.9" customHeight="1"/>
    <row r="23933" ht="24.9" customHeight="1"/>
    <row r="23934" ht="24.9" customHeight="1"/>
    <row r="23935" ht="24.9" customHeight="1"/>
    <row r="23936" ht="24.9" customHeight="1"/>
    <row r="23937" ht="24.9" customHeight="1"/>
    <row r="23938" ht="24.9" customHeight="1"/>
    <row r="23939" ht="24.9" customHeight="1"/>
    <row r="23940" ht="24.9" customHeight="1"/>
    <row r="23941" ht="24.9" customHeight="1"/>
    <row r="23942" ht="24.9" customHeight="1"/>
    <row r="23943" ht="24.9" customHeight="1"/>
    <row r="23944" ht="24.9" customHeight="1"/>
    <row r="23945" ht="24.9" customHeight="1"/>
    <row r="23946" ht="24.9" customHeight="1"/>
    <row r="23947" ht="24.9" customHeight="1"/>
    <row r="23948" ht="24.9" customHeight="1"/>
    <row r="23949" ht="24.9" customHeight="1"/>
    <row r="23950" ht="24.9" customHeight="1"/>
    <row r="23951" ht="24.9" customHeight="1"/>
    <row r="23952" ht="24.9" customHeight="1"/>
    <row r="23953" ht="24.9" customHeight="1"/>
    <row r="23954" ht="24.9" customHeight="1"/>
    <row r="23955" ht="24.9" customHeight="1"/>
    <row r="23956" ht="24.9" customHeight="1"/>
    <row r="23957" ht="24.9" customHeight="1"/>
    <row r="23958" ht="24.9" customHeight="1"/>
    <row r="23959" ht="24.9" customHeight="1"/>
    <row r="23960" ht="24.9" customHeight="1"/>
    <row r="23961" ht="24.9" customHeight="1"/>
    <row r="23962" ht="24.9" customHeight="1"/>
    <row r="23963" ht="24.9" customHeight="1"/>
    <row r="23964" ht="24.9" customHeight="1"/>
    <row r="23965" ht="24.9" customHeight="1"/>
    <row r="23966" ht="24.9" customHeight="1"/>
    <row r="23967" ht="24.9" customHeight="1"/>
    <row r="23968" ht="24.9" customHeight="1"/>
    <row r="23969" ht="24.9" customHeight="1"/>
    <row r="23970" ht="24.9" customHeight="1"/>
    <row r="23971" ht="24.9" customHeight="1"/>
    <row r="23972" ht="24.9" customHeight="1"/>
    <row r="23973" ht="24.9" customHeight="1"/>
    <row r="23974" ht="24.9" customHeight="1"/>
    <row r="23975" ht="24.9" customHeight="1"/>
    <row r="23976" ht="24.9" customHeight="1"/>
    <row r="23977" ht="24.9" customHeight="1"/>
    <row r="23978" ht="24.9" customHeight="1"/>
    <row r="23979" ht="24.9" customHeight="1"/>
    <row r="23980" ht="24.9" customHeight="1"/>
    <row r="23981" ht="24.9" customHeight="1"/>
    <row r="23982" ht="24.9" customHeight="1"/>
    <row r="23983" ht="24.9" customHeight="1"/>
    <row r="23984" ht="24.9" customHeight="1"/>
    <row r="23985" ht="24.9" customHeight="1"/>
    <row r="23986" ht="24.9" customHeight="1"/>
    <row r="23987" ht="24.9" customHeight="1"/>
    <row r="23988" ht="24.9" customHeight="1"/>
    <row r="23989" ht="24.9" customHeight="1"/>
    <row r="23990" ht="24.9" customHeight="1"/>
    <row r="23991" ht="24.9" customHeight="1"/>
    <row r="23992" ht="24.9" customHeight="1"/>
    <row r="23993" ht="24.9" customHeight="1"/>
    <row r="23994" ht="24.9" customHeight="1"/>
    <row r="23995" ht="24.9" customHeight="1"/>
    <row r="23996" ht="24.9" customHeight="1"/>
    <row r="23997" ht="24.9" customHeight="1"/>
    <row r="23998" ht="24.9" customHeight="1"/>
    <row r="23999" ht="24.9" customHeight="1"/>
    <row r="24000" ht="24.9" customHeight="1"/>
    <row r="24001" ht="24.9" customHeight="1"/>
    <row r="24002" ht="24.9" customHeight="1"/>
    <row r="24003" ht="24.9" customHeight="1"/>
    <row r="24004" ht="24.9" customHeight="1"/>
    <row r="24005" ht="24.9" customHeight="1"/>
    <row r="24006" ht="24.9" customHeight="1"/>
    <row r="24007" ht="24.9" customHeight="1"/>
    <row r="24008" ht="24.9" customHeight="1"/>
    <row r="24009" ht="24.9" customHeight="1"/>
    <row r="24010" ht="24.9" customHeight="1"/>
    <row r="24011" ht="24.9" customHeight="1"/>
    <row r="24012" ht="24.9" customHeight="1"/>
    <row r="24013" ht="24.9" customHeight="1"/>
    <row r="24014" ht="24.9" customHeight="1"/>
    <row r="24015" ht="24.9" customHeight="1"/>
    <row r="24016" ht="24.9" customHeight="1"/>
    <row r="24017" ht="24.9" customHeight="1"/>
    <row r="24018" ht="24.9" customHeight="1"/>
    <row r="24019" ht="24.9" customHeight="1"/>
    <row r="24020" ht="24.9" customHeight="1"/>
    <row r="24021" ht="24.9" customHeight="1"/>
    <row r="24022" ht="24.9" customHeight="1"/>
    <row r="24023" ht="24.9" customHeight="1"/>
    <row r="24024" ht="24.9" customHeight="1"/>
    <row r="24025" ht="24.9" customHeight="1"/>
    <row r="24026" ht="24.9" customHeight="1"/>
    <row r="24027" ht="24.9" customHeight="1"/>
    <row r="24028" ht="24.9" customHeight="1"/>
    <row r="24029" ht="24.9" customHeight="1"/>
    <row r="24030" ht="24.9" customHeight="1"/>
    <row r="24031" ht="24.9" customHeight="1"/>
    <row r="24032" ht="24.9" customHeight="1"/>
    <row r="24033" ht="24.9" customHeight="1"/>
    <row r="24034" ht="24.9" customHeight="1"/>
    <row r="24035" ht="24.9" customHeight="1"/>
    <row r="24036" ht="24.9" customHeight="1"/>
    <row r="24037" ht="24.9" customHeight="1"/>
    <row r="24038" ht="24.9" customHeight="1"/>
    <row r="24039" ht="24.9" customHeight="1"/>
    <row r="24040" ht="24.9" customHeight="1"/>
    <row r="24041" ht="24.9" customHeight="1"/>
    <row r="24042" ht="24.9" customHeight="1"/>
    <row r="24043" ht="24.9" customHeight="1"/>
    <row r="24044" ht="24.9" customHeight="1"/>
    <row r="24045" ht="24.9" customHeight="1"/>
    <row r="24046" ht="24.9" customHeight="1"/>
    <row r="24047" ht="24.9" customHeight="1"/>
    <row r="24048" ht="24.9" customHeight="1"/>
    <row r="24049" ht="24.9" customHeight="1"/>
    <row r="24050" ht="24.9" customHeight="1"/>
    <row r="24051" ht="24.9" customHeight="1"/>
    <row r="24052" ht="24.9" customHeight="1"/>
    <row r="24053" ht="24.9" customHeight="1"/>
    <row r="24054" ht="24.9" customHeight="1"/>
    <row r="24055" ht="24.9" customHeight="1"/>
    <row r="24056" ht="24.9" customHeight="1"/>
    <row r="24057" ht="24.9" customHeight="1"/>
    <row r="24058" ht="24.9" customHeight="1"/>
    <row r="24059" ht="24.9" customHeight="1"/>
    <row r="24060" ht="24.9" customHeight="1"/>
    <row r="24061" ht="24.9" customHeight="1"/>
    <row r="24062" ht="24.9" customHeight="1"/>
    <row r="24063" ht="24.9" customHeight="1"/>
    <row r="24064" ht="24.9" customHeight="1"/>
    <row r="24065" ht="24.9" customHeight="1"/>
    <row r="24066" ht="24.9" customHeight="1"/>
    <row r="24067" ht="24.9" customHeight="1"/>
    <row r="24068" ht="24.9" customHeight="1"/>
    <row r="24069" ht="24.9" customHeight="1"/>
    <row r="24070" ht="24.9" customHeight="1"/>
    <row r="24071" ht="24.9" customHeight="1"/>
    <row r="24072" ht="24.9" customHeight="1"/>
    <row r="24073" ht="24.9" customHeight="1"/>
    <row r="24074" ht="24.9" customHeight="1"/>
    <row r="24075" ht="24.9" customHeight="1"/>
    <row r="24076" ht="24.9" customHeight="1"/>
    <row r="24077" ht="24.9" customHeight="1"/>
    <row r="24078" ht="24.9" customHeight="1"/>
    <row r="24079" ht="24.9" customHeight="1"/>
    <row r="24080" ht="24.9" customHeight="1"/>
    <row r="24081" ht="24.9" customHeight="1"/>
    <row r="24082" ht="24.9" customHeight="1"/>
    <row r="24083" ht="24.9" customHeight="1"/>
    <row r="24084" ht="24.9" customHeight="1"/>
    <row r="24085" ht="24.9" customHeight="1"/>
    <row r="24086" ht="24.9" customHeight="1"/>
    <row r="24087" ht="24.9" customHeight="1"/>
    <row r="24088" ht="24.9" customHeight="1"/>
    <row r="24089" ht="24.9" customHeight="1"/>
    <row r="24090" ht="24.9" customHeight="1"/>
    <row r="24091" ht="24.9" customHeight="1"/>
    <row r="24092" ht="24.9" customHeight="1"/>
    <row r="24093" ht="24.9" customHeight="1"/>
    <row r="24094" ht="24.9" customHeight="1"/>
    <row r="24095" ht="24.9" customHeight="1"/>
    <row r="24096" ht="24.9" customHeight="1"/>
    <row r="24097" ht="24.9" customHeight="1"/>
    <row r="24098" ht="24.9" customHeight="1"/>
    <row r="24099" ht="24.9" customHeight="1"/>
    <row r="24100" ht="24.9" customHeight="1"/>
    <row r="24101" ht="24.9" customHeight="1"/>
    <row r="24102" ht="24.9" customHeight="1"/>
    <row r="24103" ht="24.9" customHeight="1"/>
    <row r="24104" ht="24.9" customHeight="1"/>
    <row r="24105" ht="24.9" customHeight="1"/>
    <row r="24106" ht="24.9" customHeight="1"/>
    <row r="24107" ht="24.9" customHeight="1"/>
    <row r="24108" ht="24.9" customHeight="1"/>
    <row r="24109" ht="24.9" customHeight="1"/>
    <row r="24110" ht="24.9" customHeight="1"/>
    <row r="24111" ht="24.9" customHeight="1"/>
    <row r="24112" ht="24.9" customHeight="1"/>
    <row r="24113" ht="24.9" customHeight="1"/>
    <row r="24114" ht="24.9" customHeight="1"/>
    <row r="24115" ht="24.9" customHeight="1"/>
    <row r="24116" ht="24.9" customHeight="1"/>
    <row r="24117" ht="24.9" customHeight="1"/>
    <row r="24118" ht="24.9" customHeight="1"/>
    <row r="24119" ht="24.9" customHeight="1"/>
    <row r="24120" ht="24.9" customHeight="1"/>
    <row r="24121" ht="24.9" customHeight="1"/>
    <row r="24122" ht="24.9" customHeight="1"/>
    <row r="24123" ht="24.9" customHeight="1"/>
    <row r="24124" ht="24.9" customHeight="1"/>
    <row r="24125" ht="24.9" customHeight="1"/>
    <row r="24126" ht="24.9" customHeight="1"/>
    <row r="24127" ht="24.9" customHeight="1"/>
    <row r="24128" ht="24.9" customHeight="1"/>
    <row r="24129" ht="24.9" customHeight="1"/>
    <row r="24130" ht="24.9" customHeight="1"/>
    <row r="24131" ht="24.9" customHeight="1"/>
    <row r="24132" ht="24.9" customHeight="1"/>
    <row r="24133" ht="24.9" customHeight="1"/>
    <row r="24134" ht="24.9" customHeight="1"/>
    <row r="24135" ht="24.9" customHeight="1"/>
    <row r="24136" ht="24.9" customHeight="1"/>
    <row r="24137" ht="24.9" customHeight="1"/>
    <row r="24138" ht="24.9" customHeight="1"/>
    <row r="24139" ht="24.9" customHeight="1"/>
    <row r="24140" ht="24.9" customHeight="1"/>
    <row r="24141" ht="24.9" customHeight="1"/>
    <row r="24142" ht="24.9" customHeight="1"/>
    <row r="24143" ht="24.9" customHeight="1"/>
    <row r="24144" ht="24.9" customHeight="1"/>
    <row r="24145" ht="24.9" customHeight="1"/>
    <row r="24146" ht="24.9" customHeight="1"/>
    <row r="24147" ht="24.9" customHeight="1"/>
    <row r="24148" ht="24.9" customHeight="1"/>
    <row r="24149" ht="24.9" customHeight="1"/>
    <row r="24150" ht="24.9" customHeight="1"/>
    <row r="24151" ht="24.9" customHeight="1"/>
    <row r="24152" ht="24.9" customHeight="1"/>
    <row r="24153" ht="24.9" customHeight="1"/>
    <row r="24154" ht="24.9" customHeight="1"/>
    <row r="24155" ht="24.9" customHeight="1"/>
    <row r="24156" ht="24.9" customHeight="1"/>
    <row r="24157" ht="24.9" customHeight="1"/>
    <row r="24158" ht="24.9" customHeight="1"/>
    <row r="24159" ht="24.9" customHeight="1"/>
    <row r="24160" ht="24.9" customHeight="1"/>
    <row r="24161" ht="24.9" customHeight="1"/>
    <row r="24162" ht="24.9" customHeight="1"/>
    <row r="24163" ht="24.9" customHeight="1"/>
    <row r="24164" ht="24.9" customHeight="1"/>
    <row r="24165" ht="24.9" customHeight="1"/>
    <row r="24166" ht="24.9" customHeight="1"/>
    <row r="24167" ht="24.9" customHeight="1"/>
    <row r="24168" ht="24.9" customHeight="1"/>
    <row r="24169" ht="24.9" customHeight="1"/>
    <row r="24170" ht="24.9" customHeight="1"/>
    <row r="24171" ht="24.9" customHeight="1"/>
    <row r="24172" ht="24.9" customHeight="1"/>
    <row r="24173" ht="24.9" customHeight="1"/>
    <row r="24174" ht="24.9" customHeight="1"/>
    <row r="24175" ht="24.9" customHeight="1"/>
    <row r="24176" ht="24.9" customHeight="1"/>
    <row r="24177" ht="24.9" customHeight="1"/>
    <row r="24178" ht="24.9" customHeight="1"/>
    <row r="24179" ht="24.9" customHeight="1"/>
    <row r="24180" ht="24.9" customHeight="1"/>
    <row r="24181" ht="24.9" customHeight="1"/>
    <row r="24182" ht="24.9" customHeight="1"/>
    <row r="24183" ht="24.9" customHeight="1"/>
    <row r="24184" ht="24.9" customHeight="1"/>
    <row r="24185" ht="24.9" customHeight="1"/>
    <row r="24186" ht="24.9" customHeight="1"/>
    <row r="24187" ht="24.9" customHeight="1"/>
    <row r="24188" ht="24.9" customHeight="1"/>
    <row r="24189" ht="24.9" customHeight="1"/>
    <row r="24190" ht="24.9" customHeight="1"/>
    <row r="24191" ht="24.9" customHeight="1"/>
    <row r="24192" ht="24.9" customHeight="1"/>
    <row r="24193" ht="24.9" customHeight="1"/>
    <row r="24194" ht="24.9" customHeight="1"/>
    <row r="24195" ht="24.9" customHeight="1"/>
    <row r="24196" ht="24.9" customHeight="1"/>
    <row r="24197" ht="24.9" customHeight="1"/>
    <row r="24198" ht="24.9" customHeight="1"/>
    <row r="24199" ht="24.9" customHeight="1"/>
    <row r="24200" ht="24.9" customHeight="1"/>
    <row r="24201" ht="24.9" customHeight="1"/>
    <row r="24202" ht="24.9" customHeight="1"/>
    <row r="24203" ht="24.9" customHeight="1"/>
    <row r="24204" ht="24.9" customHeight="1"/>
    <row r="24205" ht="24.9" customHeight="1"/>
    <row r="24206" ht="24.9" customHeight="1"/>
    <row r="24207" ht="24.9" customHeight="1"/>
    <row r="24208" ht="24.9" customHeight="1"/>
    <row r="24209" ht="24.9" customHeight="1"/>
    <row r="24210" ht="24.9" customHeight="1"/>
    <row r="24211" ht="24.9" customHeight="1"/>
    <row r="24212" ht="24.9" customHeight="1"/>
    <row r="24213" ht="24.9" customHeight="1"/>
    <row r="24214" ht="24.9" customHeight="1"/>
    <row r="24215" ht="24.9" customHeight="1"/>
    <row r="24216" ht="24.9" customHeight="1"/>
    <row r="24217" ht="24.9" customHeight="1"/>
    <row r="24218" ht="24.9" customHeight="1"/>
    <row r="24219" ht="24.9" customHeight="1"/>
    <row r="24220" ht="24.9" customHeight="1"/>
    <row r="24221" ht="24.9" customHeight="1"/>
    <row r="24222" ht="24.9" customHeight="1"/>
    <row r="24223" ht="24.9" customHeight="1"/>
    <row r="24224" ht="24.9" customHeight="1"/>
    <row r="24225" ht="24.9" customHeight="1"/>
    <row r="24226" ht="24.9" customHeight="1"/>
    <row r="24227" ht="24.9" customHeight="1"/>
    <row r="24228" ht="24.9" customHeight="1"/>
    <row r="24229" ht="24.9" customHeight="1"/>
    <row r="24230" ht="24.9" customHeight="1"/>
    <row r="24231" ht="24.9" customHeight="1"/>
    <row r="24232" ht="24.9" customHeight="1"/>
    <row r="24233" ht="24.9" customHeight="1"/>
    <row r="24234" ht="24.9" customHeight="1"/>
    <row r="24235" ht="24.9" customHeight="1"/>
    <row r="24236" ht="24.9" customHeight="1"/>
    <row r="24237" ht="24.9" customHeight="1"/>
    <row r="24238" ht="24.9" customHeight="1"/>
    <row r="24239" ht="24.9" customHeight="1"/>
    <row r="24240" ht="24.9" customHeight="1"/>
    <row r="24241" ht="24.9" customHeight="1"/>
    <row r="24242" ht="24.9" customHeight="1"/>
    <row r="24243" ht="24.9" customHeight="1"/>
    <row r="24244" ht="24.9" customHeight="1"/>
    <row r="24245" ht="24.9" customHeight="1"/>
    <row r="24246" ht="24.9" customHeight="1"/>
    <row r="24247" ht="24.9" customHeight="1"/>
    <row r="24248" ht="24.9" customHeight="1"/>
    <row r="24249" ht="24.9" customHeight="1"/>
    <row r="24250" ht="24.9" customHeight="1"/>
    <row r="24251" ht="24.9" customHeight="1"/>
    <row r="24252" ht="24.9" customHeight="1"/>
    <row r="24253" ht="24.9" customHeight="1"/>
    <row r="24254" ht="24.9" customHeight="1"/>
    <row r="24255" ht="24.9" customHeight="1"/>
    <row r="24256" ht="24.9" customHeight="1"/>
    <row r="24257" ht="24.9" customHeight="1"/>
    <row r="24258" ht="24.9" customHeight="1"/>
    <row r="24259" ht="24.9" customHeight="1"/>
    <row r="24260" ht="24.9" customHeight="1"/>
    <row r="24261" ht="24.9" customHeight="1"/>
    <row r="24262" ht="24.9" customHeight="1"/>
    <row r="24263" ht="24.9" customHeight="1"/>
    <row r="24264" ht="24.9" customHeight="1"/>
    <row r="24265" ht="24.9" customHeight="1"/>
    <row r="24266" ht="24.9" customHeight="1"/>
    <row r="24267" ht="24.9" customHeight="1"/>
    <row r="24268" ht="24.9" customHeight="1"/>
    <row r="24269" ht="24.9" customHeight="1"/>
    <row r="24270" ht="24.9" customHeight="1"/>
    <row r="24271" ht="24.9" customHeight="1"/>
    <row r="24272" ht="24.9" customHeight="1"/>
    <row r="24273" ht="24.9" customHeight="1"/>
    <row r="24274" ht="24.9" customHeight="1"/>
    <row r="24275" ht="24.9" customHeight="1"/>
    <row r="24276" ht="24.9" customHeight="1"/>
    <row r="24277" ht="24.9" customHeight="1"/>
    <row r="24278" ht="24.9" customHeight="1"/>
    <row r="24279" ht="24.9" customHeight="1"/>
    <row r="24280" ht="24.9" customHeight="1"/>
    <row r="24281" ht="24.9" customHeight="1"/>
    <row r="24282" ht="24.9" customHeight="1"/>
    <row r="24283" ht="24.9" customHeight="1"/>
    <row r="24284" ht="24.9" customHeight="1"/>
    <row r="24285" ht="24.9" customHeight="1"/>
    <row r="24286" ht="24.9" customHeight="1"/>
    <row r="24287" ht="24.9" customHeight="1"/>
    <row r="24288" ht="24.9" customHeight="1"/>
    <row r="24289" ht="24.9" customHeight="1"/>
    <row r="24290" ht="24.9" customHeight="1"/>
    <row r="24291" ht="24.9" customHeight="1"/>
    <row r="24292" ht="24.9" customHeight="1"/>
    <row r="24293" ht="24.9" customHeight="1"/>
    <row r="24294" ht="24.9" customHeight="1"/>
    <row r="24295" ht="24.9" customHeight="1"/>
    <row r="24296" ht="24.9" customHeight="1"/>
    <row r="24297" ht="24.9" customHeight="1"/>
    <row r="24298" ht="24.9" customHeight="1"/>
    <row r="24299" ht="24.9" customHeight="1"/>
    <row r="24300" ht="24.9" customHeight="1"/>
    <row r="24301" ht="24.9" customHeight="1"/>
    <row r="24302" ht="24.9" customHeight="1"/>
    <row r="24303" ht="24.9" customHeight="1"/>
    <row r="24304" ht="24.9" customHeight="1"/>
    <row r="24305" ht="24.9" customHeight="1"/>
    <row r="24306" ht="24.9" customHeight="1"/>
    <row r="24307" ht="24.9" customHeight="1"/>
    <row r="24308" ht="24.9" customHeight="1"/>
    <row r="24309" ht="24.9" customHeight="1"/>
    <row r="24310" ht="24.9" customHeight="1"/>
    <row r="24311" ht="24.9" customHeight="1"/>
    <row r="24312" ht="24.9" customHeight="1"/>
    <row r="24313" ht="24.9" customHeight="1"/>
    <row r="24314" ht="24.9" customHeight="1"/>
    <row r="24315" ht="24.9" customHeight="1"/>
    <row r="24316" ht="24.9" customHeight="1"/>
    <row r="24317" ht="24.9" customHeight="1"/>
    <row r="24318" ht="24.9" customHeight="1"/>
    <row r="24319" ht="24.9" customHeight="1"/>
    <row r="24320" ht="24.9" customHeight="1"/>
    <row r="24321" ht="24.9" customHeight="1"/>
    <row r="24322" ht="24.9" customHeight="1"/>
    <row r="24323" ht="24.9" customHeight="1"/>
    <row r="24324" ht="24.9" customHeight="1"/>
    <row r="24325" ht="24.9" customHeight="1"/>
    <row r="24326" ht="24.9" customHeight="1"/>
    <row r="24327" ht="24.9" customHeight="1"/>
    <row r="24328" ht="24.9" customHeight="1"/>
    <row r="24329" ht="24.9" customHeight="1"/>
    <row r="24330" ht="24.9" customHeight="1"/>
    <row r="24331" ht="24.9" customHeight="1"/>
    <row r="24332" ht="24.9" customHeight="1"/>
    <row r="24333" ht="24.9" customHeight="1"/>
    <row r="24334" ht="24.9" customHeight="1"/>
    <row r="24335" ht="24.9" customHeight="1"/>
    <row r="24336" ht="24.9" customHeight="1"/>
    <row r="24337" ht="24.9" customHeight="1"/>
    <row r="24338" ht="24.9" customHeight="1"/>
    <row r="24339" ht="24.9" customHeight="1"/>
    <row r="24340" ht="24.9" customHeight="1"/>
    <row r="24341" ht="24.9" customHeight="1"/>
    <row r="24342" ht="24.9" customHeight="1"/>
    <row r="24343" ht="24.9" customHeight="1"/>
    <row r="24344" ht="24.9" customHeight="1"/>
    <row r="24345" ht="24.9" customHeight="1"/>
    <row r="24346" ht="24.9" customHeight="1"/>
    <row r="24347" ht="24.9" customHeight="1"/>
    <row r="24348" ht="24.9" customHeight="1"/>
    <row r="24349" ht="24.9" customHeight="1"/>
    <row r="24350" ht="24.9" customHeight="1"/>
    <row r="24351" ht="24.9" customHeight="1"/>
    <row r="24352" ht="24.9" customHeight="1"/>
    <row r="24353" ht="24.9" customHeight="1"/>
    <row r="24354" ht="24.9" customHeight="1"/>
    <row r="24355" ht="24.9" customHeight="1"/>
    <row r="24356" ht="24.9" customHeight="1"/>
    <row r="24357" ht="24.9" customHeight="1"/>
    <row r="24358" ht="24.9" customHeight="1"/>
    <row r="24359" ht="24.9" customHeight="1"/>
    <row r="24360" ht="24.9" customHeight="1"/>
    <row r="24361" ht="24.9" customHeight="1"/>
    <row r="24362" ht="24.9" customHeight="1"/>
    <row r="24363" ht="24.9" customHeight="1"/>
    <row r="24364" ht="24.9" customHeight="1"/>
    <row r="24365" ht="24.9" customHeight="1"/>
    <row r="24366" ht="24.9" customHeight="1"/>
    <row r="24367" ht="24.9" customHeight="1"/>
    <row r="24368" ht="24.9" customHeight="1"/>
    <row r="24369" ht="24.9" customHeight="1"/>
    <row r="24370" ht="24.9" customHeight="1"/>
    <row r="24371" ht="24.9" customHeight="1"/>
    <row r="24372" ht="24.9" customHeight="1"/>
    <row r="24373" ht="24.9" customHeight="1"/>
    <row r="24374" ht="24.9" customHeight="1"/>
    <row r="24375" ht="24.9" customHeight="1"/>
    <row r="24376" ht="24.9" customHeight="1"/>
    <row r="24377" ht="24.9" customHeight="1"/>
    <row r="24378" ht="24.9" customHeight="1"/>
    <row r="24379" ht="24.9" customHeight="1"/>
    <row r="24380" ht="24.9" customHeight="1"/>
    <row r="24381" ht="24.9" customHeight="1"/>
    <row r="24382" ht="24.9" customHeight="1"/>
    <row r="24383" ht="24.9" customHeight="1"/>
    <row r="24384" ht="24.9" customHeight="1"/>
    <row r="24385" ht="24.9" customHeight="1"/>
    <row r="24386" ht="24.9" customHeight="1"/>
    <row r="24387" ht="24.9" customHeight="1"/>
    <row r="24388" ht="24.9" customHeight="1"/>
    <row r="24389" ht="24.9" customHeight="1"/>
    <row r="24390" ht="24.9" customHeight="1"/>
    <row r="24391" ht="24.9" customHeight="1"/>
    <row r="24392" ht="24.9" customHeight="1"/>
    <row r="24393" ht="24.9" customHeight="1"/>
    <row r="24394" ht="24.9" customHeight="1"/>
    <row r="24395" ht="24.9" customHeight="1"/>
    <row r="24396" ht="24.9" customHeight="1"/>
    <row r="24397" ht="24.9" customHeight="1"/>
    <row r="24398" ht="24.9" customHeight="1"/>
    <row r="24399" ht="24.9" customHeight="1"/>
    <row r="24400" ht="24.9" customHeight="1"/>
    <row r="24401" ht="24.9" customHeight="1"/>
    <row r="24402" ht="24.9" customHeight="1"/>
    <row r="24403" ht="24.9" customHeight="1"/>
    <row r="24404" ht="24.9" customHeight="1"/>
    <row r="24405" ht="24.9" customHeight="1"/>
    <row r="24406" ht="24.9" customHeight="1"/>
    <row r="24407" ht="24.9" customHeight="1"/>
    <row r="24408" ht="24.9" customHeight="1"/>
    <row r="24409" ht="24.9" customHeight="1"/>
    <row r="24410" ht="24.9" customHeight="1"/>
    <row r="24411" ht="24.9" customHeight="1"/>
    <row r="24412" ht="24.9" customHeight="1"/>
    <row r="24413" ht="24.9" customHeight="1"/>
    <row r="24414" ht="24.9" customHeight="1"/>
    <row r="24415" ht="24.9" customHeight="1"/>
    <row r="24416" ht="24.9" customHeight="1"/>
    <row r="24417" ht="24.9" customHeight="1"/>
    <row r="24418" ht="24.9" customHeight="1"/>
    <row r="24419" ht="24.9" customHeight="1"/>
    <row r="24420" ht="24.9" customHeight="1"/>
    <row r="24421" ht="24.9" customHeight="1"/>
    <row r="24422" ht="24.9" customHeight="1"/>
    <row r="24423" ht="24.9" customHeight="1"/>
    <row r="24424" ht="24.9" customHeight="1"/>
    <row r="24425" ht="24.9" customHeight="1"/>
    <row r="24426" ht="24.9" customHeight="1"/>
    <row r="24427" ht="24.9" customHeight="1"/>
    <row r="24428" ht="24.9" customHeight="1"/>
    <row r="24429" ht="24.9" customHeight="1"/>
    <row r="24430" ht="24.9" customHeight="1"/>
    <row r="24431" ht="24.9" customHeight="1"/>
    <row r="24432" ht="24.9" customHeight="1"/>
    <row r="24433" ht="24.9" customHeight="1"/>
    <row r="24434" ht="24.9" customHeight="1"/>
    <row r="24435" ht="24.9" customHeight="1"/>
    <row r="24436" ht="24.9" customHeight="1"/>
    <row r="24437" ht="24.9" customHeight="1"/>
    <row r="24438" ht="24.9" customHeight="1"/>
    <row r="24439" ht="24.9" customHeight="1"/>
    <row r="24440" ht="24.9" customHeight="1"/>
    <row r="24441" ht="24.9" customHeight="1"/>
    <row r="24442" ht="24.9" customHeight="1"/>
    <row r="24443" ht="24.9" customHeight="1"/>
    <row r="24444" ht="24.9" customHeight="1"/>
    <row r="24445" ht="24.9" customHeight="1"/>
    <row r="24446" ht="24.9" customHeight="1"/>
    <row r="24447" ht="24.9" customHeight="1"/>
    <row r="24448" ht="24.9" customHeight="1"/>
    <row r="24449" ht="24.9" customHeight="1"/>
    <row r="24450" ht="24.9" customHeight="1"/>
    <row r="24451" ht="24.9" customHeight="1"/>
    <row r="24452" ht="24.9" customHeight="1"/>
    <row r="24453" ht="24.9" customHeight="1"/>
    <row r="24454" ht="24.9" customHeight="1"/>
    <row r="24455" ht="24.9" customHeight="1"/>
    <row r="24456" ht="24.9" customHeight="1"/>
    <row r="24457" ht="24.9" customHeight="1"/>
    <row r="24458" ht="24.9" customHeight="1"/>
    <row r="24459" ht="24.9" customHeight="1"/>
    <row r="24460" ht="24.9" customHeight="1"/>
    <row r="24461" ht="24.9" customHeight="1"/>
    <row r="24462" ht="24.9" customHeight="1"/>
    <row r="24463" ht="24.9" customHeight="1"/>
    <row r="24464" ht="24.9" customHeight="1"/>
    <row r="24465" ht="24.9" customHeight="1"/>
    <row r="24466" ht="24.9" customHeight="1"/>
    <row r="24467" ht="24.9" customHeight="1"/>
    <row r="24468" ht="24.9" customHeight="1"/>
    <row r="24469" ht="24.9" customHeight="1"/>
    <row r="24470" ht="24.9" customHeight="1"/>
    <row r="24471" ht="24.9" customHeight="1"/>
    <row r="24472" ht="24.9" customHeight="1"/>
    <row r="24473" ht="24.9" customHeight="1"/>
    <row r="24474" ht="24.9" customHeight="1"/>
    <row r="24475" ht="24.9" customHeight="1"/>
    <row r="24476" ht="24.9" customHeight="1"/>
    <row r="24477" ht="24.9" customHeight="1"/>
    <row r="24478" ht="24.9" customHeight="1"/>
    <row r="24479" ht="24.9" customHeight="1"/>
    <row r="24480" ht="24.9" customHeight="1"/>
    <row r="24481" ht="24.9" customHeight="1"/>
    <row r="24482" ht="24.9" customHeight="1"/>
    <row r="24483" ht="24.9" customHeight="1"/>
    <row r="24484" ht="24.9" customHeight="1"/>
    <row r="24485" ht="24.9" customHeight="1"/>
    <row r="24486" ht="24.9" customHeight="1"/>
    <row r="24487" ht="24.9" customHeight="1"/>
    <row r="24488" ht="24.9" customHeight="1"/>
    <row r="24489" ht="24.9" customHeight="1"/>
    <row r="24490" ht="24.9" customHeight="1"/>
    <row r="24491" ht="24.9" customHeight="1"/>
    <row r="24492" ht="24.9" customHeight="1"/>
    <row r="24493" ht="24.9" customHeight="1"/>
    <row r="24494" ht="24.9" customHeight="1"/>
    <row r="24495" ht="24.9" customHeight="1"/>
    <row r="24496" ht="24.9" customHeight="1"/>
    <row r="24497" ht="24.9" customHeight="1"/>
    <row r="24498" ht="24.9" customHeight="1"/>
    <row r="24499" ht="24.9" customHeight="1"/>
    <row r="24500" ht="24.9" customHeight="1"/>
    <row r="24501" ht="24.9" customHeight="1"/>
    <row r="24502" ht="24.9" customHeight="1"/>
    <row r="24503" ht="24.9" customHeight="1"/>
    <row r="24504" ht="24.9" customHeight="1"/>
    <row r="24505" ht="24.9" customHeight="1"/>
    <row r="24506" ht="24.9" customHeight="1"/>
    <row r="24507" ht="24.9" customHeight="1"/>
    <row r="24508" ht="24.9" customHeight="1"/>
    <row r="24509" ht="24.9" customHeight="1"/>
    <row r="24510" ht="24.9" customHeight="1"/>
    <row r="24511" ht="24.9" customHeight="1"/>
    <row r="24512" ht="24.9" customHeight="1"/>
    <row r="24513" ht="24.9" customHeight="1"/>
    <row r="24514" ht="24.9" customHeight="1"/>
    <row r="24515" ht="24.9" customHeight="1"/>
    <row r="24516" ht="24.9" customHeight="1"/>
    <row r="24517" ht="24.9" customHeight="1"/>
    <row r="24518" ht="24.9" customHeight="1"/>
    <row r="24519" ht="24.9" customHeight="1"/>
    <row r="24520" ht="24.9" customHeight="1"/>
    <row r="24521" ht="24.9" customHeight="1"/>
    <row r="24522" ht="24.9" customHeight="1"/>
    <row r="24523" ht="24.9" customHeight="1"/>
    <row r="24524" ht="24.9" customHeight="1"/>
    <row r="24525" ht="24.9" customHeight="1"/>
    <row r="24526" ht="24.9" customHeight="1"/>
    <row r="24527" ht="24.9" customHeight="1"/>
    <row r="24528" ht="24.9" customHeight="1"/>
    <row r="24529" ht="24.9" customHeight="1"/>
    <row r="24530" ht="24.9" customHeight="1"/>
    <row r="24531" ht="24.9" customHeight="1"/>
    <row r="24532" ht="24.9" customHeight="1"/>
    <row r="24533" ht="24.9" customHeight="1"/>
    <row r="24534" ht="24.9" customHeight="1"/>
    <row r="24535" ht="24.9" customHeight="1"/>
    <row r="24536" ht="24.9" customHeight="1"/>
    <row r="24537" ht="24.9" customHeight="1"/>
    <row r="24538" ht="24.9" customHeight="1"/>
    <row r="24539" ht="24.9" customHeight="1"/>
    <row r="24540" ht="24.9" customHeight="1"/>
    <row r="24541" ht="24.9" customHeight="1"/>
    <row r="24542" ht="24.9" customHeight="1"/>
    <row r="24543" ht="24.9" customHeight="1"/>
    <row r="24544" ht="24.9" customHeight="1"/>
    <row r="24545" ht="24.9" customHeight="1"/>
    <row r="24546" ht="24.9" customHeight="1"/>
    <row r="24547" ht="24.9" customHeight="1"/>
    <row r="24548" ht="24.9" customHeight="1"/>
    <row r="24549" ht="24.9" customHeight="1"/>
    <row r="24550" ht="24.9" customHeight="1"/>
    <row r="24551" ht="24.9" customHeight="1"/>
    <row r="24552" ht="24.9" customHeight="1"/>
    <row r="24553" ht="24.9" customHeight="1"/>
    <row r="24554" ht="24.9" customHeight="1"/>
    <row r="24555" ht="24.9" customHeight="1"/>
    <row r="24556" ht="24.9" customHeight="1"/>
    <row r="24557" ht="24.9" customHeight="1"/>
    <row r="24558" ht="24.9" customHeight="1"/>
    <row r="24559" ht="24.9" customHeight="1"/>
    <row r="24560" ht="24.9" customHeight="1"/>
    <row r="24561" ht="24.9" customHeight="1"/>
    <row r="24562" ht="24.9" customHeight="1"/>
    <row r="24563" ht="24.9" customHeight="1"/>
    <row r="24564" ht="24.9" customHeight="1"/>
    <row r="24565" ht="24.9" customHeight="1"/>
    <row r="24566" ht="24.9" customHeight="1"/>
    <row r="24567" ht="24.9" customHeight="1"/>
    <row r="24568" ht="24.9" customHeight="1"/>
    <row r="24569" ht="24.9" customHeight="1"/>
    <row r="24570" ht="24.9" customHeight="1"/>
    <row r="24571" ht="24.9" customHeight="1"/>
    <row r="24572" ht="24.9" customHeight="1"/>
    <row r="24573" ht="24.9" customHeight="1"/>
    <row r="24574" ht="24.9" customHeight="1"/>
    <row r="24575" ht="24.9" customHeight="1"/>
    <row r="24576" ht="24.9" customHeight="1"/>
    <row r="24577" ht="24.9" customHeight="1"/>
    <row r="24578" ht="24.9" customHeight="1"/>
    <row r="24579" ht="24.9" customHeight="1"/>
    <row r="24580" ht="24.9" customHeight="1"/>
    <row r="24581" ht="24.9" customHeight="1"/>
    <row r="24582" ht="24.9" customHeight="1"/>
    <row r="24583" ht="24.9" customHeight="1"/>
    <row r="24584" ht="24.9" customHeight="1"/>
    <row r="24585" ht="24.9" customHeight="1"/>
    <row r="24586" ht="24.9" customHeight="1"/>
    <row r="24587" ht="24.9" customHeight="1"/>
    <row r="24588" ht="24.9" customHeight="1"/>
    <row r="24589" ht="24.9" customHeight="1"/>
    <row r="24590" ht="24.9" customHeight="1"/>
    <row r="24591" ht="24.9" customHeight="1"/>
    <row r="24592" ht="24.9" customHeight="1"/>
    <row r="24593" ht="24.9" customHeight="1"/>
    <row r="24594" ht="24.9" customHeight="1"/>
    <row r="24595" ht="24.9" customHeight="1"/>
    <row r="24596" ht="24.9" customHeight="1"/>
    <row r="24597" ht="24.9" customHeight="1"/>
    <row r="24598" ht="24.9" customHeight="1"/>
    <row r="24599" ht="24.9" customHeight="1"/>
    <row r="24600" ht="24.9" customHeight="1"/>
    <row r="24601" ht="24.9" customHeight="1"/>
    <row r="24602" ht="24.9" customHeight="1"/>
    <row r="24603" ht="24.9" customHeight="1"/>
    <row r="24604" ht="24.9" customHeight="1"/>
    <row r="24605" ht="24.9" customHeight="1"/>
    <row r="24606" ht="24.9" customHeight="1"/>
    <row r="24607" ht="24.9" customHeight="1"/>
    <row r="24608" ht="24.9" customHeight="1"/>
    <row r="24609" ht="24.9" customHeight="1"/>
    <row r="24610" ht="24.9" customHeight="1"/>
    <row r="24611" ht="24.9" customHeight="1"/>
    <row r="24612" ht="24.9" customHeight="1"/>
    <row r="24613" ht="24.9" customHeight="1"/>
    <row r="24614" ht="24.9" customHeight="1"/>
    <row r="24615" ht="24.9" customHeight="1"/>
    <row r="24616" ht="24.9" customHeight="1"/>
    <row r="24617" ht="24.9" customHeight="1"/>
    <row r="24618" ht="24.9" customHeight="1"/>
    <row r="24619" ht="24.9" customHeight="1"/>
    <row r="24620" ht="24.9" customHeight="1"/>
    <row r="24621" ht="24.9" customHeight="1"/>
    <row r="24622" ht="24.9" customHeight="1"/>
    <row r="24623" ht="24.9" customHeight="1"/>
    <row r="24624" ht="24.9" customHeight="1"/>
    <row r="24625" ht="24.9" customHeight="1"/>
    <row r="24626" ht="24.9" customHeight="1"/>
    <row r="24627" ht="24.9" customHeight="1"/>
    <row r="24628" ht="24.9" customHeight="1"/>
    <row r="24629" ht="24.9" customHeight="1"/>
    <row r="24630" ht="24.9" customHeight="1"/>
    <row r="24631" ht="24.9" customHeight="1"/>
    <row r="24632" ht="24.9" customHeight="1"/>
    <row r="24633" ht="24.9" customHeight="1"/>
    <row r="24634" ht="24.9" customHeight="1"/>
    <row r="24635" ht="24.9" customHeight="1"/>
    <row r="24636" ht="24.9" customHeight="1"/>
    <row r="24637" ht="24.9" customHeight="1"/>
    <row r="24638" ht="24.9" customHeight="1"/>
    <row r="24639" ht="24.9" customHeight="1"/>
    <row r="24640" ht="24.9" customHeight="1"/>
    <row r="24641" ht="24.9" customHeight="1"/>
    <row r="24642" ht="24.9" customHeight="1"/>
    <row r="24643" ht="24.9" customHeight="1"/>
    <row r="24644" ht="24.9" customHeight="1"/>
    <row r="24645" ht="24.9" customHeight="1"/>
    <row r="24646" ht="24.9" customHeight="1"/>
    <row r="24647" ht="24.9" customHeight="1"/>
    <row r="24648" ht="24.9" customHeight="1"/>
    <row r="24649" ht="24.9" customHeight="1"/>
    <row r="24650" ht="24.9" customHeight="1"/>
    <row r="24651" ht="24.9" customHeight="1"/>
    <row r="24652" ht="24.9" customHeight="1"/>
    <row r="24653" ht="24.9" customHeight="1"/>
    <row r="24654" ht="24.9" customHeight="1"/>
    <row r="24655" ht="24.9" customHeight="1"/>
    <row r="24656" ht="24.9" customHeight="1"/>
    <row r="24657" ht="24.9" customHeight="1"/>
    <row r="24658" ht="24.9" customHeight="1"/>
    <row r="24659" ht="24.9" customHeight="1"/>
    <row r="24660" ht="24.9" customHeight="1"/>
    <row r="24661" ht="24.9" customHeight="1"/>
    <row r="24662" ht="24.9" customHeight="1"/>
    <row r="24663" ht="24.9" customHeight="1"/>
    <row r="24664" ht="24.9" customHeight="1"/>
    <row r="24665" ht="24.9" customHeight="1"/>
    <row r="24666" ht="24.9" customHeight="1"/>
    <row r="24667" ht="24.9" customHeight="1"/>
    <row r="24668" ht="24.9" customHeight="1"/>
    <row r="24669" ht="24.9" customHeight="1"/>
    <row r="24670" ht="24.9" customHeight="1"/>
    <row r="24671" ht="24.9" customHeight="1"/>
    <row r="24672" ht="24.9" customHeight="1"/>
    <row r="24673" ht="24.9" customHeight="1"/>
    <row r="24674" ht="24.9" customHeight="1"/>
    <row r="24675" ht="24.9" customHeight="1"/>
    <row r="24676" ht="24.9" customHeight="1"/>
    <row r="24677" ht="24.9" customHeight="1"/>
    <row r="24678" ht="24.9" customHeight="1"/>
    <row r="24679" ht="24.9" customHeight="1"/>
    <row r="24680" ht="24.9" customHeight="1"/>
    <row r="24681" ht="24.9" customHeight="1"/>
    <row r="24682" ht="24.9" customHeight="1"/>
    <row r="24683" ht="24.9" customHeight="1"/>
    <row r="24684" ht="24.9" customHeight="1"/>
    <row r="24685" ht="24.9" customHeight="1"/>
    <row r="24686" ht="24.9" customHeight="1"/>
    <row r="24687" ht="24.9" customHeight="1"/>
    <row r="24688" ht="24.9" customHeight="1"/>
    <row r="24689" ht="24.9" customHeight="1"/>
    <row r="24690" ht="24.9" customHeight="1"/>
    <row r="24691" ht="24.9" customHeight="1"/>
    <row r="24692" ht="24.9" customHeight="1"/>
    <row r="24693" ht="24.9" customHeight="1"/>
    <row r="24694" ht="24.9" customHeight="1"/>
    <row r="24695" ht="24.9" customHeight="1"/>
    <row r="24696" ht="24.9" customHeight="1"/>
    <row r="24697" ht="24.9" customHeight="1"/>
    <row r="24698" ht="24.9" customHeight="1"/>
    <row r="24699" ht="24.9" customHeight="1"/>
    <row r="24700" ht="24.9" customHeight="1"/>
    <row r="24701" ht="24.9" customHeight="1"/>
    <row r="24702" ht="24.9" customHeight="1"/>
    <row r="24703" ht="24.9" customHeight="1"/>
    <row r="24704" ht="24.9" customHeight="1"/>
    <row r="24705" ht="24.9" customHeight="1"/>
    <row r="24706" ht="24.9" customHeight="1"/>
    <row r="24707" ht="24.9" customHeight="1"/>
    <row r="24708" ht="24.9" customHeight="1"/>
    <row r="24709" ht="24.9" customHeight="1"/>
    <row r="24710" ht="24.9" customHeight="1"/>
    <row r="24711" ht="24.9" customHeight="1"/>
    <row r="24712" ht="24.9" customHeight="1"/>
    <row r="24713" ht="24.9" customHeight="1"/>
    <row r="24714" ht="24.9" customHeight="1"/>
    <row r="24715" ht="24.9" customHeight="1"/>
    <row r="24716" ht="24.9" customHeight="1"/>
    <row r="24717" ht="24.9" customHeight="1"/>
    <row r="24718" ht="24.9" customHeight="1"/>
    <row r="24719" ht="24.9" customHeight="1"/>
    <row r="24720" ht="24.9" customHeight="1"/>
    <row r="24721" ht="24.9" customHeight="1"/>
    <row r="24722" ht="24.9" customHeight="1"/>
    <row r="24723" ht="24.9" customHeight="1"/>
    <row r="24724" ht="24.9" customHeight="1"/>
    <row r="24725" ht="24.9" customHeight="1"/>
    <row r="24726" ht="24.9" customHeight="1"/>
    <row r="24727" ht="24.9" customHeight="1"/>
    <row r="24728" ht="24.9" customHeight="1"/>
    <row r="24729" ht="24.9" customHeight="1"/>
    <row r="24730" ht="24.9" customHeight="1"/>
    <row r="24731" ht="24.9" customHeight="1"/>
    <row r="24732" ht="24.9" customHeight="1"/>
    <row r="24733" ht="24.9" customHeight="1"/>
    <row r="24734" ht="24.9" customHeight="1"/>
    <row r="24735" ht="24.9" customHeight="1"/>
    <row r="24736" ht="24.9" customHeight="1"/>
    <row r="24737" ht="24.9" customHeight="1"/>
    <row r="24738" ht="24.9" customHeight="1"/>
    <row r="24739" ht="24.9" customHeight="1"/>
    <row r="24740" ht="24.9" customHeight="1"/>
    <row r="24741" ht="24.9" customHeight="1"/>
    <row r="24742" ht="24.9" customHeight="1"/>
    <row r="24743" ht="24.9" customHeight="1"/>
    <row r="24744" ht="24.9" customHeight="1"/>
    <row r="24745" ht="24.9" customHeight="1"/>
    <row r="24746" ht="24.9" customHeight="1"/>
    <row r="24747" ht="24.9" customHeight="1"/>
    <row r="24748" ht="24.9" customHeight="1"/>
    <row r="24749" ht="24.9" customHeight="1"/>
    <row r="24750" ht="24.9" customHeight="1"/>
    <row r="24751" ht="24.9" customHeight="1"/>
    <row r="24752" ht="24.9" customHeight="1"/>
    <row r="24753" ht="24.9" customHeight="1"/>
    <row r="24754" ht="24.9" customHeight="1"/>
    <row r="24755" ht="24.9" customHeight="1"/>
    <row r="24756" ht="24.9" customHeight="1"/>
    <row r="24757" ht="24.9" customHeight="1"/>
    <row r="24758" ht="24.9" customHeight="1"/>
    <row r="24759" ht="24.9" customHeight="1"/>
    <row r="24760" ht="24.9" customHeight="1"/>
    <row r="24761" ht="24.9" customHeight="1"/>
    <row r="24762" ht="24.9" customHeight="1"/>
    <row r="24763" ht="24.9" customHeight="1"/>
    <row r="24764" ht="24.9" customHeight="1"/>
    <row r="24765" ht="24.9" customHeight="1"/>
    <row r="24766" ht="24.9" customHeight="1"/>
    <row r="24767" ht="24.9" customHeight="1"/>
    <row r="24768" ht="24.9" customHeight="1"/>
    <row r="24769" ht="24.9" customHeight="1"/>
    <row r="24770" ht="24.9" customHeight="1"/>
    <row r="24771" ht="24.9" customHeight="1"/>
    <row r="24772" ht="24.9" customHeight="1"/>
    <row r="24773" ht="24.9" customHeight="1"/>
    <row r="24774" ht="24.9" customHeight="1"/>
    <row r="24775" ht="24.9" customHeight="1"/>
    <row r="24776" ht="24.9" customHeight="1"/>
    <row r="24777" ht="24.9" customHeight="1"/>
    <row r="24778" ht="24.9" customHeight="1"/>
    <row r="24779" ht="24.9" customHeight="1"/>
    <row r="24780" ht="24.9" customHeight="1"/>
    <row r="24781" ht="24.9" customHeight="1"/>
    <row r="24782" ht="24.9" customHeight="1"/>
    <row r="24783" ht="24.9" customHeight="1"/>
    <row r="24784" ht="24.9" customHeight="1"/>
    <row r="24785" ht="24.9" customHeight="1"/>
    <row r="24786" ht="24.9" customHeight="1"/>
    <row r="24787" ht="24.9" customHeight="1"/>
    <row r="24788" ht="24.9" customHeight="1"/>
    <row r="24789" ht="24.9" customHeight="1"/>
    <row r="24790" ht="24.9" customHeight="1"/>
    <row r="24791" ht="24.9" customHeight="1"/>
    <row r="24792" ht="24.9" customHeight="1"/>
    <row r="24793" ht="24.9" customHeight="1"/>
    <row r="24794" ht="24.9" customHeight="1"/>
    <row r="24795" ht="24.9" customHeight="1"/>
    <row r="24796" ht="24.9" customHeight="1"/>
    <row r="24797" ht="24.9" customHeight="1"/>
    <row r="24798" ht="24.9" customHeight="1"/>
    <row r="24799" ht="24.9" customHeight="1"/>
    <row r="24800" ht="24.9" customHeight="1"/>
    <row r="24801" ht="24.9" customHeight="1"/>
    <row r="24802" ht="24.9" customHeight="1"/>
    <row r="24803" ht="24.9" customHeight="1"/>
    <row r="24804" ht="24.9" customHeight="1"/>
    <row r="24805" ht="24.9" customHeight="1"/>
    <row r="24806" ht="24.9" customHeight="1"/>
    <row r="24807" ht="24.9" customHeight="1"/>
    <row r="24808" ht="24.9" customHeight="1"/>
    <row r="24809" ht="24.9" customHeight="1"/>
    <row r="24810" ht="24.9" customHeight="1"/>
    <row r="24811" ht="24.9" customHeight="1"/>
    <row r="24812" ht="24.9" customHeight="1"/>
    <row r="24813" ht="24.9" customHeight="1"/>
    <row r="24814" ht="24.9" customHeight="1"/>
    <row r="24815" ht="24.9" customHeight="1"/>
    <row r="24816" ht="24.9" customHeight="1"/>
    <row r="24817" ht="24.9" customHeight="1"/>
    <row r="24818" ht="24.9" customHeight="1"/>
    <row r="24819" ht="24.9" customHeight="1"/>
    <row r="24820" ht="24.9" customHeight="1"/>
    <row r="24821" ht="24.9" customHeight="1"/>
    <row r="24822" ht="24.9" customHeight="1"/>
    <row r="24823" ht="24.9" customHeight="1"/>
    <row r="24824" ht="24.9" customHeight="1"/>
    <row r="24825" ht="24.9" customHeight="1"/>
    <row r="24826" ht="24.9" customHeight="1"/>
    <row r="24827" ht="24.9" customHeight="1"/>
    <row r="24828" ht="24.9" customHeight="1"/>
    <row r="24829" ht="24.9" customHeight="1"/>
    <row r="24830" ht="24.9" customHeight="1"/>
    <row r="24831" ht="24.9" customHeight="1"/>
    <row r="24832" ht="24.9" customHeight="1"/>
    <row r="24833" ht="24.9" customHeight="1"/>
    <row r="24834" ht="24.9" customHeight="1"/>
    <row r="24835" ht="24.9" customHeight="1"/>
    <row r="24836" ht="24.9" customHeight="1"/>
    <row r="24837" ht="24.9" customHeight="1"/>
    <row r="24838" ht="24.9" customHeight="1"/>
    <row r="24839" ht="24.9" customHeight="1"/>
    <row r="24840" ht="24.9" customHeight="1"/>
    <row r="24841" ht="24.9" customHeight="1"/>
    <row r="24842" ht="24.9" customHeight="1"/>
    <row r="24843" ht="24.9" customHeight="1"/>
    <row r="24844" ht="24.9" customHeight="1"/>
    <row r="24845" ht="24.9" customHeight="1"/>
    <row r="24846" ht="24.9" customHeight="1"/>
    <row r="24847" ht="24.9" customHeight="1"/>
    <row r="24848" ht="24.9" customHeight="1"/>
    <row r="24849" ht="24.9" customHeight="1"/>
    <row r="24850" ht="24.9" customHeight="1"/>
    <row r="24851" ht="24.9" customHeight="1"/>
    <row r="24852" ht="24.9" customHeight="1"/>
    <row r="24853" ht="24.9" customHeight="1"/>
    <row r="24854" ht="24.9" customHeight="1"/>
    <row r="24855" ht="24.9" customHeight="1"/>
    <row r="24856" ht="24.9" customHeight="1"/>
    <row r="24857" ht="24.9" customHeight="1"/>
    <row r="24858" ht="24.9" customHeight="1"/>
    <row r="24859" ht="24.9" customHeight="1"/>
    <row r="24860" ht="24.9" customHeight="1"/>
    <row r="24861" ht="24.9" customHeight="1"/>
    <row r="24862" ht="24.9" customHeight="1"/>
    <row r="24863" ht="24.9" customHeight="1"/>
    <row r="24864" ht="24.9" customHeight="1"/>
    <row r="24865" ht="24.9" customHeight="1"/>
    <row r="24866" ht="24.9" customHeight="1"/>
    <row r="24867" ht="24.9" customHeight="1"/>
    <row r="24868" ht="24.9" customHeight="1"/>
    <row r="24869" ht="24.9" customHeight="1"/>
    <row r="24870" ht="24.9" customHeight="1"/>
    <row r="24871" ht="24.9" customHeight="1"/>
    <row r="24872" ht="24.9" customHeight="1"/>
    <row r="24873" ht="24.9" customHeight="1"/>
    <row r="24874" ht="24.9" customHeight="1"/>
    <row r="24875" ht="24.9" customHeight="1"/>
    <row r="24876" ht="24.9" customHeight="1"/>
    <row r="24877" ht="24.9" customHeight="1"/>
    <row r="24878" ht="24.9" customHeight="1"/>
    <row r="24879" ht="24.9" customHeight="1"/>
    <row r="24880" ht="24.9" customHeight="1"/>
    <row r="24881" ht="24.9" customHeight="1"/>
    <row r="24882" ht="24.9" customHeight="1"/>
    <row r="24883" ht="24.9" customHeight="1"/>
    <row r="24884" ht="24.9" customHeight="1"/>
    <row r="24885" ht="24.9" customHeight="1"/>
    <row r="24886" ht="24.9" customHeight="1"/>
    <row r="24887" ht="24.9" customHeight="1"/>
    <row r="24888" ht="24.9" customHeight="1"/>
    <row r="24889" ht="24.9" customHeight="1"/>
    <row r="24890" ht="24.9" customHeight="1"/>
    <row r="24891" ht="24.9" customHeight="1"/>
    <row r="24892" ht="24.9" customHeight="1"/>
    <row r="24893" ht="24.9" customHeight="1"/>
    <row r="24894" ht="24.9" customHeight="1"/>
    <row r="24895" ht="24.9" customHeight="1"/>
    <row r="24896" ht="24.9" customHeight="1"/>
    <row r="24897" ht="24.9" customHeight="1"/>
    <row r="24898" ht="24.9" customHeight="1"/>
    <row r="24899" ht="24.9" customHeight="1"/>
    <row r="24900" ht="24.9" customHeight="1"/>
    <row r="24901" ht="24.9" customHeight="1"/>
    <row r="24902" ht="24.9" customHeight="1"/>
    <row r="24903" ht="24.9" customHeight="1"/>
    <row r="24904" ht="24.9" customHeight="1"/>
    <row r="24905" ht="24.9" customHeight="1"/>
    <row r="24906" ht="24.9" customHeight="1"/>
    <row r="24907" ht="24.9" customHeight="1"/>
    <row r="24908" ht="24.9" customHeight="1"/>
    <row r="24909" ht="24.9" customHeight="1"/>
    <row r="24910" ht="24.9" customHeight="1"/>
    <row r="24911" ht="24.9" customHeight="1"/>
    <row r="24912" ht="24.9" customHeight="1"/>
    <row r="24913" ht="24.9" customHeight="1"/>
    <row r="24914" ht="24.9" customHeight="1"/>
    <row r="24915" ht="24.9" customHeight="1"/>
    <row r="24916" ht="24.9" customHeight="1"/>
    <row r="24917" ht="24.9" customHeight="1"/>
    <row r="24918" ht="24.9" customHeight="1"/>
    <row r="24919" ht="24.9" customHeight="1"/>
    <row r="24920" ht="24.9" customHeight="1"/>
    <row r="24921" ht="24.9" customHeight="1"/>
    <row r="24922" ht="24.9" customHeight="1"/>
    <row r="24923" ht="24.9" customHeight="1"/>
    <row r="24924" ht="24.9" customHeight="1"/>
    <row r="24925" ht="24.9" customHeight="1"/>
    <row r="24926" ht="24.9" customHeight="1"/>
    <row r="24927" ht="24.9" customHeight="1"/>
    <row r="24928" ht="24.9" customHeight="1"/>
    <row r="24929" ht="24.9" customHeight="1"/>
    <row r="24930" ht="24.9" customHeight="1"/>
    <row r="24931" ht="24.9" customHeight="1"/>
    <row r="24932" ht="24.9" customHeight="1"/>
    <row r="24933" ht="24.9" customHeight="1"/>
    <row r="24934" ht="24.9" customHeight="1"/>
    <row r="24935" ht="24.9" customHeight="1"/>
    <row r="24936" ht="24.9" customHeight="1"/>
    <row r="24937" ht="24.9" customHeight="1"/>
    <row r="24938" ht="24.9" customHeight="1"/>
    <row r="24939" ht="24.9" customHeight="1"/>
    <row r="24940" ht="24.9" customHeight="1"/>
    <row r="24941" ht="24.9" customHeight="1"/>
    <row r="24942" ht="24.9" customHeight="1"/>
    <row r="24943" ht="24.9" customHeight="1"/>
    <row r="24944" ht="24.9" customHeight="1"/>
    <row r="24945" ht="24.9" customHeight="1"/>
    <row r="24946" ht="24.9" customHeight="1"/>
    <row r="24947" ht="24.9" customHeight="1"/>
    <row r="24948" ht="24.9" customHeight="1"/>
    <row r="24949" ht="24.9" customHeight="1"/>
    <row r="24950" ht="24.9" customHeight="1"/>
    <row r="24951" ht="24.9" customHeight="1"/>
    <row r="24952" ht="24.9" customHeight="1"/>
    <row r="24953" ht="24.9" customHeight="1"/>
    <row r="24954" ht="24.9" customHeight="1"/>
    <row r="24955" ht="24.9" customHeight="1"/>
    <row r="24956" ht="24.9" customHeight="1"/>
    <row r="24957" ht="24.9" customHeight="1"/>
    <row r="24958" ht="24.9" customHeight="1"/>
    <row r="24959" ht="24.9" customHeight="1"/>
    <row r="24960" ht="24.9" customHeight="1"/>
    <row r="24961" ht="24.9" customHeight="1"/>
    <row r="24962" ht="24.9" customHeight="1"/>
    <row r="24963" ht="24.9" customHeight="1"/>
    <row r="24964" ht="24.9" customHeight="1"/>
    <row r="24965" ht="24.9" customHeight="1"/>
    <row r="24966" ht="24.9" customHeight="1"/>
    <row r="24967" ht="24.9" customHeight="1"/>
    <row r="24968" ht="24.9" customHeight="1"/>
    <row r="24969" ht="24.9" customHeight="1"/>
    <row r="24970" ht="24.9" customHeight="1"/>
    <row r="24971" ht="24.9" customHeight="1"/>
    <row r="24972" ht="24.9" customHeight="1"/>
    <row r="24973" ht="24.9" customHeight="1"/>
    <row r="24974" ht="24.9" customHeight="1"/>
    <row r="24975" ht="24.9" customHeight="1"/>
    <row r="24976" ht="24.9" customHeight="1"/>
    <row r="24977" ht="24.9" customHeight="1"/>
    <row r="24978" ht="24.9" customHeight="1"/>
    <row r="24979" ht="24.9" customHeight="1"/>
    <row r="24980" ht="24.9" customHeight="1"/>
    <row r="24981" ht="24.9" customHeight="1"/>
    <row r="24982" ht="24.9" customHeight="1"/>
    <row r="24983" ht="24.9" customHeight="1"/>
    <row r="24984" ht="24.9" customHeight="1"/>
    <row r="24985" ht="24.9" customHeight="1"/>
    <row r="24986" ht="24.9" customHeight="1"/>
    <row r="24987" ht="24.9" customHeight="1"/>
    <row r="24988" ht="24.9" customHeight="1"/>
    <row r="24989" ht="24.9" customHeight="1"/>
    <row r="24990" ht="24.9" customHeight="1"/>
    <row r="24991" ht="24.9" customHeight="1"/>
    <row r="24992" ht="24.9" customHeight="1"/>
    <row r="24993" ht="24.9" customHeight="1"/>
    <row r="24994" ht="24.9" customHeight="1"/>
    <row r="24995" ht="24.9" customHeight="1"/>
    <row r="24996" ht="24.9" customHeight="1"/>
    <row r="24997" ht="24.9" customHeight="1"/>
    <row r="24998" ht="24.9" customHeight="1"/>
    <row r="24999" ht="24.9" customHeight="1"/>
    <row r="25000" ht="24.9" customHeight="1"/>
    <row r="25001" ht="24.9" customHeight="1"/>
    <row r="25002" ht="24.9" customHeight="1"/>
    <row r="25003" ht="24.9" customHeight="1"/>
    <row r="25004" ht="24.9" customHeight="1"/>
    <row r="25005" ht="24.9" customHeight="1"/>
    <row r="25006" ht="24.9" customHeight="1"/>
    <row r="25007" ht="24.9" customHeight="1"/>
    <row r="25008" ht="24.9" customHeight="1"/>
    <row r="25009" ht="24.9" customHeight="1"/>
    <row r="25010" ht="24.9" customHeight="1"/>
    <row r="25011" ht="24.9" customHeight="1"/>
    <row r="25012" ht="24.9" customHeight="1"/>
    <row r="25013" ht="24.9" customHeight="1"/>
    <row r="25014" ht="24.9" customHeight="1"/>
    <row r="25015" ht="24.9" customHeight="1"/>
    <row r="25016" ht="24.9" customHeight="1"/>
    <row r="25017" ht="24.9" customHeight="1"/>
    <row r="25018" ht="24.9" customHeight="1"/>
    <row r="25019" ht="24.9" customHeight="1"/>
    <row r="25020" ht="24.9" customHeight="1"/>
    <row r="25021" ht="24.9" customHeight="1"/>
    <row r="25022" ht="24.9" customHeight="1"/>
    <row r="25023" ht="24.9" customHeight="1"/>
    <row r="25024" ht="24.9" customHeight="1"/>
    <row r="25025" ht="24.9" customHeight="1"/>
    <row r="25026" ht="24.9" customHeight="1"/>
    <row r="25027" ht="24.9" customHeight="1"/>
    <row r="25028" ht="24.9" customHeight="1"/>
    <row r="25029" ht="24.9" customHeight="1"/>
    <row r="25030" ht="24.9" customHeight="1"/>
    <row r="25031" ht="24.9" customHeight="1"/>
    <row r="25032" ht="24.9" customHeight="1"/>
    <row r="25033" ht="24.9" customHeight="1"/>
    <row r="25034" ht="24.9" customHeight="1"/>
    <row r="25035" ht="24.9" customHeight="1"/>
    <row r="25036" ht="24.9" customHeight="1"/>
    <row r="25037" ht="24.9" customHeight="1"/>
    <row r="25038" ht="24.9" customHeight="1"/>
    <row r="25039" ht="24.9" customHeight="1"/>
    <row r="25040" ht="24.9" customHeight="1"/>
    <row r="25041" ht="24.9" customHeight="1"/>
    <row r="25042" ht="24.9" customHeight="1"/>
    <row r="25043" ht="24.9" customHeight="1"/>
    <row r="25044" ht="24.9" customHeight="1"/>
    <row r="25045" ht="24.9" customHeight="1"/>
    <row r="25046" ht="24.9" customHeight="1"/>
    <row r="25047" ht="24.9" customHeight="1"/>
    <row r="25048" ht="24.9" customHeight="1"/>
    <row r="25049" ht="24.9" customHeight="1"/>
    <row r="25050" ht="24.9" customHeight="1"/>
    <row r="25051" ht="24.9" customHeight="1"/>
    <row r="25052" ht="24.9" customHeight="1"/>
    <row r="25053" ht="24.9" customHeight="1"/>
    <row r="25054" ht="24.9" customHeight="1"/>
    <row r="25055" ht="24.9" customHeight="1"/>
    <row r="25056" ht="24.9" customHeight="1"/>
    <row r="25057" ht="24.9" customHeight="1"/>
    <row r="25058" ht="24.9" customHeight="1"/>
    <row r="25059" ht="24.9" customHeight="1"/>
    <row r="25060" ht="24.9" customHeight="1"/>
    <row r="25061" ht="24.9" customHeight="1"/>
    <row r="25062" ht="24.9" customHeight="1"/>
    <row r="25063" ht="24.9" customHeight="1"/>
    <row r="25064" ht="24.9" customHeight="1"/>
    <row r="25065" ht="24.9" customHeight="1"/>
    <row r="25066" ht="24.9" customHeight="1"/>
    <row r="25067" ht="24.9" customHeight="1"/>
    <row r="25068" ht="24.9" customHeight="1"/>
    <row r="25069" ht="24.9" customHeight="1"/>
    <row r="25070" ht="24.9" customHeight="1"/>
    <row r="25071" ht="24.9" customHeight="1"/>
    <row r="25072" ht="24.9" customHeight="1"/>
    <row r="25073" ht="24.9" customHeight="1"/>
    <row r="25074" ht="24.9" customHeight="1"/>
    <row r="25075" ht="24.9" customHeight="1"/>
    <row r="25076" ht="24.9" customHeight="1"/>
    <row r="25077" ht="24.9" customHeight="1"/>
    <row r="25078" ht="24.9" customHeight="1"/>
    <row r="25079" ht="24.9" customHeight="1"/>
    <row r="25080" ht="24.9" customHeight="1"/>
    <row r="25081" ht="24.9" customHeight="1"/>
    <row r="25082" ht="24.9" customHeight="1"/>
    <row r="25083" ht="24.9" customHeight="1"/>
    <row r="25084" ht="24.9" customHeight="1"/>
    <row r="25085" ht="24.9" customHeight="1"/>
    <row r="25086" ht="24.9" customHeight="1"/>
    <row r="25087" ht="24.9" customHeight="1"/>
    <row r="25088" ht="24.9" customHeight="1"/>
    <row r="25089" ht="24.9" customHeight="1"/>
    <row r="25090" ht="24.9" customHeight="1"/>
    <row r="25091" ht="24.9" customHeight="1"/>
    <row r="25092" ht="24.9" customHeight="1"/>
    <row r="25093" ht="24.9" customHeight="1"/>
    <row r="25094" ht="24.9" customHeight="1"/>
    <row r="25095" ht="24.9" customHeight="1"/>
    <row r="25096" ht="24.9" customHeight="1"/>
    <row r="25097" ht="24.9" customHeight="1"/>
    <row r="25098" ht="24.9" customHeight="1"/>
    <row r="25099" ht="24.9" customHeight="1"/>
    <row r="25100" ht="24.9" customHeight="1"/>
    <row r="25101" ht="24.9" customHeight="1"/>
    <row r="25102" ht="24.9" customHeight="1"/>
    <row r="25103" ht="24.9" customHeight="1"/>
    <row r="25104" ht="24.9" customHeight="1"/>
    <row r="25105" ht="24.9" customHeight="1"/>
    <row r="25106" ht="24.9" customHeight="1"/>
    <row r="25107" ht="24.9" customHeight="1"/>
    <row r="25108" ht="24.9" customHeight="1"/>
    <row r="25109" ht="24.9" customHeight="1"/>
    <row r="25110" ht="24.9" customHeight="1"/>
    <row r="25111" ht="24.9" customHeight="1"/>
    <row r="25112" ht="24.9" customHeight="1"/>
    <row r="25113" ht="24.9" customHeight="1"/>
    <row r="25114" ht="24.9" customHeight="1"/>
    <row r="25115" ht="24.9" customHeight="1"/>
    <row r="25116" ht="24.9" customHeight="1"/>
    <row r="25117" ht="24.9" customHeight="1"/>
    <row r="25118" ht="24.9" customHeight="1"/>
    <row r="25119" ht="24.9" customHeight="1"/>
    <row r="25120" ht="24.9" customHeight="1"/>
    <row r="25121" ht="24.9" customHeight="1"/>
    <row r="25122" ht="24.9" customHeight="1"/>
    <row r="25123" ht="24.9" customHeight="1"/>
    <row r="25124" ht="24.9" customHeight="1"/>
    <row r="25125" ht="24.9" customHeight="1"/>
    <row r="25126" ht="24.9" customHeight="1"/>
    <row r="25127" ht="24.9" customHeight="1"/>
    <row r="25128" ht="24.9" customHeight="1"/>
    <row r="25129" ht="24.9" customHeight="1"/>
    <row r="25130" ht="24.9" customHeight="1"/>
    <row r="25131" ht="24.9" customHeight="1"/>
    <row r="25132" ht="24.9" customHeight="1"/>
    <row r="25133" ht="24.9" customHeight="1"/>
    <row r="25134" ht="24.9" customHeight="1"/>
    <row r="25135" ht="24.9" customHeight="1"/>
    <row r="25136" ht="24.9" customHeight="1"/>
    <row r="25137" ht="24.9" customHeight="1"/>
    <row r="25138" ht="24.9" customHeight="1"/>
    <row r="25139" ht="24.9" customHeight="1"/>
    <row r="25140" ht="24.9" customHeight="1"/>
    <row r="25141" ht="24.9" customHeight="1"/>
    <row r="25142" ht="24.9" customHeight="1"/>
    <row r="25143" ht="24.9" customHeight="1"/>
    <row r="25144" ht="24.9" customHeight="1"/>
    <row r="25145" ht="24.9" customHeight="1"/>
    <row r="25146" ht="24.9" customHeight="1"/>
    <row r="25147" ht="24.9" customHeight="1"/>
    <row r="25148" ht="24.9" customHeight="1"/>
    <row r="25149" ht="24.9" customHeight="1"/>
    <row r="25150" ht="24.9" customHeight="1"/>
    <row r="25151" ht="24.9" customHeight="1"/>
    <row r="25152" ht="24.9" customHeight="1"/>
    <row r="25153" ht="24.9" customHeight="1"/>
    <row r="25154" ht="24.9" customHeight="1"/>
    <row r="25155" ht="24.9" customHeight="1"/>
    <row r="25156" ht="24.9" customHeight="1"/>
    <row r="25157" ht="24.9" customHeight="1"/>
    <row r="25158" ht="24.9" customHeight="1"/>
    <row r="25159" ht="24.9" customHeight="1"/>
    <row r="25160" ht="24.9" customHeight="1"/>
    <row r="25161" ht="24.9" customHeight="1"/>
    <row r="25162" ht="24.9" customHeight="1"/>
    <row r="25163" ht="24.9" customHeight="1"/>
    <row r="25164" ht="24.9" customHeight="1"/>
    <row r="25165" ht="24.9" customHeight="1"/>
    <row r="25166" ht="24.9" customHeight="1"/>
    <row r="25167" ht="24.9" customHeight="1"/>
    <row r="25168" ht="24.9" customHeight="1"/>
    <row r="25169" ht="24.9" customHeight="1"/>
    <row r="25170" ht="24.9" customHeight="1"/>
    <row r="25171" ht="24.9" customHeight="1"/>
    <row r="25172" ht="24.9" customHeight="1"/>
    <row r="25173" ht="24.9" customHeight="1"/>
    <row r="25174" ht="24.9" customHeight="1"/>
    <row r="25175" ht="24.9" customHeight="1"/>
    <row r="25176" ht="24.9" customHeight="1"/>
    <row r="25177" ht="24.9" customHeight="1"/>
    <row r="25178" ht="24.9" customHeight="1"/>
    <row r="25179" ht="24.9" customHeight="1"/>
    <row r="25180" ht="24.9" customHeight="1"/>
    <row r="25181" ht="24.9" customHeight="1"/>
    <row r="25182" ht="24.9" customHeight="1"/>
    <row r="25183" ht="24.9" customHeight="1"/>
    <row r="25184" ht="24.9" customHeight="1"/>
    <row r="25185" ht="24.9" customHeight="1"/>
    <row r="25186" ht="24.9" customHeight="1"/>
    <row r="25187" ht="24.9" customHeight="1"/>
    <row r="25188" ht="24.9" customHeight="1"/>
    <row r="25189" ht="24.9" customHeight="1"/>
    <row r="25190" ht="24.9" customHeight="1"/>
    <row r="25191" ht="24.9" customHeight="1"/>
    <row r="25192" ht="24.9" customHeight="1"/>
    <row r="25193" ht="24.9" customHeight="1"/>
    <row r="25194" ht="24.9" customHeight="1"/>
    <row r="25195" ht="24.9" customHeight="1"/>
    <row r="25196" ht="24.9" customHeight="1"/>
    <row r="25197" ht="24.9" customHeight="1"/>
    <row r="25198" ht="24.9" customHeight="1"/>
    <row r="25199" ht="24.9" customHeight="1"/>
    <row r="25200" ht="24.9" customHeight="1"/>
    <row r="25201" ht="24.9" customHeight="1"/>
    <row r="25202" ht="24.9" customHeight="1"/>
    <row r="25203" ht="24.9" customHeight="1"/>
    <row r="25204" ht="24.9" customHeight="1"/>
    <row r="25205" ht="24.9" customHeight="1"/>
    <row r="25206" ht="24.9" customHeight="1"/>
    <row r="25207" ht="24.9" customHeight="1"/>
    <row r="25208" ht="24.9" customHeight="1"/>
    <row r="25209" ht="24.9" customHeight="1"/>
    <row r="25210" ht="24.9" customHeight="1"/>
    <row r="25211" ht="24.9" customHeight="1"/>
    <row r="25212" ht="24.9" customHeight="1"/>
    <row r="25213" ht="24.9" customHeight="1"/>
    <row r="25214" ht="24.9" customHeight="1"/>
    <row r="25215" ht="24.9" customHeight="1"/>
    <row r="25216" ht="24.9" customHeight="1"/>
    <row r="25217" ht="24.9" customHeight="1"/>
    <row r="25218" ht="24.9" customHeight="1"/>
    <row r="25219" ht="24.9" customHeight="1"/>
    <row r="25220" ht="24.9" customHeight="1"/>
    <row r="25221" ht="24.9" customHeight="1"/>
    <row r="25222" ht="24.9" customHeight="1"/>
    <row r="25223" ht="24.9" customHeight="1"/>
    <row r="25224" ht="24.9" customHeight="1"/>
    <row r="25225" ht="24.9" customHeight="1"/>
    <row r="25226" ht="24.9" customHeight="1"/>
    <row r="25227" ht="24.9" customHeight="1"/>
    <row r="25228" ht="24.9" customHeight="1"/>
    <row r="25229" ht="24.9" customHeight="1"/>
    <row r="25230" ht="24.9" customHeight="1"/>
    <row r="25231" ht="24.9" customHeight="1"/>
    <row r="25232" ht="24.9" customHeight="1"/>
    <row r="25233" ht="24.9" customHeight="1"/>
    <row r="25234" ht="24.9" customHeight="1"/>
    <row r="25235" ht="24.9" customHeight="1"/>
    <row r="25236" ht="24.9" customHeight="1"/>
    <row r="25237" ht="24.9" customHeight="1"/>
    <row r="25238" ht="24.9" customHeight="1"/>
    <row r="25239" ht="24.9" customHeight="1"/>
    <row r="25240" ht="24.9" customHeight="1"/>
    <row r="25241" ht="24.9" customHeight="1"/>
    <row r="25242" ht="24.9" customHeight="1"/>
    <row r="25243" ht="24.9" customHeight="1"/>
    <row r="25244" ht="24.9" customHeight="1"/>
    <row r="25245" ht="24.9" customHeight="1"/>
    <row r="25246" ht="24.9" customHeight="1"/>
    <row r="25247" ht="24.9" customHeight="1"/>
    <row r="25248" ht="24.9" customHeight="1"/>
    <row r="25249" ht="24.9" customHeight="1"/>
    <row r="25250" ht="24.9" customHeight="1"/>
    <row r="25251" ht="24.9" customHeight="1"/>
    <row r="25252" ht="24.9" customHeight="1"/>
    <row r="25253" ht="24.9" customHeight="1"/>
    <row r="25254" ht="24.9" customHeight="1"/>
    <row r="25255" ht="24.9" customHeight="1"/>
    <row r="25256" ht="24.9" customHeight="1"/>
    <row r="25257" ht="24.9" customHeight="1"/>
    <row r="25258" ht="24.9" customHeight="1"/>
    <row r="25259" ht="24.9" customHeight="1"/>
    <row r="25260" ht="24.9" customHeight="1"/>
    <row r="25261" ht="24.9" customHeight="1"/>
    <row r="25262" ht="24.9" customHeight="1"/>
    <row r="25263" ht="24.9" customHeight="1"/>
    <row r="25264" ht="24.9" customHeight="1"/>
    <row r="25265" ht="24.9" customHeight="1"/>
    <row r="25266" ht="24.9" customHeight="1"/>
    <row r="25267" ht="24.9" customHeight="1"/>
    <row r="25268" ht="24.9" customHeight="1"/>
    <row r="25269" ht="24.9" customHeight="1"/>
    <row r="25270" ht="24.9" customHeight="1"/>
    <row r="25271" ht="24.9" customHeight="1"/>
    <row r="25272" ht="24.9" customHeight="1"/>
    <row r="25273" ht="24.9" customHeight="1"/>
    <row r="25274" ht="24.9" customHeight="1"/>
    <row r="25275" ht="24.9" customHeight="1"/>
    <row r="25276" ht="24.9" customHeight="1"/>
    <row r="25277" ht="24.9" customHeight="1"/>
    <row r="25278" ht="24.9" customHeight="1"/>
    <row r="25279" ht="24.9" customHeight="1"/>
    <row r="25280" ht="24.9" customHeight="1"/>
    <row r="25281" ht="24.9" customHeight="1"/>
    <row r="25282" ht="24.9" customHeight="1"/>
    <row r="25283" ht="24.9" customHeight="1"/>
    <row r="25284" ht="24.9" customHeight="1"/>
    <row r="25285" ht="24.9" customHeight="1"/>
    <row r="25286" ht="24.9" customHeight="1"/>
    <row r="25287" ht="24.9" customHeight="1"/>
    <row r="25288" ht="24.9" customHeight="1"/>
    <row r="25289" ht="24.9" customHeight="1"/>
    <row r="25290" ht="24.9" customHeight="1"/>
    <row r="25291" ht="24.9" customHeight="1"/>
    <row r="25292" ht="24.9" customHeight="1"/>
    <row r="25293" ht="24.9" customHeight="1"/>
    <row r="25294" ht="24.9" customHeight="1"/>
    <row r="25295" ht="24.9" customHeight="1"/>
    <row r="25296" ht="24.9" customHeight="1"/>
    <row r="25297" ht="24.9" customHeight="1"/>
    <row r="25298" ht="24.9" customHeight="1"/>
    <row r="25299" ht="24.9" customHeight="1"/>
    <row r="25300" ht="24.9" customHeight="1"/>
    <row r="25301" ht="24.9" customHeight="1"/>
    <row r="25302" ht="24.9" customHeight="1"/>
    <row r="25303" ht="24.9" customHeight="1"/>
    <row r="25304" ht="24.9" customHeight="1"/>
    <row r="25305" ht="24.9" customHeight="1"/>
    <row r="25306" ht="24.9" customHeight="1"/>
    <row r="25307" ht="24.9" customHeight="1"/>
    <row r="25308" ht="24.9" customHeight="1"/>
    <row r="25309" ht="24.9" customHeight="1"/>
    <row r="25310" ht="24.9" customHeight="1"/>
    <row r="25311" ht="24.9" customHeight="1"/>
    <row r="25312" ht="24.9" customHeight="1"/>
    <row r="25313" ht="24.9" customHeight="1"/>
    <row r="25314" ht="24.9" customHeight="1"/>
    <row r="25315" ht="24.9" customHeight="1"/>
    <row r="25316" ht="24.9" customHeight="1"/>
    <row r="25317" ht="24.9" customHeight="1"/>
    <row r="25318" ht="24.9" customHeight="1"/>
    <row r="25319" ht="24.9" customHeight="1"/>
    <row r="25320" ht="24.9" customHeight="1"/>
    <row r="25321" ht="24.9" customHeight="1"/>
    <row r="25322" ht="24.9" customHeight="1"/>
    <row r="25323" ht="24.9" customHeight="1"/>
    <row r="25324" ht="24.9" customHeight="1"/>
    <row r="25325" ht="24.9" customHeight="1"/>
    <row r="25326" ht="24.9" customHeight="1"/>
    <row r="25327" ht="24.9" customHeight="1"/>
    <row r="25328" ht="24.9" customHeight="1"/>
    <row r="25329" ht="24.9" customHeight="1"/>
    <row r="25330" ht="24.9" customHeight="1"/>
    <row r="25331" ht="24.9" customHeight="1"/>
    <row r="25332" ht="24.9" customHeight="1"/>
    <row r="25333" ht="24.9" customHeight="1"/>
    <row r="25334" ht="24.9" customHeight="1"/>
    <row r="25335" ht="24.9" customHeight="1"/>
    <row r="25336" ht="24.9" customHeight="1"/>
    <row r="25337" ht="24.9" customHeight="1"/>
    <row r="25338" ht="24.9" customHeight="1"/>
    <row r="25339" ht="24.9" customHeight="1"/>
    <row r="25340" ht="24.9" customHeight="1"/>
    <row r="25341" ht="24.9" customHeight="1"/>
    <row r="25342" ht="24.9" customHeight="1"/>
    <row r="25343" ht="24.9" customHeight="1"/>
    <row r="25344" ht="24.9" customHeight="1"/>
    <row r="25345" ht="24.9" customHeight="1"/>
    <row r="25346" ht="24.9" customHeight="1"/>
    <row r="25347" ht="24.9" customHeight="1"/>
    <row r="25348" ht="24.9" customHeight="1"/>
    <row r="25349" ht="24.9" customHeight="1"/>
    <row r="25350" ht="24.9" customHeight="1"/>
    <row r="25351" ht="24.9" customHeight="1"/>
    <row r="25352" ht="24.9" customHeight="1"/>
    <row r="25353" ht="24.9" customHeight="1"/>
    <row r="25354" ht="24.9" customHeight="1"/>
    <row r="25355" ht="24.9" customHeight="1"/>
    <row r="25356" ht="24.9" customHeight="1"/>
    <row r="25357" ht="24.9" customHeight="1"/>
    <row r="25358" ht="24.9" customHeight="1"/>
    <row r="25359" ht="24.9" customHeight="1"/>
    <row r="25360" ht="24.9" customHeight="1"/>
    <row r="25361" ht="24.9" customHeight="1"/>
    <row r="25362" ht="24.9" customHeight="1"/>
    <row r="25363" ht="24.9" customHeight="1"/>
    <row r="25364" ht="24.9" customHeight="1"/>
    <row r="25365" ht="24.9" customHeight="1"/>
    <row r="25366" ht="24.9" customHeight="1"/>
    <row r="25367" ht="24.9" customHeight="1"/>
    <row r="25368" ht="24.9" customHeight="1"/>
    <row r="25369" ht="24.9" customHeight="1"/>
    <row r="25370" ht="24.9" customHeight="1"/>
    <row r="25371" ht="24.9" customHeight="1"/>
    <row r="25372" ht="24.9" customHeight="1"/>
    <row r="25373" ht="24.9" customHeight="1"/>
    <row r="25374" ht="24.9" customHeight="1"/>
    <row r="25375" ht="24.9" customHeight="1"/>
    <row r="25376" ht="24.9" customHeight="1"/>
    <row r="25377" ht="24.9" customHeight="1"/>
    <row r="25378" ht="24.9" customHeight="1"/>
    <row r="25379" ht="24.9" customHeight="1"/>
    <row r="25380" ht="24.9" customHeight="1"/>
    <row r="25381" ht="24.9" customHeight="1"/>
    <row r="25382" ht="24.9" customHeight="1"/>
    <row r="25383" ht="24.9" customHeight="1"/>
    <row r="25384" ht="24.9" customHeight="1"/>
    <row r="25385" ht="24.9" customHeight="1"/>
    <row r="25386" ht="24.9" customHeight="1"/>
    <row r="25387" ht="24.9" customHeight="1"/>
    <row r="25388" ht="24.9" customHeight="1"/>
    <row r="25389" ht="24.9" customHeight="1"/>
    <row r="25390" ht="24.9" customHeight="1"/>
    <row r="25391" ht="24.9" customHeight="1"/>
    <row r="25392" ht="24.9" customHeight="1"/>
    <row r="25393" ht="24.9" customHeight="1"/>
    <row r="25394" ht="24.9" customHeight="1"/>
    <row r="25395" ht="24.9" customHeight="1"/>
    <row r="25396" ht="24.9" customHeight="1"/>
    <row r="25397" ht="24.9" customHeight="1"/>
    <row r="25398" ht="24.9" customHeight="1"/>
    <row r="25399" ht="24.9" customHeight="1"/>
    <row r="25400" ht="24.9" customHeight="1"/>
    <row r="25401" ht="24.9" customHeight="1"/>
    <row r="25402" ht="24.9" customHeight="1"/>
    <row r="25403" ht="24.9" customHeight="1"/>
    <row r="25404" ht="24.9" customHeight="1"/>
    <row r="25405" ht="24.9" customHeight="1"/>
    <row r="25406" ht="24.9" customHeight="1"/>
    <row r="25407" ht="24.9" customHeight="1"/>
    <row r="25408" ht="24.9" customHeight="1"/>
    <row r="25409" ht="24.9" customHeight="1"/>
    <row r="25410" ht="24.9" customHeight="1"/>
    <row r="25411" ht="24.9" customHeight="1"/>
    <row r="25412" ht="24.9" customHeight="1"/>
    <row r="25413" ht="24.9" customHeight="1"/>
    <row r="25414" ht="24.9" customHeight="1"/>
    <row r="25415" ht="24.9" customHeight="1"/>
    <row r="25416" ht="24.9" customHeight="1"/>
    <row r="25417" ht="24.9" customHeight="1"/>
    <row r="25418" ht="24.9" customHeight="1"/>
    <row r="25419" ht="24.9" customHeight="1"/>
    <row r="25420" ht="24.9" customHeight="1"/>
    <row r="25421" ht="24.9" customHeight="1"/>
    <row r="25422" ht="24.9" customHeight="1"/>
    <row r="25423" ht="24.9" customHeight="1"/>
    <row r="25424" ht="24.9" customHeight="1"/>
    <row r="25425" ht="24.9" customHeight="1"/>
    <row r="25426" ht="24.9" customHeight="1"/>
    <row r="25427" ht="24.9" customHeight="1"/>
    <row r="25428" ht="24.9" customHeight="1"/>
    <row r="25429" ht="24.9" customHeight="1"/>
    <row r="25430" ht="24.9" customHeight="1"/>
    <row r="25431" ht="24.9" customHeight="1"/>
    <row r="25432" ht="24.9" customHeight="1"/>
    <row r="25433" ht="24.9" customHeight="1"/>
    <row r="25434" ht="24.9" customHeight="1"/>
    <row r="25435" ht="24.9" customHeight="1"/>
    <row r="25436" ht="24.9" customHeight="1"/>
    <row r="25437" ht="24.9" customHeight="1"/>
    <row r="25438" ht="24.9" customHeight="1"/>
    <row r="25439" ht="24.9" customHeight="1"/>
    <row r="25440" ht="24.9" customHeight="1"/>
    <row r="25441" ht="24.9" customHeight="1"/>
    <row r="25442" ht="24.9" customHeight="1"/>
    <row r="25443" ht="24.9" customHeight="1"/>
    <row r="25444" ht="24.9" customHeight="1"/>
    <row r="25445" ht="24.9" customHeight="1"/>
    <row r="25446" ht="24.9" customHeight="1"/>
    <row r="25447" ht="24.9" customHeight="1"/>
    <row r="25448" ht="24.9" customHeight="1"/>
    <row r="25449" ht="24.9" customHeight="1"/>
    <row r="25450" ht="24.9" customHeight="1"/>
    <row r="25451" ht="24.9" customHeight="1"/>
    <row r="25452" ht="24.9" customHeight="1"/>
    <row r="25453" ht="24.9" customHeight="1"/>
    <row r="25454" ht="24.9" customHeight="1"/>
    <row r="25455" ht="24.9" customHeight="1"/>
    <row r="25456" ht="24.9" customHeight="1"/>
    <row r="25457" ht="24.9" customHeight="1"/>
    <row r="25458" ht="24.9" customHeight="1"/>
    <row r="25459" ht="24.9" customHeight="1"/>
    <row r="25460" ht="24.9" customHeight="1"/>
    <row r="25461" ht="24.9" customHeight="1"/>
    <row r="25462" ht="24.9" customHeight="1"/>
    <row r="25463" ht="24.9" customHeight="1"/>
    <row r="25464" ht="24.9" customHeight="1"/>
    <row r="25465" ht="24.9" customHeight="1"/>
    <row r="25466" ht="24.9" customHeight="1"/>
    <row r="25467" ht="24.9" customHeight="1"/>
    <row r="25468" ht="24.9" customHeight="1"/>
    <row r="25469" ht="24.9" customHeight="1"/>
    <row r="25470" ht="24.9" customHeight="1"/>
    <row r="25471" ht="24.9" customHeight="1"/>
    <row r="25472" ht="24.9" customHeight="1"/>
    <row r="25473" ht="24.9" customHeight="1"/>
    <row r="25474" ht="24.9" customHeight="1"/>
    <row r="25475" ht="24.9" customHeight="1"/>
    <row r="25476" ht="24.9" customHeight="1"/>
    <row r="25477" ht="24.9" customHeight="1"/>
    <row r="25478" ht="24.9" customHeight="1"/>
    <row r="25479" ht="24.9" customHeight="1"/>
    <row r="25480" ht="24.9" customHeight="1"/>
    <row r="25481" ht="24.9" customHeight="1"/>
    <row r="25482" ht="24.9" customHeight="1"/>
    <row r="25483" ht="24.9" customHeight="1"/>
    <row r="25484" ht="24.9" customHeight="1"/>
    <row r="25485" ht="24.9" customHeight="1"/>
    <row r="25486" ht="24.9" customHeight="1"/>
    <row r="25487" ht="24.9" customHeight="1"/>
    <row r="25488" ht="24.9" customHeight="1"/>
    <row r="25489" ht="24.9" customHeight="1"/>
    <row r="25490" ht="24.9" customHeight="1"/>
    <row r="25491" ht="24.9" customHeight="1"/>
    <row r="25492" ht="24.9" customHeight="1"/>
    <row r="25493" ht="24.9" customHeight="1"/>
    <row r="25494" ht="24.9" customHeight="1"/>
    <row r="25495" ht="24.9" customHeight="1"/>
    <row r="25496" ht="24.9" customHeight="1"/>
    <row r="25497" ht="24.9" customHeight="1"/>
    <row r="25498" ht="24.9" customHeight="1"/>
    <row r="25499" ht="24.9" customHeight="1"/>
    <row r="25500" ht="24.9" customHeight="1"/>
    <row r="25501" ht="24.9" customHeight="1"/>
    <row r="25502" ht="24.9" customHeight="1"/>
    <row r="25503" ht="24.9" customHeight="1"/>
    <row r="25504" ht="24.9" customHeight="1"/>
    <row r="25505" ht="24.9" customHeight="1"/>
    <row r="25506" ht="24.9" customHeight="1"/>
    <row r="25507" ht="24.9" customHeight="1"/>
    <row r="25508" ht="24.9" customHeight="1"/>
    <row r="25509" ht="24.9" customHeight="1"/>
    <row r="25510" ht="24.9" customHeight="1"/>
    <row r="25511" ht="24.9" customHeight="1"/>
    <row r="25512" ht="24.9" customHeight="1"/>
    <row r="25513" ht="24.9" customHeight="1"/>
    <row r="25514" ht="24.9" customHeight="1"/>
    <row r="25515" ht="24.9" customHeight="1"/>
    <row r="25516" ht="24.9" customHeight="1"/>
    <row r="25517" ht="24.9" customHeight="1"/>
    <row r="25518" ht="24.9" customHeight="1"/>
    <row r="25519" ht="24.9" customHeight="1"/>
    <row r="25520" ht="24.9" customHeight="1"/>
    <row r="25521" ht="24.9" customHeight="1"/>
    <row r="25522" ht="24.9" customHeight="1"/>
    <row r="25523" ht="24.9" customHeight="1"/>
    <row r="25524" ht="24.9" customHeight="1"/>
    <row r="25525" ht="24.9" customHeight="1"/>
    <row r="25526" ht="24.9" customHeight="1"/>
    <row r="25527" ht="24.9" customHeight="1"/>
    <row r="25528" ht="24.9" customHeight="1"/>
    <row r="25529" ht="24.9" customHeight="1"/>
    <row r="25530" ht="24.9" customHeight="1"/>
    <row r="25531" ht="24.9" customHeight="1"/>
    <row r="25532" ht="24.9" customHeight="1"/>
    <row r="25533" ht="24.9" customHeight="1"/>
    <row r="25534" ht="24.9" customHeight="1"/>
    <row r="25535" ht="24.9" customHeight="1"/>
    <row r="25536" ht="24.9" customHeight="1"/>
    <row r="25537" ht="24.9" customHeight="1"/>
    <row r="25538" ht="24.9" customHeight="1"/>
    <row r="25539" ht="24.9" customHeight="1"/>
    <row r="25540" ht="24.9" customHeight="1"/>
    <row r="25541" ht="24.9" customHeight="1"/>
    <row r="25542" ht="24.9" customHeight="1"/>
    <row r="25543" ht="24.9" customHeight="1"/>
    <row r="25544" ht="24.9" customHeight="1"/>
    <row r="25545" ht="24.9" customHeight="1"/>
    <row r="25546" ht="24.9" customHeight="1"/>
    <row r="25547" ht="24.9" customHeight="1"/>
    <row r="25548" ht="24.9" customHeight="1"/>
    <row r="25549" ht="24.9" customHeight="1"/>
    <row r="25550" ht="24.9" customHeight="1"/>
    <row r="25551" ht="24.9" customHeight="1"/>
    <row r="25552" ht="24.9" customHeight="1"/>
    <row r="25553" ht="24.9" customHeight="1"/>
    <row r="25554" ht="24.9" customHeight="1"/>
    <row r="25555" ht="24.9" customHeight="1"/>
    <row r="25556" ht="24.9" customHeight="1"/>
    <row r="25557" ht="24.9" customHeight="1"/>
    <row r="25558" ht="24.9" customHeight="1"/>
    <row r="25559" ht="24.9" customHeight="1"/>
    <row r="25560" ht="24.9" customHeight="1"/>
    <row r="25561" ht="24.9" customHeight="1"/>
    <row r="25562" ht="24.9" customHeight="1"/>
    <row r="25563" ht="24.9" customHeight="1"/>
    <row r="25564" ht="24.9" customHeight="1"/>
    <row r="25565" ht="24.9" customHeight="1"/>
    <row r="25566" ht="24.9" customHeight="1"/>
    <row r="25567" ht="24.9" customHeight="1"/>
    <row r="25568" ht="24.9" customHeight="1"/>
    <row r="25569" ht="24.9" customHeight="1"/>
    <row r="25570" ht="24.9" customHeight="1"/>
    <row r="25571" ht="24.9" customHeight="1"/>
    <row r="25572" ht="24.9" customHeight="1"/>
    <row r="25573" ht="24.9" customHeight="1"/>
    <row r="25574" ht="24.9" customHeight="1"/>
    <row r="25575" ht="24.9" customHeight="1"/>
    <row r="25576" ht="24.9" customHeight="1"/>
    <row r="25577" ht="24.9" customHeight="1"/>
    <row r="25578" ht="24.9" customHeight="1"/>
    <row r="25579" ht="24.9" customHeight="1"/>
    <row r="25580" ht="24.9" customHeight="1"/>
    <row r="25581" ht="24.9" customHeight="1"/>
    <row r="25582" ht="24.9" customHeight="1"/>
    <row r="25583" ht="24.9" customHeight="1"/>
    <row r="25584" ht="24.9" customHeight="1"/>
    <row r="25585" ht="24.9" customHeight="1"/>
    <row r="25586" ht="24.9" customHeight="1"/>
    <row r="25587" ht="24.9" customHeight="1"/>
    <row r="25588" ht="24.9" customHeight="1"/>
    <row r="25589" ht="24.9" customHeight="1"/>
    <row r="25590" ht="24.9" customHeight="1"/>
    <row r="25591" ht="24.9" customHeight="1"/>
    <row r="25592" ht="24.9" customHeight="1"/>
    <row r="25593" ht="24.9" customHeight="1"/>
    <row r="25594" ht="24.9" customHeight="1"/>
    <row r="25595" ht="24.9" customHeight="1"/>
    <row r="25596" ht="24.9" customHeight="1"/>
    <row r="25597" ht="24.9" customHeight="1"/>
    <row r="25598" ht="24.9" customHeight="1"/>
    <row r="25599" ht="24.9" customHeight="1"/>
    <row r="25600" ht="24.9" customHeight="1"/>
    <row r="25601" ht="24.9" customHeight="1"/>
    <row r="25602" ht="24.9" customHeight="1"/>
    <row r="25603" ht="24.9" customHeight="1"/>
    <row r="25604" ht="24.9" customHeight="1"/>
    <row r="25605" ht="24.9" customHeight="1"/>
    <row r="25606" ht="24.9" customHeight="1"/>
    <row r="25607" ht="24.9" customHeight="1"/>
    <row r="25608" ht="24.9" customHeight="1"/>
    <row r="25609" ht="24.9" customHeight="1"/>
    <row r="25610" ht="24.9" customHeight="1"/>
    <row r="25611" ht="24.9" customHeight="1"/>
    <row r="25612" ht="24.9" customHeight="1"/>
    <row r="25613" ht="24.9" customHeight="1"/>
    <row r="25614" ht="24.9" customHeight="1"/>
    <row r="25615" ht="24.9" customHeight="1"/>
    <row r="25616" ht="24.9" customHeight="1"/>
    <row r="25617" ht="24.9" customHeight="1"/>
    <row r="25618" ht="24.9" customHeight="1"/>
    <row r="25619" ht="24.9" customHeight="1"/>
    <row r="25620" ht="24.9" customHeight="1"/>
    <row r="25621" ht="24.9" customHeight="1"/>
    <row r="25622" ht="24.9" customHeight="1"/>
    <row r="25623" ht="24.9" customHeight="1"/>
    <row r="25624" ht="24.9" customHeight="1"/>
    <row r="25625" ht="24.9" customHeight="1"/>
    <row r="25626" ht="24.9" customHeight="1"/>
    <row r="25627" ht="24.9" customHeight="1"/>
    <row r="25628" ht="24.9" customHeight="1"/>
    <row r="25629" ht="24.9" customHeight="1"/>
    <row r="25630" ht="24.9" customHeight="1"/>
    <row r="25631" ht="24.9" customHeight="1"/>
    <row r="25632" ht="24.9" customHeight="1"/>
    <row r="25633" ht="24.9" customHeight="1"/>
    <row r="25634" ht="24.9" customHeight="1"/>
    <row r="25635" ht="24.9" customHeight="1"/>
    <row r="25636" ht="24.9" customHeight="1"/>
    <row r="25637" ht="24.9" customHeight="1"/>
    <row r="25638" ht="24.9" customHeight="1"/>
    <row r="25639" ht="24.9" customHeight="1"/>
    <row r="25640" ht="24.9" customHeight="1"/>
    <row r="25641" ht="24.9" customHeight="1"/>
    <row r="25642" ht="24.9" customHeight="1"/>
    <row r="25643" ht="24.9" customHeight="1"/>
    <row r="25644" ht="24.9" customHeight="1"/>
    <row r="25645" ht="24.9" customHeight="1"/>
    <row r="25646" ht="24.9" customHeight="1"/>
    <row r="25647" ht="24.9" customHeight="1"/>
    <row r="25648" ht="24.9" customHeight="1"/>
    <row r="25649" ht="24.9" customHeight="1"/>
    <row r="25650" ht="24.9" customHeight="1"/>
    <row r="25651" ht="24.9" customHeight="1"/>
    <row r="25652" ht="24.9" customHeight="1"/>
    <row r="25653" ht="24.9" customHeight="1"/>
    <row r="25654" ht="24.9" customHeight="1"/>
    <row r="25655" ht="24.9" customHeight="1"/>
    <row r="25656" ht="24.9" customHeight="1"/>
    <row r="25657" ht="24.9" customHeight="1"/>
    <row r="25658" ht="24.9" customHeight="1"/>
    <row r="25659" ht="24.9" customHeight="1"/>
    <row r="25660" ht="24.9" customHeight="1"/>
    <row r="25661" ht="24.9" customHeight="1"/>
    <row r="25662" ht="24.9" customHeight="1"/>
    <row r="25663" ht="24.9" customHeight="1"/>
    <row r="25664" ht="24.9" customHeight="1"/>
    <row r="25665" ht="24.9" customHeight="1"/>
    <row r="25666" ht="24.9" customHeight="1"/>
    <row r="25667" ht="24.9" customHeight="1"/>
    <row r="25668" ht="24.9" customHeight="1"/>
    <row r="25669" ht="24.9" customHeight="1"/>
    <row r="25670" ht="24.9" customHeight="1"/>
    <row r="25671" ht="24.9" customHeight="1"/>
    <row r="25672" ht="24.9" customHeight="1"/>
    <row r="25673" ht="24.9" customHeight="1"/>
    <row r="25674" ht="24.9" customHeight="1"/>
    <row r="25675" ht="24.9" customHeight="1"/>
    <row r="25676" ht="24.9" customHeight="1"/>
    <row r="25677" ht="24.9" customHeight="1"/>
    <row r="25678" ht="24.9" customHeight="1"/>
    <row r="25679" ht="24.9" customHeight="1"/>
    <row r="25680" ht="24.9" customHeight="1"/>
    <row r="25681" ht="24.9" customHeight="1"/>
    <row r="25682" ht="24.9" customHeight="1"/>
    <row r="25683" ht="24.9" customHeight="1"/>
    <row r="25684" ht="24.9" customHeight="1"/>
    <row r="25685" ht="24.9" customHeight="1"/>
    <row r="25686" ht="24.9" customHeight="1"/>
    <row r="25687" ht="24.9" customHeight="1"/>
    <row r="25688" ht="24.9" customHeight="1"/>
    <row r="25689" ht="24.9" customHeight="1"/>
    <row r="25690" ht="24.9" customHeight="1"/>
    <row r="25691" ht="24.9" customHeight="1"/>
    <row r="25692" ht="24.9" customHeight="1"/>
    <row r="25693" ht="24.9" customHeight="1"/>
    <row r="25694" ht="24.9" customHeight="1"/>
    <row r="25695" ht="24.9" customHeight="1"/>
    <row r="25696" ht="24.9" customHeight="1"/>
    <row r="25697" ht="24.9" customHeight="1"/>
    <row r="25698" ht="24.9" customHeight="1"/>
    <row r="25699" ht="24.9" customHeight="1"/>
    <row r="25700" ht="24.9" customHeight="1"/>
    <row r="25701" ht="24.9" customHeight="1"/>
    <row r="25702" ht="24.9" customHeight="1"/>
    <row r="25703" ht="24.9" customHeight="1"/>
    <row r="25704" ht="24.9" customHeight="1"/>
    <row r="25705" ht="24.9" customHeight="1"/>
    <row r="25706" ht="24.9" customHeight="1"/>
    <row r="25707" ht="24.9" customHeight="1"/>
    <row r="25708" ht="24.9" customHeight="1"/>
    <row r="25709" ht="24.9" customHeight="1"/>
    <row r="25710" ht="24.9" customHeight="1"/>
    <row r="25711" ht="24.9" customHeight="1"/>
    <row r="25712" ht="24.9" customHeight="1"/>
    <row r="25713" ht="24.9" customHeight="1"/>
    <row r="25714" ht="24.9" customHeight="1"/>
    <row r="25715" ht="24.9" customHeight="1"/>
    <row r="25716" ht="24.9" customHeight="1"/>
    <row r="25717" ht="24.9" customHeight="1"/>
    <row r="25718" ht="24.9" customHeight="1"/>
    <row r="25719" ht="24.9" customHeight="1"/>
    <row r="25720" ht="24.9" customHeight="1"/>
    <row r="25721" ht="24.9" customHeight="1"/>
    <row r="25722" ht="24.9" customHeight="1"/>
    <row r="25723" ht="24.9" customHeight="1"/>
    <row r="25724" ht="24.9" customHeight="1"/>
    <row r="25725" ht="24.9" customHeight="1"/>
    <row r="25726" ht="24.9" customHeight="1"/>
    <row r="25727" ht="24.9" customHeight="1"/>
    <row r="25728" ht="24.9" customHeight="1"/>
    <row r="25729" ht="24.9" customHeight="1"/>
    <row r="25730" ht="24.9" customHeight="1"/>
    <row r="25731" ht="24.9" customHeight="1"/>
    <row r="25732" ht="24.9" customHeight="1"/>
    <row r="25733" ht="24.9" customHeight="1"/>
    <row r="25734" ht="24.9" customHeight="1"/>
    <row r="25735" ht="24.9" customHeight="1"/>
    <row r="25736" ht="24.9" customHeight="1"/>
    <row r="25737" ht="24.9" customHeight="1"/>
    <row r="25738" ht="24.9" customHeight="1"/>
    <row r="25739" ht="24.9" customHeight="1"/>
    <row r="25740" ht="24.9" customHeight="1"/>
    <row r="25741" ht="24.9" customHeight="1"/>
    <row r="25742" ht="24.9" customHeight="1"/>
    <row r="25743" ht="24.9" customHeight="1"/>
    <row r="25744" ht="24.9" customHeight="1"/>
    <row r="25745" ht="24.9" customHeight="1"/>
    <row r="25746" ht="24.9" customHeight="1"/>
    <row r="25747" ht="24.9" customHeight="1"/>
    <row r="25748" ht="24.9" customHeight="1"/>
    <row r="25749" ht="24.9" customHeight="1"/>
    <row r="25750" ht="24.9" customHeight="1"/>
    <row r="25751" ht="24.9" customHeight="1"/>
    <row r="25752" ht="24.9" customHeight="1"/>
    <row r="25753" ht="24.9" customHeight="1"/>
    <row r="25754" ht="24.9" customHeight="1"/>
    <row r="25755" ht="24.9" customHeight="1"/>
    <row r="25756" ht="24.9" customHeight="1"/>
    <row r="25757" ht="24.9" customHeight="1"/>
    <row r="25758" ht="24.9" customHeight="1"/>
    <row r="25759" ht="24.9" customHeight="1"/>
    <row r="25760" ht="24.9" customHeight="1"/>
    <row r="25761" ht="24.9" customHeight="1"/>
    <row r="25762" ht="24.9" customHeight="1"/>
    <row r="25763" ht="24.9" customHeight="1"/>
    <row r="25764" ht="24.9" customHeight="1"/>
    <row r="25765" ht="24.9" customHeight="1"/>
    <row r="25766" ht="24.9" customHeight="1"/>
    <row r="25767" ht="24.9" customHeight="1"/>
    <row r="25768" ht="24.9" customHeight="1"/>
    <row r="25769" ht="24.9" customHeight="1"/>
    <row r="25770" ht="24.9" customHeight="1"/>
    <row r="25771" ht="24.9" customHeight="1"/>
    <row r="25772" ht="24.9" customHeight="1"/>
    <row r="25773" ht="24.9" customHeight="1"/>
    <row r="25774" ht="24.9" customHeight="1"/>
    <row r="25775" ht="24.9" customHeight="1"/>
    <row r="25776" ht="24.9" customHeight="1"/>
    <row r="25777" ht="24.9" customHeight="1"/>
    <row r="25778" ht="24.9" customHeight="1"/>
    <row r="25779" ht="24.9" customHeight="1"/>
    <row r="25780" ht="24.9" customHeight="1"/>
    <row r="25781" ht="24.9" customHeight="1"/>
    <row r="25782" ht="24.9" customHeight="1"/>
    <row r="25783" ht="24.9" customHeight="1"/>
    <row r="25784" ht="24.9" customHeight="1"/>
    <row r="25785" ht="24.9" customHeight="1"/>
    <row r="25786" ht="24.9" customHeight="1"/>
    <row r="25787" ht="24.9" customHeight="1"/>
    <row r="25788" ht="24.9" customHeight="1"/>
    <row r="25789" ht="24.9" customHeight="1"/>
    <row r="25790" ht="24.9" customHeight="1"/>
    <row r="25791" ht="24.9" customHeight="1"/>
    <row r="25792" ht="24.9" customHeight="1"/>
    <row r="25793" ht="24.9" customHeight="1"/>
    <row r="25794" ht="24.9" customHeight="1"/>
    <row r="25795" ht="24.9" customHeight="1"/>
    <row r="25796" ht="24.9" customHeight="1"/>
    <row r="25797" ht="24.9" customHeight="1"/>
    <row r="25798" ht="24.9" customHeight="1"/>
    <row r="25799" ht="24.9" customHeight="1"/>
    <row r="25800" ht="24.9" customHeight="1"/>
    <row r="25801" ht="24.9" customHeight="1"/>
    <row r="25802" ht="24.9" customHeight="1"/>
    <row r="25803" ht="24.9" customHeight="1"/>
    <row r="25804" ht="24.9" customHeight="1"/>
    <row r="25805" ht="24.9" customHeight="1"/>
    <row r="25806" ht="24.9" customHeight="1"/>
    <row r="25807" ht="24.9" customHeight="1"/>
    <row r="25808" ht="24.9" customHeight="1"/>
    <row r="25809" ht="24.9" customHeight="1"/>
    <row r="25810" ht="24.9" customHeight="1"/>
    <row r="25811" ht="24.9" customHeight="1"/>
    <row r="25812" ht="24.9" customHeight="1"/>
    <row r="25813" ht="24.9" customHeight="1"/>
    <row r="25814" ht="24.9" customHeight="1"/>
    <row r="25815" ht="24.9" customHeight="1"/>
    <row r="25816" ht="24.9" customHeight="1"/>
    <row r="25817" ht="24.9" customHeight="1"/>
    <row r="25818" ht="24.9" customHeight="1"/>
    <row r="25819" ht="24.9" customHeight="1"/>
    <row r="25820" ht="24.9" customHeight="1"/>
    <row r="25821" ht="24.9" customHeight="1"/>
    <row r="25822" ht="24.9" customHeight="1"/>
    <row r="25823" ht="24.9" customHeight="1"/>
    <row r="25824" ht="24.9" customHeight="1"/>
    <row r="25825" ht="24.9" customHeight="1"/>
    <row r="25826" ht="24.9" customHeight="1"/>
    <row r="25827" ht="24.9" customHeight="1"/>
    <row r="25828" ht="24.9" customHeight="1"/>
    <row r="25829" ht="24.9" customHeight="1"/>
    <row r="25830" ht="24.9" customHeight="1"/>
    <row r="25831" ht="24.9" customHeight="1"/>
    <row r="25832" ht="24.9" customHeight="1"/>
    <row r="25833" ht="24.9" customHeight="1"/>
    <row r="25834" ht="24.9" customHeight="1"/>
    <row r="25835" ht="24.9" customHeight="1"/>
    <row r="25836" ht="24.9" customHeight="1"/>
    <row r="25837" ht="24.9" customHeight="1"/>
    <row r="25838" ht="24.9" customHeight="1"/>
    <row r="25839" ht="24.9" customHeight="1"/>
    <row r="25840" ht="24.9" customHeight="1"/>
    <row r="25841" ht="24.9" customHeight="1"/>
    <row r="25842" ht="24.9" customHeight="1"/>
    <row r="25843" ht="24.9" customHeight="1"/>
    <row r="25844" ht="24.9" customHeight="1"/>
    <row r="25845" ht="24.9" customHeight="1"/>
    <row r="25846" ht="24.9" customHeight="1"/>
    <row r="25847" ht="24.9" customHeight="1"/>
    <row r="25848" ht="24.9" customHeight="1"/>
    <row r="25849" ht="24.9" customHeight="1"/>
    <row r="25850" ht="24.9" customHeight="1"/>
    <row r="25851" ht="24.9" customHeight="1"/>
    <row r="25852" ht="24.9" customHeight="1"/>
    <row r="25853" ht="24.9" customHeight="1"/>
    <row r="25854" ht="24.9" customHeight="1"/>
    <row r="25855" ht="24.9" customHeight="1"/>
    <row r="25856" ht="24.9" customHeight="1"/>
    <row r="25857" ht="24.9" customHeight="1"/>
    <row r="25858" ht="24.9" customHeight="1"/>
    <row r="25859" ht="24.9" customHeight="1"/>
    <row r="25860" ht="24.9" customHeight="1"/>
    <row r="25861" ht="24.9" customHeight="1"/>
    <row r="25862" ht="24.9" customHeight="1"/>
    <row r="25863" ht="24.9" customHeight="1"/>
    <row r="25864" ht="24.9" customHeight="1"/>
    <row r="25865" ht="24.9" customHeight="1"/>
    <row r="25866" ht="24.9" customHeight="1"/>
    <row r="25867" ht="24.9" customHeight="1"/>
    <row r="25868" ht="24.9" customHeight="1"/>
    <row r="25869" ht="24.9" customHeight="1"/>
    <row r="25870" ht="24.9" customHeight="1"/>
    <row r="25871" ht="24.9" customHeight="1"/>
    <row r="25872" ht="24.9" customHeight="1"/>
    <row r="25873" ht="24.9" customHeight="1"/>
    <row r="25874" ht="24.9" customHeight="1"/>
    <row r="25875" ht="24.9" customHeight="1"/>
    <row r="25876" ht="24.9" customHeight="1"/>
    <row r="25877" ht="24.9" customHeight="1"/>
    <row r="25878" ht="24.9" customHeight="1"/>
    <row r="25879" ht="24.9" customHeight="1"/>
    <row r="25880" ht="24.9" customHeight="1"/>
    <row r="25881" ht="24.9" customHeight="1"/>
    <row r="25882" ht="24.9" customHeight="1"/>
    <row r="25883" ht="24.9" customHeight="1"/>
    <row r="25884" ht="24.9" customHeight="1"/>
    <row r="25885" ht="24.9" customHeight="1"/>
    <row r="25886" ht="24.9" customHeight="1"/>
    <row r="25887" ht="24.9" customHeight="1"/>
    <row r="25888" ht="24.9" customHeight="1"/>
    <row r="25889" ht="24.9" customHeight="1"/>
    <row r="25890" ht="24.9" customHeight="1"/>
    <row r="25891" ht="24.9" customHeight="1"/>
    <row r="25892" ht="24.9" customHeight="1"/>
    <row r="25893" ht="24.9" customHeight="1"/>
    <row r="25894" ht="24.9" customHeight="1"/>
    <row r="25895" ht="24.9" customHeight="1"/>
    <row r="25896" ht="24.9" customHeight="1"/>
    <row r="25897" ht="24.9" customHeight="1"/>
    <row r="25898" ht="24.9" customHeight="1"/>
    <row r="25899" ht="24.9" customHeight="1"/>
    <row r="25900" ht="24.9" customHeight="1"/>
    <row r="25901" ht="24.9" customHeight="1"/>
    <row r="25902" ht="24.9" customHeight="1"/>
    <row r="25903" ht="24.9" customHeight="1"/>
    <row r="25904" ht="24.9" customHeight="1"/>
    <row r="25905" ht="24.9" customHeight="1"/>
    <row r="25906" ht="24.9" customHeight="1"/>
    <row r="25907" ht="24.9" customHeight="1"/>
    <row r="25908" ht="24.9" customHeight="1"/>
    <row r="25909" ht="24.9" customHeight="1"/>
    <row r="25910" ht="24.9" customHeight="1"/>
    <row r="25911" ht="24.9" customHeight="1"/>
    <row r="25912" ht="24.9" customHeight="1"/>
    <row r="25913" ht="24.9" customHeight="1"/>
    <row r="25914" ht="24.9" customHeight="1"/>
    <row r="25915" ht="24.9" customHeight="1"/>
    <row r="25916" ht="24.9" customHeight="1"/>
    <row r="25917" ht="24.9" customHeight="1"/>
    <row r="25918" ht="24.9" customHeight="1"/>
    <row r="25919" ht="24.9" customHeight="1"/>
    <row r="25920" ht="24.9" customHeight="1"/>
    <row r="25921" ht="24.9" customHeight="1"/>
    <row r="25922" ht="24.9" customHeight="1"/>
    <row r="25923" ht="24.9" customHeight="1"/>
    <row r="25924" ht="24.9" customHeight="1"/>
    <row r="25925" ht="24.9" customHeight="1"/>
    <row r="25926" ht="24.9" customHeight="1"/>
    <row r="25927" ht="24.9" customHeight="1"/>
    <row r="25928" ht="24.9" customHeight="1"/>
    <row r="25929" ht="24.9" customHeight="1"/>
    <row r="25930" ht="24.9" customHeight="1"/>
    <row r="25931" ht="24.9" customHeight="1"/>
    <row r="25932" ht="24.9" customHeight="1"/>
    <row r="25933" ht="24.9" customHeight="1"/>
    <row r="25934" ht="24.9" customHeight="1"/>
    <row r="25935" ht="24.9" customHeight="1"/>
    <row r="25936" ht="24.9" customHeight="1"/>
    <row r="25937" ht="24.9" customHeight="1"/>
    <row r="25938" ht="24.9" customHeight="1"/>
    <row r="25939" ht="24.9" customHeight="1"/>
    <row r="25940" ht="24.9" customHeight="1"/>
    <row r="25941" ht="24.9" customHeight="1"/>
    <row r="25942" ht="24.9" customHeight="1"/>
    <row r="25943" ht="24.9" customHeight="1"/>
    <row r="25944" ht="24.9" customHeight="1"/>
    <row r="25945" ht="24.9" customHeight="1"/>
    <row r="25946" ht="24.9" customHeight="1"/>
    <row r="25947" ht="24.9" customHeight="1"/>
    <row r="25948" ht="24.9" customHeight="1"/>
    <row r="25949" ht="24.9" customHeight="1"/>
    <row r="25950" ht="24.9" customHeight="1"/>
    <row r="25951" ht="24.9" customHeight="1"/>
    <row r="25952" ht="24.9" customHeight="1"/>
    <row r="25953" ht="24.9" customHeight="1"/>
    <row r="25954" ht="24.9" customHeight="1"/>
    <row r="25955" ht="24.9" customHeight="1"/>
    <row r="25956" ht="24.9" customHeight="1"/>
    <row r="25957" ht="24.9" customHeight="1"/>
    <row r="25958" ht="24.9" customHeight="1"/>
    <row r="25959" ht="24.9" customHeight="1"/>
    <row r="25960" ht="24.9" customHeight="1"/>
    <row r="25961" ht="24.9" customHeight="1"/>
    <row r="25962" ht="24.9" customHeight="1"/>
    <row r="25963" ht="24.9" customHeight="1"/>
    <row r="25964" ht="24.9" customHeight="1"/>
    <row r="25965" ht="24.9" customHeight="1"/>
    <row r="25966" ht="24.9" customHeight="1"/>
    <row r="25967" ht="24.9" customHeight="1"/>
    <row r="25968" ht="24.9" customHeight="1"/>
    <row r="25969" ht="24.9" customHeight="1"/>
    <row r="25970" ht="24.9" customHeight="1"/>
    <row r="25971" ht="24.9" customHeight="1"/>
    <row r="25972" ht="24.9" customHeight="1"/>
    <row r="25973" ht="24.9" customHeight="1"/>
    <row r="25974" ht="24.9" customHeight="1"/>
    <row r="25975" ht="24.9" customHeight="1"/>
    <row r="25976" ht="24.9" customHeight="1"/>
    <row r="25977" ht="24.9" customHeight="1"/>
    <row r="25978" ht="24.9" customHeight="1"/>
    <row r="25979" ht="24.9" customHeight="1"/>
    <row r="25980" ht="24.9" customHeight="1"/>
    <row r="25981" ht="24.9" customHeight="1"/>
    <row r="25982" ht="24.9" customHeight="1"/>
    <row r="25983" ht="24.9" customHeight="1"/>
    <row r="25984" ht="24.9" customHeight="1"/>
    <row r="25985" ht="24.9" customHeight="1"/>
    <row r="25986" ht="24.9" customHeight="1"/>
    <row r="25987" ht="24.9" customHeight="1"/>
    <row r="25988" ht="24.9" customHeight="1"/>
    <row r="25989" ht="24.9" customHeight="1"/>
    <row r="25990" ht="24.9" customHeight="1"/>
    <row r="25991" ht="24.9" customHeight="1"/>
    <row r="25992" ht="24.9" customHeight="1"/>
    <row r="25993" ht="24.9" customHeight="1"/>
    <row r="25994" ht="24.9" customHeight="1"/>
    <row r="25995" ht="24.9" customHeight="1"/>
    <row r="25996" ht="24.9" customHeight="1"/>
    <row r="25997" ht="24.9" customHeight="1"/>
    <row r="25998" ht="24.9" customHeight="1"/>
    <row r="25999" ht="24.9" customHeight="1"/>
    <row r="26000" ht="24.9" customHeight="1"/>
    <row r="26001" ht="24.9" customHeight="1"/>
    <row r="26002" ht="24.9" customHeight="1"/>
    <row r="26003" ht="24.9" customHeight="1"/>
    <row r="26004" ht="24.9" customHeight="1"/>
    <row r="26005" ht="24.9" customHeight="1"/>
    <row r="26006" ht="24.9" customHeight="1"/>
    <row r="26007" ht="24.9" customHeight="1"/>
    <row r="26008" ht="24.9" customHeight="1"/>
    <row r="26009" ht="24.9" customHeight="1"/>
    <row r="26010" ht="24.9" customHeight="1"/>
    <row r="26011" ht="24.9" customHeight="1"/>
    <row r="26012" ht="24.9" customHeight="1"/>
    <row r="26013" ht="24.9" customHeight="1"/>
    <row r="26014" ht="24.9" customHeight="1"/>
    <row r="26015" ht="24.9" customHeight="1"/>
    <row r="26016" ht="24.9" customHeight="1"/>
    <row r="26017" ht="24.9" customHeight="1"/>
    <row r="26018" ht="24.9" customHeight="1"/>
    <row r="26019" ht="24.9" customHeight="1"/>
    <row r="26020" ht="24.9" customHeight="1"/>
    <row r="26021" ht="24.9" customHeight="1"/>
    <row r="26022" ht="24.9" customHeight="1"/>
    <row r="26023" ht="24.9" customHeight="1"/>
    <row r="26024" ht="24.9" customHeight="1"/>
    <row r="26025" ht="24.9" customHeight="1"/>
    <row r="26026" ht="24.9" customHeight="1"/>
    <row r="26027" ht="24.9" customHeight="1"/>
    <row r="26028" ht="24.9" customHeight="1"/>
    <row r="26029" ht="24.9" customHeight="1"/>
    <row r="26030" ht="24.9" customHeight="1"/>
    <row r="26031" ht="24.9" customHeight="1"/>
    <row r="26032" ht="24.9" customHeight="1"/>
    <row r="26033" ht="24.9" customHeight="1"/>
    <row r="26034" ht="24.9" customHeight="1"/>
    <row r="26035" ht="24.9" customHeight="1"/>
    <row r="26036" ht="24.9" customHeight="1"/>
    <row r="26037" ht="24.9" customHeight="1"/>
    <row r="26038" ht="24.9" customHeight="1"/>
    <row r="26039" ht="24.9" customHeight="1"/>
    <row r="26040" ht="24.9" customHeight="1"/>
    <row r="26041" ht="24.9" customHeight="1"/>
    <row r="26042" ht="24.9" customHeight="1"/>
    <row r="26043" ht="24.9" customHeight="1"/>
    <row r="26044" ht="24.9" customHeight="1"/>
    <row r="26045" ht="24.9" customHeight="1"/>
    <row r="26046" ht="24.9" customHeight="1"/>
    <row r="26047" ht="24.9" customHeight="1"/>
    <row r="26048" ht="24.9" customHeight="1"/>
    <row r="26049" ht="24.9" customHeight="1"/>
    <row r="26050" ht="24.9" customHeight="1"/>
    <row r="26051" ht="24.9" customHeight="1"/>
    <row r="26052" ht="24.9" customHeight="1"/>
    <row r="26053" ht="24.9" customHeight="1"/>
    <row r="26054" ht="24.9" customHeight="1"/>
    <row r="26055" ht="24.9" customHeight="1"/>
    <row r="26056" ht="24.9" customHeight="1"/>
    <row r="26057" ht="24.9" customHeight="1"/>
    <row r="26058" ht="24.9" customHeight="1"/>
    <row r="26059" ht="24.9" customHeight="1"/>
    <row r="26060" ht="24.9" customHeight="1"/>
    <row r="26061" ht="24.9" customHeight="1"/>
    <row r="26062" ht="24.9" customHeight="1"/>
    <row r="26063" ht="24.9" customHeight="1"/>
    <row r="26064" ht="24.9" customHeight="1"/>
    <row r="26065" ht="24.9" customHeight="1"/>
    <row r="26066" ht="24.9" customHeight="1"/>
    <row r="26067" ht="24.9" customHeight="1"/>
    <row r="26068" ht="24.9" customHeight="1"/>
    <row r="26069" ht="24.9" customHeight="1"/>
    <row r="26070" ht="24.9" customHeight="1"/>
    <row r="26071" ht="24.9" customHeight="1"/>
    <row r="26072" ht="24.9" customHeight="1"/>
    <row r="26073" ht="24.9" customHeight="1"/>
    <row r="26074" ht="24.9" customHeight="1"/>
    <row r="26075" ht="24.9" customHeight="1"/>
    <row r="26076" ht="24.9" customHeight="1"/>
    <row r="26077" ht="24.9" customHeight="1"/>
    <row r="26078" ht="24.9" customHeight="1"/>
    <row r="26079" ht="24.9" customHeight="1"/>
    <row r="26080" ht="24.9" customHeight="1"/>
    <row r="26081" ht="24.9" customHeight="1"/>
    <row r="26082" ht="24.9" customHeight="1"/>
    <row r="26083" ht="24.9" customHeight="1"/>
    <row r="26084" ht="24.9" customHeight="1"/>
    <row r="26085" ht="24.9" customHeight="1"/>
    <row r="26086" ht="24.9" customHeight="1"/>
    <row r="26087" ht="24.9" customHeight="1"/>
    <row r="26088" ht="24.9" customHeight="1"/>
    <row r="26089" ht="24.9" customHeight="1"/>
    <row r="26090" ht="24.9" customHeight="1"/>
    <row r="26091" ht="24.9" customHeight="1"/>
    <row r="26092" ht="24.9" customHeight="1"/>
    <row r="26093" ht="24.9" customHeight="1"/>
    <row r="26094" ht="24.9" customHeight="1"/>
    <row r="26095" ht="24.9" customHeight="1"/>
    <row r="26096" ht="24.9" customHeight="1"/>
    <row r="26097" ht="24.9" customHeight="1"/>
    <row r="26098" ht="24.9" customHeight="1"/>
    <row r="26099" ht="24.9" customHeight="1"/>
    <row r="26100" ht="24.9" customHeight="1"/>
    <row r="26101" ht="24.9" customHeight="1"/>
    <row r="26102" ht="24.9" customHeight="1"/>
    <row r="26103" ht="24.9" customHeight="1"/>
    <row r="26104" ht="24.9" customHeight="1"/>
    <row r="26105" ht="24.9" customHeight="1"/>
    <row r="26106" ht="24.9" customHeight="1"/>
    <row r="26107" ht="24.9" customHeight="1"/>
    <row r="26108" ht="24.9" customHeight="1"/>
    <row r="26109" ht="24.9" customHeight="1"/>
    <row r="26110" ht="24.9" customHeight="1"/>
    <row r="26111" ht="24.9" customHeight="1"/>
    <row r="26112" ht="24.9" customHeight="1"/>
    <row r="26113" ht="24.9" customHeight="1"/>
    <row r="26114" ht="24.9" customHeight="1"/>
    <row r="26115" ht="24.9" customHeight="1"/>
    <row r="26116" ht="24.9" customHeight="1"/>
    <row r="26117" ht="24.9" customHeight="1"/>
    <row r="26118" ht="24.9" customHeight="1"/>
    <row r="26119" ht="24.9" customHeight="1"/>
    <row r="26120" ht="24.9" customHeight="1"/>
    <row r="26121" ht="24.9" customHeight="1"/>
    <row r="26122" ht="24.9" customHeight="1"/>
    <row r="26123" ht="24.9" customHeight="1"/>
    <row r="26124" ht="24.9" customHeight="1"/>
    <row r="26125" ht="24.9" customHeight="1"/>
    <row r="26126" ht="24.9" customHeight="1"/>
    <row r="26127" ht="24.9" customHeight="1"/>
    <row r="26128" ht="24.9" customHeight="1"/>
    <row r="26129" ht="24.9" customHeight="1"/>
    <row r="26130" ht="24.9" customHeight="1"/>
    <row r="26131" ht="24.9" customHeight="1"/>
    <row r="26132" ht="24.9" customHeight="1"/>
    <row r="26133" ht="24.9" customHeight="1"/>
    <row r="26134" ht="24.9" customHeight="1"/>
    <row r="26135" ht="24.9" customHeight="1"/>
    <row r="26136" ht="24.9" customHeight="1"/>
    <row r="26137" ht="24.9" customHeight="1"/>
    <row r="26138" ht="24.9" customHeight="1"/>
    <row r="26139" ht="24.9" customHeight="1"/>
    <row r="26140" ht="24.9" customHeight="1"/>
    <row r="26141" ht="24.9" customHeight="1"/>
    <row r="26142" ht="24.9" customHeight="1"/>
    <row r="26143" ht="24.9" customHeight="1"/>
    <row r="26144" ht="24.9" customHeight="1"/>
    <row r="26145" ht="24.9" customHeight="1"/>
    <row r="26146" ht="24.9" customHeight="1"/>
    <row r="26147" ht="24.9" customHeight="1"/>
    <row r="26148" ht="24.9" customHeight="1"/>
    <row r="26149" ht="24.9" customHeight="1"/>
    <row r="26150" ht="24.9" customHeight="1"/>
    <row r="26151" ht="24.9" customHeight="1"/>
    <row r="26152" ht="24.9" customHeight="1"/>
    <row r="26153" ht="24.9" customHeight="1"/>
    <row r="26154" ht="24.9" customHeight="1"/>
    <row r="26155" ht="24.9" customHeight="1"/>
    <row r="26156" ht="24.9" customHeight="1"/>
    <row r="26157" ht="24.9" customHeight="1"/>
    <row r="26158" ht="24.9" customHeight="1"/>
    <row r="26159" ht="24.9" customHeight="1"/>
    <row r="26160" ht="24.9" customHeight="1"/>
    <row r="26161" ht="24.9" customHeight="1"/>
    <row r="26162" ht="24.9" customHeight="1"/>
    <row r="26163" ht="24.9" customHeight="1"/>
    <row r="26164" ht="24.9" customHeight="1"/>
    <row r="26165" ht="24.9" customHeight="1"/>
    <row r="26166" ht="24.9" customHeight="1"/>
    <row r="26167" ht="24.9" customHeight="1"/>
    <row r="26168" ht="24.9" customHeight="1"/>
    <row r="26169" ht="24.9" customHeight="1"/>
    <row r="26170" ht="24.9" customHeight="1"/>
    <row r="26171" ht="24.9" customHeight="1"/>
    <row r="26172" ht="24.9" customHeight="1"/>
    <row r="26173" ht="24.9" customHeight="1"/>
    <row r="26174" ht="24.9" customHeight="1"/>
    <row r="26175" ht="24.9" customHeight="1"/>
    <row r="26176" ht="24.9" customHeight="1"/>
    <row r="26177" ht="24.9" customHeight="1"/>
    <row r="26178" ht="24.9" customHeight="1"/>
    <row r="26179" ht="24.9" customHeight="1"/>
    <row r="26180" ht="24.9" customHeight="1"/>
    <row r="26181" ht="24.9" customHeight="1"/>
    <row r="26182" ht="24.9" customHeight="1"/>
    <row r="26183" ht="24.9" customHeight="1"/>
    <row r="26184" ht="24.9" customHeight="1"/>
    <row r="26185" ht="24.9" customHeight="1"/>
    <row r="26186" ht="24.9" customHeight="1"/>
    <row r="26187" ht="24.9" customHeight="1"/>
    <row r="26188" ht="24.9" customHeight="1"/>
    <row r="26189" ht="24.9" customHeight="1"/>
    <row r="26190" ht="24.9" customHeight="1"/>
    <row r="26191" ht="24.9" customHeight="1"/>
    <row r="26192" ht="24.9" customHeight="1"/>
    <row r="26193" ht="24.9" customHeight="1"/>
    <row r="26194" ht="24.9" customHeight="1"/>
    <row r="26195" ht="24.9" customHeight="1"/>
    <row r="26196" ht="24.9" customHeight="1"/>
    <row r="26197" ht="24.9" customHeight="1"/>
    <row r="26198" ht="24.9" customHeight="1"/>
    <row r="26199" ht="24.9" customHeight="1"/>
    <row r="26200" ht="24.9" customHeight="1"/>
    <row r="26201" ht="24.9" customHeight="1"/>
    <row r="26202" ht="24.9" customHeight="1"/>
    <row r="26203" ht="24.9" customHeight="1"/>
    <row r="26204" ht="24.9" customHeight="1"/>
    <row r="26205" ht="24.9" customHeight="1"/>
    <row r="26206" ht="24.9" customHeight="1"/>
    <row r="26207" ht="24.9" customHeight="1"/>
    <row r="26208" ht="24.9" customHeight="1"/>
    <row r="26209" ht="24.9" customHeight="1"/>
    <row r="26210" ht="24.9" customHeight="1"/>
    <row r="26211" ht="24.9" customHeight="1"/>
    <row r="26212" ht="24.9" customHeight="1"/>
    <row r="26213" ht="24.9" customHeight="1"/>
    <row r="26214" ht="24.9" customHeight="1"/>
    <row r="26215" ht="24.9" customHeight="1"/>
    <row r="26216" ht="24.9" customHeight="1"/>
    <row r="26217" ht="24.9" customHeight="1"/>
    <row r="26218" ht="24.9" customHeight="1"/>
    <row r="26219" ht="24.9" customHeight="1"/>
    <row r="26220" ht="24.9" customHeight="1"/>
    <row r="26221" ht="24.9" customHeight="1"/>
    <row r="26222" ht="24.9" customHeight="1"/>
    <row r="26223" ht="24.9" customHeight="1"/>
    <row r="26224" ht="24.9" customHeight="1"/>
    <row r="26225" ht="24.9" customHeight="1"/>
    <row r="26226" ht="24.9" customHeight="1"/>
    <row r="26227" ht="24.9" customHeight="1"/>
    <row r="26228" ht="24.9" customHeight="1"/>
    <row r="26229" ht="24.9" customHeight="1"/>
    <row r="26230" ht="24.9" customHeight="1"/>
    <row r="26231" ht="24.9" customHeight="1"/>
    <row r="26232" ht="24.9" customHeight="1"/>
    <row r="26233" ht="24.9" customHeight="1"/>
    <row r="26234" ht="24.9" customHeight="1"/>
    <row r="26235" ht="24.9" customHeight="1"/>
    <row r="26236" ht="24.9" customHeight="1"/>
    <row r="26237" ht="24.9" customHeight="1"/>
    <row r="26238" ht="24.9" customHeight="1"/>
    <row r="26239" ht="24.9" customHeight="1"/>
    <row r="26240" ht="24.9" customHeight="1"/>
    <row r="26241" ht="24.9" customHeight="1"/>
    <row r="26242" ht="24.9" customHeight="1"/>
    <row r="26243" ht="24.9" customHeight="1"/>
    <row r="26244" ht="24.9" customHeight="1"/>
    <row r="26245" ht="24.9" customHeight="1"/>
    <row r="26246" ht="24.9" customHeight="1"/>
    <row r="26247" ht="24.9" customHeight="1"/>
    <row r="26248" ht="24.9" customHeight="1"/>
    <row r="26249" ht="24.9" customHeight="1"/>
    <row r="26250" ht="24.9" customHeight="1"/>
    <row r="26251" ht="24.9" customHeight="1"/>
    <row r="26252" ht="24.9" customHeight="1"/>
    <row r="26253" ht="24.9" customHeight="1"/>
    <row r="26254" ht="24.9" customHeight="1"/>
    <row r="26255" ht="24.9" customHeight="1"/>
    <row r="26256" ht="24.9" customHeight="1"/>
    <row r="26257" ht="24.9" customHeight="1"/>
    <row r="26258" ht="24.9" customHeight="1"/>
    <row r="26259" ht="24.9" customHeight="1"/>
    <row r="26260" ht="24.9" customHeight="1"/>
    <row r="26261" ht="24.9" customHeight="1"/>
    <row r="26262" ht="24.9" customHeight="1"/>
    <row r="26263" ht="24.9" customHeight="1"/>
    <row r="26264" ht="24.9" customHeight="1"/>
    <row r="26265" ht="24.9" customHeight="1"/>
    <row r="26266" ht="24.9" customHeight="1"/>
    <row r="26267" ht="24.9" customHeight="1"/>
    <row r="26268" ht="24.9" customHeight="1"/>
    <row r="26269" ht="24.9" customHeight="1"/>
    <row r="26270" ht="24.9" customHeight="1"/>
    <row r="26271" ht="24.9" customHeight="1"/>
    <row r="26272" ht="24.9" customHeight="1"/>
    <row r="26273" ht="24.9" customHeight="1"/>
    <row r="26274" ht="24.9" customHeight="1"/>
    <row r="26275" ht="24.9" customHeight="1"/>
    <row r="26276" ht="24.9" customHeight="1"/>
    <row r="26277" ht="24.9" customHeight="1"/>
    <row r="26278" ht="24.9" customHeight="1"/>
    <row r="26279" ht="24.9" customHeight="1"/>
    <row r="26280" ht="24.9" customHeight="1"/>
    <row r="26281" ht="24.9" customHeight="1"/>
    <row r="26282" ht="24.9" customHeight="1"/>
    <row r="26283" ht="24.9" customHeight="1"/>
    <row r="26284" ht="24.9" customHeight="1"/>
    <row r="26285" ht="24.9" customHeight="1"/>
    <row r="26286" ht="24.9" customHeight="1"/>
    <row r="26287" ht="24.9" customHeight="1"/>
    <row r="26288" ht="24.9" customHeight="1"/>
    <row r="26289" ht="24.9" customHeight="1"/>
    <row r="26290" ht="24.9" customHeight="1"/>
    <row r="26291" ht="24.9" customHeight="1"/>
    <row r="26292" ht="24.9" customHeight="1"/>
    <row r="26293" ht="24.9" customHeight="1"/>
    <row r="26294" ht="24.9" customHeight="1"/>
    <row r="26295" ht="24.9" customHeight="1"/>
    <row r="26296" ht="24.9" customHeight="1"/>
    <row r="26297" ht="24.9" customHeight="1"/>
    <row r="26298" ht="24.9" customHeight="1"/>
    <row r="26299" ht="24.9" customHeight="1"/>
    <row r="26300" ht="24.9" customHeight="1"/>
    <row r="26301" ht="24.9" customHeight="1"/>
    <row r="26302" ht="24.9" customHeight="1"/>
    <row r="26303" ht="24.9" customHeight="1"/>
    <row r="26304" ht="24.9" customHeight="1"/>
    <row r="26305" ht="24.9" customHeight="1"/>
    <row r="26306" ht="24.9" customHeight="1"/>
    <row r="26307" ht="24.9" customHeight="1"/>
    <row r="26308" ht="24.9" customHeight="1"/>
    <row r="26309" ht="24.9" customHeight="1"/>
    <row r="26310" ht="24.9" customHeight="1"/>
    <row r="26311" ht="24.9" customHeight="1"/>
    <row r="26312" ht="24.9" customHeight="1"/>
    <row r="26313" ht="24.9" customHeight="1"/>
    <row r="26314" ht="24.9" customHeight="1"/>
    <row r="26315" ht="24.9" customHeight="1"/>
    <row r="26316" ht="24.9" customHeight="1"/>
    <row r="26317" ht="24.9" customHeight="1"/>
    <row r="26318" ht="24.9" customHeight="1"/>
    <row r="26319" ht="24.9" customHeight="1"/>
    <row r="26320" ht="24.9" customHeight="1"/>
    <row r="26321" ht="24.9" customHeight="1"/>
    <row r="26322" ht="24.9" customHeight="1"/>
    <row r="26323" ht="24.9" customHeight="1"/>
    <row r="26324" ht="24.9" customHeight="1"/>
    <row r="26325" ht="24.9" customHeight="1"/>
    <row r="26326" ht="24.9" customHeight="1"/>
    <row r="26327" ht="24.9" customHeight="1"/>
    <row r="26328" ht="24.9" customHeight="1"/>
    <row r="26329" ht="24.9" customHeight="1"/>
    <row r="26330" ht="24.9" customHeight="1"/>
    <row r="26331" ht="24.9" customHeight="1"/>
    <row r="26332" ht="24.9" customHeight="1"/>
    <row r="26333" ht="24.9" customHeight="1"/>
    <row r="26334" ht="24.9" customHeight="1"/>
    <row r="26335" ht="24.9" customHeight="1"/>
    <row r="26336" ht="24.9" customHeight="1"/>
    <row r="26337" ht="24.9" customHeight="1"/>
    <row r="26338" ht="24.9" customHeight="1"/>
    <row r="26339" ht="24.9" customHeight="1"/>
    <row r="26340" ht="24.9" customHeight="1"/>
    <row r="26341" ht="24.9" customHeight="1"/>
    <row r="26342" ht="24.9" customHeight="1"/>
    <row r="26343" ht="24.9" customHeight="1"/>
    <row r="26344" ht="24.9" customHeight="1"/>
    <row r="26345" ht="24.9" customHeight="1"/>
    <row r="26346" ht="24.9" customHeight="1"/>
    <row r="26347" ht="24.9" customHeight="1"/>
    <row r="26348" ht="24.9" customHeight="1"/>
    <row r="26349" ht="24.9" customHeight="1"/>
    <row r="26350" ht="24.9" customHeight="1"/>
    <row r="26351" ht="24.9" customHeight="1"/>
    <row r="26352" ht="24.9" customHeight="1"/>
    <row r="26353" ht="24.9" customHeight="1"/>
    <row r="26354" ht="24.9" customHeight="1"/>
    <row r="26355" ht="24.9" customHeight="1"/>
    <row r="26356" ht="24.9" customHeight="1"/>
    <row r="26357" ht="24.9" customHeight="1"/>
    <row r="26358" ht="24.9" customHeight="1"/>
    <row r="26359" ht="24.9" customHeight="1"/>
    <row r="26360" ht="24.9" customHeight="1"/>
    <row r="26361" ht="24.9" customHeight="1"/>
    <row r="26362" ht="24.9" customHeight="1"/>
    <row r="26363" ht="24.9" customHeight="1"/>
    <row r="26364" ht="24.9" customHeight="1"/>
    <row r="26365" ht="24.9" customHeight="1"/>
    <row r="26366" ht="24.9" customHeight="1"/>
    <row r="26367" ht="24.9" customHeight="1"/>
    <row r="26368" ht="24.9" customHeight="1"/>
    <row r="26369" ht="24.9" customHeight="1"/>
    <row r="26370" ht="24.9" customHeight="1"/>
    <row r="26371" ht="24.9" customHeight="1"/>
    <row r="26372" ht="24.9" customHeight="1"/>
    <row r="26373" ht="24.9" customHeight="1"/>
    <row r="26374" ht="24.9" customHeight="1"/>
    <row r="26375" ht="24.9" customHeight="1"/>
    <row r="26376" ht="24.9" customHeight="1"/>
    <row r="26377" ht="24.9" customHeight="1"/>
    <row r="26378" ht="24.9" customHeight="1"/>
    <row r="26379" ht="24.9" customHeight="1"/>
    <row r="26380" ht="24.9" customHeight="1"/>
    <row r="26381" ht="24.9" customHeight="1"/>
    <row r="26382" ht="24.9" customHeight="1"/>
    <row r="26383" ht="24.9" customHeight="1"/>
    <row r="26384" ht="24.9" customHeight="1"/>
    <row r="26385" ht="24.9" customHeight="1"/>
    <row r="26386" ht="24.9" customHeight="1"/>
    <row r="26387" ht="24.9" customHeight="1"/>
    <row r="26388" ht="24.9" customHeight="1"/>
    <row r="26389" ht="24.9" customHeight="1"/>
    <row r="26390" ht="24.9" customHeight="1"/>
    <row r="26391" ht="24.9" customHeight="1"/>
    <row r="26392" ht="24.9" customHeight="1"/>
    <row r="26393" ht="24.9" customHeight="1"/>
    <row r="26394" ht="24.9" customHeight="1"/>
    <row r="26395" ht="24.9" customHeight="1"/>
    <row r="26396" ht="24.9" customHeight="1"/>
    <row r="26397" ht="24.9" customHeight="1"/>
    <row r="26398" ht="24.9" customHeight="1"/>
    <row r="26399" ht="24.9" customHeight="1"/>
    <row r="26400" ht="24.9" customHeight="1"/>
    <row r="26401" ht="24.9" customHeight="1"/>
    <row r="26402" ht="24.9" customHeight="1"/>
    <row r="26403" ht="24.9" customHeight="1"/>
    <row r="26404" ht="24.9" customHeight="1"/>
    <row r="26405" ht="24.9" customHeight="1"/>
    <row r="26406" ht="24.9" customHeight="1"/>
    <row r="26407" ht="24.9" customHeight="1"/>
    <row r="26408" ht="24.9" customHeight="1"/>
    <row r="26409" ht="24.9" customHeight="1"/>
    <row r="26410" ht="24.9" customHeight="1"/>
    <row r="26411" ht="24.9" customHeight="1"/>
    <row r="26412" ht="24.9" customHeight="1"/>
    <row r="26413" ht="24.9" customHeight="1"/>
    <row r="26414" ht="24.9" customHeight="1"/>
    <row r="26415" ht="24.9" customHeight="1"/>
    <row r="26416" ht="24.9" customHeight="1"/>
    <row r="26417" ht="24.9" customHeight="1"/>
    <row r="26418" ht="24.9" customHeight="1"/>
    <row r="26419" ht="24.9" customHeight="1"/>
    <row r="26420" ht="24.9" customHeight="1"/>
    <row r="26421" ht="24.9" customHeight="1"/>
    <row r="26422" ht="24.9" customHeight="1"/>
    <row r="26423" ht="24.9" customHeight="1"/>
    <row r="26424" ht="24.9" customHeight="1"/>
    <row r="26425" ht="24.9" customHeight="1"/>
    <row r="26426" ht="24.9" customHeight="1"/>
    <row r="26427" ht="24.9" customHeight="1"/>
    <row r="26428" ht="24.9" customHeight="1"/>
    <row r="26429" ht="24.9" customHeight="1"/>
    <row r="26430" ht="24.9" customHeight="1"/>
    <row r="26431" ht="24.9" customHeight="1"/>
    <row r="26432" ht="24.9" customHeight="1"/>
    <row r="26433" ht="24.9" customHeight="1"/>
    <row r="26434" ht="24.9" customHeight="1"/>
    <row r="26435" ht="24.9" customHeight="1"/>
    <row r="26436" ht="24.9" customHeight="1"/>
    <row r="26437" ht="24.9" customHeight="1"/>
    <row r="26438" ht="24.9" customHeight="1"/>
    <row r="26439" ht="24.9" customHeight="1"/>
    <row r="26440" ht="24.9" customHeight="1"/>
    <row r="26441" ht="24.9" customHeight="1"/>
    <row r="26442" ht="24.9" customHeight="1"/>
    <row r="26443" ht="24.9" customHeight="1"/>
    <row r="26444" ht="24.9" customHeight="1"/>
    <row r="26445" ht="24.9" customHeight="1"/>
    <row r="26446" ht="24.9" customHeight="1"/>
    <row r="26447" ht="24.9" customHeight="1"/>
    <row r="26448" ht="24.9" customHeight="1"/>
    <row r="26449" ht="24.9" customHeight="1"/>
    <row r="26450" ht="24.9" customHeight="1"/>
    <row r="26451" ht="24.9" customHeight="1"/>
    <row r="26452" ht="24.9" customHeight="1"/>
    <row r="26453" ht="24.9" customHeight="1"/>
    <row r="26454" ht="24.9" customHeight="1"/>
    <row r="26455" ht="24.9" customHeight="1"/>
    <row r="26456" ht="24.9" customHeight="1"/>
    <row r="26457" ht="24.9" customHeight="1"/>
    <row r="26458" ht="24.9" customHeight="1"/>
    <row r="26459" ht="24.9" customHeight="1"/>
    <row r="26460" ht="24.9" customHeight="1"/>
    <row r="26461" ht="24.9" customHeight="1"/>
    <row r="26462" ht="24.9" customHeight="1"/>
    <row r="26463" ht="24.9" customHeight="1"/>
    <row r="26464" ht="24.9" customHeight="1"/>
    <row r="26465" ht="24.9" customHeight="1"/>
    <row r="26466" ht="24.9" customHeight="1"/>
    <row r="26467" ht="24.9" customHeight="1"/>
    <row r="26468" ht="24.9" customHeight="1"/>
    <row r="26469" ht="24.9" customHeight="1"/>
    <row r="26470" ht="24.9" customHeight="1"/>
    <row r="26471" ht="24.9" customHeight="1"/>
    <row r="26472" ht="24.9" customHeight="1"/>
    <row r="26473" ht="24.9" customHeight="1"/>
    <row r="26474" ht="24.9" customHeight="1"/>
    <row r="26475" ht="24.9" customHeight="1"/>
    <row r="26476" ht="24.9" customHeight="1"/>
    <row r="26477" ht="24.9" customHeight="1"/>
    <row r="26478" ht="24.9" customHeight="1"/>
    <row r="26479" ht="24.9" customHeight="1"/>
    <row r="26480" ht="24.9" customHeight="1"/>
    <row r="26481" ht="24.9" customHeight="1"/>
    <row r="26482" ht="24.9" customHeight="1"/>
    <row r="26483" ht="24.9" customHeight="1"/>
    <row r="26484" ht="24.9" customHeight="1"/>
    <row r="26485" ht="24.9" customHeight="1"/>
    <row r="26486" ht="24.9" customHeight="1"/>
    <row r="26487" ht="24.9" customHeight="1"/>
    <row r="26488" ht="24.9" customHeight="1"/>
    <row r="26489" ht="24.9" customHeight="1"/>
    <row r="26490" ht="24.9" customHeight="1"/>
    <row r="26491" ht="24.9" customHeight="1"/>
    <row r="26492" ht="24.9" customHeight="1"/>
    <row r="26493" ht="24.9" customHeight="1"/>
    <row r="26494" ht="24.9" customHeight="1"/>
    <row r="26495" ht="24.9" customHeight="1"/>
    <row r="26496" ht="24.9" customHeight="1"/>
    <row r="26497" ht="24.9" customHeight="1"/>
    <row r="26498" ht="24.9" customHeight="1"/>
    <row r="26499" ht="24.9" customHeight="1"/>
    <row r="26500" ht="24.9" customHeight="1"/>
    <row r="26501" ht="24.9" customHeight="1"/>
    <row r="26502" ht="24.9" customHeight="1"/>
    <row r="26503" ht="24.9" customHeight="1"/>
    <row r="26504" ht="24.9" customHeight="1"/>
    <row r="26505" ht="24.9" customHeight="1"/>
    <row r="26506" ht="24.9" customHeight="1"/>
    <row r="26507" ht="24.9" customHeight="1"/>
    <row r="26508" ht="24.9" customHeight="1"/>
    <row r="26509" ht="24.9" customHeight="1"/>
    <row r="26510" ht="24.9" customHeight="1"/>
    <row r="26511" ht="24.9" customHeight="1"/>
    <row r="26512" ht="24.9" customHeight="1"/>
    <row r="26513" ht="24.9" customHeight="1"/>
    <row r="26514" ht="24.9" customHeight="1"/>
    <row r="26515" ht="24.9" customHeight="1"/>
    <row r="26516" ht="24.9" customHeight="1"/>
    <row r="26517" ht="24.9" customHeight="1"/>
    <row r="26518" ht="24.9" customHeight="1"/>
    <row r="26519" ht="24.9" customHeight="1"/>
    <row r="26520" ht="24.9" customHeight="1"/>
    <row r="26521" ht="24.9" customHeight="1"/>
    <row r="26522" ht="24.9" customHeight="1"/>
    <row r="26523" ht="24.9" customHeight="1"/>
    <row r="26524" ht="24.9" customHeight="1"/>
    <row r="26525" ht="24.9" customHeight="1"/>
    <row r="26526" ht="24.9" customHeight="1"/>
    <row r="26527" ht="24.9" customHeight="1"/>
    <row r="26528" ht="24.9" customHeight="1"/>
    <row r="26529" ht="24.9" customHeight="1"/>
    <row r="26530" ht="24.9" customHeight="1"/>
    <row r="26531" ht="24.9" customHeight="1"/>
    <row r="26532" ht="24.9" customHeight="1"/>
    <row r="26533" ht="24.9" customHeight="1"/>
    <row r="26534" ht="24.9" customHeight="1"/>
    <row r="26535" ht="24.9" customHeight="1"/>
    <row r="26536" ht="24.9" customHeight="1"/>
    <row r="26537" ht="24.9" customHeight="1"/>
    <row r="26538" ht="24.9" customHeight="1"/>
    <row r="26539" ht="24.9" customHeight="1"/>
    <row r="26540" ht="24.9" customHeight="1"/>
    <row r="26541" ht="24.9" customHeight="1"/>
    <row r="26542" ht="24.9" customHeight="1"/>
    <row r="26543" ht="24.9" customHeight="1"/>
    <row r="26544" ht="24.9" customHeight="1"/>
    <row r="26545" ht="24.9" customHeight="1"/>
    <row r="26546" ht="24.9" customHeight="1"/>
    <row r="26547" ht="24.9" customHeight="1"/>
    <row r="26548" ht="24.9" customHeight="1"/>
    <row r="26549" ht="24.9" customHeight="1"/>
    <row r="26550" ht="24.9" customHeight="1"/>
    <row r="26551" ht="24.9" customHeight="1"/>
    <row r="26552" ht="24.9" customHeight="1"/>
    <row r="26553" ht="24.9" customHeight="1"/>
    <row r="26554" ht="24.9" customHeight="1"/>
    <row r="26555" ht="24.9" customHeight="1"/>
    <row r="26556" ht="24.9" customHeight="1"/>
    <row r="26557" ht="24.9" customHeight="1"/>
    <row r="26558" ht="24.9" customHeight="1"/>
    <row r="26559" ht="24.9" customHeight="1"/>
    <row r="26560" ht="24.9" customHeight="1"/>
    <row r="26561" ht="24.9" customHeight="1"/>
    <row r="26562" ht="24.9" customHeight="1"/>
    <row r="26563" ht="24.9" customHeight="1"/>
    <row r="26564" ht="24.9" customHeight="1"/>
    <row r="26565" ht="24.9" customHeight="1"/>
    <row r="26566" ht="24.9" customHeight="1"/>
    <row r="26567" ht="24.9" customHeight="1"/>
    <row r="26568" ht="24.9" customHeight="1"/>
    <row r="26569" ht="24.9" customHeight="1"/>
    <row r="26570" ht="24.9" customHeight="1"/>
    <row r="26571" ht="24.9" customHeight="1"/>
    <row r="26572" ht="24.9" customHeight="1"/>
    <row r="26573" ht="24.9" customHeight="1"/>
    <row r="26574" ht="24.9" customHeight="1"/>
    <row r="26575" ht="24.9" customHeight="1"/>
    <row r="26576" ht="24.9" customHeight="1"/>
    <row r="26577" ht="24.9" customHeight="1"/>
    <row r="26578" ht="24.9" customHeight="1"/>
    <row r="26579" ht="24.9" customHeight="1"/>
    <row r="26580" ht="24.9" customHeight="1"/>
    <row r="26581" ht="24.9" customHeight="1"/>
    <row r="26582" ht="24.9" customHeight="1"/>
    <row r="26583" ht="24.9" customHeight="1"/>
    <row r="26584" ht="24.9" customHeight="1"/>
    <row r="26585" ht="24.9" customHeight="1"/>
    <row r="26586" ht="24.9" customHeight="1"/>
    <row r="26587" ht="24.9" customHeight="1"/>
    <row r="26588" ht="24.9" customHeight="1"/>
    <row r="26589" ht="24.9" customHeight="1"/>
    <row r="26590" ht="24.9" customHeight="1"/>
    <row r="26591" ht="24.9" customHeight="1"/>
    <row r="26592" ht="24.9" customHeight="1"/>
    <row r="26593" ht="24.9" customHeight="1"/>
    <row r="26594" ht="24.9" customHeight="1"/>
    <row r="26595" ht="24.9" customHeight="1"/>
    <row r="26596" ht="24.9" customHeight="1"/>
    <row r="26597" ht="24.9" customHeight="1"/>
    <row r="26598" ht="24.9" customHeight="1"/>
    <row r="26599" ht="24.9" customHeight="1"/>
    <row r="26600" ht="24.9" customHeight="1"/>
    <row r="26601" ht="24.9" customHeight="1"/>
    <row r="26602" ht="24.9" customHeight="1"/>
    <row r="26603" ht="24.9" customHeight="1"/>
    <row r="26604" ht="24.9" customHeight="1"/>
    <row r="26605" ht="24.9" customHeight="1"/>
    <row r="26606" ht="24.9" customHeight="1"/>
    <row r="26607" ht="24.9" customHeight="1"/>
    <row r="26608" ht="24.9" customHeight="1"/>
    <row r="26609" ht="24.9" customHeight="1"/>
    <row r="26610" ht="24.9" customHeight="1"/>
    <row r="26611" ht="24.9" customHeight="1"/>
    <row r="26612" ht="24.9" customHeight="1"/>
    <row r="26613" ht="24.9" customHeight="1"/>
    <row r="26614" ht="24.9" customHeight="1"/>
    <row r="26615" ht="24.9" customHeight="1"/>
    <row r="26616" ht="24.9" customHeight="1"/>
    <row r="26617" ht="24.9" customHeight="1"/>
    <row r="26618" ht="24.9" customHeight="1"/>
    <row r="26619" ht="24.9" customHeight="1"/>
    <row r="26620" ht="24.9" customHeight="1"/>
    <row r="26621" ht="24.9" customHeight="1"/>
    <row r="26622" ht="24.9" customHeight="1"/>
    <row r="26623" ht="24.9" customHeight="1"/>
    <row r="26624" ht="24.9" customHeight="1"/>
    <row r="26625" ht="24.9" customHeight="1"/>
    <row r="26626" ht="24.9" customHeight="1"/>
    <row r="26627" ht="24.9" customHeight="1"/>
    <row r="26628" ht="24.9" customHeight="1"/>
    <row r="26629" ht="24.9" customHeight="1"/>
    <row r="26630" ht="24.9" customHeight="1"/>
    <row r="26631" ht="24.9" customHeight="1"/>
    <row r="26632" ht="24.9" customHeight="1"/>
    <row r="26633" ht="24.9" customHeight="1"/>
    <row r="26634" ht="24.9" customHeight="1"/>
    <row r="26635" ht="24.9" customHeight="1"/>
    <row r="26636" ht="24.9" customHeight="1"/>
    <row r="26637" ht="24.9" customHeight="1"/>
    <row r="26638" ht="24.9" customHeight="1"/>
    <row r="26639" ht="24.9" customHeight="1"/>
    <row r="26640" ht="24.9" customHeight="1"/>
    <row r="26641" ht="24.9" customHeight="1"/>
    <row r="26642" ht="24.9" customHeight="1"/>
    <row r="26643" ht="24.9" customHeight="1"/>
    <row r="26644" ht="24.9" customHeight="1"/>
    <row r="26645" ht="24.9" customHeight="1"/>
    <row r="26646" ht="24.9" customHeight="1"/>
    <row r="26647" ht="24.9" customHeight="1"/>
    <row r="26648" ht="24.9" customHeight="1"/>
    <row r="26649" ht="24.9" customHeight="1"/>
    <row r="26650" ht="24.9" customHeight="1"/>
    <row r="26651" ht="24.9" customHeight="1"/>
    <row r="26652" ht="24.9" customHeight="1"/>
    <row r="26653" ht="24.9" customHeight="1"/>
    <row r="26654" ht="24.9" customHeight="1"/>
    <row r="26655" ht="24.9" customHeight="1"/>
    <row r="26656" ht="24.9" customHeight="1"/>
    <row r="26657" ht="24.9" customHeight="1"/>
    <row r="26658" ht="24.9" customHeight="1"/>
    <row r="26659" ht="24.9" customHeight="1"/>
    <row r="26660" ht="24.9" customHeight="1"/>
    <row r="26661" ht="24.9" customHeight="1"/>
    <row r="26662" ht="24.9" customHeight="1"/>
    <row r="26663" ht="24.9" customHeight="1"/>
    <row r="26664" ht="24.9" customHeight="1"/>
    <row r="26665" ht="24.9" customHeight="1"/>
    <row r="26666" ht="24.9" customHeight="1"/>
    <row r="26667" ht="24.9" customHeight="1"/>
    <row r="26668" ht="24.9" customHeight="1"/>
    <row r="26669" ht="24.9" customHeight="1"/>
    <row r="26670" ht="24.9" customHeight="1"/>
    <row r="26671" ht="24.9" customHeight="1"/>
    <row r="26672" ht="24.9" customHeight="1"/>
    <row r="26673" ht="24.9" customHeight="1"/>
    <row r="26674" ht="24.9" customHeight="1"/>
    <row r="26675" ht="24.9" customHeight="1"/>
    <row r="26676" ht="24.9" customHeight="1"/>
    <row r="26677" ht="24.9" customHeight="1"/>
    <row r="26678" ht="24.9" customHeight="1"/>
    <row r="26679" ht="24.9" customHeight="1"/>
    <row r="26680" ht="24.9" customHeight="1"/>
    <row r="26681" ht="24.9" customHeight="1"/>
    <row r="26682" ht="24.9" customHeight="1"/>
    <row r="26683" ht="24.9" customHeight="1"/>
    <row r="26684" ht="24.9" customHeight="1"/>
    <row r="26685" ht="24.9" customHeight="1"/>
    <row r="26686" ht="24.9" customHeight="1"/>
    <row r="26687" ht="24.9" customHeight="1"/>
    <row r="26688" ht="24.9" customHeight="1"/>
    <row r="26689" ht="24.9" customHeight="1"/>
    <row r="26690" ht="24.9" customHeight="1"/>
    <row r="26691" ht="24.9" customHeight="1"/>
    <row r="26692" ht="24.9" customHeight="1"/>
    <row r="26693" ht="24.9" customHeight="1"/>
    <row r="26694" ht="24.9" customHeight="1"/>
    <row r="26695" ht="24.9" customHeight="1"/>
    <row r="26696" ht="24.9" customHeight="1"/>
    <row r="26697" ht="24.9" customHeight="1"/>
    <row r="26698" ht="24.9" customHeight="1"/>
    <row r="26699" ht="24.9" customHeight="1"/>
    <row r="26700" ht="24.9" customHeight="1"/>
    <row r="26701" ht="24.9" customHeight="1"/>
    <row r="26702" ht="24.9" customHeight="1"/>
    <row r="26703" ht="24.9" customHeight="1"/>
    <row r="26704" ht="24.9" customHeight="1"/>
    <row r="26705" ht="24.9" customHeight="1"/>
    <row r="26706" ht="24.9" customHeight="1"/>
    <row r="26707" ht="24.9" customHeight="1"/>
    <row r="26708" ht="24.9" customHeight="1"/>
    <row r="26709" ht="24.9" customHeight="1"/>
    <row r="26710" ht="24.9" customHeight="1"/>
    <row r="26711" ht="24.9" customHeight="1"/>
    <row r="26712" ht="24.9" customHeight="1"/>
    <row r="26713" ht="24.9" customHeight="1"/>
    <row r="26714" ht="24.9" customHeight="1"/>
    <row r="26715" ht="24.9" customHeight="1"/>
    <row r="26716" ht="24.9" customHeight="1"/>
    <row r="26717" ht="24.9" customHeight="1"/>
    <row r="26718" ht="24.9" customHeight="1"/>
    <row r="26719" ht="24.9" customHeight="1"/>
    <row r="26720" ht="24.9" customHeight="1"/>
    <row r="26721" ht="24.9" customHeight="1"/>
    <row r="26722" ht="24.9" customHeight="1"/>
    <row r="26723" ht="24.9" customHeight="1"/>
    <row r="26724" ht="24.9" customHeight="1"/>
    <row r="26725" ht="24.9" customHeight="1"/>
    <row r="26726" ht="24.9" customHeight="1"/>
    <row r="26727" ht="24.9" customHeight="1"/>
    <row r="26728" ht="24.9" customHeight="1"/>
    <row r="26729" ht="24.9" customHeight="1"/>
    <row r="26730" ht="24.9" customHeight="1"/>
    <row r="26731" ht="24.9" customHeight="1"/>
    <row r="26732" ht="24.9" customHeight="1"/>
    <row r="26733" ht="24.9" customHeight="1"/>
    <row r="26734" ht="24.9" customHeight="1"/>
    <row r="26735" ht="24.9" customHeight="1"/>
    <row r="26736" ht="24.9" customHeight="1"/>
    <row r="26737" ht="24.9" customHeight="1"/>
    <row r="26738" ht="24.9" customHeight="1"/>
    <row r="26739" ht="24.9" customHeight="1"/>
    <row r="26740" ht="24.9" customHeight="1"/>
    <row r="26741" ht="24.9" customHeight="1"/>
    <row r="26742" ht="24.9" customHeight="1"/>
    <row r="26743" ht="24.9" customHeight="1"/>
    <row r="26744" ht="24.9" customHeight="1"/>
    <row r="26745" ht="24.9" customHeight="1"/>
    <row r="26746" ht="24.9" customHeight="1"/>
    <row r="26747" ht="24.9" customHeight="1"/>
    <row r="26748" ht="24.9" customHeight="1"/>
    <row r="26749" ht="24.9" customHeight="1"/>
    <row r="26750" ht="24.9" customHeight="1"/>
    <row r="26751" ht="24.9" customHeight="1"/>
    <row r="26752" ht="24.9" customHeight="1"/>
    <row r="26753" ht="24.9" customHeight="1"/>
    <row r="26754" ht="24.9" customHeight="1"/>
    <row r="26755" ht="24.9" customHeight="1"/>
    <row r="26756" ht="24.9" customHeight="1"/>
    <row r="26757" ht="24.9" customHeight="1"/>
    <row r="26758" ht="24.9" customHeight="1"/>
    <row r="26759" ht="24.9" customHeight="1"/>
    <row r="26760" ht="24.9" customHeight="1"/>
    <row r="26761" ht="24.9" customHeight="1"/>
    <row r="26762" ht="24.9" customHeight="1"/>
    <row r="26763" ht="24.9" customHeight="1"/>
    <row r="26764" ht="24.9" customHeight="1"/>
    <row r="26765" ht="24.9" customHeight="1"/>
    <row r="26766" ht="24.9" customHeight="1"/>
    <row r="26767" ht="24.9" customHeight="1"/>
    <row r="26768" ht="24.9" customHeight="1"/>
    <row r="26769" ht="24.9" customHeight="1"/>
    <row r="26770" ht="24.9" customHeight="1"/>
    <row r="26771" ht="24.9" customHeight="1"/>
    <row r="26772" ht="24.9" customHeight="1"/>
    <row r="26773" ht="24.9" customHeight="1"/>
    <row r="26774" ht="24.9" customHeight="1"/>
    <row r="26775" ht="24.9" customHeight="1"/>
    <row r="26776" ht="24.9" customHeight="1"/>
    <row r="26777" ht="24.9" customHeight="1"/>
    <row r="26778" ht="24.9" customHeight="1"/>
    <row r="26779" ht="24.9" customHeight="1"/>
    <row r="26780" ht="24.9" customHeight="1"/>
    <row r="26781" ht="24.9" customHeight="1"/>
    <row r="26782" ht="24.9" customHeight="1"/>
    <row r="26783" ht="24.9" customHeight="1"/>
    <row r="26784" ht="24.9" customHeight="1"/>
    <row r="26785" ht="24.9" customHeight="1"/>
    <row r="26786" ht="24.9" customHeight="1"/>
    <row r="26787" ht="24.9" customHeight="1"/>
    <row r="26788" ht="24.9" customHeight="1"/>
    <row r="26789" ht="24.9" customHeight="1"/>
    <row r="26790" ht="24.9" customHeight="1"/>
    <row r="26791" ht="24.9" customHeight="1"/>
    <row r="26792" ht="24.9" customHeight="1"/>
    <row r="26793" ht="24.9" customHeight="1"/>
    <row r="26794" ht="24.9" customHeight="1"/>
    <row r="26795" ht="24.9" customHeight="1"/>
    <row r="26796" ht="24.9" customHeight="1"/>
    <row r="26797" ht="24.9" customHeight="1"/>
    <row r="26798" ht="24.9" customHeight="1"/>
    <row r="26799" ht="24.9" customHeight="1"/>
    <row r="26800" ht="24.9" customHeight="1"/>
    <row r="26801" ht="24.9" customHeight="1"/>
    <row r="26802" ht="24.9" customHeight="1"/>
    <row r="26803" ht="24.9" customHeight="1"/>
    <row r="26804" ht="24.9" customHeight="1"/>
    <row r="26805" ht="24.9" customHeight="1"/>
    <row r="26806" ht="24.9" customHeight="1"/>
    <row r="26807" ht="24.9" customHeight="1"/>
    <row r="26808" ht="24.9" customHeight="1"/>
    <row r="26809" ht="24.9" customHeight="1"/>
    <row r="26810" ht="24.9" customHeight="1"/>
    <row r="26811" ht="24.9" customHeight="1"/>
    <row r="26812" ht="24.9" customHeight="1"/>
    <row r="26813" ht="24.9" customHeight="1"/>
    <row r="26814" ht="24.9" customHeight="1"/>
    <row r="26815" ht="24.9" customHeight="1"/>
    <row r="26816" ht="24.9" customHeight="1"/>
    <row r="26817" ht="24.9" customHeight="1"/>
    <row r="26818" ht="24.9" customHeight="1"/>
    <row r="26819" ht="24.9" customHeight="1"/>
    <row r="26820" ht="24.9" customHeight="1"/>
    <row r="26821" ht="24.9" customHeight="1"/>
    <row r="26822" ht="24.9" customHeight="1"/>
    <row r="26823" ht="24.9" customHeight="1"/>
    <row r="26824" ht="24.9" customHeight="1"/>
    <row r="26825" ht="24.9" customHeight="1"/>
    <row r="26826" ht="24.9" customHeight="1"/>
    <row r="26827" ht="24.9" customHeight="1"/>
    <row r="26828" ht="24.9" customHeight="1"/>
    <row r="26829" ht="24.9" customHeight="1"/>
    <row r="26830" ht="24.9" customHeight="1"/>
    <row r="26831" ht="24.9" customHeight="1"/>
    <row r="26832" ht="24.9" customHeight="1"/>
    <row r="26833" ht="24.9" customHeight="1"/>
    <row r="26834" ht="24.9" customHeight="1"/>
    <row r="26835" ht="24.9" customHeight="1"/>
    <row r="26836" ht="24.9" customHeight="1"/>
    <row r="26837" ht="24.9" customHeight="1"/>
    <row r="26838" ht="24.9" customHeight="1"/>
    <row r="26839" ht="24.9" customHeight="1"/>
    <row r="26840" ht="24.9" customHeight="1"/>
    <row r="26841" ht="24.9" customHeight="1"/>
    <row r="26842" ht="24.9" customHeight="1"/>
    <row r="26843" ht="24.9" customHeight="1"/>
    <row r="26844" ht="24.9" customHeight="1"/>
    <row r="26845" ht="24.9" customHeight="1"/>
    <row r="26846" ht="24.9" customHeight="1"/>
    <row r="26847" ht="24.9" customHeight="1"/>
    <row r="26848" ht="24.9" customHeight="1"/>
    <row r="26849" ht="24.9" customHeight="1"/>
    <row r="26850" ht="24.9" customHeight="1"/>
    <row r="26851" ht="24.9" customHeight="1"/>
    <row r="26852" ht="24.9" customHeight="1"/>
    <row r="26853" ht="24.9" customHeight="1"/>
    <row r="26854" ht="24.9" customHeight="1"/>
    <row r="26855" ht="24.9" customHeight="1"/>
    <row r="26856" ht="24.9" customHeight="1"/>
    <row r="26857" ht="24.9" customHeight="1"/>
    <row r="26858" ht="24.9" customHeight="1"/>
    <row r="26859" ht="24.9" customHeight="1"/>
    <row r="26860" ht="24.9" customHeight="1"/>
    <row r="26861" ht="24.9" customHeight="1"/>
    <row r="26862" ht="24.9" customHeight="1"/>
    <row r="26863" ht="24.9" customHeight="1"/>
    <row r="26864" ht="24.9" customHeight="1"/>
    <row r="26865" ht="24.9" customHeight="1"/>
    <row r="26866" ht="24.9" customHeight="1"/>
    <row r="26867" ht="24.9" customHeight="1"/>
    <row r="26868" ht="24.9" customHeight="1"/>
    <row r="26869" ht="24.9" customHeight="1"/>
    <row r="26870" ht="24.9" customHeight="1"/>
    <row r="26871" ht="24.9" customHeight="1"/>
    <row r="26872" ht="24.9" customHeight="1"/>
    <row r="26873" ht="24.9" customHeight="1"/>
    <row r="26874" ht="24.9" customHeight="1"/>
    <row r="26875" ht="24.9" customHeight="1"/>
    <row r="26876" ht="24.9" customHeight="1"/>
    <row r="26877" ht="24.9" customHeight="1"/>
    <row r="26878" ht="24.9" customHeight="1"/>
    <row r="26879" ht="24.9" customHeight="1"/>
    <row r="26880" ht="24.9" customHeight="1"/>
    <row r="26881" ht="24.9" customHeight="1"/>
    <row r="26882" ht="24.9" customHeight="1"/>
    <row r="26883" ht="24.9" customHeight="1"/>
    <row r="26884" ht="24.9" customHeight="1"/>
    <row r="26885" ht="24.9" customHeight="1"/>
    <row r="26886" ht="24.9" customHeight="1"/>
    <row r="26887" ht="24.9" customHeight="1"/>
    <row r="26888" ht="24.9" customHeight="1"/>
    <row r="26889" ht="24.9" customHeight="1"/>
    <row r="26890" ht="24.9" customHeight="1"/>
    <row r="26891" ht="24.9" customHeight="1"/>
    <row r="26892" ht="24.9" customHeight="1"/>
    <row r="26893" ht="24.9" customHeight="1"/>
    <row r="26894" ht="24.9" customHeight="1"/>
    <row r="26895" ht="24.9" customHeight="1"/>
    <row r="26896" ht="24.9" customHeight="1"/>
    <row r="26897" ht="24.9" customHeight="1"/>
    <row r="26898" ht="24.9" customHeight="1"/>
    <row r="26899" ht="24.9" customHeight="1"/>
    <row r="26900" ht="24.9" customHeight="1"/>
    <row r="26901" ht="24.9" customHeight="1"/>
    <row r="26902" ht="24.9" customHeight="1"/>
    <row r="26903" ht="24.9" customHeight="1"/>
    <row r="26904" ht="24.9" customHeight="1"/>
    <row r="26905" ht="24.9" customHeight="1"/>
    <row r="26906" ht="24.9" customHeight="1"/>
    <row r="26907" ht="24.9" customHeight="1"/>
    <row r="26908" ht="24.9" customHeight="1"/>
    <row r="26909" ht="24.9" customHeight="1"/>
    <row r="26910" ht="24.9" customHeight="1"/>
    <row r="26911" ht="24.9" customHeight="1"/>
    <row r="26912" ht="24.9" customHeight="1"/>
    <row r="26913" ht="24.9" customHeight="1"/>
    <row r="26914" ht="24.9" customHeight="1"/>
    <row r="26915" ht="24.9" customHeight="1"/>
    <row r="26916" ht="24.9" customHeight="1"/>
    <row r="26917" ht="24.9" customHeight="1"/>
    <row r="26918" ht="24.9" customHeight="1"/>
    <row r="26919" ht="24.9" customHeight="1"/>
    <row r="26920" ht="24.9" customHeight="1"/>
    <row r="26921" ht="24.9" customHeight="1"/>
    <row r="26922" ht="24.9" customHeight="1"/>
    <row r="26923" ht="24.9" customHeight="1"/>
    <row r="26924" ht="24.9" customHeight="1"/>
    <row r="26925" ht="24.9" customHeight="1"/>
    <row r="26926" ht="24.9" customHeight="1"/>
    <row r="26927" ht="24.9" customHeight="1"/>
    <row r="26928" ht="24.9" customHeight="1"/>
    <row r="26929" ht="24.9" customHeight="1"/>
    <row r="26930" ht="24.9" customHeight="1"/>
    <row r="26931" ht="24.9" customHeight="1"/>
    <row r="26932" ht="24.9" customHeight="1"/>
    <row r="26933" ht="24.9" customHeight="1"/>
    <row r="26934" ht="24.9" customHeight="1"/>
    <row r="26935" ht="24.9" customHeight="1"/>
    <row r="26936" ht="24.9" customHeight="1"/>
    <row r="26937" ht="24.9" customHeight="1"/>
    <row r="26938" ht="24.9" customHeight="1"/>
    <row r="26939" ht="24.9" customHeight="1"/>
    <row r="26940" ht="24.9" customHeight="1"/>
    <row r="26941" ht="24.9" customHeight="1"/>
    <row r="26942" ht="24.9" customHeight="1"/>
    <row r="26943" ht="24.9" customHeight="1"/>
    <row r="26944" ht="24.9" customHeight="1"/>
    <row r="26945" ht="24.9" customHeight="1"/>
    <row r="26946" ht="24.9" customHeight="1"/>
    <row r="26947" ht="24.9" customHeight="1"/>
    <row r="26948" ht="24.9" customHeight="1"/>
    <row r="26949" ht="24.9" customHeight="1"/>
    <row r="26950" ht="24.9" customHeight="1"/>
    <row r="26951" ht="24.9" customHeight="1"/>
    <row r="26952" ht="24.9" customHeight="1"/>
    <row r="26953" ht="24.9" customHeight="1"/>
    <row r="26954" ht="24.9" customHeight="1"/>
    <row r="26955" ht="24.9" customHeight="1"/>
    <row r="26956" ht="24.9" customHeight="1"/>
    <row r="26957" ht="24.9" customHeight="1"/>
    <row r="26958" ht="24.9" customHeight="1"/>
    <row r="26959" ht="24.9" customHeight="1"/>
    <row r="26960" ht="24.9" customHeight="1"/>
    <row r="26961" ht="24.9" customHeight="1"/>
    <row r="26962" ht="24.9" customHeight="1"/>
    <row r="26963" ht="24.9" customHeight="1"/>
    <row r="26964" ht="24.9" customHeight="1"/>
    <row r="26965" ht="24.9" customHeight="1"/>
    <row r="26966" ht="24.9" customHeight="1"/>
    <row r="26967" ht="24.9" customHeight="1"/>
    <row r="26968" ht="24.9" customHeight="1"/>
    <row r="26969" ht="24.9" customHeight="1"/>
    <row r="26970" ht="24.9" customHeight="1"/>
    <row r="26971" ht="24.9" customHeight="1"/>
    <row r="26972" ht="24.9" customHeight="1"/>
    <row r="26973" ht="24.9" customHeight="1"/>
    <row r="26974" ht="24.9" customHeight="1"/>
    <row r="26975" ht="24.9" customHeight="1"/>
    <row r="26976" ht="24.9" customHeight="1"/>
    <row r="26977" ht="24.9" customHeight="1"/>
    <row r="26978" ht="24.9" customHeight="1"/>
    <row r="26979" ht="24.9" customHeight="1"/>
    <row r="26980" ht="24.9" customHeight="1"/>
    <row r="26981" ht="24.9" customHeight="1"/>
    <row r="26982" ht="24.9" customHeight="1"/>
    <row r="26983" ht="24.9" customHeight="1"/>
    <row r="26984" ht="24.9" customHeight="1"/>
    <row r="26985" ht="24.9" customHeight="1"/>
    <row r="26986" ht="24.9" customHeight="1"/>
    <row r="26987" ht="24.9" customHeight="1"/>
    <row r="26988" ht="24.9" customHeight="1"/>
    <row r="26989" ht="24.9" customHeight="1"/>
    <row r="26990" ht="24.9" customHeight="1"/>
    <row r="26991" ht="24.9" customHeight="1"/>
    <row r="26992" ht="24.9" customHeight="1"/>
    <row r="26993" ht="24.9" customHeight="1"/>
    <row r="26994" ht="24.9" customHeight="1"/>
    <row r="26995" ht="24.9" customHeight="1"/>
    <row r="26996" ht="24.9" customHeight="1"/>
    <row r="26997" ht="24.9" customHeight="1"/>
    <row r="26998" ht="24.9" customHeight="1"/>
    <row r="26999" ht="24.9" customHeight="1"/>
    <row r="27000" ht="24.9" customHeight="1"/>
    <row r="27001" ht="24.9" customHeight="1"/>
    <row r="27002" ht="24.9" customHeight="1"/>
    <row r="27003" ht="24.9" customHeight="1"/>
    <row r="27004" ht="24.9" customHeight="1"/>
    <row r="27005" ht="24.9" customHeight="1"/>
    <row r="27006" ht="24.9" customHeight="1"/>
    <row r="27007" ht="24.9" customHeight="1"/>
    <row r="27008" ht="24.9" customHeight="1"/>
    <row r="27009" ht="24.9" customHeight="1"/>
    <row r="27010" ht="24.9" customHeight="1"/>
    <row r="27011" ht="24.9" customHeight="1"/>
    <row r="27012" ht="24.9" customHeight="1"/>
    <row r="27013" ht="24.9" customHeight="1"/>
    <row r="27014" ht="24.9" customHeight="1"/>
    <row r="27015" ht="24.9" customHeight="1"/>
    <row r="27016" ht="24.9" customHeight="1"/>
    <row r="27017" ht="24.9" customHeight="1"/>
    <row r="27018" ht="24.9" customHeight="1"/>
    <row r="27019" ht="24.9" customHeight="1"/>
    <row r="27020" ht="24.9" customHeight="1"/>
    <row r="27021" ht="24.9" customHeight="1"/>
    <row r="27022" ht="24.9" customHeight="1"/>
    <row r="27023" ht="24.9" customHeight="1"/>
    <row r="27024" ht="24.9" customHeight="1"/>
    <row r="27025" ht="24.9" customHeight="1"/>
    <row r="27026" ht="24.9" customHeight="1"/>
    <row r="27027" ht="24.9" customHeight="1"/>
    <row r="27028" ht="24.9" customHeight="1"/>
    <row r="27029" ht="24.9" customHeight="1"/>
    <row r="27030" ht="24.9" customHeight="1"/>
    <row r="27031" ht="24.9" customHeight="1"/>
    <row r="27032" ht="24.9" customHeight="1"/>
    <row r="27033" ht="24.9" customHeight="1"/>
    <row r="27034" ht="24.9" customHeight="1"/>
    <row r="27035" ht="24.9" customHeight="1"/>
    <row r="27036" ht="24.9" customHeight="1"/>
    <row r="27037" ht="24.9" customHeight="1"/>
    <row r="27038" ht="24.9" customHeight="1"/>
    <row r="27039" ht="24.9" customHeight="1"/>
    <row r="27040" ht="24.9" customHeight="1"/>
    <row r="27041" ht="24.9" customHeight="1"/>
    <row r="27042" ht="24.9" customHeight="1"/>
    <row r="27043" ht="24.9" customHeight="1"/>
    <row r="27044" ht="24.9" customHeight="1"/>
    <row r="27045" ht="24.9" customHeight="1"/>
    <row r="27046" ht="24.9" customHeight="1"/>
    <row r="27047" ht="24.9" customHeight="1"/>
    <row r="27048" ht="24.9" customHeight="1"/>
    <row r="27049" ht="24.9" customHeight="1"/>
    <row r="27050" ht="24.9" customHeight="1"/>
    <row r="27051" ht="24.9" customHeight="1"/>
    <row r="27052" ht="24.9" customHeight="1"/>
    <row r="27053" ht="24.9" customHeight="1"/>
    <row r="27054" ht="24.9" customHeight="1"/>
    <row r="27055" ht="24.9" customHeight="1"/>
    <row r="27056" ht="24.9" customHeight="1"/>
    <row r="27057" ht="24.9" customHeight="1"/>
    <row r="27058" ht="24.9" customHeight="1"/>
    <row r="27059" ht="24.9" customHeight="1"/>
    <row r="27060" ht="24.9" customHeight="1"/>
    <row r="27061" ht="24.9" customHeight="1"/>
    <row r="27062" ht="24.9" customHeight="1"/>
    <row r="27063" ht="24.9" customHeight="1"/>
    <row r="27064" ht="24.9" customHeight="1"/>
    <row r="27065" ht="24.9" customHeight="1"/>
    <row r="27066" ht="24.9" customHeight="1"/>
    <row r="27067" ht="24.9" customHeight="1"/>
    <row r="27068" ht="24.9" customHeight="1"/>
    <row r="27069" ht="24.9" customHeight="1"/>
    <row r="27070" ht="24.9" customHeight="1"/>
    <row r="27071" ht="24.9" customHeight="1"/>
    <row r="27072" ht="24.9" customHeight="1"/>
    <row r="27073" ht="24.9" customHeight="1"/>
    <row r="27074" ht="24.9" customHeight="1"/>
    <row r="27075" ht="24.9" customHeight="1"/>
    <row r="27076" ht="24.9" customHeight="1"/>
    <row r="27077" ht="24.9" customHeight="1"/>
    <row r="27078" ht="24.9" customHeight="1"/>
    <row r="27079" ht="24.9" customHeight="1"/>
    <row r="27080" ht="24.9" customHeight="1"/>
    <row r="27081" ht="24.9" customHeight="1"/>
    <row r="27082" ht="24.9" customHeight="1"/>
    <row r="27083" ht="24.9" customHeight="1"/>
    <row r="27084" ht="24.9" customHeight="1"/>
    <row r="27085" ht="24.9" customHeight="1"/>
    <row r="27086" ht="24.9" customHeight="1"/>
    <row r="27087" ht="24.9" customHeight="1"/>
    <row r="27088" ht="24.9" customHeight="1"/>
    <row r="27089" ht="24.9" customHeight="1"/>
    <row r="27090" ht="24.9" customHeight="1"/>
    <row r="27091" ht="24.9" customHeight="1"/>
    <row r="27092" ht="24.9" customHeight="1"/>
    <row r="27093" ht="24.9" customHeight="1"/>
    <row r="27094" ht="24.9" customHeight="1"/>
    <row r="27095" ht="24.9" customHeight="1"/>
    <row r="27096" ht="24.9" customHeight="1"/>
    <row r="27097" ht="24.9" customHeight="1"/>
    <row r="27098" ht="24.9" customHeight="1"/>
    <row r="27099" ht="24.9" customHeight="1"/>
    <row r="27100" ht="24.9" customHeight="1"/>
    <row r="27101" ht="24.9" customHeight="1"/>
    <row r="27102" ht="24.9" customHeight="1"/>
    <row r="27103" ht="24.9" customHeight="1"/>
    <row r="27104" ht="24.9" customHeight="1"/>
    <row r="27105" ht="24.9" customHeight="1"/>
    <row r="27106" ht="24.9" customHeight="1"/>
    <row r="27107" ht="24.9" customHeight="1"/>
    <row r="27108" ht="24.9" customHeight="1"/>
    <row r="27109" ht="24.9" customHeight="1"/>
    <row r="27110" ht="24.9" customHeight="1"/>
    <row r="27111" ht="24.9" customHeight="1"/>
    <row r="27112" ht="24.9" customHeight="1"/>
    <row r="27113" ht="24.9" customHeight="1"/>
    <row r="27114" ht="24.9" customHeight="1"/>
    <row r="27115" ht="24.9" customHeight="1"/>
    <row r="27116" ht="24.9" customHeight="1"/>
    <row r="27117" ht="24.9" customHeight="1"/>
    <row r="27118" ht="24.9" customHeight="1"/>
    <row r="27119" ht="24.9" customHeight="1"/>
    <row r="27120" ht="24.9" customHeight="1"/>
    <row r="27121" ht="24.9" customHeight="1"/>
    <row r="27122" ht="24.9" customHeight="1"/>
    <row r="27123" ht="24.9" customHeight="1"/>
    <row r="27124" ht="24.9" customHeight="1"/>
    <row r="27125" ht="24.9" customHeight="1"/>
    <row r="27126" ht="24.9" customHeight="1"/>
    <row r="27127" ht="24.9" customHeight="1"/>
    <row r="27128" ht="24.9" customHeight="1"/>
    <row r="27129" ht="24.9" customHeight="1"/>
    <row r="27130" ht="24.9" customHeight="1"/>
    <row r="27131" ht="24.9" customHeight="1"/>
    <row r="27132" ht="24.9" customHeight="1"/>
    <row r="27133" ht="24.9" customHeight="1"/>
    <row r="27134" ht="24.9" customHeight="1"/>
    <row r="27135" ht="24.9" customHeight="1"/>
    <row r="27136" ht="24.9" customHeight="1"/>
    <row r="27137" ht="24.9" customHeight="1"/>
    <row r="27138" ht="24.9" customHeight="1"/>
    <row r="27139" ht="24.9" customHeight="1"/>
    <row r="27140" ht="24.9" customHeight="1"/>
    <row r="27141" ht="24.9" customHeight="1"/>
    <row r="27142" ht="24.9" customHeight="1"/>
    <row r="27143" ht="24.9" customHeight="1"/>
    <row r="27144" ht="24.9" customHeight="1"/>
    <row r="27145" ht="24.9" customHeight="1"/>
    <row r="27146" ht="24.9" customHeight="1"/>
    <row r="27147" ht="24.9" customHeight="1"/>
    <row r="27148" ht="24.9" customHeight="1"/>
    <row r="27149" ht="24.9" customHeight="1"/>
    <row r="27150" ht="24.9" customHeight="1"/>
    <row r="27151" ht="24.9" customHeight="1"/>
    <row r="27152" ht="24.9" customHeight="1"/>
    <row r="27153" ht="24.9" customHeight="1"/>
    <row r="27154" ht="24.9" customHeight="1"/>
    <row r="27155" ht="24.9" customHeight="1"/>
    <row r="27156" ht="24.9" customHeight="1"/>
    <row r="27157" ht="24.9" customHeight="1"/>
    <row r="27158" ht="24.9" customHeight="1"/>
    <row r="27159" ht="24.9" customHeight="1"/>
    <row r="27160" ht="24.9" customHeight="1"/>
    <row r="27161" ht="24.9" customHeight="1"/>
    <row r="27162" ht="24.9" customHeight="1"/>
    <row r="27163" ht="24.9" customHeight="1"/>
    <row r="27164" ht="24.9" customHeight="1"/>
    <row r="27165" ht="24.9" customHeight="1"/>
    <row r="27166" ht="24.9" customHeight="1"/>
    <row r="27167" ht="24.9" customHeight="1"/>
    <row r="27168" ht="24.9" customHeight="1"/>
    <row r="27169" ht="24.9" customHeight="1"/>
    <row r="27170" ht="24.9" customHeight="1"/>
    <row r="27171" ht="24.9" customHeight="1"/>
    <row r="27172" ht="24.9" customHeight="1"/>
    <row r="27173" ht="24.9" customHeight="1"/>
    <row r="27174" ht="24.9" customHeight="1"/>
    <row r="27175" ht="24.9" customHeight="1"/>
    <row r="27176" ht="24.9" customHeight="1"/>
    <row r="27177" ht="24.9" customHeight="1"/>
    <row r="27178" ht="24.9" customHeight="1"/>
    <row r="27179" ht="24.9" customHeight="1"/>
    <row r="27180" ht="24.9" customHeight="1"/>
    <row r="27181" ht="24.9" customHeight="1"/>
    <row r="27182" ht="24.9" customHeight="1"/>
    <row r="27183" ht="24.9" customHeight="1"/>
    <row r="27184" ht="24.9" customHeight="1"/>
    <row r="27185" ht="24.9" customHeight="1"/>
    <row r="27186" ht="24.9" customHeight="1"/>
    <row r="27187" ht="24.9" customHeight="1"/>
    <row r="27188" ht="24.9" customHeight="1"/>
    <row r="27189" ht="24.9" customHeight="1"/>
    <row r="27190" ht="24.9" customHeight="1"/>
    <row r="27191" ht="24.9" customHeight="1"/>
    <row r="27192" ht="24.9" customHeight="1"/>
    <row r="27193" ht="24.9" customHeight="1"/>
    <row r="27194" ht="24.9" customHeight="1"/>
    <row r="27195" ht="24.9" customHeight="1"/>
    <row r="27196" ht="24.9" customHeight="1"/>
    <row r="27197" ht="24.9" customHeight="1"/>
    <row r="27198" ht="24.9" customHeight="1"/>
    <row r="27199" ht="24.9" customHeight="1"/>
    <row r="27200" ht="24.9" customHeight="1"/>
    <row r="27201" ht="24.9" customHeight="1"/>
    <row r="27202" ht="24.9" customHeight="1"/>
    <row r="27203" ht="24.9" customHeight="1"/>
    <row r="27204" ht="24.9" customHeight="1"/>
    <row r="27205" ht="24.9" customHeight="1"/>
    <row r="27206" ht="24.9" customHeight="1"/>
    <row r="27207" ht="24.9" customHeight="1"/>
    <row r="27208" ht="24.9" customHeight="1"/>
    <row r="27209" ht="24.9" customHeight="1"/>
    <row r="27210" ht="24.9" customHeight="1"/>
    <row r="27211" ht="24.9" customHeight="1"/>
    <row r="27212" ht="24.9" customHeight="1"/>
    <row r="27213" ht="24.9" customHeight="1"/>
    <row r="27214" ht="24.9" customHeight="1"/>
    <row r="27215" ht="24.9" customHeight="1"/>
    <row r="27216" ht="24.9" customHeight="1"/>
    <row r="27217" ht="24.9" customHeight="1"/>
    <row r="27218" ht="24.9" customHeight="1"/>
    <row r="27219" ht="24.9" customHeight="1"/>
    <row r="27220" ht="24.9" customHeight="1"/>
    <row r="27221" ht="24.9" customHeight="1"/>
    <row r="27222" ht="24.9" customHeight="1"/>
    <row r="27223" ht="24.9" customHeight="1"/>
    <row r="27224" ht="24.9" customHeight="1"/>
    <row r="27225" ht="24.9" customHeight="1"/>
    <row r="27226" ht="24.9" customHeight="1"/>
    <row r="27227" ht="24.9" customHeight="1"/>
    <row r="27228" ht="24.9" customHeight="1"/>
    <row r="27229" ht="24.9" customHeight="1"/>
    <row r="27230" ht="24.9" customHeight="1"/>
    <row r="27231" ht="24.9" customHeight="1"/>
    <row r="27232" ht="24.9" customHeight="1"/>
    <row r="27233" ht="24.9" customHeight="1"/>
    <row r="27234" ht="24.9" customHeight="1"/>
    <row r="27235" ht="24.9" customHeight="1"/>
    <row r="27236" ht="24.9" customHeight="1"/>
    <row r="27237" ht="24.9" customHeight="1"/>
    <row r="27238" ht="24.9" customHeight="1"/>
    <row r="27239" ht="24.9" customHeight="1"/>
    <row r="27240" ht="24.9" customHeight="1"/>
    <row r="27241" ht="24.9" customHeight="1"/>
    <row r="27242" ht="24.9" customHeight="1"/>
    <row r="27243" ht="24.9" customHeight="1"/>
    <row r="27244" ht="24.9" customHeight="1"/>
    <row r="27245" ht="24.9" customHeight="1"/>
    <row r="27246" ht="24.9" customHeight="1"/>
    <row r="27247" ht="24.9" customHeight="1"/>
    <row r="27248" ht="24.9" customHeight="1"/>
    <row r="27249" ht="24.9" customHeight="1"/>
    <row r="27250" ht="24.9" customHeight="1"/>
    <row r="27251" ht="24.9" customHeight="1"/>
    <row r="27252" ht="24.9" customHeight="1"/>
    <row r="27253" ht="24.9" customHeight="1"/>
    <row r="27254" ht="24.9" customHeight="1"/>
    <row r="27255" ht="24.9" customHeight="1"/>
    <row r="27256" ht="24.9" customHeight="1"/>
    <row r="27257" ht="24.9" customHeight="1"/>
    <row r="27258" ht="24.9" customHeight="1"/>
    <row r="27259" ht="24.9" customHeight="1"/>
    <row r="27260" ht="24.9" customHeight="1"/>
    <row r="27261" ht="24.9" customHeight="1"/>
    <row r="27262" ht="24.9" customHeight="1"/>
    <row r="27263" ht="24.9" customHeight="1"/>
    <row r="27264" ht="24.9" customHeight="1"/>
    <row r="27265" ht="24.9" customHeight="1"/>
    <row r="27266" ht="24.9" customHeight="1"/>
    <row r="27267" ht="24.9" customHeight="1"/>
    <row r="27268" ht="24.9" customHeight="1"/>
    <row r="27269" ht="24.9" customHeight="1"/>
    <row r="27270" ht="24.9" customHeight="1"/>
    <row r="27271" ht="24.9" customHeight="1"/>
    <row r="27272" ht="24.9" customHeight="1"/>
    <row r="27273" ht="24.9" customHeight="1"/>
    <row r="27274" ht="24.9" customHeight="1"/>
    <row r="27275" ht="24.9" customHeight="1"/>
    <row r="27276" ht="24.9" customHeight="1"/>
    <row r="27277" ht="24.9" customHeight="1"/>
    <row r="27278" ht="24.9" customHeight="1"/>
    <row r="27279" ht="24.9" customHeight="1"/>
    <row r="27280" ht="24.9" customHeight="1"/>
    <row r="27281" ht="24.9" customHeight="1"/>
    <row r="27282" ht="24.9" customHeight="1"/>
    <row r="27283" ht="24.9" customHeight="1"/>
    <row r="27284" ht="24.9" customHeight="1"/>
    <row r="27285" ht="24.9" customHeight="1"/>
    <row r="27286" ht="24.9" customHeight="1"/>
    <row r="27287" ht="24.9" customHeight="1"/>
    <row r="27288" ht="24.9" customHeight="1"/>
    <row r="27289" ht="24.9" customHeight="1"/>
    <row r="27290" ht="24.9" customHeight="1"/>
    <row r="27291" ht="24.9" customHeight="1"/>
    <row r="27292" ht="24.9" customHeight="1"/>
    <row r="27293" ht="24.9" customHeight="1"/>
    <row r="27294" ht="24.9" customHeight="1"/>
    <row r="27295" ht="24.9" customHeight="1"/>
    <row r="27296" ht="24.9" customHeight="1"/>
    <row r="27297" ht="24.9" customHeight="1"/>
    <row r="27298" ht="24.9" customHeight="1"/>
    <row r="27299" ht="24.9" customHeight="1"/>
    <row r="27300" ht="24.9" customHeight="1"/>
    <row r="27301" ht="24.9" customHeight="1"/>
    <row r="27302" ht="24.9" customHeight="1"/>
    <row r="27303" ht="24.9" customHeight="1"/>
    <row r="27304" ht="24.9" customHeight="1"/>
    <row r="27305" ht="24.9" customHeight="1"/>
    <row r="27306" ht="24.9" customHeight="1"/>
    <row r="27307" ht="24.9" customHeight="1"/>
    <row r="27308" ht="24.9" customHeight="1"/>
    <row r="27309" ht="24.9" customHeight="1"/>
    <row r="27310" ht="24.9" customHeight="1"/>
    <row r="27311" ht="24.9" customHeight="1"/>
    <row r="27312" ht="24.9" customHeight="1"/>
    <row r="27313" ht="24.9" customHeight="1"/>
    <row r="27314" ht="24.9" customHeight="1"/>
    <row r="27315" ht="24.9" customHeight="1"/>
    <row r="27316" ht="24.9" customHeight="1"/>
    <row r="27317" ht="24.9" customHeight="1"/>
    <row r="27318" ht="24.9" customHeight="1"/>
    <row r="27319" ht="24.9" customHeight="1"/>
    <row r="27320" ht="24.9" customHeight="1"/>
    <row r="27321" ht="24.9" customHeight="1"/>
    <row r="27322" ht="24.9" customHeight="1"/>
    <row r="27323" ht="24.9" customHeight="1"/>
    <row r="27324" ht="24.9" customHeight="1"/>
    <row r="27325" ht="24.9" customHeight="1"/>
    <row r="27326" ht="24.9" customHeight="1"/>
    <row r="27327" ht="24.9" customHeight="1"/>
    <row r="27328" ht="24.9" customHeight="1"/>
    <row r="27329" ht="24.9" customHeight="1"/>
    <row r="27330" ht="24.9" customHeight="1"/>
    <row r="27331" ht="24.9" customHeight="1"/>
    <row r="27332" ht="24.9" customHeight="1"/>
    <row r="27333" ht="24.9" customHeight="1"/>
    <row r="27334" ht="24.9" customHeight="1"/>
    <row r="27335" ht="24.9" customHeight="1"/>
    <row r="27336" ht="24.9" customHeight="1"/>
    <row r="27337" ht="24.9" customHeight="1"/>
    <row r="27338" ht="24.9" customHeight="1"/>
    <row r="27339" ht="24.9" customHeight="1"/>
    <row r="27340" ht="24.9" customHeight="1"/>
    <row r="27341" ht="24.9" customHeight="1"/>
    <row r="27342" ht="24.9" customHeight="1"/>
    <row r="27343" ht="24.9" customHeight="1"/>
    <row r="27344" ht="24.9" customHeight="1"/>
    <row r="27345" ht="24.9" customHeight="1"/>
    <row r="27346" ht="24.9" customHeight="1"/>
    <row r="27347" ht="24.9" customHeight="1"/>
    <row r="27348" ht="24.9" customHeight="1"/>
    <row r="27349" ht="24.9" customHeight="1"/>
    <row r="27350" ht="24.9" customHeight="1"/>
    <row r="27351" ht="24.9" customHeight="1"/>
    <row r="27352" ht="24.9" customHeight="1"/>
    <row r="27353" ht="24.9" customHeight="1"/>
    <row r="27354" ht="24.9" customHeight="1"/>
    <row r="27355" ht="24.9" customHeight="1"/>
    <row r="27356" ht="24.9" customHeight="1"/>
    <row r="27357" ht="24.9" customHeight="1"/>
    <row r="27358" ht="24.9" customHeight="1"/>
    <row r="27359" ht="24.9" customHeight="1"/>
    <row r="27360" ht="24.9" customHeight="1"/>
    <row r="27361" ht="24.9" customHeight="1"/>
    <row r="27362" ht="24.9" customHeight="1"/>
    <row r="27363" ht="24.9" customHeight="1"/>
    <row r="27364" ht="24.9" customHeight="1"/>
    <row r="27365" ht="24.9" customHeight="1"/>
    <row r="27366" ht="24.9" customHeight="1"/>
    <row r="27367" ht="24.9" customHeight="1"/>
    <row r="27368" ht="24.9" customHeight="1"/>
    <row r="27369" ht="24.9" customHeight="1"/>
    <row r="27370" ht="24.9" customHeight="1"/>
    <row r="27371" ht="24.9" customHeight="1"/>
    <row r="27372" ht="24.9" customHeight="1"/>
    <row r="27373" ht="24.9" customHeight="1"/>
    <row r="27374" ht="24.9" customHeight="1"/>
    <row r="27375" ht="24.9" customHeight="1"/>
    <row r="27376" ht="24.9" customHeight="1"/>
    <row r="27377" ht="24.9" customHeight="1"/>
    <row r="27378" ht="24.9" customHeight="1"/>
    <row r="27379" ht="24.9" customHeight="1"/>
    <row r="27380" ht="24.9" customHeight="1"/>
    <row r="27381" ht="24.9" customHeight="1"/>
    <row r="27382" ht="24.9" customHeight="1"/>
    <row r="27383" ht="24.9" customHeight="1"/>
    <row r="27384" ht="24.9" customHeight="1"/>
    <row r="27385" ht="24.9" customHeight="1"/>
    <row r="27386" ht="24.9" customHeight="1"/>
    <row r="27387" ht="24.9" customHeight="1"/>
    <row r="27388" ht="24.9" customHeight="1"/>
    <row r="27389" ht="24.9" customHeight="1"/>
    <row r="27390" ht="24.9" customHeight="1"/>
    <row r="27391" ht="24.9" customHeight="1"/>
    <row r="27392" ht="24.9" customHeight="1"/>
    <row r="27393" ht="24.9" customHeight="1"/>
    <row r="27394" ht="24.9" customHeight="1"/>
    <row r="27395" ht="24.9" customHeight="1"/>
    <row r="27396" ht="24.9" customHeight="1"/>
    <row r="27397" ht="24.9" customHeight="1"/>
    <row r="27398" ht="24.9" customHeight="1"/>
    <row r="27399" ht="24.9" customHeight="1"/>
    <row r="27400" ht="24.9" customHeight="1"/>
    <row r="27401" ht="24.9" customHeight="1"/>
    <row r="27402" ht="24.9" customHeight="1"/>
    <row r="27403" ht="24.9" customHeight="1"/>
    <row r="27404" ht="24.9" customHeight="1"/>
    <row r="27405" ht="24.9" customHeight="1"/>
    <row r="27406" ht="24.9" customHeight="1"/>
    <row r="27407" ht="24.9" customHeight="1"/>
    <row r="27408" ht="24.9" customHeight="1"/>
    <row r="27409" ht="24.9" customHeight="1"/>
    <row r="27410" ht="24.9" customHeight="1"/>
    <row r="27411" ht="24.9" customHeight="1"/>
    <row r="27412" ht="24.9" customHeight="1"/>
    <row r="27413" ht="24.9" customHeight="1"/>
    <row r="27414" ht="24.9" customHeight="1"/>
    <row r="27415" ht="24.9" customHeight="1"/>
    <row r="27416" ht="24.9" customHeight="1"/>
    <row r="27417" ht="24.9" customHeight="1"/>
    <row r="27418" ht="24.9" customHeight="1"/>
    <row r="27419" ht="24.9" customHeight="1"/>
    <row r="27420" ht="24.9" customHeight="1"/>
    <row r="27421" ht="24.9" customHeight="1"/>
    <row r="27422" ht="24.9" customHeight="1"/>
    <row r="27423" ht="24.9" customHeight="1"/>
    <row r="27424" ht="24.9" customHeight="1"/>
    <row r="27425" ht="24.9" customHeight="1"/>
    <row r="27426" ht="24.9" customHeight="1"/>
    <row r="27427" ht="24.9" customHeight="1"/>
    <row r="27428" ht="24.9" customHeight="1"/>
    <row r="27429" ht="24.9" customHeight="1"/>
    <row r="27430" ht="24.9" customHeight="1"/>
    <row r="27431" ht="24.9" customHeight="1"/>
    <row r="27432" ht="24.9" customHeight="1"/>
    <row r="27433" ht="24.9" customHeight="1"/>
    <row r="27434" ht="24.9" customHeight="1"/>
    <row r="27435" ht="24.9" customHeight="1"/>
    <row r="27436" ht="24.9" customHeight="1"/>
    <row r="27437" ht="24.9" customHeight="1"/>
    <row r="27438" ht="24.9" customHeight="1"/>
    <row r="27439" ht="24.9" customHeight="1"/>
    <row r="27440" ht="24.9" customHeight="1"/>
    <row r="27441" ht="24.9" customHeight="1"/>
    <row r="27442" ht="24.9" customHeight="1"/>
    <row r="27443" ht="24.9" customHeight="1"/>
    <row r="27444" ht="24.9" customHeight="1"/>
    <row r="27445" ht="24.9" customHeight="1"/>
    <row r="27446" ht="24.9" customHeight="1"/>
    <row r="27447" ht="24.9" customHeight="1"/>
    <row r="27448" ht="24.9" customHeight="1"/>
    <row r="27449" ht="24.9" customHeight="1"/>
    <row r="27450" ht="24.9" customHeight="1"/>
    <row r="27451" ht="24.9" customHeight="1"/>
    <row r="27452" ht="24.9" customHeight="1"/>
    <row r="27453" ht="24.9" customHeight="1"/>
    <row r="27454" ht="24.9" customHeight="1"/>
    <row r="27455" ht="24.9" customHeight="1"/>
    <row r="27456" ht="24.9" customHeight="1"/>
    <row r="27457" ht="24.9" customHeight="1"/>
    <row r="27458" ht="24.9" customHeight="1"/>
    <row r="27459" ht="24.9" customHeight="1"/>
    <row r="27460" ht="24.9" customHeight="1"/>
    <row r="27461" ht="24.9" customHeight="1"/>
    <row r="27462" ht="24.9" customHeight="1"/>
    <row r="27463" ht="24.9" customHeight="1"/>
    <row r="27464" ht="24.9" customHeight="1"/>
    <row r="27465" ht="24.9" customHeight="1"/>
    <row r="27466" ht="24.9" customHeight="1"/>
    <row r="27467" ht="24.9" customHeight="1"/>
    <row r="27468" ht="24.9" customHeight="1"/>
    <row r="27469" ht="24.9" customHeight="1"/>
    <row r="27470" ht="24.9" customHeight="1"/>
    <row r="27471" ht="24.9" customHeight="1"/>
    <row r="27472" ht="24.9" customHeight="1"/>
    <row r="27473" ht="24.9" customHeight="1"/>
    <row r="27474" ht="24.9" customHeight="1"/>
    <row r="27475" ht="24.9" customHeight="1"/>
    <row r="27476" ht="24.9" customHeight="1"/>
    <row r="27477" ht="24.9" customHeight="1"/>
    <row r="27478" ht="24.9" customHeight="1"/>
    <row r="27479" ht="24.9" customHeight="1"/>
    <row r="27480" ht="24.9" customHeight="1"/>
    <row r="27481" ht="24.9" customHeight="1"/>
    <row r="27482" ht="24.9" customHeight="1"/>
    <row r="27483" ht="24.9" customHeight="1"/>
    <row r="27484" ht="24.9" customHeight="1"/>
    <row r="27485" ht="24.9" customHeight="1"/>
    <row r="27486" ht="24.9" customHeight="1"/>
    <row r="27487" ht="24.9" customHeight="1"/>
    <row r="27488" ht="24.9" customHeight="1"/>
    <row r="27489" ht="24.9" customHeight="1"/>
    <row r="27490" ht="24.9" customHeight="1"/>
    <row r="27491" ht="24.9" customHeight="1"/>
    <row r="27492" ht="24.9" customHeight="1"/>
    <row r="27493" ht="24.9" customHeight="1"/>
    <row r="27494" ht="24.9" customHeight="1"/>
    <row r="27495" ht="24.9" customHeight="1"/>
    <row r="27496" ht="24.9" customHeight="1"/>
    <row r="27497" ht="24.9" customHeight="1"/>
    <row r="27498" ht="24.9" customHeight="1"/>
    <row r="27499" ht="24.9" customHeight="1"/>
    <row r="27500" ht="24.9" customHeight="1"/>
    <row r="27501" ht="24.9" customHeight="1"/>
    <row r="27502" ht="24.9" customHeight="1"/>
    <row r="27503" ht="24.9" customHeight="1"/>
    <row r="27504" ht="24.9" customHeight="1"/>
    <row r="27505" ht="24.9" customHeight="1"/>
    <row r="27506" ht="24.9" customHeight="1"/>
    <row r="27507" ht="24.9" customHeight="1"/>
    <row r="27508" ht="24.9" customHeight="1"/>
    <row r="27509" ht="24.9" customHeight="1"/>
    <row r="27510" ht="24.9" customHeight="1"/>
    <row r="27511" ht="24.9" customHeight="1"/>
    <row r="27512" ht="24.9" customHeight="1"/>
    <row r="27513" ht="24.9" customHeight="1"/>
    <row r="27514" ht="24.9" customHeight="1"/>
    <row r="27515" ht="24.9" customHeight="1"/>
    <row r="27516" ht="24.9" customHeight="1"/>
    <row r="27517" ht="24.9" customHeight="1"/>
    <row r="27518" ht="24.9" customHeight="1"/>
    <row r="27519" ht="24.9" customHeight="1"/>
    <row r="27520" ht="24.9" customHeight="1"/>
    <row r="27521" ht="24.9" customHeight="1"/>
    <row r="27522" ht="24.9" customHeight="1"/>
    <row r="27523" ht="24.9" customHeight="1"/>
    <row r="27524" ht="24.9" customHeight="1"/>
    <row r="27525" ht="24.9" customHeight="1"/>
    <row r="27526" ht="24.9" customHeight="1"/>
    <row r="27527" ht="24.9" customHeight="1"/>
    <row r="27528" ht="24.9" customHeight="1"/>
    <row r="27529" ht="24.9" customHeight="1"/>
    <row r="27530" ht="24.9" customHeight="1"/>
    <row r="27531" ht="24.9" customHeight="1"/>
    <row r="27532" ht="24.9" customHeight="1"/>
    <row r="27533" ht="24.9" customHeight="1"/>
    <row r="27534" ht="24.9" customHeight="1"/>
    <row r="27535" ht="24.9" customHeight="1"/>
    <row r="27536" ht="24.9" customHeight="1"/>
    <row r="27537" ht="24.9" customHeight="1"/>
    <row r="27538" ht="24.9" customHeight="1"/>
    <row r="27539" ht="24.9" customHeight="1"/>
    <row r="27540" ht="24.9" customHeight="1"/>
    <row r="27541" ht="24.9" customHeight="1"/>
    <row r="27542" ht="24.9" customHeight="1"/>
    <row r="27543" ht="24.9" customHeight="1"/>
    <row r="27544" ht="24.9" customHeight="1"/>
    <row r="27545" ht="24.9" customHeight="1"/>
    <row r="27546" ht="24.9" customHeight="1"/>
    <row r="27547" ht="24.9" customHeight="1"/>
    <row r="27548" ht="24.9" customHeight="1"/>
    <row r="27549" ht="24.9" customHeight="1"/>
    <row r="27550" ht="24.9" customHeight="1"/>
    <row r="27551" ht="24.9" customHeight="1"/>
    <row r="27552" ht="24.9" customHeight="1"/>
    <row r="27553" ht="24.9" customHeight="1"/>
    <row r="27554" ht="24.9" customHeight="1"/>
    <row r="27555" ht="24.9" customHeight="1"/>
    <row r="27556" ht="24.9" customHeight="1"/>
    <row r="27557" ht="24.9" customHeight="1"/>
    <row r="27558" ht="24.9" customHeight="1"/>
    <row r="27559" ht="24.9" customHeight="1"/>
    <row r="27560" ht="24.9" customHeight="1"/>
    <row r="27561" ht="24.9" customHeight="1"/>
    <row r="27562" ht="24.9" customHeight="1"/>
    <row r="27563" ht="24.9" customHeight="1"/>
    <row r="27564" ht="24.9" customHeight="1"/>
    <row r="27565" ht="24.9" customHeight="1"/>
    <row r="27566" ht="24.9" customHeight="1"/>
    <row r="27567" ht="24.9" customHeight="1"/>
    <row r="27568" ht="24.9" customHeight="1"/>
    <row r="27569" ht="24.9" customHeight="1"/>
    <row r="27570" ht="24.9" customHeight="1"/>
    <row r="27571" ht="24.9" customHeight="1"/>
    <row r="27572" ht="24.9" customHeight="1"/>
    <row r="27573" ht="24.9" customHeight="1"/>
    <row r="27574" ht="24.9" customHeight="1"/>
    <row r="27575" ht="24.9" customHeight="1"/>
    <row r="27576" ht="24.9" customHeight="1"/>
    <row r="27577" ht="24.9" customHeight="1"/>
    <row r="27578" ht="24.9" customHeight="1"/>
    <row r="27579" ht="24.9" customHeight="1"/>
    <row r="27580" ht="24.9" customHeight="1"/>
    <row r="27581" ht="24.9" customHeight="1"/>
    <row r="27582" ht="24.9" customHeight="1"/>
    <row r="27583" ht="24.9" customHeight="1"/>
    <row r="27584" ht="24.9" customHeight="1"/>
    <row r="27585" ht="24.9" customHeight="1"/>
    <row r="27586" ht="24.9" customHeight="1"/>
    <row r="27587" ht="24.9" customHeight="1"/>
    <row r="27588" ht="24.9" customHeight="1"/>
    <row r="27589" ht="24.9" customHeight="1"/>
    <row r="27590" ht="24.9" customHeight="1"/>
    <row r="27591" ht="24.9" customHeight="1"/>
    <row r="27592" ht="24.9" customHeight="1"/>
    <row r="27593" ht="24.9" customHeight="1"/>
    <row r="27594" ht="24.9" customHeight="1"/>
    <row r="27595" ht="24.9" customHeight="1"/>
    <row r="27596" ht="24.9" customHeight="1"/>
    <row r="27597" ht="24.9" customHeight="1"/>
    <row r="27598" ht="24.9" customHeight="1"/>
    <row r="27599" ht="24.9" customHeight="1"/>
    <row r="27600" ht="24.9" customHeight="1"/>
    <row r="27601" ht="24.9" customHeight="1"/>
    <row r="27602" ht="24.9" customHeight="1"/>
    <row r="27603" ht="24.9" customHeight="1"/>
    <row r="27604" ht="24.9" customHeight="1"/>
    <row r="27605" ht="24.9" customHeight="1"/>
    <row r="27606" ht="24.9" customHeight="1"/>
    <row r="27607" ht="24.9" customHeight="1"/>
    <row r="27608" ht="24.9" customHeight="1"/>
    <row r="27609" ht="24.9" customHeight="1"/>
    <row r="27610" ht="24.9" customHeight="1"/>
    <row r="27611" ht="24.9" customHeight="1"/>
    <row r="27612" ht="24.9" customHeight="1"/>
    <row r="27613" ht="24.9" customHeight="1"/>
    <row r="27614" ht="24.9" customHeight="1"/>
    <row r="27615" ht="24.9" customHeight="1"/>
    <row r="27616" ht="24.9" customHeight="1"/>
    <row r="27617" ht="24.9" customHeight="1"/>
    <row r="27618" ht="24.9" customHeight="1"/>
    <row r="27619" ht="24.9" customHeight="1"/>
    <row r="27620" ht="24.9" customHeight="1"/>
    <row r="27621" ht="24.9" customHeight="1"/>
    <row r="27622" ht="24.9" customHeight="1"/>
    <row r="27623" ht="24.9" customHeight="1"/>
    <row r="27624" ht="24.9" customHeight="1"/>
    <row r="27625" ht="24.9" customHeight="1"/>
    <row r="27626" ht="24.9" customHeight="1"/>
    <row r="27627" ht="24.9" customHeight="1"/>
    <row r="27628" ht="24.9" customHeight="1"/>
    <row r="27629" ht="24.9" customHeight="1"/>
    <row r="27630" ht="24.9" customHeight="1"/>
    <row r="27631" ht="24.9" customHeight="1"/>
    <row r="27632" ht="24.9" customHeight="1"/>
    <row r="27633" ht="24.9" customHeight="1"/>
    <row r="27634" ht="24.9" customHeight="1"/>
    <row r="27635" ht="24.9" customHeight="1"/>
    <row r="27636" ht="24.9" customHeight="1"/>
    <row r="27637" ht="24.9" customHeight="1"/>
    <row r="27638" ht="24.9" customHeight="1"/>
    <row r="27639" ht="24.9" customHeight="1"/>
    <row r="27640" ht="24.9" customHeight="1"/>
    <row r="27641" ht="24.9" customHeight="1"/>
    <row r="27642" ht="24.9" customHeight="1"/>
    <row r="27643" ht="24.9" customHeight="1"/>
    <row r="27644" ht="24.9" customHeight="1"/>
    <row r="27645" ht="24.9" customHeight="1"/>
    <row r="27646" ht="24.9" customHeight="1"/>
    <row r="27647" ht="24.9" customHeight="1"/>
    <row r="27648" ht="24.9" customHeight="1"/>
    <row r="27649" ht="24.9" customHeight="1"/>
    <row r="27650" ht="24.9" customHeight="1"/>
    <row r="27651" ht="24.9" customHeight="1"/>
    <row r="27652" ht="24.9" customHeight="1"/>
    <row r="27653" ht="24.9" customHeight="1"/>
    <row r="27654" ht="24.9" customHeight="1"/>
    <row r="27655" ht="24.9" customHeight="1"/>
    <row r="27656" ht="24.9" customHeight="1"/>
    <row r="27657" ht="24.9" customHeight="1"/>
    <row r="27658" ht="24.9" customHeight="1"/>
    <row r="27659" ht="24.9" customHeight="1"/>
    <row r="27660" ht="24.9" customHeight="1"/>
    <row r="27661" ht="24.9" customHeight="1"/>
    <row r="27662" ht="24.9" customHeight="1"/>
    <row r="27663" ht="24.9" customHeight="1"/>
    <row r="27664" ht="24.9" customHeight="1"/>
    <row r="27665" ht="24.9" customHeight="1"/>
    <row r="27666" ht="24.9" customHeight="1"/>
    <row r="27667" ht="24.9" customHeight="1"/>
    <row r="27668" ht="24.9" customHeight="1"/>
    <row r="27669" ht="24.9" customHeight="1"/>
    <row r="27670" ht="24.9" customHeight="1"/>
    <row r="27671" ht="24.9" customHeight="1"/>
    <row r="27672" ht="24.9" customHeight="1"/>
    <row r="27673" ht="24.9" customHeight="1"/>
    <row r="27674" ht="24.9" customHeight="1"/>
    <row r="27675" ht="24.9" customHeight="1"/>
    <row r="27676" ht="24.9" customHeight="1"/>
    <row r="27677" ht="24.9" customHeight="1"/>
    <row r="27678" ht="24.9" customHeight="1"/>
    <row r="27679" ht="24.9" customHeight="1"/>
    <row r="27680" ht="24.9" customHeight="1"/>
    <row r="27681" ht="24.9" customHeight="1"/>
    <row r="27682" ht="24.9" customHeight="1"/>
    <row r="27683" ht="24.9" customHeight="1"/>
    <row r="27684" ht="24.9" customHeight="1"/>
    <row r="27685" ht="24.9" customHeight="1"/>
    <row r="27686" ht="24.9" customHeight="1"/>
    <row r="27687" ht="24.9" customHeight="1"/>
    <row r="27688" ht="24.9" customHeight="1"/>
    <row r="27689" ht="24.9" customHeight="1"/>
    <row r="27690" ht="24.9" customHeight="1"/>
    <row r="27691" ht="24.9" customHeight="1"/>
    <row r="27692" ht="24.9" customHeight="1"/>
    <row r="27693" ht="24.9" customHeight="1"/>
    <row r="27694" ht="24.9" customHeight="1"/>
    <row r="27695" ht="24.9" customHeight="1"/>
    <row r="27696" ht="24.9" customHeight="1"/>
    <row r="27697" ht="24.9" customHeight="1"/>
    <row r="27698" ht="24.9" customHeight="1"/>
    <row r="27699" ht="24.9" customHeight="1"/>
    <row r="27700" ht="24.9" customHeight="1"/>
    <row r="27701" ht="24.9" customHeight="1"/>
    <row r="27702" ht="24.9" customHeight="1"/>
    <row r="27703" ht="24.9" customHeight="1"/>
    <row r="27704" ht="24.9" customHeight="1"/>
    <row r="27705" ht="24.9" customHeight="1"/>
    <row r="27706" ht="24.9" customHeight="1"/>
    <row r="27707" ht="24.9" customHeight="1"/>
    <row r="27708" ht="24.9" customHeight="1"/>
    <row r="27709" ht="24.9" customHeight="1"/>
    <row r="27710" ht="24.9" customHeight="1"/>
    <row r="27711" ht="24.9" customHeight="1"/>
    <row r="27712" ht="24.9" customHeight="1"/>
    <row r="27713" ht="24.9" customHeight="1"/>
    <row r="27714" ht="24.9" customHeight="1"/>
    <row r="27715" ht="24.9" customHeight="1"/>
    <row r="27716" ht="24.9" customHeight="1"/>
    <row r="27717" ht="24.9" customHeight="1"/>
    <row r="27718" ht="24.9" customHeight="1"/>
    <row r="27719" ht="24.9" customHeight="1"/>
    <row r="27720" ht="24.9" customHeight="1"/>
    <row r="27721" ht="24.9" customHeight="1"/>
    <row r="27722" ht="24.9" customHeight="1"/>
    <row r="27723" ht="24.9" customHeight="1"/>
    <row r="27724" ht="24.9" customHeight="1"/>
    <row r="27725" ht="24.9" customHeight="1"/>
    <row r="27726" ht="24.9" customHeight="1"/>
    <row r="27727" ht="24.9" customHeight="1"/>
    <row r="27728" ht="24.9" customHeight="1"/>
    <row r="27729" ht="24.9" customHeight="1"/>
    <row r="27730" ht="24.9" customHeight="1"/>
    <row r="27731" ht="24.9" customHeight="1"/>
    <row r="27732" ht="24.9" customHeight="1"/>
    <row r="27733" ht="24.9" customHeight="1"/>
    <row r="27734" ht="24.9" customHeight="1"/>
    <row r="27735" ht="24.9" customHeight="1"/>
    <row r="27736" ht="24.9" customHeight="1"/>
    <row r="27737" ht="24.9" customHeight="1"/>
    <row r="27738" ht="24.9" customHeight="1"/>
    <row r="27739" ht="24.9" customHeight="1"/>
    <row r="27740" ht="24.9" customHeight="1"/>
    <row r="27741" ht="24.9" customHeight="1"/>
    <row r="27742" ht="24.9" customHeight="1"/>
    <row r="27743" ht="24.9" customHeight="1"/>
    <row r="27744" ht="24.9" customHeight="1"/>
    <row r="27745" ht="24.9" customHeight="1"/>
    <row r="27746" ht="24.9" customHeight="1"/>
    <row r="27747" ht="24.9" customHeight="1"/>
    <row r="27748" ht="24.9" customHeight="1"/>
    <row r="27749" ht="24.9" customHeight="1"/>
    <row r="27750" ht="24.9" customHeight="1"/>
    <row r="27751" ht="24.9" customHeight="1"/>
    <row r="27752" ht="24.9" customHeight="1"/>
    <row r="27753" ht="24.9" customHeight="1"/>
    <row r="27754" ht="24.9" customHeight="1"/>
    <row r="27755" ht="24.9" customHeight="1"/>
    <row r="27756" ht="24.9" customHeight="1"/>
    <row r="27757" ht="24.9" customHeight="1"/>
    <row r="27758" ht="24.9" customHeight="1"/>
    <row r="27759" ht="24.9" customHeight="1"/>
    <row r="27760" ht="24.9" customHeight="1"/>
    <row r="27761" ht="24.9" customHeight="1"/>
    <row r="27762" ht="24.9" customHeight="1"/>
    <row r="27763" ht="24.9" customHeight="1"/>
    <row r="27764" ht="24.9" customHeight="1"/>
    <row r="27765" ht="24.9" customHeight="1"/>
    <row r="27766" ht="24.9" customHeight="1"/>
    <row r="27767" ht="24.9" customHeight="1"/>
    <row r="27768" ht="24.9" customHeight="1"/>
    <row r="27769" ht="24.9" customHeight="1"/>
    <row r="27770" ht="24.9" customHeight="1"/>
    <row r="27771" ht="24.9" customHeight="1"/>
    <row r="27772" ht="24.9" customHeight="1"/>
    <row r="27773" ht="24.9" customHeight="1"/>
    <row r="27774" ht="24.9" customHeight="1"/>
    <row r="27775" ht="24.9" customHeight="1"/>
    <row r="27776" ht="24.9" customHeight="1"/>
    <row r="27777" ht="24.9" customHeight="1"/>
    <row r="27778" ht="24.9" customHeight="1"/>
    <row r="27779" ht="24.9" customHeight="1"/>
    <row r="27780" ht="24.9" customHeight="1"/>
    <row r="27781" ht="24.9" customHeight="1"/>
    <row r="27782" ht="24.9" customHeight="1"/>
    <row r="27783" ht="24.9" customHeight="1"/>
    <row r="27784" ht="24.9" customHeight="1"/>
    <row r="27785" ht="24.9" customHeight="1"/>
    <row r="27786" ht="24.9" customHeight="1"/>
    <row r="27787" ht="24.9" customHeight="1"/>
    <row r="27788" ht="24.9" customHeight="1"/>
    <row r="27789" ht="24.9" customHeight="1"/>
    <row r="27790" ht="24.9" customHeight="1"/>
    <row r="27791" ht="24.9" customHeight="1"/>
    <row r="27792" ht="24.9" customHeight="1"/>
    <row r="27793" ht="24.9" customHeight="1"/>
    <row r="27794" ht="24.9" customHeight="1"/>
    <row r="27795" ht="24.9" customHeight="1"/>
    <row r="27796" ht="24.9" customHeight="1"/>
    <row r="27797" ht="24.9" customHeight="1"/>
    <row r="27798" ht="24.9" customHeight="1"/>
    <row r="27799" ht="24.9" customHeight="1"/>
    <row r="27800" ht="24.9" customHeight="1"/>
    <row r="27801" ht="24.9" customHeight="1"/>
    <row r="27802" ht="24.9" customHeight="1"/>
    <row r="27803" ht="24.9" customHeight="1"/>
    <row r="27804" ht="24.9" customHeight="1"/>
    <row r="27805" ht="24.9" customHeight="1"/>
    <row r="27806" ht="24.9" customHeight="1"/>
    <row r="27807" ht="24.9" customHeight="1"/>
    <row r="27808" ht="24.9" customHeight="1"/>
    <row r="27809" ht="24.9" customHeight="1"/>
    <row r="27810" ht="24.9" customHeight="1"/>
    <row r="27811" ht="24.9" customHeight="1"/>
    <row r="27812" ht="24.9" customHeight="1"/>
    <row r="27813" ht="24.9" customHeight="1"/>
    <row r="27814" ht="24.9" customHeight="1"/>
    <row r="27815" ht="24.9" customHeight="1"/>
    <row r="27816" ht="24.9" customHeight="1"/>
    <row r="27817" ht="24.9" customHeight="1"/>
    <row r="27818" ht="24.9" customHeight="1"/>
    <row r="27819" ht="24.9" customHeight="1"/>
    <row r="27820" ht="24.9" customHeight="1"/>
    <row r="27821" ht="24.9" customHeight="1"/>
    <row r="27822" ht="24.9" customHeight="1"/>
    <row r="27823" ht="24.9" customHeight="1"/>
    <row r="27824" ht="24.9" customHeight="1"/>
    <row r="27825" ht="24.9" customHeight="1"/>
    <row r="27826" ht="24.9" customHeight="1"/>
    <row r="27827" ht="24.9" customHeight="1"/>
    <row r="27828" ht="24.9" customHeight="1"/>
    <row r="27829" ht="24.9" customHeight="1"/>
    <row r="27830" ht="24.9" customHeight="1"/>
    <row r="27831" ht="24.9" customHeight="1"/>
    <row r="27832" ht="24.9" customHeight="1"/>
    <row r="27833" ht="24.9" customHeight="1"/>
    <row r="27834" ht="24.9" customHeight="1"/>
    <row r="27835" ht="24.9" customHeight="1"/>
    <row r="27836" ht="24.9" customHeight="1"/>
    <row r="27837" ht="24.9" customHeight="1"/>
    <row r="27838" ht="24.9" customHeight="1"/>
    <row r="27839" ht="24.9" customHeight="1"/>
    <row r="27840" ht="24.9" customHeight="1"/>
    <row r="27841" ht="24.9" customHeight="1"/>
    <row r="27842" ht="24.9" customHeight="1"/>
    <row r="27843" ht="24.9" customHeight="1"/>
    <row r="27844" ht="24.9" customHeight="1"/>
    <row r="27845" ht="24.9" customHeight="1"/>
    <row r="27846" ht="24.9" customHeight="1"/>
    <row r="27847" ht="24.9" customHeight="1"/>
    <row r="27848" ht="24.9" customHeight="1"/>
    <row r="27849" ht="24.9" customHeight="1"/>
    <row r="27850" ht="24.9" customHeight="1"/>
    <row r="27851" ht="24.9" customHeight="1"/>
    <row r="27852" ht="24.9" customHeight="1"/>
    <row r="27853" ht="24.9" customHeight="1"/>
    <row r="27854" ht="24.9" customHeight="1"/>
    <row r="27855" ht="24.9" customHeight="1"/>
    <row r="27856" ht="24.9" customHeight="1"/>
    <row r="27857" ht="24.9" customHeight="1"/>
    <row r="27858" ht="24.9" customHeight="1"/>
    <row r="27859" ht="24.9" customHeight="1"/>
    <row r="27860" ht="24.9" customHeight="1"/>
    <row r="27861" ht="24.9" customHeight="1"/>
    <row r="27862" ht="24.9" customHeight="1"/>
    <row r="27863" ht="24.9" customHeight="1"/>
    <row r="27864" ht="24.9" customHeight="1"/>
    <row r="27865" ht="24.9" customHeight="1"/>
    <row r="27866" ht="24.9" customHeight="1"/>
    <row r="27867" ht="24.9" customHeight="1"/>
    <row r="27868" ht="24.9" customHeight="1"/>
    <row r="27869" ht="24.9" customHeight="1"/>
    <row r="27870" ht="24.9" customHeight="1"/>
    <row r="27871" ht="24.9" customHeight="1"/>
    <row r="27872" ht="24.9" customHeight="1"/>
    <row r="27873" ht="24.9" customHeight="1"/>
    <row r="27874" ht="24.9" customHeight="1"/>
    <row r="27875" ht="24.9" customHeight="1"/>
    <row r="27876" ht="24.9" customHeight="1"/>
    <row r="27877" ht="24.9" customHeight="1"/>
    <row r="27878" ht="24.9" customHeight="1"/>
    <row r="27879" ht="24.9" customHeight="1"/>
    <row r="27880" ht="24.9" customHeight="1"/>
    <row r="27881" ht="24.9" customHeight="1"/>
    <row r="27882" ht="24.9" customHeight="1"/>
    <row r="27883" ht="24.9" customHeight="1"/>
    <row r="27884" ht="24.9" customHeight="1"/>
    <row r="27885" ht="24.9" customHeight="1"/>
    <row r="27886" ht="24.9" customHeight="1"/>
    <row r="27887" ht="24.9" customHeight="1"/>
    <row r="27888" ht="24.9" customHeight="1"/>
    <row r="27889" ht="24.9" customHeight="1"/>
    <row r="27890" ht="24.9" customHeight="1"/>
    <row r="27891" ht="24.9" customHeight="1"/>
    <row r="27892" ht="24.9" customHeight="1"/>
    <row r="27893" ht="24.9" customHeight="1"/>
    <row r="27894" ht="24.9" customHeight="1"/>
    <row r="27895" ht="24.9" customHeight="1"/>
    <row r="27896" ht="24.9" customHeight="1"/>
    <row r="27897" ht="24.9" customHeight="1"/>
    <row r="27898" ht="24.9" customHeight="1"/>
    <row r="27899" ht="24.9" customHeight="1"/>
    <row r="27900" ht="24.9" customHeight="1"/>
    <row r="27901" ht="24.9" customHeight="1"/>
    <row r="27902" ht="24.9" customHeight="1"/>
    <row r="27903" ht="24.9" customHeight="1"/>
    <row r="27904" ht="24.9" customHeight="1"/>
    <row r="27905" ht="24.9" customHeight="1"/>
    <row r="27906" ht="24.9" customHeight="1"/>
    <row r="27907" ht="24.9" customHeight="1"/>
    <row r="27908" ht="24.9" customHeight="1"/>
    <row r="27909" ht="24.9" customHeight="1"/>
    <row r="27910" ht="24.9" customHeight="1"/>
    <row r="27911" ht="24.9" customHeight="1"/>
    <row r="27912" ht="24.9" customHeight="1"/>
    <row r="27913" ht="24.9" customHeight="1"/>
    <row r="27914" ht="24.9" customHeight="1"/>
    <row r="27915" ht="24.9" customHeight="1"/>
    <row r="27916" ht="24.9" customHeight="1"/>
    <row r="27917" ht="24.9" customHeight="1"/>
    <row r="27918" ht="24.9" customHeight="1"/>
    <row r="27919" ht="24.9" customHeight="1"/>
    <row r="27920" ht="24.9" customHeight="1"/>
    <row r="27921" ht="24.9" customHeight="1"/>
    <row r="27922" ht="24.9" customHeight="1"/>
    <row r="27923" ht="24.9" customHeight="1"/>
    <row r="27924" ht="24.9" customHeight="1"/>
    <row r="27925" ht="24.9" customHeight="1"/>
    <row r="27926" ht="24.9" customHeight="1"/>
    <row r="27927" ht="24.9" customHeight="1"/>
    <row r="27928" ht="24.9" customHeight="1"/>
    <row r="27929" ht="24.9" customHeight="1"/>
    <row r="27930" ht="24.9" customHeight="1"/>
    <row r="27931" ht="24.9" customHeight="1"/>
    <row r="27932" ht="24.9" customHeight="1"/>
    <row r="27933" ht="24.9" customHeight="1"/>
    <row r="27934" ht="24.9" customHeight="1"/>
    <row r="27935" ht="24.9" customHeight="1"/>
    <row r="27936" ht="24.9" customHeight="1"/>
    <row r="27937" ht="24.9" customHeight="1"/>
    <row r="27938" ht="24.9" customHeight="1"/>
    <row r="27939" ht="24.9" customHeight="1"/>
    <row r="27940" ht="24.9" customHeight="1"/>
    <row r="27941" ht="24.9" customHeight="1"/>
    <row r="27942" ht="24.9" customHeight="1"/>
    <row r="27943" ht="24.9" customHeight="1"/>
    <row r="27944" ht="24.9" customHeight="1"/>
    <row r="27945" ht="24.9" customHeight="1"/>
    <row r="27946" ht="24.9" customHeight="1"/>
    <row r="27947" ht="24.9" customHeight="1"/>
    <row r="27948" ht="24.9" customHeight="1"/>
    <row r="27949" ht="24.9" customHeight="1"/>
    <row r="27950" ht="24.9" customHeight="1"/>
    <row r="27951" ht="24.9" customHeight="1"/>
    <row r="27952" ht="24.9" customHeight="1"/>
    <row r="27953" ht="24.9" customHeight="1"/>
    <row r="27954" ht="24.9" customHeight="1"/>
    <row r="27955" ht="24.9" customHeight="1"/>
    <row r="27956" ht="24.9" customHeight="1"/>
    <row r="27957" ht="24.9" customHeight="1"/>
    <row r="27958" ht="24.9" customHeight="1"/>
    <row r="27959" ht="24.9" customHeight="1"/>
    <row r="27960" ht="24.9" customHeight="1"/>
    <row r="27961" ht="24.9" customHeight="1"/>
    <row r="27962" ht="24.9" customHeight="1"/>
    <row r="27963" ht="24.9" customHeight="1"/>
    <row r="27964" ht="24.9" customHeight="1"/>
    <row r="27965" ht="24.9" customHeight="1"/>
    <row r="27966" ht="24.9" customHeight="1"/>
    <row r="27967" ht="24.9" customHeight="1"/>
    <row r="27968" ht="24.9" customHeight="1"/>
    <row r="27969" ht="24.9" customHeight="1"/>
    <row r="27970" ht="24.9" customHeight="1"/>
    <row r="27971" ht="24.9" customHeight="1"/>
    <row r="27972" ht="24.9" customHeight="1"/>
    <row r="27973" ht="24.9" customHeight="1"/>
    <row r="27974" ht="24.9" customHeight="1"/>
    <row r="27975" ht="24.9" customHeight="1"/>
    <row r="27976" ht="24.9" customHeight="1"/>
    <row r="27977" ht="24.9" customHeight="1"/>
    <row r="27978" ht="24.9" customHeight="1"/>
    <row r="27979" ht="24.9" customHeight="1"/>
    <row r="27980" ht="24.9" customHeight="1"/>
    <row r="27981" ht="24.9" customHeight="1"/>
    <row r="27982" ht="24.9" customHeight="1"/>
    <row r="27983" ht="24.9" customHeight="1"/>
    <row r="27984" ht="24.9" customHeight="1"/>
    <row r="27985" ht="24.9" customHeight="1"/>
    <row r="27986" ht="24.9" customHeight="1"/>
    <row r="27987" ht="24.9" customHeight="1"/>
    <row r="27988" ht="24.9" customHeight="1"/>
    <row r="27989" ht="24.9" customHeight="1"/>
    <row r="27990" ht="24.9" customHeight="1"/>
    <row r="27991" ht="24.9" customHeight="1"/>
    <row r="27992" ht="24.9" customHeight="1"/>
    <row r="27993" ht="24.9" customHeight="1"/>
    <row r="27994" ht="24.9" customHeight="1"/>
    <row r="27995" ht="24.9" customHeight="1"/>
    <row r="27996" ht="24.9" customHeight="1"/>
    <row r="27997" ht="24.9" customHeight="1"/>
    <row r="27998" ht="24.9" customHeight="1"/>
    <row r="27999" ht="24.9" customHeight="1"/>
    <row r="28000" ht="24.9" customHeight="1"/>
    <row r="28001" ht="24.9" customHeight="1"/>
    <row r="28002" ht="24.9" customHeight="1"/>
    <row r="28003" ht="24.9" customHeight="1"/>
    <row r="28004" ht="24.9" customHeight="1"/>
    <row r="28005" ht="24.9" customHeight="1"/>
    <row r="28006" ht="24.9" customHeight="1"/>
    <row r="28007" ht="24.9" customHeight="1"/>
    <row r="28008" ht="24.9" customHeight="1"/>
    <row r="28009" ht="24.9" customHeight="1"/>
    <row r="28010" ht="24.9" customHeight="1"/>
    <row r="28011" ht="24.9" customHeight="1"/>
    <row r="28012" ht="24.9" customHeight="1"/>
    <row r="28013" ht="24.9" customHeight="1"/>
    <row r="28014" ht="24.9" customHeight="1"/>
    <row r="28015" ht="24.9" customHeight="1"/>
    <row r="28016" ht="24.9" customHeight="1"/>
    <row r="28017" ht="24.9" customHeight="1"/>
    <row r="28018" ht="24.9" customHeight="1"/>
    <row r="28019" ht="24.9" customHeight="1"/>
    <row r="28020" ht="24.9" customHeight="1"/>
    <row r="28021" ht="24.9" customHeight="1"/>
    <row r="28022" ht="24.9" customHeight="1"/>
    <row r="28023" ht="24.9" customHeight="1"/>
    <row r="28024" ht="24.9" customHeight="1"/>
    <row r="28025" ht="24.9" customHeight="1"/>
    <row r="28026" ht="24.9" customHeight="1"/>
    <row r="28027" ht="24.9" customHeight="1"/>
    <row r="28028" ht="24.9" customHeight="1"/>
    <row r="28029" ht="24.9" customHeight="1"/>
    <row r="28030" ht="24.9" customHeight="1"/>
    <row r="28031" ht="24.9" customHeight="1"/>
    <row r="28032" ht="24.9" customHeight="1"/>
    <row r="28033" ht="24.9" customHeight="1"/>
    <row r="28034" ht="24.9" customHeight="1"/>
    <row r="28035" ht="24.9" customHeight="1"/>
    <row r="28036" ht="24.9" customHeight="1"/>
    <row r="28037" ht="24.9" customHeight="1"/>
    <row r="28038" ht="24.9" customHeight="1"/>
    <row r="28039" ht="24.9" customHeight="1"/>
    <row r="28040" ht="24.9" customHeight="1"/>
    <row r="28041" ht="24.9" customHeight="1"/>
    <row r="28042" ht="24.9" customHeight="1"/>
    <row r="28043" ht="24.9" customHeight="1"/>
    <row r="28044" ht="24.9" customHeight="1"/>
    <row r="28045" ht="24.9" customHeight="1"/>
    <row r="28046" ht="24.9" customHeight="1"/>
    <row r="28047" ht="24.9" customHeight="1"/>
    <row r="28048" ht="24.9" customHeight="1"/>
    <row r="28049" ht="24.9" customHeight="1"/>
    <row r="28050" ht="24.9" customHeight="1"/>
    <row r="28051" ht="24.9" customHeight="1"/>
    <row r="28052" ht="24.9" customHeight="1"/>
    <row r="28053" ht="24.9" customHeight="1"/>
    <row r="28054" ht="24.9" customHeight="1"/>
    <row r="28055" ht="24.9" customHeight="1"/>
    <row r="28056" ht="24.9" customHeight="1"/>
    <row r="28057" ht="24.9" customHeight="1"/>
    <row r="28058" ht="24.9" customHeight="1"/>
    <row r="28059" ht="24.9" customHeight="1"/>
    <row r="28060" ht="24.9" customHeight="1"/>
    <row r="28061" ht="24.9" customHeight="1"/>
    <row r="28062" ht="24.9" customHeight="1"/>
    <row r="28063" ht="24.9" customHeight="1"/>
    <row r="28064" ht="24.9" customHeight="1"/>
    <row r="28065" ht="24.9" customHeight="1"/>
    <row r="28066" ht="24.9" customHeight="1"/>
    <row r="28067" ht="24.9" customHeight="1"/>
    <row r="28068" ht="24.9" customHeight="1"/>
    <row r="28069" ht="24.9" customHeight="1"/>
    <row r="28070" ht="24.9" customHeight="1"/>
    <row r="28071" ht="24.9" customHeight="1"/>
    <row r="28072" ht="24.9" customHeight="1"/>
    <row r="28073" ht="24.9" customHeight="1"/>
    <row r="28074" ht="24.9" customHeight="1"/>
    <row r="28075" ht="24.9" customHeight="1"/>
    <row r="28076" ht="24.9" customHeight="1"/>
    <row r="28077" ht="24.9" customHeight="1"/>
    <row r="28078" ht="24.9" customHeight="1"/>
    <row r="28079" ht="24.9" customHeight="1"/>
    <row r="28080" ht="24.9" customHeight="1"/>
    <row r="28081" ht="24.9" customHeight="1"/>
    <row r="28082" ht="24.9" customHeight="1"/>
    <row r="28083" ht="24.9" customHeight="1"/>
    <row r="28084" ht="24.9" customHeight="1"/>
    <row r="28085" ht="24.9" customHeight="1"/>
    <row r="28086" ht="24.9" customHeight="1"/>
    <row r="28087" ht="24.9" customHeight="1"/>
    <row r="28088" ht="24.9" customHeight="1"/>
    <row r="28089" ht="24.9" customHeight="1"/>
    <row r="28090" ht="24.9" customHeight="1"/>
    <row r="28091" ht="24.9" customHeight="1"/>
    <row r="28092" ht="24.9" customHeight="1"/>
    <row r="28093" ht="24.9" customHeight="1"/>
    <row r="28094" ht="24.9" customHeight="1"/>
    <row r="28095" ht="24.9" customHeight="1"/>
    <row r="28096" ht="24.9" customHeight="1"/>
    <row r="28097" ht="24.9" customHeight="1"/>
    <row r="28098" ht="24.9" customHeight="1"/>
    <row r="28099" ht="24.9" customHeight="1"/>
    <row r="28100" ht="24.9" customHeight="1"/>
    <row r="28101" ht="24.9" customHeight="1"/>
    <row r="28102" ht="24.9" customHeight="1"/>
    <row r="28103" ht="24.9" customHeight="1"/>
    <row r="28104" ht="24.9" customHeight="1"/>
    <row r="28105" ht="24.9" customHeight="1"/>
    <row r="28106" ht="24.9" customHeight="1"/>
    <row r="28107" ht="24.9" customHeight="1"/>
    <row r="28108" ht="24.9" customHeight="1"/>
    <row r="28109" ht="24.9" customHeight="1"/>
    <row r="28110" ht="24.9" customHeight="1"/>
    <row r="28111" ht="24.9" customHeight="1"/>
    <row r="28112" ht="24.9" customHeight="1"/>
    <row r="28113" ht="24.9" customHeight="1"/>
    <row r="28114" ht="24.9" customHeight="1"/>
    <row r="28115" ht="24.9" customHeight="1"/>
    <row r="28116" ht="24.9" customHeight="1"/>
    <row r="28117" ht="24.9" customHeight="1"/>
    <row r="28118" ht="24.9" customHeight="1"/>
    <row r="28119" ht="24.9" customHeight="1"/>
    <row r="28120" ht="24.9" customHeight="1"/>
    <row r="28121" ht="24.9" customHeight="1"/>
    <row r="28122" ht="24.9" customHeight="1"/>
    <row r="28123" ht="24.9" customHeight="1"/>
    <row r="28124" ht="24.9" customHeight="1"/>
    <row r="28125" ht="24.9" customHeight="1"/>
    <row r="28126" ht="24.9" customHeight="1"/>
    <row r="28127" ht="24.9" customHeight="1"/>
    <row r="28128" ht="24.9" customHeight="1"/>
    <row r="28129" ht="24.9" customHeight="1"/>
    <row r="28130" ht="24.9" customHeight="1"/>
    <row r="28131" ht="24.9" customHeight="1"/>
    <row r="28132" ht="24.9" customHeight="1"/>
    <row r="28133" ht="24.9" customHeight="1"/>
    <row r="28134" ht="24.9" customHeight="1"/>
    <row r="28135" ht="24.9" customHeight="1"/>
    <row r="28136" ht="24.9" customHeight="1"/>
    <row r="28137" ht="24.9" customHeight="1"/>
    <row r="28138" ht="24.9" customHeight="1"/>
    <row r="28139" ht="24.9" customHeight="1"/>
    <row r="28140" ht="24.9" customHeight="1"/>
    <row r="28141" ht="24.9" customHeight="1"/>
    <row r="28142" ht="24.9" customHeight="1"/>
    <row r="28143" ht="24.9" customHeight="1"/>
    <row r="28144" ht="24.9" customHeight="1"/>
    <row r="28145" ht="24.9" customHeight="1"/>
    <row r="28146" ht="24.9" customHeight="1"/>
    <row r="28147" ht="24.9" customHeight="1"/>
    <row r="28148" ht="24.9" customHeight="1"/>
    <row r="28149" ht="24.9" customHeight="1"/>
    <row r="28150" ht="24.9" customHeight="1"/>
    <row r="28151" ht="24.9" customHeight="1"/>
    <row r="28152" ht="24.9" customHeight="1"/>
    <row r="28153" ht="24.9" customHeight="1"/>
    <row r="28154" ht="24.9" customHeight="1"/>
    <row r="28155" ht="24.9" customHeight="1"/>
    <row r="28156" ht="24.9" customHeight="1"/>
    <row r="28157" ht="24.9" customHeight="1"/>
    <row r="28158" ht="24.9" customHeight="1"/>
    <row r="28159" ht="24.9" customHeight="1"/>
    <row r="28160" ht="24.9" customHeight="1"/>
    <row r="28161" ht="24.9" customHeight="1"/>
    <row r="28162" ht="24.9" customHeight="1"/>
    <row r="28163" ht="24.9" customHeight="1"/>
    <row r="28164" ht="24.9" customHeight="1"/>
    <row r="28165" ht="24.9" customHeight="1"/>
    <row r="28166" ht="24.9" customHeight="1"/>
    <row r="28167" ht="24.9" customHeight="1"/>
    <row r="28168" ht="24.9" customHeight="1"/>
    <row r="28169" ht="24.9" customHeight="1"/>
    <row r="28170" ht="24.9" customHeight="1"/>
    <row r="28171" ht="24.9" customHeight="1"/>
    <row r="28172" ht="24.9" customHeight="1"/>
    <row r="28173" ht="24.9" customHeight="1"/>
    <row r="28174" ht="24.9" customHeight="1"/>
    <row r="28175" ht="24.9" customHeight="1"/>
    <row r="28176" ht="24.9" customHeight="1"/>
    <row r="28177" ht="24.9" customHeight="1"/>
    <row r="28178" ht="24.9" customHeight="1"/>
    <row r="28179" ht="24.9" customHeight="1"/>
    <row r="28180" ht="24.9" customHeight="1"/>
    <row r="28181" ht="24.9" customHeight="1"/>
    <row r="28182" ht="24.9" customHeight="1"/>
    <row r="28183" ht="24.9" customHeight="1"/>
    <row r="28184" ht="24.9" customHeight="1"/>
    <row r="28185" ht="24.9" customHeight="1"/>
    <row r="28186" ht="24.9" customHeight="1"/>
    <row r="28187" ht="24.9" customHeight="1"/>
    <row r="28188" ht="24.9" customHeight="1"/>
    <row r="28189" ht="24.9" customHeight="1"/>
    <row r="28190" ht="24.9" customHeight="1"/>
    <row r="28191" ht="24.9" customHeight="1"/>
    <row r="28192" ht="24.9" customHeight="1"/>
    <row r="28193" ht="24.9" customHeight="1"/>
    <row r="28194" ht="24.9" customHeight="1"/>
    <row r="28195" ht="24.9" customHeight="1"/>
    <row r="28196" ht="24.9" customHeight="1"/>
    <row r="28197" ht="24.9" customHeight="1"/>
    <row r="28198" ht="24.9" customHeight="1"/>
    <row r="28199" ht="24.9" customHeight="1"/>
    <row r="28200" ht="24.9" customHeight="1"/>
    <row r="28201" ht="24.9" customHeight="1"/>
    <row r="28202" ht="24.9" customHeight="1"/>
    <row r="28203" ht="24.9" customHeight="1"/>
    <row r="28204" ht="24.9" customHeight="1"/>
    <row r="28205" ht="24.9" customHeight="1"/>
    <row r="28206" ht="24.9" customHeight="1"/>
    <row r="28207" ht="24.9" customHeight="1"/>
    <row r="28208" ht="24.9" customHeight="1"/>
    <row r="28209" ht="24.9" customHeight="1"/>
    <row r="28210" ht="24.9" customHeight="1"/>
    <row r="28211" ht="24.9" customHeight="1"/>
    <row r="28212" ht="24.9" customHeight="1"/>
    <row r="28213" ht="24.9" customHeight="1"/>
    <row r="28214" ht="24.9" customHeight="1"/>
    <row r="28215" ht="24.9" customHeight="1"/>
    <row r="28216" ht="24.9" customHeight="1"/>
    <row r="28217" ht="24.9" customHeight="1"/>
    <row r="28218" ht="24.9" customHeight="1"/>
    <row r="28219" ht="24.9" customHeight="1"/>
    <row r="28220" ht="24.9" customHeight="1"/>
    <row r="28221" ht="24.9" customHeight="1"/>
    <row r="28222" ht="24.9" customHeight="1"/>
    <row r="28223" ht="24.9" customHeight="1"/>
    <row r="28224" ht="24.9" customHeight="1"/>
    <row r="28225" ht="24.9" customHeight="1"/>
    <row r="28226" ht="24.9" customHeight="1"/>
    <row r="28227" ht="24.9" customHeight="1"/>
    <row r="28228" ht="24.9" customHeight="1"/>
    <row r="28229" ht="24.9" customHeight="1"/>
    <row r="28230" ht="24.9" customHeight="1"/>
    <row r="28231" ht="24.9" customHeight="1"/>
    <row r="28232" ht="24.9" customHeight="1"/>
    <row r="28233" ht="24.9" customHeight="1"/>
    <row r="28234" ht="24.9" customHeight="1"/>
    <row r="28235" ht="24.9" customHeight="1"/>
    <row r="28236" ht="24.9" customHeight="1"/>
    <row r="28237" ht="24.9" customHeight="1"/>
    <row r="28238" ht="24.9" customHeight="1"/>
    <row r="28239" ht="24.9" customHeight="1"/>
    <row r="28240" ht="24.9" customHeight="1"/>
    <row r="28241" ht="24.9" customHeight="1"/>
    <row r="28242" ht="24.9" customHeight="1"/>
    <row r="28243" ht="24.9" customHeight="1"/>
    <row r="28244" ht="24.9" customHeight="1"/>
    <row r="28245" ht="24.9" customHeight="1"/>
    <row r="28246" ht="24.9" customHeight="1"/>
    <row r="28247" ht="24.9" customHeight="1"/>
    <row r="28248" ht="24.9" customHeight="1"/>
    <row r="28249" ht="24.9" customHeight="1"/>
    <row r="28250" ht="24.9" customHeight="1"/>
    <row r="28251" ht="24.9" customHeight="1"/>
    <row r="28252" ht="24.9" customHeight="1"/>
    <row r="28253" ht="24.9" customHeight="1"/>
    <row r="28254" ht="24.9" customHeight="1"/>
    <row r="28255" ht="24.9" customHeight="1"/>
    <row r="28256" ht="24.9" customHeight="1"/>
    <row r="28257" ht="24.9" customHeight="1"/>
    <row r="28258" ht="24.9" customHeight="1"/>
    <row r="28259" ht="24.9" customHeight="1"/>
    <row r="28260" ht="24.9" customHeight="1"/>
    <row r="28261" ht="24.9" customHeight="1"/>
    <row r="28262" ht="24.9" customHeight="1"/>
    <row r="28263" ht="24.9" customHeight="1"/>
    <row r="28264" ht="24.9" customHeight="1"/>
    <row r="28265" ht="24.9" customHeight="1"/>
    <row r="28266" ht="24.9" customHeight="1"/>
    <row r="28267" ht="24.9" customHeight="1"/>
    <row r="28268" ht="24.9" customHeight="1"/>
    <row r="28269" ht="24.9" customHeight="1"/>
    <row r="28270" ht="24.9" customHeight="1"/>
    <row r="28271" ht="24.9" customHeight="1"/>
    <row r="28272" ht="24.9" customHeight="1"/>
    <row r="28273" ht="24.9" customHeight="1"/>
    <row r="28274" ht="24.9" customHeight="1"/>
    <row r="28275" ht="24.9" customHeight="1"/>
    <row r="28276" ht="24.9" customHeight="1"/>
    <row r="28277" ht="24.9" customHeight="1"/>
    <row r="28278" ht="24.9" customHeight="1"/>
    <row r="28279" ht="24.9" customHeight="1"/>
    <row r="28280" ht="24.9" customHeight="1"/>
    <row r="28281" ht="24.9" customHeight="1"/>
    <row r="28282" ht="24.9" customHeight="1"/>
    <row r="28283" ht="24.9" customHeight="1"/>
    <row r="28284" ht="24.9" customHeight="1"/>
    <row r="28285" ht="24.9" customHeight="1"/>
    <row r="28286" ht="24.9" customHeight="1"/>
    <row r="28287" ht="24.9" customHeight="1"/>
    <row r="28288" ht="24.9" customHeight="1"/>
    <row r="28289" ht="24.9" customHeight="1"/>
    <row r="28290" ht="24.9" customHeight="1"/>
    <row r="28291" ht="24.9" customHeight="1"/>
    <row r="28292" ht="24.9" customHeight="1"/>
    <row r="28293" ht="24.9" customHeight="1"/>
    <row r="28294" ht="24.9" customHeight="1"/>
    <row r="28295" ht="24.9" customHeight="1"/>
    <row r="28296" ht="24.9" customHeight="1"/>
    <row r="28297" ht="24.9" customHeight="1"/>
    <row r="28298" ht="24.9" customHeight="1"/>
    <row r="28299" ht="24.9" customHeight="1"/>
    <row r="28300" ht="24.9" customHeight="1"/>
    <row r="28301" ht="24.9" customHeight="1"/>
    <row r="28302" ht="24.9" customHeight="1"/>
    <row r="28303" ht="24.9" customHeight="1"/>
    <row r="28304" ht="24.9" customHeight="1"/>
    <row r="28305" ht="24.9" customHeight="1"/>
    <row r="28306" ht="24.9" customHeight="1"/>
    <row r="28307" ht="24.9" customHeight="1"/>
    <row r="28308" ht="24.9" customHeight="1"/>
    <row r="28309" ht="24.9" customHeight="1"/>
    <row r="28310" ht="24.9" customHeight="1"/>
    <row r="28311" ht="24.9" customHeight="1"/>
    <row r="28312" ht="24.9" customHeight="1"/>
    <row r="28313" ht="24.9" customHeight="1"/>
    <row r="28314" ht="24.9" customHeight="1"/>
    <row r="28315" ht="24.9" customHeight="1"/>
    <row r="28316" ht="24.9" customHeight="1"/>
    <row r="28317" ht="24.9" customHeight="1"/>
    <row r="28318" ht="24.9" customHeight="1"/>
    <row r="28319" ht="24.9" customHeight="1"/>
    <row r="28320" ht="24.9" customHeight="1"/>
    <row r="28321" ht="24.9" customHeight="1"/>
    <row r="28322" ht="24.9" customHeight="1"/>
    <row r="28323" ht="24.9" customHeight="1"/>
    <row r="28324" ht="24.9" customHeight="1"/>
    <row r="28325" ht="24.9" customHeight="1"/>
    <row r="28326" ht="24.9" customHeight="1"/>
    <row r="28327" ht="24.9" customHeight="1"/>
    <row r="28328" ht="24.9" customHeight="1"/>
    <row r="28329" ht="24.9" customHeight="1"/>
    <row r="28330" ht="24.9" customHeight="1"/>
    <row r="28331" ht="24.9" customHeight="1"/>
    <row r="28332" ht="24.9" customHeight="1"/>
    <row r="28333" ht="24.9" customHeight="1"/>
    <row r="28334" ht="24.9" customHeight="1"/>
    <row r="28335" ht="24.9" customHeight="1"/>
    <row r="28336" ht="24.9" customHeight="1"/>
    <row r="28337" ht="24.9" customHeight="1"/>
    <row r="28338" ht="24.9" customHeight="1"/>
    <row r="28339" ht="24.9" customHeight="1"/>
    <row r="28340" ht="24.9" customHeight="1"/>
    <row r="28341" ht="24.9" customHeight="1"/>
    <row r="28342" ht="24.9" customHeight="1"/>
    <row r="28343" ht="24.9" customHeight="1"/>
    <row r="28344" ht="24.9" customHeight="1"/>
    <row r="28345" ht="24.9" customHeight="1"/>
    <row r="28346" ht="24.9" customHeight="1"/>
    <row r="28347" ht="24.9" customHeight="1"/>
    <row r="28348" ht="24.9" customHeight="1"/>
    <row r="28349" ht="24.9" customHeight="1"/>
    <row r="28350" ht="24.9" customHeight="1"/>
    <row r="28351" ht="24.9" customHeight="1"/>
    <row r="28352" ht="24.9" customHeight="1"/>
    <row r="28353" ht="24.9" customHeight="1"/>
    <row r="28354" ht="24.9" customHeight="1"/>
    <row r="28355" ht="24.9" customHeight="1"/>
    <row r="28356" ht="24.9" customHeight="1"/>
    <row r="28357" ht="24.9" customHeight="1"/>
    <row r="28358" ht="24.9" customHeight="1"/>
    <row r="28359" ht="24.9" customHeight="1"/>
    <row r="28360" ht="24.9" customHeight="1"/>
    <row r="28361" ht="24.9" customHeight="1"/>
    <row r="28362" ht="24.9" customHeight="1"/>
    <row r="28363" ht="24.9" customHeight="1"/>
    <row r="28364" ht="24.9" customHeight="1"/>
    <row r="28365" ht="24.9" customHeight="1"/>
    <row r="28366" ht="24.9" customHeight="1"/>
    <row r="28367" ht="24.9" customHeight="1"/>
    <row r="28368" ht="24.9" customHeight="1"/>
    <row r="28369" ht="24.9" customHeight="1"/>
    <row r="28370" ht="24.9" customHeight="1"/>
    <row r="28371" ht="24.9" customHeight="1"/>
    <row r="28372" ht="24.9" customHeight="1"/>
    <row r="28373" ht="24.9" customHeight="1"/>
    <row r="28374" ht="24.9" customHeight="1"/>
    <row r="28375" ht="24.9" customHeight="1"/>
    <row r="28376" ht="24.9" customHeight="1"/>
    <row r="28377" ht="24.9" customHeight="1"/>
    <row r="28378" ht="24.9" customHeight="1"/>
    <row r="28379" ht="24.9" customHeight="1"/>
    <row r="28380" ht="24.9" customHeight="1"/>
    <row r="28381" ht="24.9" customHeight="1"/>
    <row r="28382" ht="24.9" customHeight="1"/>
    <row r="28383" ht="24.9" customHeight="1"/>
    <row r="28384" ht="24.9" customHeight="1"/>
    <row r="28385" ht="24.9" customHeight="1"/>
    <row r="28386" ht="24.9" customHeight="1"/>
    <row r="28387" ht="24.9" customHeight="1"/>
    <row r="28388" ht="24.9" customHeight="1"/>
    <row r="28389" ht="24.9" customHeight="1"/>
    <row r="28390" ht="24.9" customHeight="1"/>
    <row r="28391" ht="24.9" customHeight="1"/>
    <row r="28392" ht="24.9" customHeight="1"/>
    <row r="28393" ht="24.9" customHeight="1"/>
    <row r="28394" ht="24.9" customHeight="1"/>
    <row r="28395" ht="24.9" customHeight="1"/>
    <row r="28396" ht="24.9" customHeight="1"/>
    <row r="28397" ht="24.9" customHeight="1"/>
    <row r="28398" ht="24.9" customHeight="1"/>
    <row r="28399" ht="24.9" customHeight="1"/>
    <row r="28400" ht="24.9" customHeight="1"/>
    <row r="28401" ht="24.9" customHeight="1"/>
    <row r="28402" ht="24.9" customHeight="1"/>
    <row r="28403" ht="24.9" customHeight="1"/>
    <row r="28404" ht="24.9" customHeight="1"/>
    <row r="28405" ht="24.9" customHeight="1"/>
    <row r="28406" ht="24.9" customHeight="1"/>
    <row r="28407" ht="24.9" customHeight="1"/>
    <row r="28408" ht="24.9" customHeight="1"/>
    <row r="28409" ht="24.9" customHeight="1"/>
    <row r="28410" ht="24.9" customHeight="1"/>
    <row r="28411" ht="24.9" customHeight="1"/>
    <row r="28412" ht="24.9" customHeight="1"/>
    <row r="28413" ht="24.9" customHeight="1"/>
    <row r="28414" ht="24.9" customHeight="1"/>
    <row r="28415" ht="24.9" customHeight="1"/>
    <row r="28416" ht="24.9" customHeight="1"/>
    <row r="28417" ht="24.9" customHeight="1"/>
    <row r="28418" ht="24.9" customHeight="1"/>
    <row r="28419" ht="24.9" customHeight="1"/>
    <row r="28420" ht="24.9" customHeight="1"/>
    <row r="28421" ht="24.9" customHeight="1"/>
    <row r="28422" ht="24.9" customHeight="1"/>
    <row r="28423" ht="24.9" customHeight="1"/>
    <row r="28424" ht="24.9" customHeight="1"/>
    <row r="28425" ht="24.9" customHeight="1"/>
    <row r="28426" ht="24.9" customHeight="1"/>
    <row r="28427" ht="24.9" customHeight="1"/>
    <row r="28428" ht="24.9" customHeight="1"/>
    <row r="28429" ht="24.9" customHeight="1"/>
    <row r="28430" ht="24.9" customHeight="1"/>
    <row r="28431" ht="24.9" customHeight="1"/>
    <row r="28432" ht="24.9" customHeight="1"/>
    <row r="28433" ht="24.9" customHeight="1"/>
    <row r="28434" ht="24.9" customHeight="1"/>
    <row r="28435" ht="24.9" customHeight="1"/>
    <row r="28436" ht="24.9" customHeight="1"/>
    <row r="28437" ht="24.9" customHeight="1"/>
    <row r="28438" ht="24.9" customHeight="1"/>
    <row r="28439" ht="24.9" customHeight="1"/>
    <row r="28440" ht="24.9" customHeight="1"/>
    <row r="28441" ht="24.9" customHeight="1"/>
    <row r="28442" ht="24.9" customHeight="1"/>
    <row r="28443" ht="24.9" customHeight="1"/>
    <row r="28444" ht="24.9" customHeight="1"/>
    <row r="28445" ht="24.9" customHeight="1"/>
    <row r="28446" ht="24.9" customHeight="1"/>
    <row r="28447" ht="24.9" customHeight="1"/>
    <row r="28448" ht="24.9" customHeight="1"/>
    <row r="28449" ht="24.9" customHeight="1"/>
    <row r="28450" ht="24.9" customHeight="1"/>
    <row r="28451" ht="24.9" customHeight="1"/>
    <row r="28452" ht="24.9" customHeight="1"/>
    <row r="28453" ht="24.9" customHeight="1"/>
    <row r="28454" ht="24.9" customHeight="1"/>
    <row r="28455" ht="24.9" customHeight="1"/>
    <row r="28456" ht="24.9" customHeight="1"/>
    <row r="28457" ht="24.9" customHeight="1"/>
    <row r="28458" ht="24.9" customHeight="1"/>
    <row r="28459" ht="24.9" customHeight="1"/>
    <row r="28460" ht="24.9" customHeight="1"/>
    <row r="28461" ht="24.9" customHeight="1"/>
    <row r="28462" ht="24.9" customHeight="1"/>
    <row r="28463" ht="24.9" customHeight="1"/>
    <row r="28464" ht="24.9" customHeight="1"/>
    <row r="28465" ht="24.9" customHeight="1"/>
    <row r="28466" ht="24.9" customHeight="1"/>
    <row r="28467" ht="24.9" customHeight="1"/>
    <row r="28468" ht="24.9" customHeight="1"/>
    <row r="28469" ht="24.9" customHeight="1"/>
    <row r="28470" ht="24.9" customHeight="1"/>
    <row r="28471" ht="24.9" customHeight="1"/>
    <row r="28472" ht="24.9" customHeight="1"/>
    <row r="28473" ht="24.9" customHeight="1"/>
    <row r="28474" ht="24.9" customHeight="1"/>
    <row r="28475" ht="24.9" customHeight="1"/>
    <row r="28476" ht="24.9" customHeight="1"/>
    <row r="28477" ht="24.9" customHeight="1"/>
    <row r="28478" ht="24.9" customHeight="1"/>
    <row r="28479" ht="24.9" customHeight="1"/>
    <row r="28480" ht="24.9" customHeight="1"/>
    <row r="28481" ht="24.9" customHeight="1"/>
    <row r="28482" ht="24.9" customHeight="1"/>
    <row r="28483" ht="24.9" customHeight="1"/>
    <row r="28484" ht="24.9" customHeight="1"/>
    <row r="28485" ht="24.9" customHeight="1"/>
    <row r="28486" ht="24.9" customHeight="1"/>
    <row r="28487" ht="24.9" customHeight="1"/>
    <row r="28488" ht="24.9" customHeight="1"/>
    <row r="28489" ht="24.9" customHeight="1"/>
    <row r="28490" ht="24.9" customHeight="1"/>
    <row r="28491" ht="24.9" customHeight="1"/>
    <row r="28492" ht="24.9" customHeight="1"/>
    <row r="28493" ht="24.9" customHeight="1"/>
    <row r="28494" ht="24.9" customHeight="1"/>
    <row r="28495" ht="24.9" customHeight="1"/>
    <row r="28496" ht="24.9" customHeight="1"/>
    <row r="28497" ht="24.9" customHeight="1"/>
    <row r="28498" ht="24.9" customHeight="1"/>
    <row r="28499" ht="24.9" customHeight="1"/>
    <row r="28500" ht="24.9" customHeight="1"/>
    <row r="28501" ht="24.9" customHeight="1"/>
    <row r="28502" ht="24.9" customHeight="1"/>
    <row r="28503" ht="24.9" customHeight="1"/>
    <row r="28504" ht="24.9" customHeight="1"/>
    <row r="28505" ht="24.9" customHeight="1"/>
    <row r="28506" ht="24.9" customHeight="1"/>
    <row r="28507" ht="24.9" customHeight="1"/>
    <row r="28508" ht="24.9" customHeight="1"/>
    <row r="28509" ht="24.9" customHeight="1"/>
    <row r="28510" ht="24.9" customHeight="1"/>
    <row r="28511" ht="24.9" customHeight="1"/>
    <row r="28512" ht="24.9" customHeight="1"/>
    <row r="28513" ht="24.9" customHeight="1"/>
    <row r="28514" ht="24.9" customHeight="1"/>
    <row r="28515" ht="24.9" customHeight="1"/>
    <row r="28516" ht="24.9" customHeight="1"/>
    <row r="28517" ht="24.9" customHeight="1"/>
    <row r="28518" ht="24.9" customHeight="1"/>
    <row r="28519" ht="24.9" customHeight="1"/>
    <row r="28520" ht="24.9" customHeight="1"/>
    <row r="28521" ht="24.9" customHeight="1"/>
    <row r="28522" ht="24.9" customHeight="1"/>
    <row r="28523" ht="24.9" customHeight="1"/>
    <row r="28524" ht="24.9" customHeight="1"/>
    <row r="28525" ht="24.9" customHeight="1"/>
    <row r="28526" ht="24.9" customHeight="1"/>
    <row r="28527" ht="24.9" customHeight="1"/>
    <row r="28528" ht="24.9" customHeight="1"/>
    <row r="28529" ht="24.9" customHeight="1"/>
    <row r="28530" ht="24.9" customHeight="1"/>
    <row r="28531" ht="24.9" customHeight="1"/>
    <row r="28532" ht="24.9" customHeight="1"/>
    <row r="28533" ht="24.9" customHeight="1"/>
    <row r="28534" ht="24.9" customHeight="1"/>
    <row r="28535" ht="24.9" customHeight="1"/>
    <row r="28536" ht="24.9" customHeight="1"/>
    <row r="28537" ht="24.9" customHeight="1"/>
    <row r="28538" ht="24.9" customHeight="1"/>
    <row r="28539" ht="24.9" customHeight="1"/>
    <row r="28540" ht="24.9" customHeight="1"/>
    <row r="28541" ht="24.9" customHeight="1"/>
    <row r="28542" ht="24.9" customHeight="1"/>
    <row r="28543" ht="24.9" customHeight="1"/>
    <row r="28544" ht="24.9" customHeight="1"/>
    <row r="28545" ht="24.9" customHeight="1"/>
    <row r="28546" ht="24.9" customHeight="1"/>
    <row r="28547" ht="24.9" customHeight="1"/>
    <row r="28548" ht="24.9" customHeight="1"/>
    <row r="28549" ht="24.9" customHeight="1"/>
    <row r="28550" ht="24.9" customHeight="1"/>
    <row r="28551" ht="24.9" customHeight="1"/>
    <row r="28552" ht="24.9" customHeight="1"/>
    <row r="28553" ht="24.9" customHeight="1"/>
    <row r="28554" ht="24.9" customHeight="1"/>
    <row r="28555" ht="24.9" customHeight="1"/>
    <row r="28556" ht="24.9" customHeight="1"/>
    <row r="28557" ht="24.9" customHeight="1"/>
    <row r="28558" ht="24.9" customHeight="1"/>
    <row r="28559" ht="24.9" customHeight="1"/>
    <row r="28560" ht="24.9" customHeight="1"/>
    <row r="28561" ht="24.9" customHeight="1"/>
    <row r="28562" ht="24.9" customHeight="1"/>
    <row r="28563" ht="24.9" customHeight="1"/>
    <row r="28564" ht="24.9" customHeight="1"/>
    <row r="28565" ht="24.9" customHeight="1"/>
    <row r="28566" ht="24.9" customHeight="1"/>
    <row r="28567" ht="24.9" customHeight="1"/>
    <row r="28568" ht="24.9" customHeight="1"/>
    <row r="28569" ht="24.9" customHeight="1"/>
    <row r="28570" ht="24.9" customHeight="1"/>
    <row r="28571" ht="24.9" customHeight="1"/>
    <row r="28572" ht="24.9" customHeight="1"/>
    <row r="28573" ht="24.9" customHeight="1"/>
    <row r="28574" ht="24.9" customHeight="1"/>
    <row r="28575" ht="24.9" customHeight="1"/>
    <row r="28576" ht="24.9" customHeight="1"/>
    <row r="28577" ht="24.9" customHeight="1"/>
    <row r="28578" ht="24.9" customHeight="1"/>
    <row r="28579" ht="24.9" customHeight="1"/>
    <row r="28580" ht="24.9" customHeight="1"/>
    <row r="28581" ht="24.9" customHeight="1"/>
    <row r="28582" ht="24.9" customHeight="1"/>
    <row r="28583" ht="24.9" customHeight="1"/>
    <row r="28584" ht="24.9" customHeight="1"/>
    <row r="28585" ht="24.9" customHeight="1"/>
    <row r="28586" ht="24.9" customHeight="1"/>
    <row r="28587" ht="24.9" customHeight="1"/>
    <row r="28588" ht="24.9" customHeight="1"/>
    <row r="28589" ht="24.9" customHeight="1"/>
    <row r="28590" ht="24.9" customHeight="1"/>
    <row r="28591" ht="24.9" customHeight="1"/>
    <row r="28592" ht="24.9" customHeight="1"/>
    <row r="28593" ht="24.9" customHeight="1"/>
    <row r="28594" ht="24.9" customHeight="1"/>
    <row r="28595" ht="24.9" customHeight="1"/>
    <row r="28596" ht="24.9" customHeight="1"/>
    <row r="28597" ht="24.9" customHeight="1"/>
    <row r="28598" ht="24.9" customHeight="1"/>
    <row r="28599" ht="24.9" customHeight="1"/>
    <row r="28600" ht="24.9" customHeight="1"/>
    <row r="28601" ht="24.9" customHeight="1"/>
    <row r="28602" ht="24.9" customHeight="1"/>
    <row r="28603" ht="24.9" customHeight="1"/>
    <row r="28604" ht="24.9" customHeight="1"/>
    <row r="28605" ht="24.9" customHeight="1"/>
    <row r="28606" ht="24.9" customHeight="1"/>
    <row r="28607" ht="24.9" customHeight="1"/>
    <row r="28608" ht="24.9" customHeight="1"/>
    <row r="28609" ht="24.9" customHeight="1"/>
    <row r="28610" ht="24.9" customHeight="1"/>
    <row r="28611" ht="24.9" customHeight="1"/>
    <row r="28612" ht="24.9" customHeight="1"/>
    <row r="28613" ht="24.9" customHeight="1"/>
    <row r="28614" ht="24.9" customHeight="1"/>
    <row r="28615" ht="24.9" customHeight="1"/>
    <row r="28616" ht="24.9" customHeight="1"/>
    <row r="28617" ht="24.9" customHeight="1"/>
    <row r="28618" ht="24.9" customHeight="1"/>
    <row r="28619" ht="24.9" customHeight="1"/>
    <row r="28620" ht="24.9" customHeight="1"/>
    <row r="28621" ht="24.9" customHeight="1"/>
    <row r="28622" ht="24.9" customHeight="1"/>
    <row r="28623" ht="24.9" customHeight="1"/>
    <row r="28624" ht="24.9" customHeight="1"/>
    <row r="28625" ht="24.9" customHeight="1"/>
    <row r="28626" ht="24.9" customHeight="1"/>
    <row r="28627" ht="24.9" customHeight="1"/>
    <row r="28628" ht="24.9" customHeight="1"/>
    <row r="28629" ht="24.9" customHeight="1"/>
    <row r="28630" ht="24.9" customHeight="1"/>
    <row r="28631" ht="24.9" customHeight="1"/>
    <row r="28632" ht="24.9" customHeight="1"/>
    <row r="28633" ht="24.9" customHeight="1"/>
    <row r="28634" ht="24.9" customHeight="1"/>
    <row r="28635" ht="24.9" customHeight="1"/>
    <row r="28636" ht="24.9" customHeight="1"/>
    <row r="28637" ht="24.9" customHeight="1"/>
    <row r="28638" ht="24.9" customHeight="1"/>
    <row r="28639" ht="24.9" customHeight="1"/>
    <row r="28640" ht="24.9" customHeight="1"/>
    <row r="28641" ht="24.9" customHeight="1"/>
    <row r="28642" ht="24.9" customHeight="1"/>
    <row r="28643" ht="24.9" customHeight="1"/>
    <row r="28644" ht="24.9" customHeight="1"/>
    <row r="28645" ht="24.9" customHeight="1"/>
    <row r="28646" ht="24.9" customHeight="1"/>
    <row r="28647" ht="24.9" customHeight="1"/>
    <row r="28648" ht="24.9" customHeight="1"/>
    <row r="28649" ht="24.9" customHeight="1"/>
    <row r="28650" ht="24.9" customHeight="1"/>
    <row r="28651" ht="24.9" customHeight="1"/>
    <row r="28652" ht="24.9" customHeight="1"/>
    <row r="28653" ht="24.9" customHeight="1"/>
    <row r="28654" ht="24.9" customHeight="1"/>
    <row r="28655" ht="24.9" customHeight="1"/>
    <row r="28656" ht="24.9" customHeight="1"/>
    <row r="28657" ht="24.9" customHeight="1"/>
    <row r="28658" ht="24.9" customHeight="1"/>
    <row r="28659" ht="24.9" customHeight="1"/>
    <row r="28660" ht="24.9" customHeight="1"/>
    <row r="28661" ht="24.9" customHeight="1"/>
    <row r="28662" ht="24.9" customHeight="1"/>
    <row r="28663" ht="24.9" customHeight="1"/>
    <row r="28664" ht="24.9" customHeight="1"/>
    <row r="28665" ht="24.9" customHeight="1"/>
    <row r="28666" ht="24.9" customHeight="1"/>
    <row r="28667" ht="24.9" customHeight="1"/>
    <row r="28668" ht="24.9" customHeight="1"/>
    <row r="28669" ht="24.9" customHeight="1"/>
    <row r="28670" ht="24.9" customHeight="1"/>
    <row r="28671" ht="24.9" customHeight="1"/>
    <row r="28672" ht="24.9" customHeight="1"/>
    <row r="28673" ht="24.9" customHeight="1"/>
    <row r="28674" ht="24.9" customHeight="1"/>
    <row r="28675" ht="24.9" customHeight="1"/>
    <row r="28676" ht="24.9" customHeight="1"/>
    <row r="28677" ht="24.9" customHeight="1"/>
    <row r="28678" ht="24.9" customHeight="1"/>
    <row r="28679" ht="24.9" customHeight="1"/>
    <row r="28680" ht="24.9" customHeight="1"/>
    <row r="28681" ht="24.9" customHeight="1"/>
    <row r="28682" ht="24.9" customHeight="1"/>
    <row r="28683" ht="24.9" customHeight="1"/>
    <row r="28684" ht="24.9" customHeight="1"/>
    <row r="28685" ht="24.9" customHeight="1"/>
    <row r="28686" ht="24.9" customHeight="1"/>
    <row r="28687" ht="24.9" customHeight="1"/>
    <row r="28688" ht="24.9" customHeight="1"/>
    <row r="28689" ht="24.9" customHeight="1"/>
    <row r="28690" ht="24.9" customHeight="1"/>
    <row r="28691" ht="24.9" customHeight="1"/>
    <row r="28692" ht="24.9" customHeight="1"/>
    <row r="28693" ht="24.9" customHeight="1"/>
    <row r="28694" ht="24.9" customHeight="1"/>
    <row r="28695" ht="24.9" customHeight="1"/>
    <row r="28696" ht="24.9" customHeight="1"/>
    <row r="28697" ht="24.9" customHeight="1"/>
    <row r="28698" ht="24.9" customHeight="1"/>
    <row r="28699" ht="24.9" customHeight="1"/>
    <row r="28700" ht="24.9" customHeight="1"/>
    <row r="28701" ht="24.9" customHeight="1"/>
    <row r="28702" ht="24.9" customHeight="1"/>
    <row r="28703" ht="24.9" customHeight="1"/>
    <row r="28704" ht="24.9" customHeight="1"/>
    <row r="28705" ht="24.9" customHeight="1"/>
    <row r="28706" ht="24.9" customHeight="1"/>
    <row r="28707" ht="24.9" customHeight="1"/>
    <row r="28708" ht="24.9" customHeight="1"/>
    <row r="28709" ht="24.9" customHeight="1"/>
    <row r="28710" ht="24.9" customHeight="1"/>
    <row r="28711" ht="24.9" customHeight="1"/>
    <row r="28712" ht="24.9" customHeight="1"/>
    <row r="28713" ht="24.9" customHeight="1"/>
    <row r="28714" ht="24.9" customHeight="1"/>
    <row r="28715" ht="24.9" customHeight="1"/>
    <row r="28716" ht="24.9" customHeight="1"/>
    <row r="28717" ht="24.9" customHeight="1"/>
    <row r="28718" ht="24.9" customHeight="1"/>
    <row r="28719" ht="24.9" customHeight="1"/>
    <row r="28720" ht="24.9" customHeight="1"/>
    <row r="28721" ht="24.9" customHeight="1"/>
    <row r="28722" ht="24.9" customHeight="1"/>
    <row r="28723" ht="24.9" customHeight="1"/>
    <row r="28724" ht="24.9" customHeight="1"/>
    <row r="28725" ht="24.9" customHeight="1"/>
    <row r="28726" ht="24.9" customHeight="1"/>
    <row r="28727" ht="24.9" customHeight="1"/>
    <row r="28728" ht="24.9" customHeight="1"/>
    <row r="28729" ht="24.9" customHeight="1"/>
    <row r="28730" ht="24.9" customHeight="1"/>
    <row r="28731" ht="24.9" customHeight="1"/>
    <row r="28732" ht="24.9" customHeight="1"/>
    <row r="28733" ht="24.9" customHeight="1"/>
    <row r="28734" ht="24.9" customHeight="1"/>
    <row r="28735" ht="24.9" customHeight="1"/>
    <row r="28736" ht="24.9" customHeight="1"/>
    <row r="28737" ht="24.9" customHeight="1"/>
    <row r="28738" ht="24.9" customHeight="1"/>
    <row r="28739" ht="24.9" customHeight="1"/>
    <row r="28740" ht="24.9" customHeight="1"/>
    <row r="28741" ht="24.9" customHeight="1"/>
    <row r="28742" ht="24.9" customHeight="1"/>
    <row r="28743" ht="24.9" customHeight="1"/>
    <row r="28744" ht="24.9" customHeight="1"/>
    <row r="28745" ht="24.9" customHeight="1"/>
    <row r="28746" ht="24.9" customHeight="1"/>
    <row r="28747" ht="24.9" customHeight="1"/>
    <row r="28748" ht="24.9" customHeight="1"/>
    <row r="28749" ht="24.9" customHeight="1"/>
    <row r="28750" ht="24.9" customHeight="1"/>
    <row r="28751" ht="24.9" customHeight="1"/>
    <row r="28752" ht="24.9" customHeight="1"/>
    <row r="28753" ht="24.9" customHeight="1"/>
    <row r="28754" ht="24.9" customHeight="1"/>
    <row r="28755" ht="24.9" customHeight="1"/>
    <row r="28756" ht="24.9" customHeight="1"/>
    <row r="28757" ht="24.9" customHeight="1"/>
    <row r="28758" ht="24.9" customHeight="1"/>
    <row r="28759" ht="24.9" customHeight="1"/>
    <row r="28760" ht="24.9" customHeight="1"/>
    <row r="28761" ht="24.9" customHeight="1"/>
    <row r="28762" ht="24.9" customHeight="1"/>
    <row r="28763" ht="24.9" customHeight="1"/>
    <row r="28764" ht="24.9" customHeight="1"/>
    <row r="28765" ht="24.9" customHeight="1"/>
    <row r="28766" ht="24.9" customHeight="1"/>
    <row r="28767" ht="24.9" customHeight="1"/>
    <row r="28768" ht="24.9" customHeight="1"/>
    <row r="28769" ht="24.9" customHeight="1"/>
    <row r="28770" ht="24.9" customHeight="1"/>
    <row r="28771" ht="24.9" customHeight="1"/>
    <row r="28772" ht="24.9" customHeight="1"/>
    <row r="28773" ht="24.9" customHeight="1"/>
    <row r="28774" ht="24.9" customHeight="1"/>
    <row r="28775" ht="24.9" customHeight="1"/>
    <row r="28776" ht="24.9" customHeight="1"/>
    <row r="28777" ht="24.9" customHeight="1"/>
    <row r="28778" ht="24.9" customHeight="1"/>
    <row r="28779" ht="24.9" customHeight="1"/>
    <row r="28780" ht="24.9" customHeight="1"/>
    <row r="28781" ht="24.9" customHeight="1"/>
    <row r="28782" ht="24.9" customHeight="1"/>
    <row r="28783" ht="24.9" customHeight="1"/>
    <row r="28784" ht="24.9" customHeight="1"/>
    <row r="28785" ht="24.9" customHeight="1"/>
    <row r="28786" ht="24.9" customHeight="1"/>
    <row r="28787" ht="24.9" customHeight="1"/>
    <row r="28788" ht="24.9" customHeight="1"/>
    <row r="28789" ht="24.9" customHeight="1"/>
    <row r="28790" ht="24.9" customHeight="1"/>
    <row r="28791" ht="24.9" customHeight="1"/>
    <row r="28792" ht="24.9" customHeight="1"/>
    <row r="28793" ht="24.9" customHeight="1"/>
    <row r="28794" ht="24.9" customHeight="1"/>
    <row r="28795" ht="24.9" customHeight="1"/>
    <row r="28796" ht="24.9" customHeight="1"/>
    <row r="28797" ht="24.9" customHeight="1"/>
    <row r="28798" ht="24.9" customHeight="1"/>
    <row r="28799" ht="24.9" customHeight="1"/>
    <row r="28800" ht="24.9" customHeight="1"/>
    <row r="28801" ht="24.9" customHeight="1"/>
    <row r="28802" ht="24.9" customHeight="1"/>
    <row r="28803" ht="24.9" customHeight="1"/>
    <row r="28804" ht="24.9" customHeight="1"/>
    <row r="28805" ht="24.9" customHeight="1"/>
    <row r="28806" ht="24.9" customHeight="1"/>
    <row r="28807" ht="24.9" customHeight="1"/>
    <row r="28808" ht="24.9" customHeight="1"/>
    <row r="28809" ht="24.9" customHeight="1"/>
    <row r="28810" ht="24.9" customHeight="1"/>
    <row r="28811" ht="24.9" customHeight="1"/>
    <row r="28812" ht="24.9" customHeight="1"/>
    <row r="28813" ht="24.9" customHeight="1"/>
    <row r="28814" ht="24.9" customHeight="1"/>
    <row r="28815" ht="24.9" customHeight="1"/>
    <row r="28816" ht="24.9" customHeight="1"/>
    <row r="28817" ht="24.9" customHeight="1"/>
    <row r="28818" ht="24.9" customHeight="1"/>
    <row r="28819" ht="24.9" customHeight="1"/>
    <row r="28820" ht="24.9" customHeight="1"/>
    <row r="28821" ht="24.9" customHeight="1"/>
    <row r="28822" ht="24.9" customHeight="1"/>
    <row r="28823" ht="24.9" customHeight="1"/>
    <row r="28824" ht="24.9" customHeight="1"/>
    <row r="28825" ht="24.9" customHeight="1"/>
    <row r="28826" ht="24.9" customHeight="1"/>
    <row r="28827" ht="24.9" customHeight="1"/>
    <row r="28828" ht="24.9" customHeight="1"/>
    <row r="28829" ht="24.9" customHeight="1"/>
    <row r="28830" ht="24.9" customHeight="1"/>
    <row r="28831" ht="24.9" customHeight="1"/>
    <row r="28832" ht="24.9" customHeight="1"/>
    <row r="28833" ht="24.9" customHeight="1"/>
    <row r="28834" ht="24.9" customHeight="1"/>
    <row r="28835" ht="24.9" customHeight="1"/>
    <row r="28836" ht="24.9" customHeight="1"/>
    <row r="28837" ht="24.9" customHeight="1"/>
    <row r="28838" ht="24.9" customHeight="1"/>
    <row r="28839" ht="24.9" customHeight="1"/>
    <row r="28840" ht="24.9" customHeight="1"/>
    <row r="28841" ht="24.9" customHeight="1"/>
    <row r="28842" ht="24.9" customHeight="1"/>
    <row r="28843" ht="24.9" customHeight="1"/>
    <row r="28844" ht="24.9" customHeight="1"/>
    <row r="28845" ht="24.9" customHeight="1"/>
    <row r="28846" ht="24.9" customHeight="1"/>
    <row r="28847" ht="24.9" customHeight="1"/>
    <row r="28848" ht="24.9" customHeight="1"/>
    <row r="28849" ht="24.9" customHeight="1"/>
    <row r="28850" ht="24.9" customHeight="1"/>
    <row r="28851" ht="24.9" customHeight="1"/>
    <row r="28852" ht="24.9" customHeight="1"/>
    <row r="28853" ht="24.9" customHeight="1"/>
    <row r="28854" ht="24.9" customHeight="1"/>
    <row r="28855" ht="24.9" customHeight="1"/>
    <row r="28856" ht="24.9" customHeight="1"/>
    <row r="28857" ht="24.9" customHeight="1"/>
    <row r="28858" ht="24.9" customHeight="1"/>
    <row r="28859" ht="24.9" customHeight="1"/>
    <row r="28860" ht="24.9" customHeight="1"/>
    <row r="28861" ht="24.9" customHeight="1"/>
    <row r="28862" ht="24.9" customHeight="1"/>
    <row r="28863" ht="24.9" customHeight="1"/>
    <row r="28864" ht="24.9" customHeight="1"/>
    <row r="28865" ht="24.9" customHeight="1"/>
    <row r="28866" ht="24.9" customHeight="1"/>
    <row r="28867" ht="24.9" customHeight="1"/>
    <row r="28868" ht="24.9" customHeight="1"/>
    <row r="28869" ht="24.9" customHeight="1"/>
    <row r="28870" ht="24.9" customHeight="1"/>
    <row r="28871" ht="24.9" customHeight="1"/>
    <row r="28872" ht="24.9" customHeight="1"/>
    <row r="28873" ht="24.9" customHeight="1"/>
    <row r="28874" ht="24.9" customHeight="1"/>
    <row r="28875" ht="24.9" customHeight="1"/>
    <row r="28876" ht="24.9" customHeight="1"/>
    <row r="28877" ht="24.9" customHeight="1"/>
    <row r="28878" ht="24.9" customHeight="1"/>
    <row r="28879" ht="24.9" customHeight="1"/>
    <row r="28880" ht="24.9" customHeight="1"/>
    <row r="28881" ht="24.9" customHeight="1"/>
    <row r="28882" ht="24.9" customHeight="1"/>
    <row r="28883" ht="24.9" customHeight="1"/>
    <row r="28884" ht="24.9" customHeight="1"/>
    <row r="28885" ht="24.9" customHeight="1"/>
    <row r="28886" ht="24.9" customHeight="1"/>
    <row r="28887" ht="24.9" customHeight="1"/>
    <row r="28888" ht="24.9" customHeight="1"/>
    <row r="28889" ht="24.9" customHeight="1"/>
    <row r="28890" ht="24.9" customHeight="1"/>
    <row r="28891" ht="24.9" customHeight="1"/>
    <row r="28892" ht="24.9" customHeight="1"/>
    <row r="28893" ht="24.9" customHeight="1"/>
    <row r="28894" ht="24.9" customHeight="1"/>
    <row r="28895" ht="24.9" customHeight="1"/>
    <row r="28896" ht="24.9" customHeight="1"/>
    <row r="28897" ht="24.9" customHeight="1"/>
    <row r="28898" ht="24.9" customHeight="1"/>
    <row r="28899" ht="24.9" customHeight="1"/>
    <row r="28900" ht="24.9" customHeight="1"/>
    <row r="28901" ht="24.9" customHeight="1"/>
    <row r="28902" ht="24.9" customHeight="1"/>
    <row r="28903" ht="24.9" customHeight="1"/>
    <row r="28904" ht="24.9" customHeight="1"/>
    <row r="28905" ht="24.9" customHeight="1"/>
    <row r="28906" ht="24.9" customHeight="1"/>
    <row r="28907" ht="24.9" customHeight="1"/>
    <row r="28908" ht="24.9" customHeight="1"/>
    <row r="28909" ht="24.9" customHeight="1"/>
    <row r="28910" ht="24.9" customHeight="1"/>
    <row r="28911" ht="24.9" customHeight="1"/>
    <row r="28912" ht="24.9" customHeight="1"/>
    <row r="28913" ht="24.9" customHeight="1"/>
    <row r="28914" ht="24.9" customHeight="1"/>
    <row r="28915" ht="24.9" customHeight="1"/>
    <row r="28916" ht="24.9" customHeight="1"/>
    <row r="28917" ht="24.9" customHeight="1"/>
    <row r="28918" ht="24.9" customHeight="1"/>
    <row r="28919" ht="24.9" customHeight="1"/>
    <row r="28920" ht="24.9" customHeight="1"/>
    <row r="28921" ht="24.9" customHeight="1"/>
    <row r="28922" ht="24.9" customHeight="1"/>
    <row r="28923" ht="24.9" customHeight="1"/>
    <row r="28924" ht="24.9" customHeight="1"/>
    <row r="28925" ht="24.9" customHeight="1"/>
    <row r="28926" ht="24.9" customHeight="1"/>
    <row r="28927" ht="24.9" customHeight="1"/>
    <row r="28928" ht="24.9" customHeight="1"/>
    <row r="28929" ht="24.9" customHeight="1"/>
    <row r="28930" ht="24.9" customHeight="1"/>
    <row r="28931" ht="24.9" customHeight="1"/>
    <row r="28932" ht="24.9" customHeight="1"/>
    <row r="28933" ht="24.9" customHeight="1"/>
    <row r="28934" ht="24.9" customHeight="1"/>
    <row r="28935" ht="24.9" customHeight="1"/>
    <row r="28936" ht="24.9" customHeight="1"/>
    <row r="28937" ht="24.9" customHeight="1"/>
    <row r="28938" ht="24.9" customHeight="1"/>
    <row r="28939" ht="24.9" customHeight="1"/>
    <row r="28940" ht="24.9" customHeight="1"/>
    <row r="28941" ht="24.9" customHeight="1"/>
    <row r="28942" ht="24.9" customHeight="1"/>
    <row r="28943" ht="24.9" customHeight="1"/>
    <row r="28944" ht="24.9" customHeight="1"/>
    <row r="28945" ht="24.9" customHeight="1"/>
    <row r="28946" ht="24.9" customHeight="1"/>
    <row r="28947" ht="24.9" customHeight="1"/>
    <row r="28948" ht="24.9" customHeight="1"/>
    <row r="28949" ht="24.9" customHeight="1"/>
    <row r="28950" ht="24.9" customHeight="1"/>
    <row r="28951" ht="24.9" customHeight="1"/>
    <row r="28952" ht="24.9" customHeight="1"/>
    <row r="28953" ht="24.9" customHeight="1"/>
    <row r="28954" ht="24.9" customHeight="1"/>
    <row r="28955" ht="24.9" customHeight="1"/>
    <row r="28956" ht="24.9" customHeight="1"/>
    <row r="28957" ht="24.9" customHeight="1"/>
    <row r="28958" ht="24.9" customHeight="1"/>
    <row r="28959" ht="24.9" customHeight="1"/>
    <row r="28960" ht="24.9" customHeight="1"/>
    <row r="28961" ht="24.9" customHeight="1"/>
    <row r="28962" ht="24.9" customHeight="1"/>
    <row r="28963" ht="24.9" customHeight="1"/>
    <row r="28964" ht="24.9" customHeight="1"/>
    <row r="28965" ht="24.9" customHeight="1"/>
    <row r="28966" ht="24.9" customHeight="1"/>
    <row r="28967" ht="24.9" customHeight="1"/>
    <row r="28968" ht="24.9" customHeight="1"/>
    <row r="28969" ht="24.9" customHeight="1"/>
    <row r="28970" ht="24.9" customHeight="1"/>
    <row r="28971" ht="24.9" customHeight="1"/>
    <row r="28972" ht="24.9" customHeight="1"/>
    <row r="28973" ht="24.9" customHeight="1"/>
    <row r="28974" ht="24.9" customHeight="1"/>
    <row r="28975" ht="24.9" customHeight="1"/>
    <row r="28976" ht="24.9" customHeight="1"/>
    <row r="28977" ht="24.9" customHeight="1"/>
    <row r="28978" ht="24.9" customHeight="1"/>
    <row r="28979" ht="24.9" customHeight="1"/>
    <row r="28980" ht="24.9" customHeight="1"/>
    <row r="28981" ht="24.9" customHeight="1"/>
    <row r="28982" ht="24.9" customHeight="1"/>
    <row r="28983" ht="24.9" customHeight="1"/>
    <row r="28984" ht="24.9" customHeight="1"/>
    <row r="28985" ht="24.9" customHeight="1"/>
    <row r="28986" ht="24.9" customHeight="1"/>
    <row r="28987" ht="24.9" customHeight="1"/>
    <row r="28988" ht="24.9" customHeight="1"/>
    <row r="28989" ht="24.9" customHeight="1"/>
    <row r="28990" ht="24.9" customHeight="1"/>
    <row r="28991" ht="24.9" customHeight="1"/>
    <row r="28992" ht="24.9" customHeight="1"/>
    <row r="28993" ht="24.9" customHeight="1"/>
    <row r="28994" ht="24.9" customHeight="1"/>
    <row r="28995" ht="24.9" customHeight="1"/>
    <row r="28996" ht="24.9" customHeight="1"/>
    <row r="28997" ht="24.9" customHeight="1"/>
    <row r="28998" ht="24.9" customHeight="1"/>
    <row r="28999" ht="24.9" customHeight="1"/>
    <row r="29000" ht="24.9" customHeight="1"/>
    <row r="29001" ht="24.9" customHeight="1"/>
    <row r="29002" ht="24.9" customHeight="1"/>
    <row r="29003" ht="24.9" customHeight="1"/>
    <row r="29004" ht="24.9" customHeight="1"/>
    <row r="29005" ht="24.9" customHeight="1"/>
    <row r="29006" ht="24.9" customHeight="1"/>
    <row r="29007" ht="24.9" customHeight="1"/>
    <row r="29008" ht="24.9" customHeight="1"/>
    <row r="29009" ht="24.9" customHeight="1"/>
    <row r="29010" ht="24.9" customHeight="1"/>
    <row r="29011" ht="24.9" customHeight="1"/>
    <row r="29012" ht="24.9" customHeight="1"/>
    <row r="29013" ht="24.9" customHeight="1"/>
    <row r="29014" ht="24.9" customHeight="1"/>
    <row r="29015" ht="24.9" customHeight="1"/>
    <row r="29016" ht="24.9" customHeight="1"/>
    <row r="29017" ht="24.9" customHeight="1"/>
    <row r="29018" ht="24.9" customHeight="1"/>
    <row r="29019" ht="24.9" customHeight="1"/>
    <row r="29020" ht="24.9" customHeight="1"/>
    <row r="29021" ht="24.9" customHeight="1"/>
    <row r="29022" ht="24.9" customHeight="1"/>
    <row r="29023" ht="24.9" customHeight="1"/>
    <row r="29024" ht="24.9" customHeight="1"/>
    <row r="29025" ht="24.9" customHeight="1"/>
    <row r="29026" ht="24.9" customHeight="1"/>
    <row r="29027" ht="24.9" customHeight="1"/>
    <row r="29028" ht="24.9" customHeight="1"/>
    <row r="29029" ht="24.9" customHeight="1"/>
    <row r="29030" ht="24.9" customHeight="1"/>
    <row r="29031" ht="24.9" customHeight="1"/>
    <row r="29032" ht="24.9" customHeight="1"/>
    <row r="29033" ht="24.9" customHeight="1"/>
    <row r="29034" ht="24.9" customHeight="1"/>
    <row r="29035" ht="24.9" customHeight="1"/>
    <row r="29036" ht="24.9" customHeight="1"/>
    <row r="29037" ht="24.9" customHeight="1"/>
    <row r="29038" ht="24.9" customHeight="1"/>
    <row r="29039" ht="24.9" customHeight="1"/>
    <row r="29040" ht="24.9" customHeight="1"/>
    <row r="29041" ht="24.9" customHeight="1"/>
    <row r="29042" ht="24.9" customHeight="1"/>
    <row r="29043" ht="24.9" customHeight="1"/>
    <row r="29044" ht="24.9" customHeight="1"/>
    <row r="29045" ht="24.9" customHeight="1"/>
    <row r="29046" ht="24.9" customHeight="1"/>
    <row r="29047" ht="24.9" customHeight="1"/>
    <row r="29048" ht="24.9" customHeight="1"/>
    <row r="29049" ht="24.9" customHeight="1"/>
    <row r="29050" ht="24.9" customHeight="1"/>
    <row r="29051" ht="24.9" customHeight="1"/>
    <row r="29052" ht="24.9" customHeight="1"/>
    <row r="29053" ht="24.9" customHeight="1"/>
    <row r="29054" ht="24.9" customHeight="1"/>
    <row r="29055" ht="24.9" customHeight="1"/>
    <row r="29056" ht="24.9" customHeight="1"/>
    <row r="29057" ht="24.9" customHeight="1"/>
    <row r="29058" ht="24.9" customHeight="1"/>
    <row r="29059" ht="24.9" customHeight="1"/>
    <row r="29060" ht="24.9" customHeight="1"/>
    <row r="29061" ht="24.9" customHeight="1"/>
    <row r="29062" ht="24.9" customHeight="1"/>
    <row r="29063" ht="24.9" customHeight="1"/>
    <row r="29064" ht="24.9" customHeight="1"/>
    <row r="29065" ht="24.9" customHeight="1"/>
    <row r="29066" ht="24.9" customHeight="1"/>
    <row r="29067" ht="24.9" customHeight="1"/>
    <row r="29068" ht="24.9" customHeight="1"/>
    <row r="29069" ht="24.9" customHeight="1"/>
    <row r="29070" ht="24.9" customHeight="1"/>
    <row r="29071" ht="24.9" customHeight="1"/>
    <row r="29072" ht="24.9" customHeight="1"/>
    <row r="29073" ht="24.9" customHeight="1"/>
    <row r="29074" ht="24.9" customHeight="1"/>
    <row r="29075" ht="24.9" customHeight="1"/>
    <row r="29076" ht="24.9" customHeight="1"/>
    <row r="29077" ht="24.9" customHeight="1"/>
    <row r="29078" ht="24.9" customHeight="1"/>
    <row r="29079" ht="24.9" customHeight="1"/>
    <row r="29080" ht="24.9" customHeight="1"/>
    <row r="29081" ht="24.9" customHeight="1"/>
    <row r="29082" ht="24.9" customHeight="1"/>
    <row r="29083" ht="24.9" customHeight="1"/>
    <row r="29084" ht="24.9" customHeight="1"/>
    <row r="29085" ht="24.9" customHeight="1"/>
    <row r="29086" ht="24.9" customHeight="1"/>
    <row r="29087" ht="24.9" customHeight="1"/>
    <row r="29088" ht="24.9" customHeight="1"/>
    <row r="29089" ht="24.9" customHeight="1"/>
    <row r="29090" ht="24.9" customHeight="1"/>
    <row r="29091" ht="24.9" customHeight="1"/>
    <row r="29092" ht="24.9" customHeight="1"/>
    <row r="29093" ht="24.9" customHeight="1"/>
    <row r="29094" ht="24.9" customHeight="1"/>
    <row r="29095" ht="24.9" customHeight="1"/>
    <row r="29096" ht="24.9" customHeight="1"/>
    <row r="29097" ht="24.9" customHeight="1"/>
    <row r="29098" ht="24.9" customHeight="1"/>
    <row r="29099" ht="24.9" customHeight="1"/>
    <row r="29100" ht="24.9" customHeight="1"/>
    <row r="29101" ht="24.9" customHeight="1"/>
    <row r="29102" ht="24.9" customHeight="1"/>
    <row r="29103" ht="24.9" customHeight="1"/>
    <row r="29104" ht="24.9" customHeight="1"/>
    <row r="29105" ht="24.9" customHeight="1"/>
    <row r="29106" ht="24.9" customHeight="1"/>
    <row r="29107" ht="24.9" customHeight="1"/>
    <row r="29108" ht="24.9" customHeight="1"/>
    <row r="29109" ht="24.9" customHeight="1"/>
    <row r="29110" ht="24.9" customHeight="1"/>
    <row r="29111" ht="24.9" customHeight="1"/>
    <row r="29112" ht="24.9" customHeight="1"/>
    <row r="29113" ht="24.9" customHeight="1"/>
    <row r="29114" ht="24.9" customHeight="1"/>
    <row r="29115" ht="24.9" customHeight="1"/>
    <row r="29116" ht="24.9" customHeight="1"/>
    <row r="29117" ht="24.9" customHeight="1"/>
    <row r="29118" ht="24.9" customHeight="1"/>
    <row r="29119" ht="24.9" customHeight="1"/>
    <row r="29120" ht="24.9" customHeight="1"/>
    <row r="29121" ht="24.9" customHeight="1"/>
    <row r="29122" ht="24.9" customHeight="1"/>
    <row r="29123" ht="24.9" customHeight="1"/>
    <row r="29124" ht="24.9" customHeight="1"/>
    <row r="29125" ht="24.9" customHeight="1"/>
    <row r="29126" ht="24.9" customHeight="1"/>
    <row r="29127" ht="24.9" customHeight="1"/>
    <row r="29128" ht="24.9" customHeight="1"/>
    <row r="29129" ht="24.9" customHeight="1"/>
    <row r="29130" ht="24.9" customHeight="1"/>
    <row r="29131" ht="24.9" customHeight="1"/>
    <row r="29132" ht="24.9" customHeight="1"/>
    <row r="29133" ht="24.9" customHeight="1"/>
    <row r="29134" ht="24.9" customHeight="1"/>
    <row r="29135" ht="24.9" customHeight="1"/>
    <row r="29136" ht="24.9" customHeight="1"/>
    <row r="29137" ht="24.9" customHeight="1"/>
    <row r="29138" ht="24.9" customHeight="1"/>
    <row r="29139" ht="24.9" customHeight="1"/>
    <row r="29140" ht="24.9" customHeight="1"/>
    <row r="29141" ht="24.9" customHeight="1"/>
    <row r="29142" ht="24.9" customHeight="1"/>
    <row r="29143" ht="24.9" customHeight="1"/>
    <row r="29144" ht="24.9" customHeight="1"/>
    <row r="29145" ht="24.9" customHeight="1"/>
    <row r="29146" ht="24.9" customHeight="1"/>
    <row r="29147" ht="24.9" customHeight="1"/>
    <row r="29148" ht="24.9" customHeight="1"/>
    <row r="29149" ht="24.9" customHeight="1"/>
    <row r="29150" ht="24.9" customHeight="1"/>
    <row r="29151" ht="24.9" customHeight="1"/>
    <row r="29152" ht="24.9" customHeight="1"/>
    <row r="29153" ht="24.9" customHeight="1"/>
    <row r="29154" ht="24.9" customHeight="1"/>
    <row r="29155" ht="24.9" customHeight="1"/>
    <row r="29156" ht="24.9" customHeight="1"/>
    <row r="29157" ht="24.9" customHeight="1"/>
    <row r="29158" ht="24.9" customHeight="1"/>
    <row r="29159" ht="24.9" customHeight="1"/>
    <row r="29160" ht="24.9" customHeight="1"/>
    <row r="29161" ht="24.9" customHeight="1"/>
    <row r="29162" ht="24.9" customHeight="1"/>
    <row r="29163" ht="24.9" customHeight="1"/>
    <row r="29164" ht="24.9" customHeight="1"/>
    <row r="29165" ht="24.9" customHeight="1"/>
    <row r="29166" ht="24.9" customHeight="1"/>
    <row r="29167" ht="24.9" customHeight="1"/>
    <row r="29168" ht="24.9" customHeight="1"/>
    <row r="29169" ht="24.9" customHeight="1"/>
    <row r="29170" ht="24.9" customHeight="1"/>
    <row r="29171" ht="24.9" customHeight="1"/>
    <row r="29172" ht="24.9" customHeight="1"/>
    <row r="29173" ht="24.9" customHeight="1"/>
    <row r="29174" ht="24.9" customHeight="1"/>
    <row r="29175" ht="24.9" customHeight="1"/>
    <row r="29176" ht="24.9" customHeight="1"/>
    <row r="29177" ht="24.9" customHeight="1"/>
    <row r="29178" ht="24.9" customHeight="1"/>
    <row r="29179" ht="24.9" customHeight="1"/>
    <row r="29180" ht="24.9" customHeight="1"/>
    <row r="29181" ht="24.9" customHeight="1"/>
    <row r="29182" ht="24.9" customHeight="1"/>
    <row r="29183" ht="24.9" customHeight="1"/>
    <row r="29184" ht="24.9" customHeight="1"/>
    <row r="29185" ht="24.9" customHeight="1"/>
    <row r="29186" ht="24.9" customHeight="1"/>
    <row r="29187" ht="24.9" customHeight="1"/>
    <row r="29188" ht="24.9" customHeight="1"/>
    <row r="29189" ht="24.9" customHeight="1"/>
    <row r="29190" ht="24.9" customHeight="1"/>
    <row r="29191" ht="24.9" customHeight="1"/>
    <row r="29192" ht="24.9" customHeight="1"/>
    <row r="29193" ht="24.9" customHeight="1"/>
    <row r="29194" ht="24.9" customHeight="1"/>
    <row r="29195" ht="24.9" customHeight="1"/>
    <row r="29196" ht="24.9" customHeight="1"/>
    <row r="29197" ht="24.9" customHeight="1"/>
    <row r="29198" ht="24.9" customHeight="1"/>
    <row r="29199" ht="24.9" customHeight="1"/>
    <row r="29200" ht="24.9" customHeight="1"/>
    <row r="29201" ht="24.9" customHeight="1"/>
    <row r="29202" ht="24.9" customHeight="1"/>
    <row r="29203" ht="24.9" customHeight="1"/>
    <row r="29204" ht="24.9" customHeight="1"/>
    <row r="29205" ht="24.9" customHeight="1"/>
    <row r="29206" ht="24.9" customHeight="1"/>
    <row r="29207" ht="24.9" customHeight="1"/>
    <row r="29208" ht="24.9" customHeight="1"/>
    <row r="29209" ht="24.9" customHeight="1"/>
    <row r="29210" ht="24.9" customHeight="1"/>
    <row r="29211" ht="24.9" customHeight="1"/>
    <row r="29212" ht="24.9" customHeight="1"/>
    <row r="29213" ht="24.9" customHeight="1"/>
    <row r="29214" ht="24.9" customHeight="1"/>
    <row r="29215" ht="24.9" customHeight="1"/>
    <row r="29216" ht="24.9" customHeight="1"/>
    <row r="29217" ht="24.9" customHeight="1"/>
    <row r="29218" ht="24.9" customHeight="1"/>
    <row r="29219" ht="24.9" customHeight="1"/>
    <row r="29220" ht="24.9" customHeight="1"/>
    <row r="29221" ht="24.9" customHeight="1"/>
    <row r="29222" ht="24.9" customHeight="1"/>
    <row r="29223" ht="24.9" customHeight="1"/>
    <row r="29224" ht="24.9" customHeight="1"/>
    <row r="29225" ht="24.9" customHeight="1"/>
    <row r="29226" ht="24.9" customHeight="1"/>
    <row r="29227" ht="24.9" customHeight="1"/>
    <row r="29228" ht="24.9" customHeight="1"/>
    <row r="29229" ht="24.9" customHeight="1"/>
    <row r="29230" ht="24.9" customHeight="1"/>
    <row r="29231" ht="24.9" customHeight="1"/>
    <row r="29232" ht="24.9" customHeight="1"/>
    <row r="29233" ht="24.9" customHeight="1"/>
    <row r="29234" ht="24.9" customHeight="1"/>
    <row r="29235" ht="24.9" customHeight="1"/>
    <row r="29236" ht="24.9" customHeight="1"/>
    <row r="29237" ht="24.9" customHeight="1"/>
    <row r="29238" ht="24.9" customHeight="1"/>
    <row r="29239" ht="24.9" customHeight="1"/>
    <row r="29240" ht="24.9" customHeight="1"/>
    <row r="29241" ht="24.9" customHeight="1"/>
    <row r="29242" ht="24.9" customHeight="1"/>
    <row r="29243" ht="24.9" customHeight="1"/>
    <row r="29244" ht="24.9" customHeight="1"/>
    <row r="29245" ht="24.9" customHeight="1"/>
    <row r="29246" ht="24.9" customHeight="1"/>
    <row r="29247" ht="24.9" customHeight="1"/>
    <row r="29248" ht="24.9" customHeight="1"/>
    <row r="29249" ht="24.9" customHeight="1"/>
    <row r="29250" ht="24.9" customHeight="1"/>
    <row r="29251" ht="24.9" customHeight="1"/>
    <row r="29252" ht="24.9" customHeight="1"/>
    <row r="29253" ht="24.9" customHeight="1"/>
    <row r="29254" ht="24.9" customHeight="1"/>
    <row r="29255" ht="24.9" customHeight="1"/>
    <row r="29256" ht="24.9" customHeight="1"/>
    <row r="29257" ht="24.9" customHeight="1"/>
    <row r="29258" ht="24.9" customHeight="1"/>
    <row r="29259" ht="24.9" customHeight="1"/>
    <row r="29260" ht="24.9" customHeight="1"/>
    <row r="29261" ht="24.9" customHeight="1"/>
    <row r="29262" ht="24.9" customHeight="1"/>
    <row r="29263" ht="24.9" customHeight="1"/>
    <row r="29264" ht="24.9" customHeight="1"/>
    <row r="29265" ht="24.9" customHeight="1"/>
    <row r="29266" ht="24.9" customHeight="1"/>
    <row r="29267" ht="24.9" customHeight="1"/>
    <row r="29268" ht="24.9" customHeight="1"/>
    <row r="29269" ht="24.9" customHeight="1"/>
    <row r="29270" ht="24.9" customHeight="1"/>
    <row r="29271" ht="24.9" customHeight="1"/>
    <row r="29272" ht="24.9" customHeight="1"/>
    <row r="29273" ht="24.9" customHeight="1"/>
    <row r="29274" ht="24.9" customHeight="1"/>
    <row r="29275" ht="24.9" customHeight="1"/>
    <row r="29276" ht="24.9" customHeight="1"/>
    <row r="29277" ht="24.9" customHeight="1"/>
    <row r="29278" ht="24.9" customHeight="1"/>
    <row r="29279" ht="24.9" customHeight="1"/>
    <row r="29280" ht="24.9" customHeight="1"/>
    <row r="29281" ht="24.9" customHeight="1"/>
    <row r="29282" ht="24.9" customHeight="1"/>
    <row r="29283" ht="24.9" customHeight="1"/>
    <row r="29284" ht="24.9" customHeight="1"/>
    <row r="29285" ht="24.9" customHeight="1"/>
    <row r="29286" ht="24.9" customHeight="1"/>
    <row r="29287" ht="24.9" customHeight="1"/>
    <row r="29288" ht="24.9" customHeight="1"/>
    <row r="29289" ht="24.9" customHeight="1"/>
    <row r="29290" ht="24.9" customHeight="1"/>
    <row r="29291" ht="24.9" customHeight="1"/>
    <row r="29292" ht="24.9" customHeight="1"/>
    <row r="29293" ht="24.9" customHeight="1"/>
    <row r="29294" ht="24.9" customHeight="1"/>
    <row r="29295" ht="24.9" customHeight="1"/>
    <row r="29296" ht="24.9" customHeight="1"/>
    <row r="29297" ht="24.9" customHeight="1"/>
    <row r="29298" ht="24.9" customHeight="1"/>
    <row r="29299" ht="24.9" customHeight="1"/>
    <row r="29300" ht="24.9" customHeight="1"/>
    <row r="29301" ht="24.9" customHeight="1"/>
    <row r="29302" ht="24.9" customHeight="1"/>
    <row r="29303" ht="24.9" customHeight="1"/>
    <row r="29304" ht="24.9" customHeight="1"/>
    <row r="29305" ht="24.9" customHeight="1"/>
    <row r="29306" ht="24.9" customHeight="1"/>
    <row r="29307" ht="24.9" customHeight="1"/>
    <row r="29308" ht="24.9" customHeight="1"/>
    <row r="29309" ht="24.9" customHeight="1"/>
    <row r="29310" ht="24.9" customHeight="1"/>
    <row r="29311" ht="24.9" customHeight="1"/>
    <row r="29312" ht="24.9" customHeight="1"/>
    <row r="29313" ht="24.9" customHeight="1"/>
    <row r="29314" ht="24.9" customHeight="1"/>
    <row r="29315" ht="24.9" customHeight="1"/>
    <row r="29316" ht="24.9" customHeight="1"/>
    <row r="29317" ht="24.9" customHeight="1"/>
    <row r="29318" ht="24.9" customHeight="1"/>
    <row r="29319" ht="24.9" customHeight="1"/>
    <row r="29320" ht="24.9" customHeight="1"/>
    <row r="29321" ht="24.9" customHeight="1"/>
    <row r="29322" ht="24.9" customHeight="1"/>
    <row r="29323" ht="24.9" customHeight="1"/>
    <row r="29324" ht="24.9" customHeight="1"/>
    <row r="29325" ht="24.9" customHeight="1"/>
    <row r="29326" ht="24.9" customHeight="1"/>
    <row r="29327" ht="24.9" customHeight="1"/>
    <row r="29328" ht="24.9" customHeight="1"/>
    <row r="29329" ht="24.9" customHeight="1"/>
    <row r="29330" ht="24.9" customHeight="1"/>
    <row r="29331" ht="24.9" customHeight="1"/>
    <row r="29332" ht="24.9" customHeight="1"/>
    <row r="29333" ht="24.9" customHeight="1"/>
    <row r="29334" ht="24.9" customHeight="1"/>
    <row r="29335" ht="24.9" customHeight="1"/>
    <row r="29336" ht="24.9" customHeight="1"/>
    <row r="29337" ht="24.9" customHeight="1"/>
    <row r="29338" ht="24.9" customHeight="1"/>
    <row r="29339" ht="24.9" customHeight="1"/>
    <row r="29340" ht="24.9" customHeight="1"/>
    <row r="29341" ht="24.9" customHeight="1"/>
    <row r="29342" ht="24.9" customHeight="1"/>
    <row r="29343" ht="24.9" customHeight="1"/>
    <row r="29344" ht="24.9" customHeight="1"/>
    <row r="29345" ht="24.9" customHeight="1"/>
    <row r="29346" ht="24.9" customHeight="1"/>
    <row r="29347" ht="24.9" customHeight="1"/>
    <row r="29348" ht="24.9" customHeight="1"/>
    <row r="29349" ht="24.9" customHeight="1"/>
    <row r="29350" ht="24.9" customHeight="1"/>
    <row r="29351" ht="24.9" customHeight="1"/>
    <row r="29352" ht="24.9" customHeight="1"/>
    <row r="29353" ht="24.9" customHeight="1"/>
    <row r="29354" ht="24.9" customHeight="1"/>
    <row r="29355" ht="24.9" customHeight="1"/>
    <row r="29356" ht="24.9" customHeight="1"/>
    <row r="29357" ht="24.9" customHeight="1"/>
    <row r="29358" ht="24.9" customHeight="1"/>
    <row r="29359" ht="24.9" customHeight="1"/>
    <row r="29360" ht="24.9" customHeight="1"/>
    <row r="29361" ht="24.9" customHeight="1"/>
    <row r="29362" ht="24.9" customHeight="1"/>
    <row r="29363" ht="24.9" customHeight="1"/>
    <row r="29364" ht="24.9" customHeight="1"/>
    <row r="29365" ht="24.9" customHeight="1"/>
    <row r="29366" ht="24.9" customHeight="1"/>
    <row r="29367" ht="24.9" customHeight="1"/>
    <row r="29368" ht="24.9" customHeight="1"/>
    <row r="29369" ht="24.9" customHeight="1"/>
    <row r="29370" ht="24.9" customHeight="1"/>
    <row r="29371" ht="24.9" customHeight="1"/>
    <row r="29372" ht="24.9" customHeight="1"/>
    <row r="29373" ht="24.9" customHeight="1"/>
    <row r="29374" ht="24.9" customHeight="1"/>
    <row r="29375" ht="24.9" customHeight="1"/>
    <row r="29376" ht="24.9" customHeight="1"/>
    <row r="29377" ht="24.9" customHeight="1"/>
    <row r="29378" ht="24.9" customHeight="1"/>
    <row r="29379" ht="24.9" customHeight="1"/>
    <row r="29380" ht="24.9" customHeight="1"/>
    <row r="29381" ht="24.9" customHeight="1"/>
    <row r="29382" ht="24.9" customHeight="1"/>
    <row r="29383" ht="24.9" customHeight="1"/>
    <row r="29384" ht="24.9" customHeight="1"/>
    <row r="29385" ht="24.9" customHeight="1"/>
    <row r="29386" ht="24.9" customHeight="1"/>
    <row r="29387" ht="24.9" customHeight="1"/>
    <row r="29388" ht="24.9" customHeight="1"/>
    <row r="29389" ht="24.9" customHeight="1"/>
    <row r="29390" ht="24.9" customHeight="1"/>
    <row r="29391" ht="24.9" customHeight="1"/>
    <row r="29392" ht="24.9" customHeight="1"/>
    <row r="29393" ht="24.9" customHeight="1"/>
    <row r="29394" ht="24.9" customHeight="1"/>
    <row r="29395" ht="24.9" customHeight="1"/>
    <row r="29396" ht="24.9" customHeight="1"/>
    <row r="29397" ht="24.9" customHeight="1"/>
    <row r="29398" ht="24.9" customHeight="1"/>
    <row r="29399" ht="24.9" customHeight="1"/>
    <row r="29400" ht="24.9" customHeight="1"/>
    <row r="29401" ht="24.9" customHeight="1"/>
    <row r="29402" ht="24.9" customHeight="1"/>
    <row r="29403" ht="24.9" customHeight="1"/>
    <row r="29404" ht="24.9" customHeight="1"/>
    <row r="29405" ht="24.9" customHeight="1"/>
    <row r="29406" ht="24.9" customHeight="1"/>
    <row r="29407" ht="24.9" customHeight="1"/>
    <row r="29408" ht="24.9" customHeight="1"/>
    <row r="29409" ht="24.9" customHeight="1"/>
    <row r="29410" ht="24.9" customHeight="1"/>
    <row r="29411" ht="24.9" customHeight="1"/>
    <row r="29412" ht="24.9" customHeight="1"/>
    <row r="29413" ht="24.9" customHeight="1"/>
    <row r="29414" ht="24.9" customHeight="1"/>
    <row r="29415" ht="24.9" customHeight="1"/>
    <row r="29416" ht="24.9" customHeight="1"/>
    <row r="29417" ht="24.9" customHeight="1"/>
    <row r="29418" ht="24.9" customHeight="1"/>
    <row r="29419" ht="24.9" customHeight="1"/>
    <row r="29420" ht="24.9" customHeight="1"/>
    <row r="29421" ht="24.9" customHeight="1"/>
    <row r="29422" ht="24.9" customHeight="1"/>
    <row r="29423" ht="24.9" customHeight="1"/>
    <row r="29424" ht="24.9" customHeight="1"/>
    <row r="29425" ht="24.9" customHeight="1"/>
    <row r="29426" ht="24.9" customHeight="1"/>
    <row r="29427" ht="24.9" customHeight="1"/>
    <row r="29428" ht="24.9" customHeight="1"/>
    <row r="29429" ht="24.9" customHeight="1"/>
    <row r="29430" ht="24.9" customHeight="1"/>
    <row r="29431" ht="24.9" customHeight="1"/>
    <row r="29432" ht="24.9" customHeight="1"/>
    <row r="29433" ht="24.9" customHeight="1"/>
    <row r="29434" ht="24.9" customHeight="1"/>
    <row r="29435" ht="24.9" customHeight="1"/>
    <row r="29436" ht="24.9" customHeight="1"/>
    <row r="29437" ht="24.9" customHeight="1"/>
    <row r="29438" ht="24.9" customHeight="1"/>
    <row r="29439" ht="24.9" customHeight="1"/>
    <row r="29440" ht="24.9" customHeight="1"/>
    <row r="29441" ht="24.9" customHeight="1"/>
    <row r="29442" ht="24.9" customHeight="1"/>
    <row r="29443" ht="24.9" customHeight="1"/>
    <row r="29444" ht="24.9" customHeight="1"/>
    <row r="29445" ht="24.9" customHeight="1"/>
    <row r="29446" ht="24.9" customHeight="1"/>
    <row r="29447" ht="24.9" customHeight="1"/>
    <row r="29448" ht="24.9" customHeight="1"/>
    <row r="29449" ht="24.9" customHeight="1"/>
    <row r="29450" ht="24.9" customHeight="1"/>
    <row r="29451" ht="24.9" customHeight="1"/>
    <row r="29452" ht="24.9" customHeight="1"/>
    <row r="29453" ht="24.9" customHeight="1"/>
    <row r="29454" ht="24.9" customHeight="1"/>
    <row r="29455" ht="24.9" customHeight="1"/>
    <row r="29456" ht="24.9" customHeight="1"/>
    <row r="29457" ht="24.9" customHeight="1"/>
    <row r="29458" ht="24.9" customHeight="1"/>
    <row r="29459" ht="24.9" customHeight="1"/>
    <row r="29460" ht="24.9" customHeight="1"/>
    <row r="29461" ht="24.9" customHeight="1"/>
    <row r="29462" ht="24.9" customHeight="1"/>
    <row r="29463" ht="24.9" customHeight="1"/>
    <row r="29464" ht="24.9" customHeight="1"/>
    <row r="29465" ht="24.9" customHeight="1"/>
    <row r="29466" ht="24.9" customHeight="1"/>
    <row r="29467" ht="24.9" customHeight="1"/>
    <row r="29468" ht="24.9" customHeight="1"/>
    <row r="29469" ht="24.9" customHeight="1"/>
    <row r="29470" ht="24.9" customHeight="1"/>
    <row r="29471" ht="24.9" customHeight="1"/>
    <row r="29472" ht="24.9" customHeight="1"/>
    <row r="29473" ht="24.9" customHeight="1"/>
    <row r="29474" ht="24.9" customHeight="1"/>
    <row r="29475" ht="24.9" customHeight="1"/>
    <row r="29476" ht="24.9" customHeight="1"/>
    <row r="29477" ht="24.9" customHeight="1"/>
    <row r="29478" ht="24.9" customHeight="1"/>
    <row r="29479" ht="24.9" customHeight="1"/>
    <row r="29480" ht="24.9" customHeight="1"/>
    <row r="29481" ht="24.9" customHeight="1"/>
    <row r="29482" ht="24.9" customHeight="1"/>
    <row r="29483" ht="24.9" customHeight="1"/>
    <row r="29484" ht="24.9" customHeight="1"/>
    <row r="29485" ht="24.9" customHeight="1"/>
    <row r="29486" ht="24.9" customHeight="1"/>
    <row r="29487" ht="24.9" customHeight="1"/>
    <row r="29488" ht="24.9" customHeight="1"/>
    <row r="29489" ht="24.9" customHeight="1"/>
    <row r="29490" ht="24.9" customHeight="1"/>
    <row r="29491" ht="24.9" customHeight="1"/>
    <row r="29492" ht="24.9" customHeight="1"/>
    <row r="29493" ht="24.9" customHeight="1"/>
    <row r="29494" ht="24.9" customHeight="1"/>
    <row r="29495" ht="24.9" customHeight="1"/>
    <row r="29496" ht="24.9" customHeight="1"/>
    <row r="29497" ht="24.9" customHeight="1"/>
    <row r="29498" ht="24.9" customHeight="1"/>
    <row r="29499" ht="24.9" customHeight="1"/>
    <row r="29500" ht="24.9" customHeight="1"/>
    <row r="29501" ht="24.9" customHeight="1"/>
    <row r="29502" ht="24.9" customHeight="1"/>
    <row r="29503" ht="24.9" customHeight="1"/>
    <row r="29504" ht="24.9" customHeight="1"/>
    <row r="29505" ht="24.9" customHeight="1"/>
    <row r="29506" ht="24.9" customHeight="1"/>
    <row r="29507" ht="24.9" customHeight="1"/>
    <row r="29508" ht="24.9" customHeight="1"/>
    <row r="29509" ht="24.9" customHeight="1"/>
    <row r="29510" ht="24.9" customHeight="1"/>
    <row r="29511" ht="24.9" customHeight="1"/>
    <row r="29512" ht="24.9" customHeight="1"/>
    <row r="29513" ht="24.9" customHeight="1"/>
    <row r="29514" ht="24.9" customHeight="1"/>
    <row r="29515" ht="24.9" customHeight="1"/>
    <row r="29516" ht="24.9" customHeight="1"/>
    <row r="29517" ht="24.9" customHeight="1"/>
    <row r="29518" ht="24.9" customHeight="1"/>
    <row r="29519" ht="24.9" customHeight="1"/>
    <row r="29520" ht="24.9" customHeight="1"/>
    <row r="29521" ht="24.9" customHeight="1"/>
    <row r="29522" ht="24.9" customHeight="1"/>
    <row r="29523" ht="24.9" customHeight="1"/>
    <row r="29524" ht="24.9" customHeight="1"/>
    <row r="29525" ht="24.9" customHeight="1"/>
    <row r="29526" ht="24.9" customHeight="1"/>
    <row r="29527" ht="24.9" customHeight="1"/>
    <row r="29528" ht="24.9" customHeight="1"/>
    <row r="29529" ht="24.9" customHeight="1"/>
    <row r="29530" ht="24.9" customHeight="1"/>
    <row r="29531" ht="24.9" customHeight="1"/>
    <row r="29532" ht="24.9" customHeight="1"/>
    <row r="29533" ht="24.9" customHeight="1"/>
    <row r="29534" ht="24.9" customHeight="1"/>
    <row r="29535" ht="24.9" customHeight="1"/>
    <row r="29536" ht="24.9" customHeight="1"/>
    <row r="29537" ht="24.9" customHeight="1"/>
    <row r="29538" ht="24.9" customHeight="1"/>
    <row r="29539" ht="24.9" customHeight="1"/>
    <row r="29540" ht="24.9" customHeight="1"/>
    <row r="29541" ht="24.9" customHeight="1"/>
    <row r="29542" ht="24.9" customHeight="1"/>
    <row r="29543" ht="24.9" customHeight="1"/>
    <row r="29544" ht="24.9" customHeight="1"/>
    <row r="29545" ht="24.9" customHeight="1"/>
    <row r="29546" ht="24.9" customHeight="1"/>
    <row r="29547" ht="24.9" customHeight="1"/>
    <row r="29548" ht="24.9" customHeight="1"/>
    <row r="29549" ht="24.9" customHeight="1"/>
    <row r="29550" ht="24.9" customHeight="1"/>
    <row r="29551" ht="24.9" customHeight="1"/>
    <row r="29552" ht="24.9" customHeight="1"/>
    <row r="29553" ht="24.9" customHeight="1"/>
    <row r="29554" ht="24.9" customHeight="1"/>
    <row r="29555" ht="24.9" customHeight="1"/>
    <row r="29556" ht="24.9" customHeight="1"/>
    <row r="29557" ht="24.9" customHeight="1"/>
    <row r="29558" ht="24.9" customHeight="1"/>
    <row r="29559" ht="24.9" customHeight="1"/>
    <row r="29560" ht="24.9" customHeight="1"/>
    <row r="29561" ht="24.9" customHeight="1"/>
    <row r="29562" ht="24.9" customHeight="1"/>
    <row r="29563" ht="24.9" customHeight="1"/>
    <row r="29564" ht="24.9" customHeight="1"/>
    <row r="29565" ht="24.9" customHeight="1"/>
    <row r="29566" ht="24.9" customHeight="1"/>
    <row r="29567" ht="24.9" customHeight="1"/>
    <row r="29568" ht="24.9" customHeight="1"/>
    <row r="29569" ht="24.9" customHeight="1"/>
    <row r="29570" ht="24.9" customHeight="1"/>
    <row r="29571" ht="24.9" customHeight="1"/>
    <row r="29572" ht="24.9" customHeight="1"/>
    <row r="29573" ht="24.9" customHeight="1"/>
    <row r="29574" ht="24.9" customHeight="1"/>
    <row r="29575" ht="24.9" customHeight="1"/>
    <row r="29576" ht="24.9" customHeight="1"/>
    <row r="29577" ht="24.9" customHeight="1"/>
    <row r="29578" ht="24.9" customHeight="1"/>
    <row r="29579" ht="24.9" customHeight="1"/>
    <row r="29580" ht="24.9" customHeight="1"/>
    <row r="29581" ht="24.9" customHeight="1"/>
    <row r="29582" ht="24.9" customHeight="1"/>
    <row r="29583" ht="24.9" customHeight="1"/>
    <row r="29584" ht="24.9" customHeight="1"/>
    <row r="29585" ht="24.9" customHeight="1"/>
    <row r="29586" ht="24.9" customHeight="1"/>
    <row r="29587" ht="24.9" customHeight="1"/>
    <row r="29588" ht="24.9" customHeight="1"/>
    <row r="29589" ht="24.9" customHeight="1"/>
    <row r="29590" ht="24.9" customHeight="1"/>
    <row r="29591" ht="24.9" customHeight="1"/>
    <row r="29592" ht="24.9" customHeight="1"/>
    <row r="29593" ht="24.9" customHeight="1"/>
    <row r="29594" ht="24.9" customHeight="1"/>
    <row r="29595" ht="24.9" customHeight="1"/>
    <row r="29596" ht="24.9" customHeight="1"/>
    <row r="29597" ht="24.9" customHeight="1"/>
    <row r="29598" ht="24.9" customHeight="1"/>
    <row r="29599" ht="24.9" customHeight="1"/>
    <row r="29600" ht="24.9" customHeight="1"/>
    <row r="29601" ht="24.9" customHeight="1"/>
    <row r="29602" ht="24.9" customHeight="1"/>
    <row r="29603" ht="24.9" customHeight="1"/>
    <row r="29604" ht="24.9" customHeight="1"/>
    <row r="29605" ht="24.9" customHeight="1"/>
    <row r="29606" ht="24.9" customHeight="1"/>
    <row r="29607" ht="24.9" customHeight="1"/>
    <row r="29608" ht="24.9" customHeight="1"/>
    <row r="29609" ht="24.9" customHeight="1"/>
    <row r="29610" ht="24.9" customHeight="1"/>
    <row r="29611" ht="24.9" customHeight="1"/>
    <row r="29612" ht="24.9" customHeight="1"/>
    <row r="29613" ht="24.9" customHeight="1"/>
    <row r="29614" ht="24.9" customHeight="1"/>
    <row r="29615" ht="24.9" customHeight="1"/>
    <row r="29616" ht="24.9" customHeight="1"/>
    <row r="29617" ht="24.9" customHeight="1"/>
    <row r="29618" ht="24.9" customHeight="1"/>
    <row r="29619" ht="24.9" customHeight="1"/>
    <row r="29620" ht="24.9" customHeight="1"/>
    <row r="29621" ht="24.9" customHeight="1"/>
    <row r="29622" ht="24.9" customHeight="1"/>
    <row r="29623" ht="24.9" customHeight="1"/>
    <row r="29624" ht="24.9" customHeight="1"/>
    <row r="29625" ht="24.9" customHeight="1"/>
    <row r="29626" ht="24.9" customHeight="1"/>
    <row r="29627" ht="24.9" customHeight="1"/>
    <row r="29628" ht="24.9" customHeight="1"/>
    <row r="29629" ht="24.9" customHeight="1"/>
    <row r="29630" ht="24.9" customHeight="1"/>
    <row r="29631" ht="24.9" customHeight="1"/>
    <row r="29632" ht="24.9" customHeight="1"/>
    <row r="29633" ht="24.9" customHeight="1"/>
    <row r="29634" ht="24.9" customHeight="1"/>
    <row r="29635" ht="24.9" customHeight="1"/>
    <row r="29636" ht="24.9" customHeight="1"/>
    <row r="29637" ht="24.9" customHeight="1"/>
    <row r="29638" ht="24.9" customHeight="1"/>
    <row r="29639" ht="24.9" customHeight="1"/>
    <row r="29640" ht="24.9" customHeight="1"/>
    <row r="29641" ht="24.9" customHeight="1"/>
    <row r="29642" ht="24.9" customHeight="1"/>
    <row r="29643" ht="24.9" customHeight="1"/>
    <row r="29644" ht="24.9" customHeight="1"/>
    <row r="29645" ht="24.9" customHeight="1"/>
    <row r="29646" ht="24.9" customHeight="1"/>
    <row r="29647" ht="24.9" customHeight="1"/>
    <row r="29648" ht="24.9" customHeight="1"/>
    <row r="29649" ht="24.9" customHeight="1"/>
    <row r="29650" ht="24.9" customHeight="1"/>
    <row r="29651" ht="24.9" customHeight="1"/>
    <row r="29652" ht="24.9" customHeight="1"/>
    <row r="29653" ht="24.9" customHeight="1"/>
    <row r="29654" ht="24.9" customHeight="1"/>
    <row r="29655" ht="24.9" customHeight="1"/>
    <row r="29656" ht="24.9" customHeight="1"/>
    <row r="29657" ht="24.9" customHeight="1"/>
    <row r="29658" ht="24.9" customHeight="1"/>
    <row r="29659" ht="24.9" customHeight="1"/>
    <row r="29660" ht="24.9" customHeight="1"/>
    <row r="29661" ht="24.9" customHeight="1"/>
    <row r="29662" ht="24.9" customHeight="1"/>
    <row r="29663" ht="24.9" customHeight="1"/>
    <row r="29664" ht="24.9" customHeight="1"/>
    <row r="29665" ht="24.9" customHeight="1"/>
    <row r="29666" ht="24.9" customHeight="1"/>
    <row r="29667" ht="24.9" customHeight="1"/>
    <row r="29668" ht="24.9" customHeight="1"/>
    <row r="29669" ht="24.9" customHeight="1"/>
    <row r="29670" ht="24.9" customHeight="1"/>
    <row r="29671" ht="24.9" customHeight="1"/>
    <row r="29672" ht="24.9" customHeight="1"/>
    <row r="29673" ht="24.9" customHeight="1"/>
    <row r="29674" ht="24.9" customHeight="1"/>
    <row r="29675" ht="24.9" customHeight="1"/>
    <row r="29676" ht="24.9" customHeight="1"/>
    <row r="29677" ht="24.9" customHeight="1"/>
    <row r="29678" ht="24.9" customHeight="1"/>
    <row r="29679" ht="24.9" customHeight="1"/>
    <row r="29680" ht="24.9" customHeight="1"/>
    <row r="29681" ht="24.9" customHeight="1"/>
    <row r="29682" ht="24.9" customHeight="1"/>
    <row r="29683" ht="24.9" customHeight="1"/>
    <row r="29684" ht="24.9" customHeight="1"/>
    <row r="29685" ht="24.9" customHeight="1"/>
    <row r="29686" ht="24.9" customHeight="1"/>
    <row r="29687" ht="24.9" customHeight="1"/>
    <row r="29688" ht="24.9" customHeight="1"/>
    <row r="29689" ht="24.9" customHeight="1"/>
    <row r="29690" ht="24.9" customHeight="1"/>
    <row r="29691" ht="24.9" customHeight="1"/>
    <row r="29692" ht="24.9" customHeight="1"/>
    <row r="29693" ht="24.9" customHeight="1"/>
    <row r="29694" ht="24.9" customHeight="1"/>
    <row r="29695" ht="24.9" customHeight="1"/>
    <row r="29696" ht="24.9" customHeight="1"/>
    <row r="29697" ht="24.9" customHeight="1"/>
    <row r="29698" ht="24.9" customHeight="1"/>
    <row r="29699" ht="24.9" customHeight="1"/>
    <row r="29700" ht="24.9" customHeight="1"/>
    <row r="29701" ht="24.9" customHeight="1"/>
    <row r="29702" ht="24.9" customHeight="1"/>
    <row r="29703" ht="24.9" customHeight="1"/>
    <row r="29704" ht="24.9" customHeight="1"/>
    <row r="29705" ht="24.9" customHeight="1"/>
    <row r="29706" ht="24.9" customHeight="1"/>
    <row r="29707" ht="24.9" customHeight="1"/>
    <row r="29708" ht="24.9" customHeight="1"/>
    <row r="29709" ht="24.9" customHeight="1"/>
    <row r="29710" ht="24.9" customHeight="1"/>
    <row r="29711" ht="24.9" customHeight="1"/>
    <row r="29712" ht="24.9" customHeight="1"/>
    <row r="29713" ht="24.9" customHeight="1"/>
    <row r="29714" ht="24.9" customHeight="1"/>
    <row r="29715" ht="24.9" customHeight="1"/>
    <row r="29716" ht="24.9" customHeight="1"/>
    <row r="29717" ht="24.9" customHeight="1"/>
    <row r="29718" ht="24.9" customHeight="1"/>
    <row r="29719" ht="24.9" customHeight="1"/>
    <row r="29720" ht="24.9" customHeight="1"/>
    <row r="29721" ht="24.9" customHeight="1"/>
    <row r="29722" ht="24.9" customHeight="1"/>
    <row r="29723" ht="24.9" customHeight="1"/>
    <row r="29724" ht="24.9" customHeight="1"/>
    <row r="29725" ht="24.9" customHeight="1"/>
    <row r="29726" ht="24.9" customHeight="1"/>
    <row r="29727" ht="24.9" customHeight="1"/>
    <row r="29728" ht="24.9" customHeight="1"/>
    <row r="29729" ht="24.9" customHeight="1"/>
    <row r="29730" ht="24.9" customHeight="1"/>
    <row r="29731" ht="24.9" customHeight="1"/>
    <row r="29732" ht="24.9" customHeight="1"/>
    <row r="29733" ht="24.9" customHeight="1"/>
    <row r="29734" ht="24.9" customHeight="1"/>
    <row r="29735" ht="24.9" customHeight="1"/>
    <row r="29736" ht="24.9" customHeight="1"/>
    <row r="29737" ht="24.9" customHeight="1"/>
    <row r="29738" ht="24.9" customHeight="1"/>
    <row r="29739" ht="24.9" customHeight="1"/>
    <row r="29740" ht="24.9" customHeight="1"/>
    <row r="29741" ht="24.9" customHeight="1"/>
    <row r="29742" ht="24.9" customHeight="1"/>
    <row r="29743" ht="24.9" customHeight="1"/>
    <row r="29744" ht="24.9" customHeight="1"/>
    <row r="29745" ht="24.9" customHeight="1"/>
    <row r="29746" ht="24.9" customHeight="1"/>
    <row r="29747" ht="24.9" customHeight="1"/>
    <row r="29748" ht="24.9" customHeight="1"/>
    <row r="29749" ht="24.9" customHeight="1"/>
    <row r="29750" ht="24.9" customHeight="1"/>
    <row r="29751" ht="24.9" customHeight="1"/>
    <row r="29752" ht="24.9" customHeight="1"/>
    <row r="29753" ht="24.9" customHeight="1"/>
    <row r="29754" ht="24.9" customHeight="1"/>
    <row r="29755" ht="24.9" customHeight="1"/>
    <row r="29756" ht="24.9" customHeight="1"/>
    <row r="29757" ht="24.9" customHeight="1"/>
    <row r="29758" ht="24.9" customHeight="1"/>
    <row r="29759" ht="24.9" customHeight="1"/>
    <row r="29760" ht="24.9" customHeight="1"/>
    <row r="29761" ht="24.9" customHeight="1"/>
    <row r="29762" ht="24.9" customHeight="1"/>
    <row r="29763" ht="24.9" customHeight="1"/>
    <row r="29764" ht="24.9" customHeight="1"/>
    <row r="29765" ht="24.9" customHeight="1"/>
    <row r="29766" ht="24.9" customHeight="1"/>
    <row r="29767" ht="24.9" customHeight="1"/>
    <row r="29768" ht="24.9" customHeight="1"/>
    <row r="29769" ht="24.9" customHeight="1"/>
    <row r="29770" ht="24.9" customHeight="1"/>
    <row r="29771" ht="24.9" customHeight="1"/>
    <row r="29772" ht="24.9" customHeight="1"/>
    <row r="29773" ht="24.9" customHeight="1"/>
    <row r="29774" ht="24.9" customHeight="1"/>
    <row r="29775" ht="24.9" customHeight="1"/>
    <row r="29776" ht="24.9" customHeight="1"/>
    <row r="29777" ht="24.9" customHeight="1"/>
    <row r="29778" ht="24.9" customHeight="1"/>
    <row r="29779" ht="24.9" customHeight="1"/>
    <row r="29780" ht="24.9" customHeight="1"/>
    <row r="29781" ht="24.9" customHeight="1"/>
    <row r="29782" ht="24.9" customHeight="1"/>
    <row r="29783" ht="24.9" customHeight="1"/>
    <row r="29784" ht="24.9" customHeight="1"/>
    <row r="29785" ht="24.9" customHeight="1"/>
    <row r="29786" ht="24.9" customHeight="1"/>
    <row r="29787" ht="24.9" customHeight="1"/>
    <row r="29788" ht="24.9" customHeight="1"/>
    <row r="29789" ht="24.9" customHeight="1"/>
    <row r="29790" ht="24.9" customHeight="1"/>
    <row r="29791" ht="24.9" customHeight="1"/>
    <row r="29792" ht="24.9" customHeight="1"/>
    <row r="29793" ht="24.9" customHeight="1"/>
    <row r="29794" ht="24.9" customHeight="1"/>
    <row r="29795" ht="24.9" customHeight="1"/>
    <row r="29796" ht="24.9" customHeight="1"/>
    <row r="29797" ht="24.9" customHeight="1"/>
    <row r="29798" ht="24.9" customHeight="1"/>
    <row r="29799" ht="24.9" customHeight="1"/>
    <row r="29800" ht="24.9" customHeight="1"/>
    <row r="29801" ht="24.9" customHeight="1"/>
    <row r="29802" ht="24.9" customHeight="1"/>
    <row r="29803" ht="24.9" customHeight="1"/>
    <row r="29804" ht="24.9" customHeight="1"/>
    <row r="29805" ht="24.9" customHeight="1"/>
    <row r="29806" ht="24.9" customHeight="1"/>
    <row r="29807" ht="24.9" customHeight="1"/>
    <row r="29808" ht="24.9" customHeight="1"/>
    <row r="29809" ht="24.9" customHeight="1"/>
    <row r="29810" ht="24.9" customHeight="1"/>
    <row r="29811" ht="24.9" customHeight="1"/>
    <row r="29812" ht="24.9" customHeight="1"/>
    <row r="29813" ht="24.9" customHeight="1"/>
    <row r="29814" ht="24.9" customHeight="1"/>
    <row r="29815" ht="24.9" customHeight="1"/>
    <row r="29816" ht="24.9" customHeight="1"/>
    <row r="29817" ht="24.9" customHeight="1"/>
    <row r="29818" ht="24.9" customHeight="1"/>
    <row r="29819" ht="24.9" customHeight="1"/>
    <row r="29820" ht="24.9" customHeight="1"/>
    <row r="29821" ht="24.9" customHeight="1"/>
    <row r="29822" ht="24.9" customHeight="1"/>
    <row r="29823" ht="24.9" customHeight="1"/>
    <row r="29824" ht="24.9" customHeight="1"/>
    <row r="29825" ht="24.9" customHeight="1"/>
    <row r="29826" ht="24.9" customHeight="1"/>
    <row r="29827" ht="24.9" customHeight="1"/>
    <row r="29828" ht="24.9" customHeight="1"/>
    <row r="29829" ht="24.9" customHeight="1"/>
    <row r="29830" ht="24.9" customHeight="1"/>
    <row r="29831" ht="24.9" customHeight="1"/>
    <row r="29832" ht="24.9" customHeight="1"/>
    <row r="29833" ht="24.9" customHeight="1"/>
    <row r="29834" ht="24.9" customHeight="1"/>
    <row r="29835" ht="24.9" customHeight="1"/>
    <row r="29836" ht="24.9" customHeight="1"/>
    <row r="29837" ht="24.9" customHeight="1"/>
    <row r="29838" ht="24.9" customHeight="1"/>
    <row r="29839" ht="24.9" customHeight="1"/>
    <row r="29840" ht="24.9" customHeight="1"/>
    <row r="29841" ht="24.9" customHeight="1"/>
    <row r="29842" ht="24.9" customHeight="1"/>
    <row r="29843" ht="24.9" customHeight="1"/>
    <row r="29844" ht="24.9" customHeight="1"/>
    <row r="29845" ht="24.9" customHeight="1"/>
    <row r="29846" ht="24.9" customHeight="1"/>
    <row r="29847" ht="24.9" customHeight="1"/>
    <row r="29848" ht="24.9" customHeight="1"/>
    <row r="29849" ht="24.9" customHeight="1"/>
    <row r="29850" ht="24.9" customHeight="1"/>
    <row r="29851" ht="24.9" customHeight="1"/>
    <row r="29852" ht="24.9" customHeight="1"/>
    <row r="29853" ht="24.9" customHeight="1"/>
    <row r="29854" ht="24.9" customHeight="1"/>
    <row r="29855" ht="24.9" customHeight="1"/>
    <row r="29856" ht="24.9" customHeight="1"/>
    <row r="29857" ht="24.9" customHeight="1"/>
    <row r="29858" ht="24.9" customHeight="1"/>
    <row r="29859" ht="24.9" customHeight="1"/>
    <row r="29860" ht="24.9" customHeight="1"/>
    <row r="29861" ht="24.9" customHeight="1"/>
    <row r="29862" ht="24.9" customHeight="1"/>
    <row r="29863" ht="24.9" customHeight="1"/>
    <row r="29864" ht="24.9" customHeight="1"/>
    <row r="29865" ht="24.9" customHeight="1"/>
    <row r="29866" ht="24.9" customHeight="1"/>
    <row r="29867" ht="24.9" customHeight="1"/>
    <row r="29868" ht="24.9" customHeight="1"/>
    <row r="29869" ht="24.9" customHeight="1"/>
    <row r="29870" ht="24.9" customHeight="1"/>
    <row r="29871" ht="24.9" customHeight="1"/>
    <row r="29872" ht="24.9" customHeight="1"/>
    <row r="29873" ht="24.9" customHeight="1"/>
    <row r="29874" ht="24.9" customHeight="1"/>
    <row r="29875" ht="24.9" customHeight="1"/>
    <row r="29876" ht="24.9" customHeight="1"/>
    <row r="29877" ht="24.9" customHeight="1"/>
    <row r="29878" ht="24.9" customHeight="1"/>
    <row r="29879" ht="24.9" customHeight="1"/>
    <row r="29880" ht="24.9" customHeight="1"/>
    <row r="29881" ht="24.9" customHeight="1"/>
    <row r="29882" ht="24.9" customHeight="1"/>
    <row r="29883" ht="24.9" customHeight="1"/>
    <row r="29884" ht="24.9" customHeight="1"/>
    <row r="29885" ht="24.9" customHeight="1"/>
    <row r="29886" ht="24.9" customHeight="1"/>
    <row r="29887" ht="24.9" customHeight="1"/>
    <row r="29888" ht="24.9" customHeight="1"/>
    <row r="29889" ht="24.9" customHeight="1"/>
    <row r="29890" ht="24.9" customHeight="1"/>
    <row r="29891" ht="24.9" customHeight="1"/>
    <row r="29892" ht="24.9" customHeight="1"/>
    <row r="29893" ht="24.9" customHeight="1"/>
    <row r="29894" ht="24.9" customHeight="1"/>
    <row r="29895" ht="24.9" customHeight="1"/>
    <row r="29896" ht="24.9" customHeight="1"/>
    <row r="29897" ht="24.9" customHeight="1"/>
    <row r="29898" ht="24.9" customHeight="1"/>
    <row r="29899" ht="24.9" customHeight="1"/>
    <row r="29900" ht="24.9" customHeight="1"/>
    <row r="29901" ht="24.9" customHeight="1"/>
    <row r="29902" ht="24.9" customHeight="1"/>
    <row r="29903" ht="24.9" customHeight="1"/>
    <row r="29904" ht="24.9" customHeight="1"/>
    <row r="29905" ht="24.9" customHeight="1"/>
    <row r="29906" ht="24.9" customHeight="1"/>
    <row r="29907" ht="24.9" customHeight="1"/>
    <row r="29908" ht="24.9" customHeight="1"/>
    <row r="29909" ht="24.9" customHeight="1"/>
    <row r="29910" ht="24.9" customHeight="1"/>
    <row r="29911" ht="24.9" customHeight="1"/>
    <row r="29912" ht="24.9" customHeight="1"/>
    <row r="29913" ht="24.9" customHeight="1"/>
    <row r="29914" ht="24.9" customHeight="1"/>
    <row r="29915" ht="24.9" customHeight="1"/>
    <row r="29916" ht="24.9" customHeight="1"/>
    <row r="29917" ht="24.9" customHeight="1"/>
    <row r="29918" ht="24.9" customHeight="1"/>
    <row r="29919" ht="24.9" customHeight="1"/>
    <row r="29920" ht="24.9" customHeight="1"/>
    <row r="29921" ht="24.9" customHeight="1"/>
    <row r="29922" ht="24.9" customHeight="1"/>
    <row r="29923" ht="24.9" customHeight="1"/>
    <row r="29924" ht="24.9" customHeight="1"/>
    <row r="29925" ht="24.9" customHeight="1"/>
    <row r="29926" ht="24.9" customHeight="1"/>
    <row r="29927" ht="24.9" customHeight="1"/>
    <row r="29928" ht="24.9" customHeight="1"/>
    <row r="29929" ht="24.9" customHeight="1"/>
    <row r="29930" ht="24.9" customHeight="1"/>
    <row r="29931" ht="24.9" customHeight="1"/>
    <row r="29932" ht="24.9" customHeight="1"/>
    <row r="29933" ht="24.9" customHeight="1"/>
    <row r="29934" ht="24.9" customHeight="1"/>
    <row r="29935" ht="24.9" customHeight="1"/>
    <row r="29936" ht="24.9" customHeight="1"/>
    <row r="29937" ht="24.9" customHeight="1"/>
    <row r="29938" ht="24.9" customHeight="1"/>
    <row r="29939" ht="24.9" customHeight="1"/>
    <row r="29940" ht="24.9" customHeight="1"/>
    <row r="29941" ht="24.9" customHeight="1"/>
    <row r="29942" ht="24.9" customHeight="1"/>
    <row r="29943" ht="24.9" customHeight="1"/>
    <row r="29944" ht="24.9" customHeight="1"/>
    <row r="29945" ht="24.9" customHeight="1"/>
    <row r="29946" ht="24.9" customHeight="1"/>
    <row r="29947" ht="24.9" customHeight="1"/>
    <row r="29948" ht="24.9" customHeight="1"/>
    <row r="29949" ht="24.9" customHeight="1"/>
    <row r="29950" ht="24.9" customHeight="1"/>
    <row r="29951" ht="24.9" customHeight="1"/>
    <row r="29952" ht="24.9" customHeight="1"/>
    <row r="29953" ht="24.9" customHeight="1"/>
    <row r="29954" ht="24.9" customHeight="1"/>
    <row r="29955" ht="24.9" customHeight="1"/>
    <row r="29956" ht="24.9" customHeight="1"/>
    <row r="29957" ht="24.9" customHeight="1"/>
    <row r="29958" ht="24.9" customHeight="1"/>
    <row r="29959" ht="24.9" customHeight="1"/>
    <row r="29960" ht="24.9" customHeight="1"/>
    <row r="29961" ht="24.9" customHeight="1"/>
    <row r="29962" ht="24.9" customHeight="1"/>
    <row r="29963" ht="24.9" customHeight="1"/>
    <row r="29964" ht="24.9" customHeight="1"/>
    <row r="29965" ht="24.9" customHeight="1"/>
    <row r="29966" ht="24.9" customHeight="1"/>
    <row r="29967" ht="24.9" customHeight="1"/>
    <row r="29968" ht="24.9" customHeight="1"/>
    <row r="29969" ht="24.9" customHeight="1"/>
    <row r="29970" ht="24.9" customHeight="1"/>
    <row r="29971" ht="24.9" customHeight="1"/>
    <row r="29972" ht="24.9" customHeight="1"/>
    <row r="29973" ht="24.9" customHeight="1"/>
    <row r="29974" ht="24.9" customHeight="1"/>
    <row r="29975" ht="24.9" customHeight="1"/>
    <row r="29976" ht="24.9" customHeight="1"/>
    <row r="29977" ht="24.9" customHeight="1"/>
    <row r="29978" ht="24.9" customHeight="1"/>
    <row r="29979" ht="24.9" customHeight="1"/>
    <row r="29980" ht="24.9" customHeight="1"/>
    <row r="29981" ht="24.9" customHeight="1"/>
    <row r="29982" ht="24.9" customHeight="1"/>
    <row r="29983" ht="24.9" customHeight="1"/>
    <row r="29984" ht="24.9" customHeight="1"/>
    <row r="29985" ht="24.9" customHeight="1"/>
    <row r="29986" ht="24.9" customHeight="1"/>
    <row r="29987" ht="24.9" customHeight="1"/>
    <row r="29988" ht="24.9" customHeight="1"/>
    <row r="29989" ht="24.9" customHeight="1"/>
    <row r="29990" ht="24.9" customHeight="1"/>
    <row r="29991" ht="24.9" customHeight="1"/>
    <row r="29992" ht="24.9" customHeight="1"/>
    <row r="29993" ht="24.9" customHeight="1"/>
    <row r="29994" ht="24.9" customHeight="1"/>
    <row r="29995" ht="24.9" customHeight="1"/>
    <row r="29996" ht="24.9" customHeight="1"/>
    <row r="29997" ht="24.9" customHeight="1"/>
    <row r="29998" ht="24.9" customHeight="1"/>
    <row r="29999" ht="24.9" customHeight="1"/>
    <row r="30000" ht="24.9" customHeight="1"/>
    <row r="30001" ht="24.9" customHeight="1"/>
    <row r="30002" ht="24.9" customHeight="1"/>
    <row r="30003" ht="24.9" customHeight="1"/>
    <row r="30004" ht="24.9" customHeight="1"/>
    <row r="30005" ht="24.9" customHeight="1"/>
    <row r="30006" ht="24.9" customHeight="1"/>
    <row r="30007" ht="24.9" customHeight="1"/>
    <row r="30008" ht="24.9" customHeight="1"/>
    <row r="30009" ht="24.9" customHeight="1"/>
    <row r="30010" ht="24.9" customHeight="1"/>
    <row r="30011" ht="24.9" customHeight="1"/>
    <row r="30012" ht="24.9" customHeight="1"/>
    <row r="30013" ht="24.9" customHeight="1"/>
    <row r="30014" ht="24.9" customHeight="1"/>
    <row r="30015" ht="24.9" customHeight="1"/>
    <row r="30016" ht="24.9" customHeight="1"/>
    <row r="30017" ht="24.9" customHeight="1"/>
    <row r="30018" ht="24.9" customHeight="1"/>
    <row r="30019" ht="24.9" customHeight="1"/>
    <row r="30020" ht="24.9" customHeight="1"/>
    <row r="30021" ht="24.9" customHeight="1"/>
    <row r="30022" ht="24.9" customHeight="1"/>
    <row r="30023" ht="24.9" customHeight="1"/>
    <row r="30024" ht="24.9" customHeight="1"/>
    <row r="30025" ht="24.9" customHeight="1"/>
    <row r="30026" ht="24.9" customHeight="1"/>
    <row r="30027" ht="24.9" customHeight="1"/>
    <row r="30028" ht="24.9" customHeight="1"/>
    <row r="30029" ht="24.9" customHeight="1"/>
    <row r="30030" ht="24.9" customHeight="1"/>
    <row r="30031" ht="24.9" customHeight="1"/>
    <row r="30032" ht="24.9" customHeight="1"/>
    <row r="30033" ht="24.9" customHeight="1"/>
    <row r="30034" ht="24.9" customHeight="1"/>
    <row r="30035" ht="24.9" customHeight="1"/>
    <row r="30036" ht="24.9" customHeight="1"/>
    <row r="30037" ht="24.9" customHeight="1"/>
    <row r="30038" ht="24.9" customHeight="1"/>
    <row r="30039" ht="24.9" customHeight="1"/>
    <row r="30040" ht="24.9" customHeight="1"/>
    <row r="30041" ht="24.9" customHeight="1"/>
    <row r="30042" ht="24.9" customHeight="1"/>
    <row r="30043" ht="24.9" customHeight="1"/>
    <row r="30044" ht="24.9" customHeight="1"/>
    <row r="30045" ht="24.9" customHeight="1"/>
    <row r="30046" ht="24.9" customHeight="1"/>
    <row r="30047" ht="24.9" customHeight="1"/>
    <row r="30048" ht="24.9" customHeight="1"/>
    <row r="30049" ht="24.9" customHeight="1"/>
    <row r="30050" ht="24.9" customHeight="1"/>
    <row r="30051" ht="24.9" customHeight="1"/>
    <row r="30052" ht="24.9" customHeight="1"/>
    <row r="30053" ht="24.9" customHeight="1"/>
    <row r="30054" ht="24.9" customHeight="1"/>
    <row r="30055" ht="24.9" customHeight="1"/>
    <row r="30056" ht="24.9" customHeight="1"/>
    <row r="30057" ht="24.9" customHeight="1"/>
    <row r="30058" ht="24.9" customHeight="1"/>
    <row r="30059" ht="24.9" customHeight="1"/>
    <row r="30060" ht="24.9" customHeight="1"/>
    <row r="30061" ht="24.9" customHeight="1"/>
    <row r="30062" ht="24.9" customHeight="1"/>
    <row r="30063" ht="24.9" customHeight="1"/>
    <row r="30064" ht="24.9" customHeight="1"/>
    <row r="30065" ht="24.9" customHeight="1"/>
    <row r="30066" ht="24.9" customHeight="1"/>
    <row r="30067" ht="24.9" customHeight="1"/>
    <row r="30068" ht="24.9" customHeight="1"/>
    <row r="30069" ht="24.9" customHeight="1"/>
    <row r="30070" ht="24.9" customHeight="1"/>
    <row r="30071" ht="24.9" customHeight="1"/>
    <row r="30072" ht="24.9" customHeight="1"/>
    <row r="30073" ht="24.9" customHeight="1"/>
    <row r="30074" ht="24.9" customHeight="1"/>
    <row r="30075" ht="24.9" customHeight="1"/>
    <row r="30076" ht="24.9" customHeight="1"/>
    <row r="30077" ht="24.9" customHeight="1"/>
    <row r="30078" ht="24.9" customHeight="1"/>
    <row r="30079" ht="24.9" customHeight="1"/>
    <row r="30080" ht="24.9" customHeight="1"/>
    <row r="30081" ht="24.9" customHeight="1"/>
    <row r="30082" ht="24.9" customHeight="1"/>
    <row r="30083" ht="24.9" customHeight="1"/>
    <row r="30084" ht="24.9" customHeight="1"/>
    <row r="30085" ht="24.9" customHeight="1"/>
    <row r="30086" ht="24.9" customHeight="1"/>
    <row r="30087" ht="24.9" customHeight="1"/>
    <row r="30088" ht="24.9" customHeight="1"/>
    <row r="30089" ht="24.9" customHeight="1"/>
    <row r="30090" ht="24.9" customHeight="1"/>
    <row r="30091" ht="24.9" customHeight="1"/>
    <row r="30092" ht="24.9" customHeight="1"/>
    <row r="30093" ht="24.9" customHeight="1"/>
    <row r="30094" ht="24.9" customHeight="1"/>
    <row r="30095" ht="24.9" customHeight="1"/>
    <row r="30096" ht="24.9" customHeight="1"/>
    <row r="30097" ht="24.9" customHeight="1"/>
    <row r="30098" ht="24.9" customHeight="1"/>
    <row r="30099" ht="24.9" customHeight="1"/>
    <row r="30100" ht="24.9" customHeight="1"/>
    <row r="30101" ht="24.9" customHeight="1"/>
    <row r="30102" ht="24.9" customHeight="1"/>
    <row r="30103" ht="24.9" customHeight="1"/>
    <row r="30104" ht="24.9" customHeight="1"/>
    <row r="30105" ht="24.9" customHeight="1"/>
    <row r="30106" ht="24.9" customHeight="1"/>
    <row r="30107" ht="24.9" customHeight="1"/>
    <row r="30108" ht="24.9" customHeight="1"/>
    <row r="30109" ht="24.9" customHeight="1"/>
    <row r="30110" ht="24.9" customHeight="1"/>
    <row r="30111" ht="24.9" customHeight="1"/>
    <row r="30112" ht="24.9" customHeight="1"/>
    <row r="30113" ht="24.9" customHeight="1"/>
    <row r="30114" ht="24.9" customHeight="1"/>
    <row r="30115" ht="24.9" customHeight="1"/>
    <row r="30116" ht="24.9" customHeight="1"/>
    <row r="30117" ht="24.9" customHeight="1"/>
    <row r="30118" ht="24.9" customHeight="1"/>
    <row r="30119" ht="24.9" customHeight="1"/>
    <row r="30120" ht="24.9" customHeight="1"/>
    <row r="30121" ht="24.9" customHeight="1"/>
    <row r="30122" ht="24.9" customHeight="1"/>
    <row r="30123" ht="24.9" customHeight="1"/>
    <row r="30124" ht="24.9" customHeight="1"/>
    <row r="30125" ht="24.9" customHeight="1"/>
    <row r="30126" ht="24.9" customHeight="1"/>
    <row r="30127" ht="24.9" customHeight="1"/>
    <row r="30128" ht="24.9" customHeight="1"/>
    <row r="30129" ht="24.9" customHeight="1"/>
    <row r="30130" ht="24.9" customHeight="1"/>
    <row r="30131" ht="24.9" customHeight="1"/>
    <row r="30132" ht="24.9" customHeight="1"/>
    <row r="30133" ht="24.9" customHeight="1"/>
    <row r="30134" ht="24.9" customHeight="1"/>
    <row r="30135" ht="24.9" customHeight="1"/>
    <row r="30136" ht="24.9" customHeight="1"/>
    <row r="30137" ht="24.9" customHeight="1"/>
    <row r="30138" ht="24.9" customHeight="1"/>
    <row r="30139" ht="24.9" customHeight="1"/>
    <row r="30140" ht="24.9" customHeight="1"/>
    <row r="30141" ht="24.9" customHeight="1"/>
    <row r="30142" ht="24.9" customHeight="1"/>
    <row r="30143" ht="24.9" customHeight="1"/>
    <row r="30144" ht="24.9" customHeight="1"/>
    <row r="30145" ht="24.9" customHeight="1"/>
    <row r="30146" ht="24.9" customHeight="1"/>
    <row r="30147" ht="24.9" customHeight="1"/>
    <row r="30148" ht="24.9" customHeight="1"/>
    <row r="30149" ht="24.9" customHeight="1"/>
    <row r="30150" ht="24.9" customHeight="1"/>
    <row r="30151" ht="24.9" customHeight="1"/>
    <row r="30152" ht="24.9" customHeight="1"/>
    <row r="30153" ht="24.9" customHeight="1"/>
    <row r="30154" ht="24.9" customHeight="1"/>
    <row r="30155" ht="24.9" customHeight="1"/>
    <row r="30156" ht="24.9" customHeight="1"/>
    <row r="30157" ht="24.9" customHeight="1"/>
    <row r="30158" ht="24.9" customHeight="1"/>
    <row r="30159" ht="24.9" customHeight="1"/>
    <row r="30160" ht="24.9" customHeight="1"/>
    <row r="30161" ht="24.9" customHeight="1"/>
    <row r="30162" ht="24.9" customHeight="1"/>
    <row r="30163" ht="24.9" customHeight="1"/>
    <row r="30164" ht="24.9" customHeight="1"/>
    <row r="30165" ht="24.9" customHeight="1"/>
    <row r="30166" ht="24.9" customHeight="1"/>
    <row r="30167" ht="24.9" customHeight="1"/>
    <row r="30168" ht="24.9" customHeight="1"/>
    <row r="30169" ht="24.9" customHeight="1"/>
    <row r="30170" ht="24.9" customHeight="1"/>
    <row r="30171" ht="24.9" customHeight="1"/>
    <row r="30172" ht="24.9" customHeight="1"/>
    <row r="30173" ht="24.9" customHeight="1"/>
    <row r="30174" ht="24.9" customHeight="1"/>
    <row r="30175" ht="24.9" customHeight="1"/>
    <row r="30176" ht="24.9" customHeight="1"/>
    <row r="30177" ht="24.9" customHeight="1"/>
    <row r="30178" ht="24.9" customHeight="1"/>
    <row r="30179" ht="24.9" customHeight="1"/>
    <row r="30180" ht="24.9" customHeight="1"/>
    <row r="30181" ht="24.9" customHeight="1"/>
    <row r="30182" ht="24.9" customHeight="1"/>
    <row r="30183" ht="24.9" customHeight="1"/>
    <row r="30184" ht="24.9" customHeight="1"/>
    <row r="30185" ht="24.9" customHeight="1"/>
    <row r="30186" ht="24.9" customHeight="1"/>
    <row r="30187" ht="24.9" customHeight="1"/>
    <row r="30188" ht="24.9" customHeight="1"/>
    <row r="30189" ht="24.9" customHeight="1"/>
    <row r="30190" ht="24.9" customHeight="1"/>
    <row r="30191" ht="24.9" customHeight="1"/>
    <row r="30192" ht="24.9" customHeight="1"/>
    <row r="30193" ht="24.9" customHeight="1"/>
    <row r="30194" ht="24.9" customHeight="1"/>
    <row r="30195" ht="24.9" customHeight="1"/>
    <row r="30196" ht="24.9" customHeight="1"/>
    <row r="30197" ht="24.9" customHeight="1"/>
    <row r="30198" ht="24.9" customHeight="1"/>
    <row r="30199" ht="24.9" customHeight="1"/>
    <row r="30200" ht="24.9" customHeight="1"/>
    <row r="30201" ht="24.9" customHeight="1"/>
    <row r="30202" ht="24.9" customHeight="1"/>
    <row r="30203" ht="24.9" customHeight="1"/>
    <row r="30204" ht="24.9" customHeight="1"/>
    <row r="30205" ht="24.9" customHeight="1"/>
    <row r="30206" ht="24.9" customHeight="1"/>
    <row r="30207" ht="24.9" customHeight="1"/>
    <row r="30208" ht="24.9" customHeight="1"/>
    <row r="30209" ht="24.9" customHeight="1"/>
    <row r="30210" ht="24.9" customHeight="1"/>
    <row r="30211" ht="24.9" customHeight="1"/>
    <row r="30212" ht="24.9" customHeight="1"/>
    <row r="30213" ht="24.9" customHeight="1"/>
    <row r="30214" ht="24.9" customHeight="1"/>
    <row r="30215" ht="24.9" customHeight="1"/>
    <row r="30216" ht="24.9" customHeight="1"/>
    <row r="30217" ht="24.9" customHeight="1"/>
    <row r="30218" ht="24.9" customHeight="1"/>
    <row r="30219" ht="24.9" customHeight="1"/>
    <row r="30220" ht="24.9" customHeight="1"/>
    <row r="30221" ht="24.9" customHeight="1"/>
    <row r="30222" ht="24.9" customHeight="1"/>
    <row r="30223" ht="24.9" customHeight="1"/>
    <row r="30224" ht="24.9" customHeight="1"/>
    <row r="30225" ht="24.9" customHeight="1"/>
    <row r="30226" ht="24.9" customHeight="1"/>
    <row r="30227" ht="24.9" customHeight="1"/>
    <row r="30228" ht="24.9" customHeight="1"/>
    <row r="30229" ht="24.9" customHeight="1"/>
    <row r="30230" ht="24.9" customHeight="1"/>
    <row r="30231" ht="24.9" customHeight="1"/>
    <row r="30232" ht="24.9" customHeight="1"/>
    <row r="30233" ht="24.9" customHeight="1"/>
    <row r="30234" ht="24.9" customHeight="1"/>
    <row r="30235" ht="24.9" customHeight="1"/>
    <row r="30236" ht="24.9" customHeight="1"/>
    <row r="30237" ht="24.9" customHeight="1"/>
    <row r="30238" ht="24.9" customHeight="1"/>
    <row r="30239" ht="24.9" customHeight="1"/>
    <row r="30240" ht="24.9" customHeight="1"/>
    <row r="30241" ht="24.9" customHeight="1"/>
    <row r="30242" ht="24.9" customHeight="1"/>
    <row r="30243" ht="24.9" customHeight="1"/>
    <row r="30244" ht="24.9" customHeight="1"/>
    <row r="30245" ht="24.9" customHeight="1"/>
    <row r="30246" ht="24.9" customHeight="1"/>
    <row r="30247" ht="24.9" customHeight="1"/>
    <row r="30248" ht="24.9" customHeight="1"/>
    <row r="30249" ht="24.9" customHeight="1"/>
    <row r="30250" ht="24.9" customHeight="1"/>
    <row r="30251" ht="24.9" customHeight="1"/>
    <row r="30252" ht="24.9" customHeight="1"/>
    <row r="30253" ht="24.9" customHeight="1"/>
    <row r="30254" ht="24.9" customHeight="1"/>
    <row r="30255" ht="24.9" customHeight="1"/>
    <row r="30256" ht="24.9" customHeight="1"/>
    <row r="30257" ht="24.9" customHeight="1"/>
    <row r="30258" ht="24.9" customHeight="1"/>
    <row r="30259" ht="24.9" customHeight="1"/>
    <row r="30260" ht="24.9" customHeight="1"/>
    <row r="30261" ht="24.9" customHeight="1"/>
    <row r="30262" ht="24.9" customHeight="1"/>
    <row r="30263" ht="24.9" customHeight="1"/>
    <row r="30264" ht="24.9" customHeight="1"/>
    <row r="30265" ht="24.9" customHeight="1"/>
    <row r="30266" ht="24.9" customHeight="1"/>
    <row r="30267" ht="24.9" customHeight="1"/>
    <row r="30268" ht="24.9" customHeight="1"/>
    <row r="30269" ht="24.9" customHeight="1"/>
    <row r="30270" ht="24.9" customHeight="1"/>
    <row r="30271" ht="24.9" customHeight="1"/>
    <row r="30272" ht="24.9" customHeight="1"/>
    <row r="30273" ht="24.9" customHeight="1"/>
    <row r="30274" ht="24.9" customHeight="1"/>
    <row r="30275" ht="24.9" customHeight="1"/>
    <row r="30276" ht="24.9" customHeight="1"/>
    <row r="30277" ht="24.9" customHeight="1"/>
    <row r="30278" ht="24.9" customHeight="1"/>
    <row r="30279" ht="24.9" customHeight="1"/>
    <row r="30280" ht="24.9" customHeight="1"/>
    <row r="30281" ht="24.9" customHeight="1"/>
    <row r="30282" ht="24.9" customHeight="1"/>
    <row r="30283" ht="24.9" customHeight="1"/>
    <row r="30284" ht="24.9" customHeight="1"/>
    <row r="30285" ht="24.9" customHeight="1"/>
    <row r="30286" ht="24.9" customHeight="1"/>
    <row r="30287" ht="24.9" customHeight="1"/>
    <row r="30288" ht="24.9" customHeight="1"/>
    <row r="30289" ht="24.9" customHeight="1"/>
    <row r="30290" ht="24.9" customHeight="1"/>
    <row r="30291" ht="24.9" customHeight="1"/>
    <row r="30292" ht="24.9" customHeight="1"/>
    <row r="30293" ht="24.9" customHeight="1"/>
    <row r="30294" ht="24.9" customHeight="1"/>
    <row r="30295" ht="24.9" customHeight="1"/>
    <row r="30296" ht="24.9" customHeight="1"/>
    <row r="30297" ht="24.9" customHeight="1"/>
    <row r="30298" ht="24.9" customHeight="1"/>
    <row r="30299" ht="24.9" customHeight="1"/>
    <row r="30300" ht="24.9" customHeight="1"/>
    <row r="30301" ht="24.9" customHeight="1"/>
    <row r="30302" ht="24.9" customHeight="1"/>
    <row r="30303" ht="24.9" customHeight="1"/>
    <row r="30304" ht="24.9" customHeight="1"/>
    <row r="30305" ht="24.9" customHeight="1"/>
    <row r="30306" ht="24.9" customHeight="1"/>
    <row r="30307" ht="24.9" customHeight="1"/>
    <row r="30308" ht="24.9" customHeight="1"/>
    <row r="30309" ht="24.9" customHeight="1"/>
    <row r="30310" ht="24.9" customHeight="1"/>
    <row r="30311" ht="24.9" customHeight="1"/>
    <row r="30312" ht="24.9" customHeight="1"/>
    <row r="30313" ht="24.9" customHeight="1"/>
    <row r="30314" ht="24.9" customHeight="1"/>
    <row r="30315" ht="24.9" customHeight="1"/>
    <row r="30316" ht="24.9" customHeight="1"/>
    <row r="30317" ht="24.9" customHeight="1"/>
    <row r="30318" ht="24.9" customHeight="1"/>
    <row r="30319" ht="24.9" customHeight="1"/>
    <row r="30320" ht="24.9" customHeight="1"/>
    <row r="30321" ht="24.9" customHeight="1"/>
    <row r="30322" ht="24.9" customHeight="1"/>
    <row r="30323" ht="24.9" customHeight="1"/>
    <row r="30324" ht="24.9" customHeight="1"/>
    <row r="30325" ht="24.9" customHeight="1"/>
    <row r="30326" ht="24.9" customHeight="1"/>
    <row r="30327" ht="24.9" customHeight="1"/>
    <row r="30328" ht="24.9" customHeight="1"/>
    <row r="30329" ht="24.9" customHeight="1"/>
    <row r="30330" ht="24.9" customHeight="1"/>
    <row r="30331" ht="24.9" customHeight="1"/>
    <row r="30332" ht="24.9" customHeight="1"/>
    <row r="30333" ht="24.9" customHeight="1"/>
    <row r="30334" ht="24.9" customHeight="1"/>
    <row r="30335" ht="24.9" customHeight="1"/>
    <row r="30336" ht="24.9" customHeight="1"/>
    <row r="30337" ht="24.9" customHeight="1"/>
    <row r="30338" ht="24.9" customHeight="1"/>
    <row r="30339" ht="24.9" customHeight="1"/>
    <row r="30340" ht="24.9" customHeight="1"/>
    <row r="30341" ht="24.9" customHeight="1"/>
    <row r="30342" ht="24.9" customHeight="1"/>
    <row r="30343" ht="24.9" customHeight="1"/>
    <row r="30344" ht="24.9" customHeight="1"/>
    <row r="30345" ht="24.9" customHeight="1"/>
    <row r="30346" ht="24.9" customHeight="1"/>
    <row r="30347" ht="24.9" customHeight="1"/>
    <row r="30348" ht="24.9" customHeight="1"/>
    <row r="30349" ht="24.9" customHeight="1"/>
    <row r="30350" ht="24.9" customHeight="1"/>
    <row r="30351" ht="24.9" customHeight="1"/>
    <row r="30352" ht="24.9" customHeight="1"/>
    <row r="30353" ht="24.9" customHeight="1"/>
    <row r="30354" ht="24.9" customHeight="1"/>
    <row r="30355" ht="24.9" customHeight="1"/>
    <row r="30356" ht="24.9" customHeight="1"/>
    <row r="30357" ht="24.9" customHeight="1"/>
    <row r="30358" ht="24.9" customHeight="1"/>
    <row r="30359" ht="24.9" customHeight="1"/>
    <row r="30360" ht="24.9" customHeight="1"/>
    <row r="30361" ht="24.9" customHeight="1"/>
    <row r="30362" ht="24.9" customHeight="1"/>
    <row r="30363" ht="24.9" customHeight="1"/>
    <row r="30364" ht="24.9" customHeight="1"/>
    <row r="30365" ht="24.9" customHeight="1"/>
    <row r="30366" ht="24.9" customHeight="1"/>
    <row r="30367" ht="24.9" customHeight="1"/>
    <row r="30368" ht="24.9" customHeight="1"/>
    <row r="30369" ht="24.9" customHeight="1"/>
    <row r="30370" ht="24.9" customHeight="1"/>
    <row r="30371" ht="24.9" customHeight="1"/>
    <row r="30372" ht="24.9" customHeight="1"/>
    <row r="30373" ht="24.9" customHeight="1"/>
    <row r="30374" ht="24.9" customHeight="1"/>
    <row r="30375" ht="24.9" customHeight="1"/>
    <row r="30376" ht="24.9" customHeight="1"/>
    <row r="30377" ht="24.9" customHeight="1"/>
    <row r="30378" ht="24.9" customHeight="1"/>
    <row r="30379" ht="24.9" customHeight="1"/>
    <row r="30380" ht="24.9" customHeight="1"/>
    <row r="30381" ht="24.9" customHeight="1"/>
    <row r="30382" ht="24.9" customHeight="1"/>
    <row r="30383" ht="24.9" customHeight="1"/>
    <row r="30384" ht="24.9" customHeight="1"/>
    <row r="30385" ht="24.9" customHeight="1"/>
    <row r="30386" ht="24.9" customHeight="1"/>
    <row r="30387" ht="24.9" customHeight="1"/>
    <row r="30388" ht="24.9" customHeight="1"/>
    <row r="30389" ht="24.9" customHeight="1"/>
    <row r="30390" ht="24.9" customHeight="1"/>
    <row r="30391" ht="24.9" customHeight="1"/>
    <row r="30392" ht="24.9" customHeight="1"/>
    <row r="30393" ht="24.9" customHeight="1"/>
    <row r="30394" ht="24.9" customHeight="1"/>
    <row r="30395" ht="24.9" customHeight="1"/>
    <row r="30396" ht="24.9" customHeight="1"/>
    <row r="30397" ht="24.9" customHeight="1"/>
    <row r="30398" ht="24.9" customHeight="1"/>
    <row r="30399" ht="24.9" customHeight="1"/>
    <row r="30400" ht="24.9" customHeight="1"/>
    <row r="30401" ht="24.9" customHeight="1"/>
    <row r="30402" ht="24.9" customHeight="1"/>
    <row r="30403" ht="24.9" customHeight="1"/>
    <row r="30404" ht="24.9" customHeight="1"/>
    <row r="30405" ht="24.9" customHeight="1"/>
    <row r="30406" ht="24.9" customHeight="1"/>
    <row r="30407" ht="24.9" customHeight="1"/>
    <row r="30408" ht="24.9" customHeight="1"/>
    <row r="30409" ht="24.9" customHeight="1"/>
    <row r="30410" ht="24.9" customHeight="1"/>
    <row r="30411" ht="24.9" customHeight="1"/>
    <row r="30412" ht="24.9" customHeight="1"/>
    <row r="30413" ht="24.9" customHeight="1"/>
    <row r="30414" ht="24.9" customHeight="1"/>
    <row r="30415" ht="24.9" customHeight="1"/>
    <row r="30416" ht="24.9" customHeight="1"/>
    <row r="30417" ht="24.9" customHeight="1"/>
    <row r="30418" ht="24.9" customHeight="1"/>
    <row r="30419" ht="24.9" customHeight="1"/>
    <row r="30420" ht="24.9" customHeight="1"/>
    <row r="30421" ht="24.9" customHeight="1"/>
    <row r="30422" ht="24.9" customHeight="1"/>
    <row r="30423" ht="24.9" customHeight="1"/>
    <row r="30424" ht="24.9" customHeight="1"/>
    <row r="30425" ht="24.9" customHeight="1"/>
    <row r="30426" ht="24.9" customHeight="1"/>
    <row r="30427" ht="24.9" customHeight="1"/>
    <row r="30428" ht="24.9" customHeight="1"/>
    <row r="30429" ht="24.9" customHeight="1"/>
    <row r="30430" ht="24.9" customHeight="1"/>
    <row r="30431" ht="24.9" customHeight="1"/>
    <row r="30432" ht="24.9" customHeight="1"/>
    <row r="30433" ht="24.9" customHeight="1"/>
    <row r="30434" ht="24.9" customHeight="1"/>
    <row r="30435" ht="24.9" customHeight="1"/>
    <row r="30436" ht="24.9" customHeight="1"/>
    <row r="30437" ht="24.9" customHeight="1"/>
    <row r="30438" ht="24.9" customHeight="1"/>
    <row r="30439" ht="24.9" customHeight="1"/>
    <row r="30440" ht="24.9" customHeight="1"/>
    <row r="30441" ht="24.9" customHeight="1"/>
    <row r="30442" ht="24.9" customHeight="1"/>
    <row r="30443" ht="24.9" customHeight="1"/>
    <row r="30444" ht="24.9" customHeight="1"/>
    <row r="30445" ht="24.9" customHeight="1"/>
    <row r="30446" ht="24.9" customHeight="1"/>
    <row r="30447" ht="24.9" customHeight="1"/>
    <row r="30448" ht="24.9" customHeight="1"/>
    <row r="30449" ht="24.9" customHeight="1"/>
    <row r="30450" ht="24.9" customHeight="1"/>
    <row r="30451" ht="24.9" customHeight="1"/>
    <row r="30452" ht="24.9" customHeight="1"/>
    <row r="30453" ht="24.9" customHeight="1"/>
    <row r="30454" ht="24.9" customHeight="1"/>
    <row r="30455" ht="24.9" customHeight="1"/>
    <row r="30456" ht="24.9" customHeight="1"/>
    <row r="30457" ht="24.9" customHeight="1"/>
    <row r="30458" ht="24.9" customHeight="1"/>
    <row r="30459" ht="24.9" customHeight="1"/>
    <row r="30460" ht="24.9" customHeight="1"/>
    <row r="30461" ht="24.9" customHeight="1"/>
    <row r="30462" ht="24.9" customHeight="1"/>
    <row r="30463" ht="24.9" customHeight="1"/>
    <row r="30464" ht="24.9" customHeight="1"/>
    <row r="30465" ht="24.9" customHeight="1"/>
    <row r="30466" ht="24.9" customHeight="1"/>
    <row r="30467" ht="24.9" customHeight="1"/>
    <row r="30468" ht="24.9" customHeight="1"/>
    <row r="30469" ht="24.9" customHeight="1"/>
    <row r="30470" ht="24.9" customHeight="1"/>
    <row r="30471" ht="24.9" customHeight="1"/>
    <row r="30472" ht="24.9" customHeight="1"/>
    <row r="30473" ht="24.9" customHeight="1"/>
    <row r="30474" ht="24.9" customHeight="1"/>
    <row r="30475" ht="24.9" customHeight="1"/>
    <row r="30476" ht="24.9" customHeight="1"/>
    <row r="30477" ht="24.9" customHeight="1"/>
    <row r="30478" ht="24.9" customHeight="1"/>
    <row r="30479" ht="24.9" customHeight="1"/>
    <row r="30480" ht="24.9" customHeight="1"/>
    <row r="30481" ht="24.9" customHeight="1"/>
    <row r="30482" ht="24.9" customHeight="1"/>
    <row r="30483" ht="24.9" customHeight="1"/>
    <row r="30484" ht="24.9" customHeight="1"/>
    <row r="30485" ht="24.9" customHeight="1"/>
    <row r="30486" ht="24.9" customHeight="1"/>
    <row r="30487" ht="24.9" customHeight="1"/>
    <row r="30488" ht="24.9" customHeight="1"/>
    <row r="30489" ht="24.9" customHeight="1"/>
    <row r="30490" ht="24.9" customHeight="1"/>
    <row r="30491" ht="24.9" customHeight="1"/>
    <row r="30492" ht="24.9" customHeight="1"/>
    <row r="30493" ht="24.9" customHeight="1"/>
    <row r="30494" ht="24.9" customHeight="1"/>
    <row r="30495" ht="24.9" customHeight="1"/>
    <row r="30496" ht="24.9" customHeight="1"/>
    <row r="30497" ht="24.9" customHeight="1"/>
    <row r="30498" ht="24.9" customHeight="1"/>
    <row r="30499" ht="24.9" customHeight="1"/>
    <row r="30500" ht="24.9" customHeight="1"/>
    <row r="30501" ht="24.9" customHeight="1"/>
    <row r="30502" ht="24.9" customHeight="1"/>
    <row r="30503" ht="24.9" customHeight="1"/>
    <row r="30504" ht="24.9" customHeight="1"/>
    <row r="30505" ht="24.9" customHeight="1"/>
    <row r="30506" ht="24.9" customHeight="1"/>
    <row r="30507" ht="24.9" customHeight="1"/>
    <row r="30508" ht="24.9" customHeight="1"/>
    <row r="30509" ht="24.9" customHeight="1"/>
    <row r="30510" ht="24.9" customHeight="1"/>
    <row r="30511" ht="24.9" customHeight="1"/>
    <row r="30512" ht="24.9" customHeight="1"/>
    <row r="30513" ht="24.9" customHeight="1"/>
    <row r="30514" ht="24.9" customHeight="1"/>
    <row r="30515" ht="24.9" customHeight="1"/>
    <row r="30516" ht="24.9" customHeight="1"/>
    <row r="30517" ht="24.9" customHeight="1"/>
    <row r="30518" ht="24.9" customHeight="1"/>
    <row r="30519" ht="24.9" customHeight="1"/>
    <row r="30520" ht="24.9" customHeight="1"/>
    <row r="30521" ht="24.9" customHeight="1"/>
    <row r="30522" ht="24.9" customHeight="1"/>
    <row r="30523" ht="24.9" customHeight="1"/>
    <row r="30524" ht="24.9" customHeight="1"/>
    <row r="30525" ht="24.9" customHeight="1"/>
    <row r="30526" ht="24.9" customHeight="1"/>
    <row r="30527" ht="24.9" customHeight="1"/>
    <row r="30528" ht="24.9" customHeight="1"/>
    <row r="30529" ht="24.9" customHeight="1"/>
    <row r="30530" ht="24.9" customHeight="1"/>
    <row r="30531" ht="24.9" customHeight="1"/>
    <row r="30532" ht="24.9" customHeight="1"/>
    <row r="30533" ht="24.9" customHeight="1"/>
    <row r="30534" ht="24.9" customHeight="1"/>
    <row r="30535" ht="24.9" customHeight="1"/>
    <row r="30536" ht="24.9" customHeight="1"/>
    <row r="30537" ht="24.9" customHeight="1"/>
    <row r="30538" ht="24.9" customHeight="1"/>
    <row r="30539" ht="24.9" customHeight="1"/>
    <row r="30540" ht="24.9" customHeight="1"/>
    <row r="30541" ht="24.9" customHeight="1"/>
    <row r="30542" ht="24.9" customHeight="1"/>
    <row r="30543" ht="24.9" customHeight="1"/>
    <row r="30544" ht="24.9" customHeight="1"/>
    <row r="30545" ht="24.9" customHeight="1"/>
    <row r="30546" ht="24.9" customHeight="1"/>
    <row r="30547" ht="24.9" customHeight="1"/>
    <row r="30548" ht="24.9" customHeight="1"/>
    <row r="30549" ht="24.9" customHeight="1"/>
    <row r="30550" ht="24.9" customHeight="1"/>
    <row r="30551" ht="24.9" customHeight="1"/>
    <row r="30552" ht="24.9" customHeight="1"/>
    <row r="30553" ht="24.9" customHeight="1"/>
    <row r="30554" ht="24.9" customHeight="1"/>
    <row r="30555" ht="24.9" customHeight="1"/>
    <row r="30556" ht="24.9" customHeight="1"/>
    <row r="30557" ht="24.9" customHeight="1"/>
    <row r="30558" ht="24.9" customHeight="1"/>
    <row r="30559" ht="24.9" customHeight="1"/>
    <row r="30560" ht="24.9" customHeight="1"/>
    <row r="30561" ht="24.9" customHeight="1"/>
    <row r="30562" ht="24.9" customHeight="1"/>
    <row r="30563" ht="24.9" customHeight="1"/>
    <row r="30564" ht="24.9" customHeight="1"/>
    <row r="30565" ht="24.9" customHeight="1"/>
    <row r="30566" ht="24.9" customHeight="1"/>
    <row r="30567" ht="24.9" customHeight="1"/>
    <row r="30568" ht="24.9" customHeight="1"/>
    <row r="30569" ht="24.9" customHeight="1"/>
    <row r="30570" ht="24.9" customHeight="1"/>
    <row r="30571" ht="24.9" customHeight="1"/>
    <row r="30572" ht="24.9" customHeight="1"/>
    <row r="30573" ht="24.9" customHeight="1"/>
    <row r="30574" ht="24.9" customHeight="1"/>
    <row r="30575" ht="24.9" customHeight="1"/>
    <row r="30576" ht="24.9" customHeight="1"/>
    <row r="30577" ht="24.9" customHeight="1"/>
    <row r="30578" ht="24.9" customHeight="1"/>
    <row r="30579" ht="24.9" customHeight="1"/>
    <row r="30580" ht="24.9" customHeight="1"/>
    <row r="30581" ht="24.9" customHeight="1"/>
    <row r="30582" ht="24.9" customHeight="1"/>
    <row r="30583" ht="24.9" customHeight="1"/>
    <row r="30584" ht="24.9" customHeight="1"/>
    <row r="30585" ht="24.9" customHeight="1"/>
    <row r="30586" ht="24.9" customHeight="1"/>
    <row r="30587" ht="24.9" customHeight="1"/>
    <row r="30588" ht="24.9" customHeight="1"/>
    <row r="30589" ht="24.9" customHeight="1"/>
    <row r="30590" ht="24.9" customHeight="1"/>
    <row r="30591" ht="24.9" customHeight="1"/>
    <row r="30592" ht="24.9" customHeight="1"/>
    <row r="30593" ht="24.9" customHeight="1"/>
    <row r="30594" ht="24.9" customHeight="1"/>
    <row r="30595" ht="24.9" customHeight="1"/>
    <row r="30596" ht="24.9" customHeight="1"/>
    <row r="30597" ht="24.9" customHeight="1"/>
    <row r="30598" ht="24.9" customHeight="1"/>
    <row r="30599" ht="24.9" customHeight="1"/>
    <row r="30600" ht="24.9" customHeight="1"/>
    <row r="30601" ht="24.9" customHeight="1"/>
    <row r="30602" ht="24.9" customHeight="1"/>
    <row r="30603" ht="24.9" customHeight="1"/>
    <row r="30604" ht="24.9" customHeight="1"/>
    <row r="30605" ht="24.9" customHeight="1"/>
    <row r="30606" ht="24.9" customHeight="1"/>
    <row r="30607" ht="24.9" customHeight="1"/>
    <row r="30608" ht="24.9" customHeight="1"/>
    <row r="30609" ht="24.9" customHeight="1"/>
    <row r="30610" ht="24.9" customHeight="1"/>
    <row r="30611" ht="24.9" customHeight="1"/>
    <row r="30612" ht="24.9" customHeight="1"/>
    <row r="30613" ht="24.9" customHeight="1"/>
    <row r="30614" ht="24.9" customHeight="1"/>
    <row r="30615" ht="24.9" customHeight="1"/>
    <row r="30616" ht="24.9" customHeight="1"/>
    <row r="30617" ht="24.9" customHeight="1"/>
    <row r="30618" ht="24.9" customHeight="1"/>
    <row r="30619" ht="24.9" customHeight="1"/>
    <row r="30620" ht="24.9" customHeight="1"/>
    <row r="30621" ht="24.9" customHeight="1"/>
    <row r="30622" ht="24.9" customHeight="1"/>
    <row r="30623" ht="24.9" customHeight="1"/>
    <row r="30624" ht="24.9" customHeight="1"/>
    <row r="30625" ht="24.9" customHeight="1"/>
    <row r="30626" ht="24.9" customHeight="1"/>
    <row r="30627" ht="24.9" customHeight="1"/>
    <row r="30628" ht="24.9" customHeight="1"/>
    <row r="30629" ht="24.9" customHeight="1"/>
    <row r="30630" ht="24.9" customHeight="1"/>
    <row r="30631" ht="24.9" customHeight="1"/>
    <row r="30632" ht="24.9" customHeight="1"/>
    <row r="30633" ht="24.9" customHeight="1"/>
    <row r="30634" ht="24.9" customHeight="1"/>
    <row r="30635" ht="24.9" customHeight="1"/>
    <row r="30636" ht="24.9" customHeight="1"/>
    <row r="30637" ht="24.9" customHeight="1"/>
    <row r="30638" ht="24.9" customHeight="1"/>
    <row r="30639" ht="24.9" customHeight="1"/>
    <row r="30640" ht="24.9" customHeight="1"/>
    <row r="30641" ht="24.9" customHeight="1"/>
    <row r="30642" ht="24.9" customHeight="1"/>
    <row r="30643" ht="24.9" customHeight="1"/>
    <row r="30644" ht="24.9" customHeight="1"/>
    <row r="30645" ht="24.9" customHeight="1"/>
    <row r="30646" ht="24.9" customHeight="1"/>
    <row r="30647" ht="24.9" customHeight="1"/>
    <row r="30648" ht="24.9" customHeight="1"/>
    <row r="30649" ht="24.9" customHeight="1"/>
    <row r="30650" ht="24.9" customHeight="1"/>
    <row r="30651" ht="24.9" customHeight="1"/>
    <row r="30652" ht="24.9" customHeight="1"/>
    <row r="30653" ht="24.9" customHeight="1"/>
    <row r="30654" ht="24.9" customHeight="1"/>
    <row r="30655" ht="24.9" customHeight="1"/>
    <row r="30656" ht="24.9" customHeight="1"/>
    <row r="30657" ht="24.9" customHeight="1"/>
    <row r="30658" ht="24.9" customHeight="1"/>
    <row r="30659" ht="24.9" customHeight="1"/>
    <row r="30660" ht="24.9" customHeight="1"/>
    <row r="30661" ht="24.9" customHeight="1"/>
    <row r="30662" ht="24.9" customHeight="1"/>
    <row r="30663" ht="24.9" customHeight="1"/>
    <row r="30664" ht="24.9" customHeight="1"/>
    <row r="30665" ht="24.9" customHeight="1"/>
    <row r="30666" ht="24.9" customHeight="1"/>
    <row r="30667" ht="24.9" customHeight="1"/>
    <row r="30668" ht="24.9" customHeight="1"/>
    <row r="30669" ht="24.9" customHeight="1"/>
    <row r="30670" ht="24.9" customHeight="1"/>
    <row r="30671" ht="24.9" customHeight="1"/>
    <row r="30672" ht="24.9" customHeight="1"/>
    <row r="30673" ht="24.9" customHeight="1"/>
    <row r="30674" ht="24.9" customHeight="1"/>
    <row r="30675" ht="24.9" customHeight="1"/>
    <row r="30676" ht="24.9" customHeight="1"/>
    <row r="30677" ht="24.9" customHeight="1"/>
    <row r="30678" ht="24.9" customHeight="1"/>
    <row r="30679" ht="24.9" customHeight="1"/>
    <row r="30680" ht="24.9" customHeight="1"/>
    <row r="30681" ht="24.9" customHeight="1"/>
    <row r="30682" ht="24.9" customHeight="1"/>
    <row r="30683" ht="24.9" customHeight="1"/>
    <row r="30684" ht="24.9" customHeight="1"/>
    <row r="30685" ht="24.9" customHeight="1"/>
    <row r="30686" ht="24.9" customHeight="1"/>
    <row r="30687" ht="24.9" customHeight="1"/>
    <row r="30688" ht="24.9" customHeight="1"/>
    <row r="30689" ht="24.9" customHeight="1"/>
    <row r="30690" ht="24.9" customHeight="1"/>
    <row r="30691" ht="24.9" customHeight="1"/>
    <row r="30692" ht="24.9" customHeight="1"/>
    <row r="30693" ht="24.9" customHeight="1"/>
    <row r="30694" ht="24.9" customHeight="1"/>
    <row r="30695" ht="24.9" customHeight="1"/>
    <row r="30696" ht="24.9" customHeight="1"/>
    <row r="30697" ht="24.9" customHeight="1"/>
    <row r="30698" ht="24.9" customHeight="1"/>
    <row r="30699" ht="24.9" customHeight="1"/>
    <row r="30700" ht="24.9" customHeight="1"/>
    <row r="30701" ht="24.9" customHeight="1"/>
    <row r="30702" ht="24.9" customHeight="1"/>
    <row r="30703" ht="24.9" customHeight="1"/>
    <row r="30704" ht="24.9" customHeight="1"/>
    <row r="30705" ht="24.9" customHeight="1"/>
    <row r="30706" ht="24.9" customHeight="1"/>
    <row r="30707" ht="24.9" customHeight="1"/>
    <row r="30708" ht="24.9" customHeight="1"/>
    <row r="30709" ht="24.9" customHeight="1"/>
    <row r="30710" ht="24.9" customHeight="1"/>
    <row r="30711" ht="24.9" customHeight="1"/>
    <row r="30712" ht="24.9" customHeight="1"/>
    <row r="30713" ht="24.9" customHeight="1"/>
    <row r="30714" ht="24.9" customHeight="1"/>
    <row r="30715" ht="24.9" customHeight="1"/>
    <row r="30716" ht="24.9" customHeight="1"/>
    <row r="30717" ht="24.9" customHeight="1"/>
    <row r="30718" ht="24.9" customHeight="1"/>
    <row r="30719" ht="24.9" customHeight="1"/>
    <row r="30720" ht="24.9" customHeight="1"/>
    <row r="30721" ht="24.9" customHeight="1"/>
    <row r="30722" ht="24.9" customHeight="1"/>
    <row r="30723" ht="24.9" customHeight="1"/>
    <row r="30724" ht="24.9" customHeight="1"/>
    <row r="30725" ht="24.9" customHeight="1"/>
    <row r="30726" ht="24.9" customHeight="1"/>
    <row r="30727" ht="24.9" customHeight="1"/>
    <row r="30728" ht="24.9" customHeight="1"/>
    <row r="30729" ht="24.9" customHeight="1"/>
    <row r="30730" ht="24.9" customHeight="1"/>
    <row r="30731" ht="24.9" customHeight="1"/>
    <row r="30732" ht="24.9" customHeight="1"/>
    <row r="30733" ht="24.9" customHeight="1"/>
    <row r="30734" ht="24.9" customHeight="1"/>
    <row r="30735" ht="24.9" customHeight="1"/>
    <row r="30736" ht="24.9" customHeight="1"/>
    <row r="30737" ht="24.9" customHeight="1"/>
    <row r="30738" ht="24.9" customHeight="1"/>
    <row r="30739" ht="24.9" customHeight="1"/>
    <row r="30740" ht="24.9" customHeight="1"/>
    <row r="30741" ht="24.9" customHeight="1"/>
    <row r="30742" ht="24.9" customHeight="1"/>
    <row r="30743" ht="24.9" customHeight="1"/>
    <row r="30744" ht="24.9" customHeight="1"/>
    <row r="30745" ht="24.9" customHeight="1"/>
    <row r="30746" ht="24.9" customHeight="1"/>
    <row r="30747" ht="24.9" customHeight="1"/>
    <row r="30748" ht="24.9" customHeight="1"/>
    <row r="30749" ht="24.9" customHeight="1"/>
    <row r="30750" ht="24.9" customHeight="1"/>
    <row r="30751" ht="24.9" customHeight="1"/>
    <row r="30752" ht="24.9" customHeight="1"/>
    <row r="30753" ht="24.9" customHeight="1"/>
    <row r="30754" ht="24.9" customHeight="1"/>
    <row r="30755" ht="24.9" customHeight="1"/>
    <row r="30756" ht="24.9" customHeight="1"/>
    <row r="30757" ht="24.9" customHeight="1"/>
    <row r="30758" ht="24.9" customHeight="1"/>
    <row r="30759" ht="24.9" customHeight="1"/>
    <row r="30760" ht="24.9" customHeight="1"/>
    <row r="30761" ht="24.9" customHeight="1"/>
    <row r="30762" ht="24.9" customHeight="1"/>
    <row r="30763" ht="24.9" customHeight="1"/>
    <row r="30764" ht="24.9" customHeight="1"/>
    <row r="30765" ht="24.9" customHeight="1"/>
    <row r="30766" ht="24.9" customHeight="1"/>
    <row r="30767" ht="24.9" customHeight="1"/>
    <row r="30768" ht="24.9" customHeight="1"/>
    <row r="30769" ht="24.9" customHeight="1"/>
    <row r="30770" ht="24.9" customHeight="1"/>
    <row r="30771" ht="24.9" customHeight="1"/>
    <row r="30772" ht="24.9" customHeight="1"/>
    <row r="30773" ht="24.9" customHeight="1"/>
    <row r="30774" ht="24.9" customHeight="1"/>
    <row r="30775" ht="24.9" customHeight="1"/>
    <row r="30776" ht="24.9" customHeight="1"/>
    <row r="30777" ht="24.9" customHeight="1"/>
    <row r="30778" ht="24.9" customHeight="1"/>
    <row r="30779" ht="24.9" customHeight="1"/>
    <row r="30780" ht="24.9" customHeight="1"/>
    <row r="30781" ht="24.9" customHeight="1"/>
    <row r="30782" ht="24.9" customHeight="1"/>
    <row r="30783" ht="24.9" customHeight="1"/>
    <row r="30784" ht="24.9" customHeight="1"/>
    <row r="30785" ht="24.9" customHeight="1"/>
    <row r="30786" ht="24.9" customHeight="1"/>
    <row r="30787" ht="24.9" customHeight="1"/>
    <row r="30788" ht="24.9" customHeight="1"/>
    <row r="30789" ht="24.9" customHeight="1"/>
    <row r="30790" ht="24.9" customHeight="1"/>
    <row r="30791" ht="24.9" customHeight="1"/>
    <row r="30792" ht="24.9" customHeight="1"/>
    <row r="30793" ht="24.9" customHeight="1"/>
    <row r="30794" ht="24.9" customHeight="1"/>
    <row r="30795" ht="24.9" customHeight="1"/>
    <row r="30796" ht="24.9" customHeight="1"/>
    <row r="30797" ht="24.9" customHeight="1"/>
    <row r="30798" ht="24.9" customHeight="1"/>
    <row r="30799" ht="24.9" customHeight="1"/>
    <row r="30800" ht="24.9" customHeight="1"/>
    <row r="30801" ht="24.9" customHeight="1"/>
    <row r="30802" ht="24.9" customHeight="1"/>
    <row r="30803" ht="24.9" customHeight="1"/>
    <row r="30804" ht="24.9" customHeight="1"/>
    <row r="30805" ht="24.9" customHeight="1"/>
    <row r="30806" ht="24.9" customHeight="1"/>
    <row r="30807" ht="24.9" customHeight="1"/>
    <row r="30808" ht="24.9" customHeight="1"/>
    <row r="30809" ht="24.9" customHeight="1"/>
    <row r="30810" ht="24.9" customHeight="1"/>
    <row r="30811" ht="24.9" customHeight="1"/>
    <row r="30812" ht="24.9" customHeight="1"/>
    <row r="30813" ht="24.9" customHeight="1"/>
    <row r="30814" ht="24.9" customHeight="1"/>
    <row r="30815" ht="24.9" customHeight="1"/>
    <row r="30816" ht="24.9" customHeight="1"/>
    <row r="30817" ht="24.9" customHeight="1"/>
    <row r="30818" ht="24.9" customHeight="1"/>
    <row r="30819" ht="24.9" customHeight="1"/>
    <row r="30820" ht="24.9" customHeight="1"/>
    <row r="30821" ht="24.9" customHeight="1"/>
    <row r="30822" ht="24.9" customHeight="1"/>
    <row r="30823" ht="24.9" customHeight="1"/>
    <row r="30824" ht="24.9" customHeight="1"/>
    <row r="30825" ht="24.9" customHeight="1"/>
    <row r="30826" ht="24.9" customHeight="1"/>
    <row r="30827" ht="24.9" customHeight="1"/>
    <row r="30828" ht="24.9" customHeight="1"/>
    <row r="30829" ht="24.9" customHeight="1"/>
    <row r="30830" ht="24.9" customHeight="1"/>
    <row r="30831" ht="24.9" customHeight="1"/>
    <row r="30832" ht="24.9" customHeight="1"/>
    <row r="30833" ht="24.9" customHeight="1"/>
    <row r="30834" ht="24.9" customHeight="1"/>
    <row r="30835" ht="24.9" customHeight="1"/>
    <row r="30836" ht="24.9" customHeight="1"/>
    <row r="30837" ht="24.9" customHeight="1"/>
    <row r="30838" ht="24.9" customHeight="1"/>
    <row r="30839" ht="24.9" customHeight="1"/>
    <row r="30840" ht="24.9" customHeight="1"/>
    <row r="30841" ht="24.9" customHeight="1"/>
    <row r="30842" ht="24.9" customHeight="1"/>
    <row r="30843" ht="24.9" customHeight="1"/>
    <row r="30844" ht="24.9" customHeight="1"/>
    <row r="30845" ht="24.9" customHeight="1"/>
    <row r="30846" ht="24.9" customHeight="1"/>
    <row r="30847" ht="24.9" customHeight="1"/>
    <row r="30848" ht="24.9" customHeight="1"/>
    <row r="30849" ht="24.9" customHeight="1"/>
    <row r="30850" ht="24.9" customHeight="1"/>
    <row r="30851" ht="24.9" customHeight="1"/>
    <row r="30852" ht="24.9" customHeight="1"/>
    <row r="30853" ht="24.9" customHeight="1"/>
    <row r="30854" ht="24.9" customHeight="1"/>
    <row r="30855" ht="24.9" customHeight="1"/>
    <row r="30856" ht="24.9" customHeight="1"/>
    <row r="30857" ht="24.9" customHeight="1"/>
    <row r="30858" ht="24.9" customHeight="1"/>
    <row r="30859" ht="24.9" customHeight="1"/>
    <row r="30860" ht="24.9" customHeight="1"/>
    <row r="30861" ht="24.9" customHeight="1"/>
    <row r="30862" ht="24.9" customHeight="1"/>
    <row r="30863" ht="24.9" customHeight="1"/>
    <row r="30864" ht="24.9" customHeight="1"/>
    <row r="30865" ht="24.9" customHeight="1"/>
    <row r="30866" ht="24.9" customHeight="1"/>
    <row r="30867" ht="24.9" customHeight="1"/>
    <row r="30868" ht="24.9" customHeight="1"/>
    <row r="30869" ht="24.9" customHeight="1"/>
    <row r="30870" ht="24.9" customHeight="1"/>
    <row r="30871" ht="24.9" customHeight="1"/>
    <row r="30872" ht="24.9" customHeight="1"/>
    <row r="30873" ht="24.9" customHeight="1"/>
    <row r="30874" ht="24.9" customHeight="1"/>
    <row r="30875" ht="24.9" customHeight="1"/>
    <row r="30876" ht="24.9" customHeight="1"/>
    <row r="30877" ht="24.9" customHeight="1"/>
    <row r="30878" ht="24.9" customHeight="1"/>
    <row r="30879" ht="24.9" customHeight="1"/>
    <row r="30880" ht="24.9" customHeight="1"/>
    <row r="30881" ht="24.9" customHeight="1"/>
    <row r="30882" ht="24.9" customHeight="1"/>
    <row r="30883" ht="24.9" customHeight="1"/>
    <row r="30884" ht="24.9" customHeight="1"/>
    <row r="30885" ht="24.9" customHeight="1"/>
    <row r="30886" ht="24.9" customHeight="1"/>
    <row r="30887" ht="24.9" customHeight="1"/>
    <row r="30888" ht="24.9" customHeight="1"/>
    <row r="30889" ht="24.9" customHeight="1"/>
    <row r="30890" ht="24.9" customHeight="1"/>
    <row r="30891" ht="24.9" customHeight="1"/>
    <row r="30892" ht="24.9" customHeight="1"/>
    <row r="30893" ht="24.9" customHeight="1"/>
    <row r="30894" ht="24.9" customHeight="1"/>
    <row r="30895" ht="24.9" customHeight="1"/>
    <row r="30896" ht="24.9" customHeight="1"/>
    <row r="30897" ht="24.9" customHeight="1"/>
    <row r="30898" ht="24.9" customHeight="1"/>
    <row r="30899" ht="24.9" customHeight="1"/>
    <row r="30900" ht="24.9" customHeight="1"/>
    <row r="30901" ht="24.9" customHeight="1"/>
    <row r="30902" ht="24.9" customHeight="1"/>
    <row r="30903" ht="24.9" customHeight="1"/>
    <row r="30904" ht="24.9" customHeight="1"/>
    <row r="30905" ht="24.9" customHeight="1"/>
    <row r="30906" ht="24.9" customHeight="1"/>
    <row r="30907" ht="24.9" customHeight="1"/>
    <row r="30908" ht="24.9" customHeight="1"/>
    <row r="30909" ht="24.9" customHeight="1"/>
    <row r="30910" ht="24.9" customHeight="1"/>
    <row r="30911" ht="24.9" customHeight="1"/>
    <row r="30912" ht="24.9" customHeight="1"/>
    <row r="30913" ht="24.9" customHeight="1"/>
    <row r="30914" ht="24.9" customHeight="1"/>
    <row r="30915" ht="24.9" customHeight="1"/>
    <row r="30916" ht="24.9" customHeight="1"/>
    <row r="30917" ht="24.9" customHeight="1"/>
    <row r="30918" ht="24.9" customHeight="1"/>
    <row r="30919" ht="24.9" customHeight="1"/>
    <row r="30920" ht="24.9" customHeight="1"/>
    <row r="30921" ht="24.9" customHeight="1"/>
    <row r="30922" ht="24.9" customHeight="1"/>
    <row r="30923" ht="24.9" customHeight="1"/>
    <row r="30924" ht="24.9" customHeight="1"/>
    <row r="30925" ht="24.9" customHeight="1"/>
    <row r="30926" ht="24.9" customHeight="1"/>
    <row r="30927" ht="24.9" customHeight="1"/>
    <row r="30928" ht="24.9" customHeight="1"/>
    <row r="30929" ht="24.9" customHeight="1"/>
    <row r="30930" ht="24.9" customHeight="1"/>
    <row r="30931" ht="24.9" customHeight="1"/>
    <row r="30932" ht="24.9" customHeight="1"/>
    <row r="30933" ht="24.9" customHeight="1"/>
    <row r="30934" ht="24.9" customHeight="1"/>
    <row r="30935" ht="24.9" customHeight="1"/>
    <row r="30936" ht="24.9" customHeight="1"/>
    <row r="30937" ht="24.9" customHeight="1"/>
    <row r="30938" ht="24.9" customHeight="1"/>
    <row r="30939" ht="24.9" customHeight="1"/>
    <row r="30940" ht="24.9" customHeight="1"/>
    <row r="30941" ht="24.9" customHeight="1"/>
    <row r="30942" ht="24.9" customHeight="1"/>
    <row r="30943" ht="24.9" customHeight="1"/>
    <row r="30944" ht="24.9" customHeight="1"/>
    <row r="30945" ht="24.9" customHeight="1"/>
    <row r="30946" ht="24.9" customHeight="1"/>
    <row r="30947" ht="24.9" customHeight="1"/>
    <row r="30948" ht="24.9" customHeight="1"/>
    <row r="30949" ht="24.9" customHeight="1"/>
    <row r="30950" ht="24.9" customHeight="1"/>
    <row r="30951" ht="24.9" customHeight="1"/>
    <row r="30952" ht="24.9" customHeight="1"/>
    <row r="30953" ht="24.9" customHeight="1"/>
    <row r="30954" ht="24.9" customHeight="1"/>
    <row r="30955" ht="24.9" customHeight="1"/>
    <row r="30956" ht="24.9" customHeight="1"/>
    <row r="30957" ht="24.9" customHeight="1"/>
    <row r="30958" ht="24.9" customHeight="1"/>
    <row r="30959" ht="24.9" customHeight="1"/>
    <row r="30960" ht="24.9" customHeight="1"/>
    <row r="30961" ht="24.9" customHeight="1"/>
    <row r="30962" ht="24.9" customHeight="1"/>
    <row r="30963" ht="24.9" customHeight="1"/>
    <row r="30964" ht="24.9" customHeight="1"/>
    <row r="30965" ht="24.9" customHeight="1"/>
    <row r="30966" ht="24.9" customHeight="1"/>
    <row r="30967" ht="24.9" customHeight="1"/>
    <row r="30968" ht="24.9" customHeight="1"/>
    <row r="30969" ht="24.9" customHeight="1"/>
    <row r="30970" ht="24.9" customHeight="1"/>
    <row r="30971" ht="24.9" customHeight="1"/>
    <row r="30972" ht="24.9" customHeight="1"/>
    <row r="30973" ht="24.9" customHeight="1"/>
    <row r="30974" ht="24.9" customHeight="1"/>
    <row r="30975" ht="24.9" customHeight="1"/>
    <row r="30976" ht="24.9" customHeight="1"/>
    <row r="30977" ht="24.9" customHeight="1"/>
    <row r="30978" ht="24.9" customHeight="1"/>
    <row r="30979" ht="24.9" customHeight="1"/>
    <row r="30980" ht="24.9" customHeight="1"/>
    <row r="30981" ht="24.9" customHeight="1"/>
    <row r="30982" ht="24.9" customHeight="1"/>
    <row r="30983" ht="24.9" customHeight="1"/>
    <row r="30984" ht="24.9" customHeight="1"/>
    <row r="30985" ht="24.9" customHeight="1"/>
    <row r="30986" ht="24.9" customHeight="1"/>
    <row r="30987" ht="24.9" customHeight="1"/>
    <row r="30988" ht="24.9" customHeight="1"/>
    <row r="30989" ht="24.9" customHeight="1"/>
    <row r="30990" ht="24.9" customHeight="1"/>
    <row r="30991" ht="24.9" customHeight="1"/>
    <row r="30992" ht="24.9" customHeight="1"/>
    <row r="30993" ht="24.9" customHeight="1"/>
    <row r="30994" ht="24.9" customHeight="1"/>
    <row r="30995" ht="24.9" customHeight="1"/>
    <row r="30996" ht="24.9" customHeight="1"/>
    <row r="30997" ht="24.9" customHeight="1"/>
    <row r="30998" ht="24.9" customHeight="1"/>
    <row r="30999" ht="24.9" customHeight="1"/>
    <row r="31000" ht="24.9" customHeight="1"/>
    <row r="31001" ht="24.9" customHeight="1"/>
    <row r="31002" ht="24.9" customHeight="1"/>
    <row r="31003" ht="24.9" customHeight="1"/>
    <row r="31004" ht="24.9" customHeight="1"/>
    <row r="31005" ht="24.9" customHeight="1"/>
    <row r="31006" ht="24.9" customHeight="1"/>
    <row r="31007" ht="24.9" customHeight="1"/>
    <row r="31008" ht="24.9" customHeight="1"/>
    <row r="31009" ht="24.9" customHeight="1"/>
    <row r="31010" ht="24.9" customHeight="1"/>
    <row r="31011" ht="24.9" customHeight="1"/>
    <row r="31012" ht="24.9" customHeight="1"/>
    <row r="31013" ht="24.9" customHeight="1"/>
    <row r="31014" ht="24.9" customHeight="1"/>
    <row r="31015" ht="24.9" customHeight="1"/>
    <row r="31016" ht="24.9" customHeight="1"/>
    <row r="31017" ht="24.9" customHeight="1"/>
    <row r="31018" ht="24.9" customHeight="1"/>
    <row r="31019" ht="24.9" customHeight="1"/>
    <row r="31020" ht="24.9" customHeight="1"/>
    <row r="31021" ht="24.9" customHeight="1"/>
    <row r="31022" ht="24.9" customHeight="1"/>
    <row r="31023" ht="24.9" customHeight="1"/>
    <row r="31024" ht="24.9" customHeight="1"/>
    <row r="31025" ht="24.9" customHeight="1"/>
    <row r="31026" ht="24.9" customHeight="1"/>
    <row r="31027" ht="24.9" customHeight="1"/>
    <row r="31028" ht="24.9" customHeight="1"/>
    <row r="31029" ht="24.9" customHeight="1"/>
    <row r="31030" ht="24.9" customHeight="1"/>
    <row r="31031" ht="24.9" customHeight="1"/>
    <row r="31032" ht="24.9" customHeight="1"/>
    <row r="31033" ht="24.9" customHeight="1"/>
    <row r="31034" ht="24.9" customHeight="1"/>
    <row r="31035" ht="24.9" customHeight="1"/>
    <row r="31036" ht="24.9" customHeight="1"/>
    <row r="31037" ht="24.9" customHeight="1"/>
    <row r="31038" ht="24.9" customHeight="1"/>
    <row r="31039" ht="24.9" customHeight="1"/>
    <row r="31040" ht="24.9" customHeight="1"/>
    <row r="31041" ht="24.9" customHeight="1"/>
    <row r="31042" ht="24.9" customHeight="1"/>
    <row r="31043" ht="24.9" customHeight="1"/>
    <row r="31044" ht="24.9" customHeight="1"/>
    <row r="31045" ht="24.9" customHeight="1"/>
    <row r="31046" ht="24.9" customHeight="1"/>
    <row r="31047" ht="24.9" customHeight="1"/>
    <row r="31048" ht="24.9" customHeight="1"/>
    <row r="31049" ht="24.9" customHeight="1"/>
    <row r="31050" ht="24.9" customHeight="1"/>
    <row r="31051" ht="24.9" customHeight="1"/>
    <row r="31052" ht="24.9" customHeight="1"/>
    <row r="31053" ht="24.9" customHeight="1"/>
    <row r="31054" ht="24.9" customHeight="1"/>
    <row r="31055" ht="24.9" customHeight="1"/>
    <row r="31056" ht="24.9" customHeight="1"/>
    <row r="31057" ht="24.9" customHeight="1"/>
    <row r="31058" ht="24.9" customHeight="1"/>
    <row r="31059" ht="24.9" customHeight="1"/>
    <row r="31060" ht="24.9" customHeight="1"/>
    <row r="31061" ht="24.9" customHeight="1"/>
    <row r="31062" ht="24.9" customHeight="1"/>
    <row r="31063" ht="24.9" customHeight="1"/>
    <row r="31064" ht="24.9" customHeight="1"/>
    <row r="31065" ht="24.9" customHeight="1"/>
    <row r="31066" ht="24.9" customHeight="1"/>
    <row r="31067" ht="24.9" customHeight="1"/>
    <row r="31068" ht="24.9" customHeight="1"/>
    <row r="31069" ht="24.9" customHeight="1"/>
    <row r="31070" ht="24.9" customHeight="1"/>
    <row r="31071" ht="24.9" customHeight="1"/>
    <row r="31072" ht="24.9" customHeight="1"/>
    <row r="31073" ht="24.9" customHeight="1"/>
    <row r="31074" ht="24.9" customHeight="1"/>
    <row r="31075" ht="24.9" customHeight="1"/>
    <row r="31076" ht="24.9" customHeight="1"/>
    <row r="31077" ht="24.9" customHeight="1"/>
    <row r="31078" ht="24.9" customHeight="1"/>
    <row r="31079" ht="24.9" customHeight="1"/>
    <row r="31080" ht="24.9" customHeight="1"/>
    <row r="31081" ht="24.9" customHeight="1"/>
    <row r="31082" ht="24.9" customHeight="1"/>
    <row r="31083" ht="24.9" customHeight="1"/>
    <row r="31084" ht="24.9" customHeight="1"/>
    <row r="31085" ht="24.9" customHeight="1"/>
    <row r="31086" ht="24.9" customHeight="1"/>
    <row r="31087" ht="24.9" customHeight="1"/>
    <row r="31088" ht="24.9" customHeight="1"/>
    <row r="31089" ht="24.9" customHeight="1"/>
    <row r="31090" ht="24.9" customHeight="1"/>
    <row r="31091" ht="24.9" customHeight="1"/>
    <row r="31092" ht="24.9" customHeight="1"/>
    <row r="31093" ht="24.9" customHeight="1"/>
    <row r="31094" ht="24.9" customHeight="1"/>
    <row r="31095" ht="24.9" customHeight="1"/>
    <row r="31096" ht="24.9" customHeight="1"/>
    <row r="31097" ht="24.9" customHeight="1"/>
    <row r="31098" ht="24.9" customHeight="1"/>
    <row r="31099" ht="24.9" customHeight="1"/>
    <row r="31100" ht="24.9" customHeight="1"/>
    <row r="31101" ht="24.9" customHeight="1"/>
    <row r="31102" ht="24.9" customHeight="1"/>
    <row r="31103" ht="24.9" customHeight="1"/>
    <row r="31104" ht="24.9" customHeight="1"/>
    <row r="31105" ht="24.9" customHeight="1"/>
    <row r="31106" ht="24.9" customHeight="1"/>
    <row r="31107" ht="24.9" customHeight="1"/>
    <row r="31108" ht="24.9" customHeight="1"/>
    <row r="31109" ht="24.9" customHeight="1"/>
    <row r="31110" ht="24.9" customHeight="1"/>
    <row r="31111" ht="24.9" customHeight="1"/>
    <row r="31112" ht="24.9" customHeight="1"/>
    <row r="31113" ht="24.9" customHeight="1"/>
    <row r="31114" ht="24.9" customHeight="1"/>
    <row r="31115" ht="24.9" customHeight="1"/>
    <row r="31116" ht="24.9" customHeight="1"/>
    <row r="31117" ht="24.9" customHeight="1"/>
    <row r="31118" ht="24.9" customHeight="1"/>
    <row r="31119" ht="24.9" customHeight="1"/>
    <row r="31120" ht="24.9" customHeight="1"/>
    <row r="31121" ht="24.9" customHeight="1"/>
    <row r="31122" ht="24.9" customHeight="1"/>
    <row r="31123" ht="24.9" customHeight="1"/>
    <row r="31124" ht="24.9" customHeight="1"/>
    <row r="31125" ht="24.9" customHeight="1"/>
    <row r="31126" ht="24.9" customHeight="1"/>
    <row r="31127" ht="24.9" customHeight="1"/>
    <row r="31128" ht="24.9" customHeight="1"/>
    <row r="31129" ht="24.9" customHeight="1"/>
    <row r="31130" ht="24.9" customHeight="1"/>
    <row r="31131" ht="24.9" customHeight="1"/>
    <row r="31132" ht="24.9" customHeight="1"/>
    <row r="31133" ht="24.9" customHeight="1"/>
    <row r="31134" ht="24.9" customHeight="1"/>
    <row r="31135" ht="24.9" customHeight="1"/>
    <row r="31136" ht="24.9" customHeight="1"/>
    <row r="31137" ht="24.9" customHeight="1"/>
    <row r="31138" ht="24.9" customHeight="1"/>
    <row r="31139" ht="24.9" customHeight="1"/>
    <row r="31140" ht="24.9" customHeight="1"/>
    <row r="31141" ht="24.9" customHeight="1"/>
    <row r="31142" ht="24.9" customHeight="1"/>
    <row r="31143" ht="24.9" customHeight="1"/>
    <row r="31144" ht="24.9" customHeight="1"/>
    <row r="31145" ht="24.9" customHeight="1"/>
    <row r="31146" ht="24.9" customHeight="1"/>
    <row r="31147" ht="24.9" customHeight="1"/>
    <row r="31148" ht="24.9" customHeight="1"/>
    <row r="31149" ht="24.9" customHeight="1"/>
    <row r="31150" ht="24.9" customHeight="1"/>
    <row r="31151" ht="24.9" customHeight="1"/>
    <row r="31152" ht="24.9" customHeight="1"/>
    <row r="31153" ht="24.9" customHeight="1"/>
    <row r="31154" ht="24.9" customHeight="1"/>
    <row r="31155" ht="24.9" customHeight="1"/>
    <row r="31156" ht="24.9" customHeight="1"/>
    <row r="31157" ht="24.9" customHeight="1"/>
    <row r="31158" ht="24.9" customHeight="1"/>
    <row r="31159" ht="24.9" customHeight="1"/>
    <row r="31160" ht="24.9" customHeight="1"/>
    <row r="31161" ht="24.9" customHeight="1"/>
    <row r="31162" ht="24.9" customHeight="1"/>
    <row r="31163" ht="24.9" customHeight="1"/>
    <row r="31164" ht="24.9" customHeight="1"/>
    <row r="31165" ht="24.9" customHeight="1"/>
    <row r="31166" ht="24.9" customHeight="1"/>
    <row r="31167" ht="24.9" customHeight="1"/>
    <row r="31168" ht="24.9" customHeight="1"/>
    <row r="31169" ht="24.9" customHeight="1"/>
    <row r="31170" ht="24.9" customHeight="1"/>
    <row r="31171" ht="24.9" customHeight="1"/>
    <row r="31172" ht="24.9" customHeight="1"/>
    <row r="31173" ht="24.9" customHeight="1"/>
    <row r="31174" ht="24.9" customHeight="1"/>
    <row r="31175" ht="24.9" customHeight="1"/>
    <row r="31176" ht="24.9" customHeight="1"/>
    <row r="31177" ht="24.9" customHeight="1"/>
    <row r="31178" ht="24.9" customHeight="1"/>
    <row r="31179" ht="24.9" customHeight="1"/>
    <row r="31180" ht="24.9" customHeight="1"/>
    <row r="31181" ht="24.9" customHeight="1"/>
    <row r="31182" ht="24.9" customHeight="1"/>
    <row r="31183" ht="24.9" customHeight="1"/>
    <row r="31184" ht="24.9" customHeight="1"/>
    <row r="31185" ht="24.9" customHeight="1"/>
    <row r="31186" ht="24.9" customHeight="1"/>
    <row r="31187" ht="24.9" customHeight="1"/>
    <row r="31188" ht="24.9" customHeight="1"/>
    <row r="31189" ht="24.9" customHeight="1"/>
    <row r="31190" ht="24.9" customHeight="1"/>
    <row r="31191" ht="24.9" customHeight="1"/>
    <row r="31192" ht="24.9" customHeight="1"/>
    <row r="31193" ht="24.9" customHeight="1"/>
    <row r="31194" ht="24.9" customHeight="1"/>
    <row r="31195" ht="24.9" customHeight="1"/>
    <row r="31196" ht="24.9" customHeight="1"/>
    <row r="31197" ht="24.9" customHeight="1"/>
    <row r="31198" ht="24.9" customHeight="1"/>
    <row r="31199" ht="24.9" customHeight="1"/>
    <row r="31200" ht="24.9" customHeight="1"/>
    <row r="31201" ht="24.9" customHeight="1"/>
    <row r="31202" ht="24.9" customHeight="1"/>
    <row r="31203" ht="24.9" customHeight="1"/>
    <row r="31204" ht="24.9" customHeight="1"/>
    <row r="31205" ht="24.9" customHeight="1"/>
    <row r="31206" ht="24.9" customHeight="1"/>
    <row r="31207" ht="24.9" customHeight="1"/>
    <row r="31208" ht="24.9" customHeight="1"/>
    <row r="31209" ht="24.9" customHeight="1"/>
    <row r="31210" ht="24.9" customHeight="1"/>
    <row r="31211" ht="24.9" customHeight="1"/>
    <row r="31212" ht="24.9" customHeight="1"/>
    <row r="31213" ht="24.9" customHeight="1"/>
    <row r="31214" ht="24.9" customHeight="1"/>
    <row r="31215" ht="24.9" customHeight="1"/>
    <row r="31216" ht="24.9" customHeight="1"/>
    <row r="31217" ht="24.9" customHeight="1"/>
    <row r="31218" ht="24.9" customHeight="1"/>
    <row r="31219" ht="24.9" customHeight="1"/>
    <row r="31220" ht="24.9" customHeight="1"/>
    <row r="31221" ht="24.9" customHeight="1"/>
    <row r="31222" ht="24.9" customHeight="1"/>
    <row r="31223" ht="24.9" customHeight="1"/>
    <row r="31224" ht="24.9" customHeight="1"/>
    <row r="31225" ht="24.9" customHeight="1"/>
    <row r="31226" ht="24.9" customHeight="1"/>
    <row r="31227" ht="24.9" customHeight="1"/>
    <row r="31228" ht="24.9" customHeight="1"/>
    <row r="31229" ht="24.9" customHeight="1"/>
    <row r="31230" ht="24.9" customHeight="1"/>
    <row r="31231" ht="24.9" customHeight="1"/>
    <row r="31232" ht="24.9" customHeight="1"/>
    <row r="31233" ht="24.9" customHeight="1"/>
    <row r="31234" ht="24.9" customHeight="1"/>
    <row r="31235" ht="24.9" customHeight="1"/>
    <row r="31236" ht="24.9" customHeight="1"/>
    <row r="31237" ht="24.9" customHeight="1"/>
    <row r="31238" ht="24.9" customHeight="1"/>
    <row r="31239" ht="24.9" customHeight="1"/>
    <row r="31240" ht="24.9" customHeight="1"/>
    <row r="31241" ht="24.9" customHeight="1"/>
    <row r="31242" ht="24.9" customHeight="1"/>
    <row r="31243" ht="24.9" customHeight="1"/>
    <row r="31244" ht="24.9" customHeight="1"/>
    <row r="31245" ht="24.9" customHeight="1"/>
    <row r="31246" ht="24.9" customHeight="1"/>
    <row r="31247" ht="24.9" customHeight="1"/>
    <row r="31248" ht="24.9" customHeight="1"/>
    <row r="31249" ht="24.9" customHeight="1"/>
    <row r="31250" ht="24.9" customHeight="1"/>
    <row r="31251" ht="24.9" customHeight="1"/>
    <row r="31252" ht="24.9" customHeight="1"/>
    <row r="31253" ht="24.9" customHeight="1"/>
    <row r="31254" ht="24.9" customHeight="1"/>
    <row r="31255" ht="24.9" customHeight="1"/>
    <row r="31256" ht="24.9" customHeight="1"/>
    <row r="31257" ht="24.9" customHeight="1"/>
    <row r="31258" ht="24.9" customHeight="1"/>
    <row r="31259" ht="24.9" customHeight="1"/>
    <row r="31260" ht="24.9" customHeight="1"/>
    <row r="31261" ht="24.9" customHeight="1"/>
    <row r="31262" ht="24.9" customHeight="1"/>
    <row r="31263" ht="24.9" customHeight="1"/>
    <row r="31264" ht="24.9" customHeight="1"/>
    <row r="31265" ht="24.9" customHeight="1"/>
    <row r="31266" ht="24.9" customHeight="1"/>
    <row r="31267" ht="24.9" customHeight="1"/>
    <row r="31268" ht="24.9" customHeight="1"/>
    <row r="31269" ht="24.9" customHeight="1"/>
    <row r="31270" ht="24.9" customHeight="1"/>
    <row r="31271" ht="24.9" customHeight="1"/>
    <row r="31272" ht="24.9" customHeight="1"/>
    <row r="31273" ht="24.9" customHeight="1"/>
    <row r="31274" ht="24.9" customHeight="1"/>
    <row r="31275" ht="24.9" customHeight="1"/>
    <row r="31276" ht="24.9" customHeight="1"/>
    <row r="31277" ht="24.9" customHeight="1"/>
    <row r="31278" ht="24.9" customHeight="1"/>
    <row r="31279" ht="24.9" customHeight="1"/>
    <row r="31280" ht="24.9" customHeight="1"/>
    <row r="31281" ht="24.9" customHeight="1"/>
    <row r="31282" ht="24.9" customHeight="1"/>
    <row r="31283" ht="24.9" customHeight="1"/>
    <row r="31284" ht="24.9" customHeight="1"/>
    <row r="31285" ht="24.9" customHeight="1"/>
    <row r="31286" ht="24.9" customHeight="1"/>
    <row r="31287" ht="24.9" customHeight="1"/>
    <row r="31288" ht="24.9" customHeight="1"/>
    <row r="31289" ht="24.9" customHeight="1"/>
    <row r="31290" ht="24.9" customHeight="1"/>
    <row r="31291" ht="24.9" customHeight="1"/>
    <row r="31292" ht="24.9" customHeight="1"/>
    <row r="31293" ht="24.9" customHeight="1"/>
    <row r="31294" ht="24.9" customHeight="1"/>
    <row r="31295" ht="24.9" customHeight="1"/>
    <row r="31296" ht="24.9" customHeight="1"/>
    <row r="31297" ht="24.9" customHeight="1"/>
    <row r="31298" ht="24.9" customHeight="1"/>
    <row r="31299" ht="24.9" customHeight="1"/>
    <row r="31300" ht="24.9" customHeight="1"/>
    <row r="31301" ht="24.9" customHeight="1"/>
    <row r="31302" ht="24.9" customHeight="1"/>
    <row r="31303" ht="24.9" customHeight="1"/>
    <row r="31304" ht="24.9" customHeight="1"/>
    <row r="31305" ht="24.9" customHeight="1"/>
    <row r="31306" ht="24.9" customHeight="1"/>
    <row r="31307" ht="24.9" customHeight="1"/>
    <row r="31308" ht="24.9" customHeight="1"/>
    <row r="31309" ht="24.9" customHeight="1"/>
    <row r="31310" ht="24.9" customHeight="1"/>
    <row r="31311" ht="24.9" customHeight="1"/>
    <row r="31312" ht="24.9" customHeight="1"/>
    <row r="31313" ht="24.9" customHeight="1"/>
    <row r="31314" ht="24.9" customHeight="1"/>
    <row r="31315" ht="24.9" customHeight="1"/>
    <row r="31316" ht="24.9" customHeight="1"/>
    <row r="31317" ht="24.9" customHeight="1"/>
    <row r="31318" ht="24.9" customHeight="1"/>
    <row r="31319" ht="24.9" customHeight="1"/>
    <row r="31320" ht="24.9" customHeight="1"/>
    <row r="31321" ht="24.9" customHeight="1"/>
    <row r="31322" ht="24.9" customHeight="1"/>
    <row r="31323" ht="24.9" customHeight="1"/>
    <row r="31324" ht="24.9" customHeight="1"/>
    <row r="31325" ht="24.9" customHeight="1"/>
    <row r="31326" ht="24.9" customHeight="1"/>
    <row r="31327" ht="24.9" customHeight="1"/>
    <row r="31328" ht="24.9" customHeight="1"/>
    <row r="31329" ht="24.9" customHeight="1"/>
    <row r="31330" ht="24.9" customHeight="1"/>
    <row r="31331" ht="24.9" customHeight="1"/>
    <row r="31332" ht="24.9" customHeight="1"/>
    <row r="31333" ht="24.9" customHeight="1"/>
    <row r="31334" ht="24.9" customHeight="1"/>
    <row r="31335" ht="24.9" customHeight="1"/>
    <row r="31336" ht="24.9" customHeight="1"/>
    <row r="31337" ht="24.9" customHeight="1"/>
    <row r="31338" ht="24.9" customHeight="1"/>
    <row r="31339" ht="24.9" customHeight="1"/>
    <row r="31340" ht="24.9" customHeight="1"/>
    <row r="31341" ht="24.9" customHeight="1"/>
    <row r="31342" ht="24.9" customHeight="1"/>
    <row r="31343" ht="24.9" customHeight="1"/>
    <row r="31344" ht="24.9" customHeight="1"/>
    <row r="31345" ht="24.9" customHeight="1"/>
    <row r="31346" ht="24.9" customHeight="1"/>
    <row r="31347" ht="24.9" customHeight="1"/>
    <row r="31348" ht="24.9" customHeight="1"/>
    <row r="31349" ht="24.9" customHeight="1"/>
    <row r="31350" ht="24.9" customHeight="1"/>
    <row r="31351" ht="24.9" customHeight="1"/>
    <row r="31352" ht="24.9" customHeight="1"/>
    <row r="31353" ht="24.9" customHeight="1"/>
    <row r="31354" ht="24.9" customHeight="1"/>
    <row r="31355" ht="24.9" customHeight="1"/>
    <row r="31356" ht="24.9" customHeight="1"/>
    <row r="31357" ht="24.9" customHeight="1"/>
    <row r="31358" ht="24.9" customHeight="1"/>
    <row r="31359" ht="24.9" customHeight="1"/>
    <row r="31360" ht="24.9" customHeight="1"/>
    <row r="31361" ht="24.9" customHeight="1"/>
    <row r="31362" ht="24.9" customHeight="1"/>
    <row r="31363" ht="24.9" customHeight="1"/>
    <row r="31364" ht="24.9" customHeight="1"/>
    <row r="31365" ht="24.9" customHeight="1"/>
    <row r="31366" ht="24.9" customHeight="1"/>
    <row r="31367" ht="24.9" customHeight="1"/>
    <row r="31368" ht="24.9" customHeight="1"/>
    <row r="31369" ht="24.9" customHeight="1"/>
    <row r="31370" ht="24.9" customHeight="1"/>
    <row r="31371" ht="24.9" customHeight="1"/>
    <row r="31372" ht="24.9" customHeight="1"/>
    <row r="31373" ht="24.9" customHeight="1"/>
    <row r="31374" ht="24.9" customHeight="1"/>
    <row r="31375" ht="24.9" customHeight="1"/>
    <row r="31376" ht="24.9" customHeight="1"/>
    <row r="31377" ht="24.9" customHeight="1"/>
    <row r="31378" ht="24.9" customHeight="1"/>
    <row r="31379" ht="24.9" customHeight="1"/>
    <row r="31380" ht="24.9" customHeight="1"/>
    <row r="31381" ht="24.9" customHeight="1"/>
    <row r="31382" ht="24.9" customHeight="1"/>
    <row r="31383" ht="24.9" customHeight="1"/>
    <row r="31384" ht="24.9" customHeight="1"/>
    <row r="31385" ht="24.9" customHeight="1"/>
    <row r="31386" ht="24.9" customHeight="1"/>
    <row r="31387" ht="24.9" customHeight="1"/>
    <row r="31388" ht="24.9" customHeight="1"/>
    <row r="31389" ht="24.9" customHeight="1"/>
    <row r="31390" ht="24.9" customHeight="1"/>
    <row r="31391" ht="24.9" customHeight="1"/>
    <row r="31392" ht="24.9" customHeight="1"/>
    <row r="31393" ht="24.9" customHeight="1"/>
    <row r="31394" ht="24.9" customHeight="1"/>
    <row r="31395" ht="24.9" customHeight="1"/>
    <row r="31396" ht="24.9" customHeight="1"/>
    <row r="31397" ht="24.9" customHeight="1"/>
    <row r="31398" ht="24.9" customHeight="1"/>
    <row r="31399" ht="24.9" customHeight="1"/>
    <row r="31400" ht="24.9" customHeight="1"/>
    <row r="31401" ht="24.9" customHeight="1"/>
    <row r="31402" ht="24.9" customHeight="1"/>
    <row r="31403" ht="24.9" customHeight="1"/>
    <row r="31404" ht="24.9" customHeight="1"/>
    <row r="31405" ht="24.9" customHeight="1"/>
    <row r="31406" ht="24.9" customHeight="1"/>
    <row r="31407" ht="24.9" customHeight="1"/>
    <row r="31408" ht="24.9" customHeight="1"/>
    <row r="31409" ht="24.9" customHeight="1"/>
    <row r="31410" ht="24.9" customHeight="1"/>
    <row r="31411" ht="24.9" customHeight="1"/>
    <row r="31412" ht="24.9" customHeight="1"/>
    <row r="31413" ht="24.9" customHeight="1"/>
    <row r="31414" ht="24.9" customHeight="1"/>
    <row r="31415" ht="24.9" customHeight="1"/>
    <row r="31416" ht="24.9" customHeight="1"/>
    <row r="31417" ht="24.9" customHeight="1"/>
    <row r="31418" ht="24.9" customHeight="1"/>
    <row r="31419" ht="24.9" customHeight="1"/>
    <row r="31420" ht="24.9" customHeight="1"/>
    <row r="31421" ht="24.9" customHeight="1"/>
    <row r="31422" ht="24.9" customHeight="1"/>
    <row r="31423" ht="24.9" customHeight="1"/>
    <row r="31424" ht="24.9" customHeight="1"/>
    <row r="31425" ht="24.9" customHeight="1"/>
    <row r="31426" ht="24.9" customHeight="1"/>
    <row r="31427" ht="24.9" customHeight="1"/>
    <row r="31428" ht="24.9" customHeight="1"/>
    <row r="31429" ht="24.9" customHeight="1"/>
    <row r="31430" ht="24.9" customHeight="1"/>
    <row r="31431" ht="24.9" customHeight="1"/>
    <row r="31432" ht="24.9" customHeight="1"/>
    <row r="31433" ht="24.9" customHeight="1"/>
    <row r="31434" ht="24.9" customHeight="1"/>
    <row r="31435" ht="24.9" customHeight="1"/>
    <row r="31436" ht="24.9" customHeight="1"/>
    <row r="31437" ht="24.9" customHeight="1"/>
    <row r="31438" ht="24.9" customHeight="1"/>
    <row r="31439" ht="24.9" customHeight="1"/>
    <row r="31440" ht="24.9" customHeight="1"/>
    <row r="31441" ht="24.9" customHeight="1"/>
    <row r="31442" ht="24.9" customHeight="1"/>
    <row r="31443" ht="24.9" customHeight="1"/>
    <row r="31444" ht="24.9" customHeight="1"/>
    <row r="31445" ht="24.9" customHeight="1"/>
    <row r="31446" ht="24.9" customHeight="1"/>
    <row r="31447" ht="24.9" customHeight="1"/>
    <row r="31448" ht="24.9" customHeight="1"/>
    <row r="31449" ht="24.9" customHeight="1"/>
    <row r="31450" ht="24.9" customHeight="1"/>
    <row r="31451" ht="24.9" customHeight="1"/>
    <row r="31452" ht="24.9" customHeight="1"/>
    <row r="31453" ht="24.9" customHeight="1"/>
    <row r="31454" ht="24.9" customHeight="1"/>
    <row r="31455" ht="24.9" customHeight="1"/>
    <row r="31456" ht="24.9" customHeight="1"/>
    <row r="31457" ht="24.9" customHeight="1"/>
    <row r="31458" ht="24.9" customHeight="1"/>
    <row r="31459" ht="24.9" customHeight="1"/>
    <row r="31460" ht="24.9" customHeight="1"/>
    <row r="31461" ht="24.9" customHeight="1"/>
    <row r="31462" ht="24.9" customHeight="1"/>
    <row r="31463" ht="24.9" customHeight="1"/>
    <row r="31464" ht="24.9" customHeight="1"/>
    <row r="31465" ht="24.9" customHeight="1"/>
    <row r="31466" ht="24.9" customHeight="1"/>
    <row r="31467" ht="24.9" customHeight="1"/>
    <row r="31468" ht="24.9" customHeight="1"/>
    <row r="31469" ht="24.9" customHeight="1"/>
    <row r="31470" ht="24.9" customHeight="1"/>
    <row r="31471" ht="24.9" customHeight="1"/>
    <row r="31472" ht="24.9" customHeight="1"/>
    <row r="31473" ht="24.9" customHeight="1"/>
    <row r="31474" ht="24.9" customHeight="1"/>
    <row r="31475" ht="24.9" customHeight="1"/>
    <row r="31476" ht="24.9" customHeight="1"/>
    <row r="31477" ht="24.9" customHeight="1"/>
    <row r="31478" ht="24.9" customHeight="1"/>
    <row r="31479" ht="24.9" customHeight="1"/>
    <row r="31480" ht="24.9" customHeight="1"/>
    <row r="31481" ht="24.9" customHeight="1"/>
    <row r="31482" ht="24.9" customHeight="1"/>
    <row r="31483" ht="24.9" customHeight="1"/>
    <row r="31484" ht="24.9" customHeight="1"/>
    <row r="31485" ht="24.9" customHeight="1"/>
    <row r="31486" ht="24.9" customHeight="1"/>
    <row r="31487" ht="24.9" customHeight="1"/>
    <row r="31488" ht="24.9" customHeight="1"/>
    <row r="31489" ht="24.9" customHeight="1"/>
    <row r="31490" ht="24.9" customHeight="1"/>
    <row r="31491" ht="24.9" customHeight="1"/>
    <row r="31492" ht="24.9" customHeight="1"/>
    <row r="31493" ht="24.9" customHeight="1"/>
    <row r="31494" ht="24.9" customHeight="1"/>
    <row r="31495" ht="24.9" customHeight="1"/>
    <row r="31496" ht="24.9" customHeight="1"/>
    <row r="31497" ht="24.9" customHeight="1"/>
    <row r="31498" ht="24.9" customHeight="1"/>
    <row r="31499" ht="24.9" customHeight="1"/>
    <row r="31500" ht="24.9" customHeight="1"/>
    <row r="31501" ht="24.9" customHeight="1"/>
    <row r="31502" ht="24.9" customHeight="1"/>
    <row r="31503" ht="24.9" customHeight="1"/>
    <row r="31504" ht="24.9" customHeight="1"/>
    <row r="31505" ht="24.9" customHeight="1"/>
    <row r="31506" ht="24.9" customHeight="1"/>
    <row r="31507" ht="24.9" customHeight="1"/>
    <row r="31508" ht="24.9" customHeight="1"/>
    <row r="31509" ht="24.9" customHeight="1"/>
    <row r="31510" ht="24.9" customHeight="1"/>
    <row r="31511" ht="24.9" customHeight="1"/>
    <row r="31512" ht="24.9" customHeight="1"/>
    <row r="31513" ht="24.9" customHeight="1"/>
    <row r="31514" ht="24.9" customHeight="1"/>
    <row r="31515" ht="24.9" customHeight="1"/>
    <row r="31516" ht="24.9" customHeight="1"/>
    <row r="31517" ht="24.9" customHeight="1"/>
    <row r="31518" ht="24.9" customHeight="1"/>
    <row r="31519" ht="24.9" customHeight="1"/>
    <row r="31520" ht="24.9" customHeight="1"/>
    <row r="31521" ht="24.9" customHeight="1"/>
    <row r="31522" ht="24.9" customHeight="1"/>
    <row r="31523" ht="24.9" customHeight="1"/>
    <row r="31524" ht="24.9" customHeight="1"/>
    <row r="31525" ht="24.9" customHeight="1"/>
    <row r="31526" ht="24.9" customHeight="1"/>
    <row r="31527" ht="24.9" customHeight="1"/>
    <row r="31528" ht="24.9" customHeight="1"/>
    <row r="31529" ht="24.9" customHeight="1"/>
    <row r="31530" ht="24.9" customHeight="1"/>
    <row r="31531" ht="24.9" customHeight="1"/>
    <row r="31532" ht="24.9" customHeight="1"/>
    <row r="31533" ht="24.9" customHeight="1"/>
    <row r="31534" ht="24.9" customHeight="1"/>
    <row r="31535" ht="24.9" customHeight="1"/>
    <row r="31536" ht="24.9" customHeight="1"/>
    <row r="31537" ht="24.9" customHeight="1"/>
    <row r="31538" ht="24.9" customHeight="1"/>
    <row r="31539" ht="24.9" customHeight="1"/>
    <row r="31540" ht="24.9" customHeight="1"/>
    <row r="31541" ht="24.9" customHeight="1"/>
    <row r="31542" ht="24.9" customHeight="1"/>
    <row r="31543" ht="24.9" customHeight="1"/>
    <row r="31544" ht="24.9" customHeight="1"/>
    <row r="31545" ht="24.9" customHeight="1"/>
    <row r="31546" ht="24.9" customHeight="1"/>
    <row r="31547" ht="24.9" customHeight="1"/>
    <row r="31548" ht="24.9" customHeight="1"/>
    <row r="31549" ht="24.9" customHeight="1"/>
    <row r="31550" ht="24.9" customHeight="1"/>
    <row r="31551" ht="24.9" customHeight="1"/>
    <row r="31552" ht="24.9" customHeight="1"/>
    <row r="31553" ht="24.9" customHeight="1"/>
    <row r="31554" ht="24.9" customHeight="1"/>
    <row r="31555" ht="24.9" customHeight="1"/>
    <row r="31556" ht="24.9" customHeight="1"/>
    <row r="31557" ht="24.9" customHeight="1"/>
    <row r="31558" ht="24.9" customHeight="1"/>
    <row r="31559" ht="24.9" customHeight="1"/>
    <row r="31560" ht="24.9" customHeight="1"/>
    <row r="31561" ht="24.9" customHeight="1"/>
    <row r="31562" ht="24.9" customHeight="1"/>
    <row r="31563" ht="24.9" customHeight="1"/>
    <row r="31564" ht="24.9" customHeight="1"/>
    <row r="31565" ht="24.9" customHeight="1"/>
    <row r="31566" ht="24.9" customHeight="1"/>
    <row r="31567" ht="24.9" customHeight="1"/>
    <row r="31568" ht="24.9" customHeight="1"/>
    <row r="31569" ht="24.9" customHeight="1"/>
    <row r="31570" ht="24.9" customHeight="1"/>
    <row r="31571" ht="24.9" customHeight="1"/>
    <row r="31572" ht="24.9" customHeight="1"/>
    <row r="31573" ht="24.9" customHeight="1"/>
    <row r="31574" ht="24.9" customHeight="1"/>
    <row r="31575" ht="24.9" customHeight="1"/>
    <row r="31576" ht="24.9" customHeight="1"/>
    <row r="31577" ht="24.9" customHeight="1"/>
    <row r="31578" ht="24.9" customHeight="1"/>
    <row r="31579" ht="24.9" customHeight="1"/>
    <row r="31580" ht="24.9" customHeight="1"/>
    <row r="31581" ht="24.9" customHeight="1"/>
    <row r="31582" ht="24.9" customHeight="1"/>
    <row r="31583" ht="24.9" customHeight="1"/>
    <row r="31584" ht="24.9" customHeight="1"/>
    <row r="31585" ht="24.9" customHeight="1"/>
    <row r="31586" ht="24.9" customHeight="1"/>
    <row r="31587" ht="24.9" customHeight="1"/>
    <row r="31588" ht="24.9" customHeight="1"/>
    <row r="31589" ht="24.9" customHeight="1"/>
    <row r="31590" ht="24.9" customHeight="1"/>
    <row r="31591" ht="24.9" customHeight="1"/>
    <row r="31592" ht="24.9" customHeight="1"/>
    <row r="31593" ht="24.9" customHeight="1"/>
    <row r="31594" ht="24.9" customHeight="1"/>
    <row r="31595" ht="24.9" customHeight="1"/>
    <row r="31596" ht="24.9" customHeight="1"/>
    <row r="31597" ht="24.9" customHeight="1"/>
    <row r="31598" ht="24.9" customHeight="1"/>
    <row r="31599" ht="24.9" customHeight="1"/>
    <row r="31600" ht="24.9" customHeight="1"/>
    <row r="31601" ht="24.9" customHeight="1"/>
    <row r="31602" ht="24.9" customHeight="1"/>
    <row r="31603" ht="24.9" customHeight="1"/>
    <row r="31604" ht="24.9" customHeight="1"/>
    <row r="31605" ht="24.9" customHeight="1"/>
    <row r="31606" ht="24.9" customHeight="1"/>
    <row r="31607" ht="24.9" customHeight="1"/>
    <row r="31608" ht="24.9" customHeight="1"/>
    <row r="31609" ht="24.9" customHeight="1"/>
    <row r="31610" ht="24.9" customHeight="1"/>
    <row r="31611" ht="24.9" customHeight="1"/>
    <row r="31612" ht="24.9" customHeight="1"/>
    <row r="31613" ht="24.9" customHeight="1"/>
    <row r="31614" ht="24.9" customHeight="1"/>
    <row r="31615" ht="24.9" customHeight="1"/>
    <row r="31616" ht="24.9" customHeight="1"/>
    <row r="31617" ht="24.9" customHeight="1"/>
    <row r="31618" ht="24.9" customHeight="1"/>
    <row r="31619" ht="24.9" customHeight="1"/>
    <row r="31620" ht="24.9" customHeight="1"/>
    <row r="31621" ht="24.9" customHeight="1"/>
    <row r="31622" ht="24.9" customHeight="1"/>
    <row r="31623" ht="24.9" customHeight="1"/>
    <row r="31624" ht="24.9" customHeight="1"/>
    <row r="31625" ht="24.9" customHeight="1"/>
    <row r="31626" ht="24.9" customHeight="1"/>
    <row r="31627" ht="24.9" customHeight="1"/>
    <row r="31628" ht="24.9" customHeight="1"/>
    <row r="31629" ht="24.9" customHeight="1"/>
    <row r="31630" ht="24.9" customHeight="1"/>
    <row r="31631" ht="24.9" customHeight="1"/>
    <row r="31632" ht="24.9" customHeight="1"/>
    <row r="31633" ht="24.9" customHeight="1"/>
    <row r="31634" ht="24.9" customHeight="1"/>
    <row r="31635" ht="24.9" customHeight="1"/>
    <row r="31636" ht="24.9" customHeight="1"/>
    <row r="31637" ht="24.9" customHeight="1"/>
    <row r="31638" ht="24.9" customHeight="1"/>
    <row r="31639" ht="24.9" customHeight="1"/>
    <row r="31640" ht="24.9" customHeight="1"/>
    <row r="31641" ht="24.9" customHeight="1"/>
    <row r="31642" ht="24.9" customHeight="1"/>
    <row r="31643" ht="24.9" customHeight="1"/>
    <row r="31644" ht="24.9" customHeight="1"/>
    <row r="31645" ht="24.9" customHeight="1"/>
    <row r="31646" ht="24.9" customHeight="1"/>
    <row r="31647" ht="24.9" customHeight="1"/>
    <row r="31648" ht="24.9" customHeight="1"/>
    <row r="31649" ht="24.9" customHeight="1"/>
    <row r="31650" ht="24.9" customHeight="1"/>
    <row r="31651" ht="24.9" customHeight="1"/>
    <row r="31652" ht="24.9" customHeight="1"/>
    <row r="31653" ht="24.9" customHeight="1"/>
    <row r="31654" ht="24.9" customHeight="1"/>
    <row r="31655" ht="24.9" customHeight="1"/>
    <row r="31656" ht="24.9" customHeight="1"/>
    <row r="31657" ht="24.9" customHeight="1"/>
    <row r="31658" ht="24.9" customHeight="1"/>
    <row r="31659" ht="24.9" customHeight="1"/>
    <row r="31660" ht="24.9" customHeight="1"/>
    <row r="31661" ht="24.9" customHeight="1"/>
    <row r="31662" ht="24.9" customHeight="1"/>
    <row r="31663" ht="24.9" customHeight="1"/>
    <row r="31664" ht="24.9" customHeight="1"/>
    <row r="31665" ht="24.9" customHeight="1"/>
    <row r="31666" ht="24.9" customHeight="1"/>
    <row r="31667" ht="24.9" customHeight="1"/>
    <row r="31668" ht="24.9" customHeight="1"/>
    <row r="31669" ht="24.9" customHeight="1"/>
    <row r="31670" ht="24.9" customHeight="1"/>
    <row r="31671" ht="24.9" customHeight="1"/>
    <row r="31672" ht="24.9" customHeight="1"/>
    <row r="31673" ht="24.9" customHeight="1"/>
    <row r="31674" ht="24.9" customHeight="1"/>
    <row r="31675" ht="24.9" customHeight="1"/>
    <row r="31676" ht="24.9" customHeight="1"/>
    <row r="31677" ht="24.9" customHeight="1"/>
    <row r="31678" ht="24.9" customHeight="1"/>
    <row r="31679" ht="24.9" customHeight="1"/>
    <row r="31680" ht="24.9" customHeight="1"/>
    <row r="31681" ht="24.9" customHeight="1"/>
    <row r="31682" ht="24.9" customHeight="1"/>
    <row r="31683" ht="24.9" customHeight="1"/>
    <row r="31684" ht="24.9" customHeight="1"/>
    <row r="31685" ht="24.9" customHeight="1"/>
    <row r="31686" ht="24.9" customHeight="1"/>
    <row r="31687" ht="24.9" customHeight="1"/>
    <row r="31688" ht="24.9" customHeight="1"/>
    <row r="31689" ht="24.9" customHeight="1"/>
    <row r="31690" ht="24.9" customHeight="1"/>
    <row r="31691" ht="24.9" customHeight="1"/>
    <row r="31692" ht="24.9" customHeight="1"/>
    <row r="31693" ht="24.9" customHeight="1"/>
    <row r="31694" ht="24.9" customHeight="1"/>
    <row r="31695" ht="24.9" customHeight="1"/>
    <row r="31696" ht="24.9" customHeight="1"/>
    <row r="31697" ht="24.9" customHeight="1"/>
    <row r="31698" ht="24.9" customHeight="1"/>
    <row r="31699" ht="24.9" customHeight="1"/>
    <row r="31700" ht="24.9" customHeight="1"/>
    <row r="31701" ht="24.9" customHeight="1"/>
    <row r="31702" ht="24.9" customHeight="1"/>
    <row r="31703" ht="24.9" customHeight="1"/>
    <row r="31704" ht="24.9" customHeight="1"/>
    <row r="31705" ht="24.9" customHeight="1"/>
    <row r="31706" ht="24.9" customHeight="1"/>
    <row r="31707" ht="24.9" customHeight="1"/>
    <row r="31708" ht="24.9" customHeight="1"/>
    <row r="31709" ht="24.9" customHeight="1"/>
    <row r="31710" ht="24.9" customHeight="1"/>
    <row r="31711" ht="24.9" customHeight="1"/>
    <row r="31712" ht="24.9" customHeight="1"/>
    <row r="31713" ht="24.9" customHeight="1"/>
    <row r="31714" ht="24.9" customHeight="1"/>
    <row r="31715" ht="24.9" customHeight="1"/>
    <row r="31716" ht="24.9" customHeight="1"/>
    <row r="31717" ht="24.9" customHeight="1"/>
    <row r="31718" ht="24.9" customHeight="1"/>
    <row r="31719" ht="24.9" customHeight="1"/>
    <row r="31720" ht="24.9" customHeight="1"/>
    <row r="31721" ht="24.9" customHeight="1"/>
    <row r="31722" ht="24.9" customHeight="1"/>
    <row r="31723" ht="24.9" customHeight="1"/>
    <row r="31724" ht="24.9" customHeight="1"/>
    <row r="31725" ht="24.9" customHeight="1"/>
    <row r="31726" ht="24.9" customHeight="1"/>
    <row r="31727" ht="24.9" customHeight="1"/>
    <row r="31728" ht="24.9" customHeight="1"/>
    <row r="31729" ht="24.9" customHeight="1"/>
    <row r="31730" ht="24.9" customHeight="1"/>
    <row r="31731" ht="24.9" customHeight="1"/>
    <row r="31732" ht="24.9" customHeight="1"/>
    <row r="31733" ht="24.9" customHeight="1"/>
    <row r="31734" ht="24.9" customHeight="1"/>
    <row r="31735" ht="24.9" customHeight="1"/>
    <row r="31736" ht="24.9" customHeight="1"/>
    <row r="31737" ht="24.9" customHeight="1"/>
    <row r="31738" ht="24.9" customHeight="1"/>
    <row r="31739" ht="24.9" customHeight="1"/>
    <row r="31740" ht="24.9" customHeight="1"/>
    <row r="31741" ht="24.9" customHeight="1"/>
    <row r="31742" ht="24.9" customHeight="1"/>
    <row r="31743" ht="24.9" customHeight="1"/>
    <row r="31744" ht="24.9" customHeight="1"/>
    <row r="31745" ht="24.9" customHeight="1"/>
    <row r="31746" ht="24.9" customHeight="1"/>
    <row r="31747" ht="24.9" customHeight="1"/>
    <row r="31748" ht="24.9" customHeight="1"/>
    <row r="31749" ht="24.9" customHeight="1"/>
    <row r="31750" ht="24.9" customHeight="1"/>
    <row r="31751" ht="24.9" customHeight="1"/>
    <row r="31752" ht="24.9" customHeight="1"/>
    <row r="31753" ht="24.9" customHeight="1"/>
    <row r="31754" ht="24.9" customHeight="1"/>
    <row r="31755" ht="24.9" customHeight="1"/>
    <row r="31756" ht="24.9" customHeight="1"/>
    <row r="31757" ht="24.9" customHeight="1"/>
    <row r="31758" ht="24.9" customHeight="1"/>
    <row r="31759" ht="24.9" customHeight="1"/>
    <row r="31760" ht="24.9" customHeight="1"/>
    <row r="31761" ht="24.9" customHeight="1"/>
    <row r="31762" ht="24.9" customHeight="1"/>
    <row r="31763" ht="24.9" customHeight="1"/>
    <row r="31764" ht="24.9" customHeight="1"/>
    <row r="31765" ht="24.9" customHeight="1"/>
    <row r="31766" ht="24.9" customHeight="1"/>
    <row r="31767" ht="24.9" customHeight="1"/>
    <row r="31768" ht="24.9" customHeight="1"/>
    <row r="31769" ht="24.9" customHeight="1"/>
    <row r="31770" ht="24.9" customHeight="1"/>
    <row r="31771" ht="24.9" customHeight="1"/>
    <row r="31772" ht="24.9" customHeight="1"/>
    <row r="31773" ht="24.9" customHeight="1"/>
    <row r="31774" ht="24.9" customHeight="1"/>
    <row r="31775" ht="24.9" customHeight="1"/>
    <row r="31776" ht="24.9" customHeight="1"/>
    <row r="31777" ht="24.9" customHeight="1"/>
    <row r="31778" ht="24.9" customHeight="1"/>
    <row r="31779" ht="24.9" customHeight="1"/>
    <row r="31780" ht="24.9" customHeight="1"/>
    <row r="31781" ht="24.9" customHeight="1"/>
    <row r="31782" ht="24.9" customHeight="1"/>
    <row r="31783" ht="24.9" customHeight="1"/>
    <row r="31784" ht="24.9" customHeight="1"/>
    <row r="31785" ht="24.9" customHeight="1"/>
    <row r="31786" ht="24.9" customHeight="1"/>
    <row r="31787" ht="24.9" customHeight="1"/>
    <row r="31788" ht="24.9" customHeight="1"/>
    <row r="31789" ht="24.9" customHeight="1"/>
    <row r="31790" ht="24.9" customHeight="1"/>
    <row r="31791" ht="24.9" customHeight="1"/>
    <row r="31792" ht="24.9" customHeight="1"/>
    <row r="31793" ht="24.9" customHeight="1"/>
    <row r="31794" ht="24.9" customHeight="1"/>
    <row r="31795" ht="24.9" customHeight="1"/>
    <row r="31796" ht="24.9" customHeight="1"/>
    <row r="31797" ht="24.9" customHeight="1"/>
    <row r="31798" ht="24.9" customHeight="1"/>
    <row r="31799" ht="24.9" customHeight="1"/>
    <row r="31800" ht="24.9" customHeight="1"/>
    <row r="31801" ht="24.9" customHeight="1"/>
    <row r="31802" ht="24.9" customHeight="1"/>
    <row r="31803" ht="24.9" customHeight="1"/>
    <row r="31804" ht="24.9" customHeight="1"/>
    <row r="31805" ht="24.9" customHeight="1"/>
    <row r="31806" ht="24.9" customHeight="1"/>
    <row r="31807" ht="24.9" customHeight="1"/>
    <row r="31808" ht="24.9" customHeight="1"/>
    <row r="31809" ht="24.9" customHeight="1"/>
    <row r="31810" ht="24.9" customHeight="1"/>
    <row r="31811" ht="24.9" customHeight="1"/>
    <row r="31812" ht="24.9" customHeight="1"/>
    <row r="31813" ht="24.9" customHeight="1"/>
    <row r="31814" ht="24.9" customHeight="1"/>
    <row r="31815" ht="24.9" customHeight="1"/>
    <row r="31816" ht="24.9" customHeight="1"/>
    <row r="31817" ht="24.9" customHeight="1"/>
    <row r="31818" ht="24.9" customHeight="1"/>
    <row r="31819" ht="24.9" customHeight="1"/>
    <row r="31820" ht="24.9" customHeight="1"/>
    <row r="31821" ht="24.9" customHeight="1"/>
    <row r="31822" ht="24.9" customHeight="1"/>
    <row r="31823" ht="24.9" customHeight="1"/>
    <row r="31824" ht="24.9" customHeight="1"/>
    <row r="31825" ht="24.9" customHeight="1"/>
    <row r="31826" ht="24.9" customHeight="1"/>
    <row r="31827" ht="24.9" customHeight="1"/>
    <row r="31828" ht="24.9" customHeight="1"/>
    <row r="31829" ht="24.9" customHeight="1"/>
    <row r="31830" ht="24.9" customHeight="1"/>
    <row r="31831" ht="24.9" customHeight="1"/>
    <row r="31832" ht="24.9" customHeight="1"/>
    <row r="31833" ht="24.9" customHeight="1"/>
    <row r="31834" ht="24.9" customHeight="1"/>
    <row r="31835" ht="24.9" customHeight="1"/>
    <row r="31836" ht="24.9" customHeight="1"/>
    <row r="31837" ht="24.9" customHeight="1"/>
    <row r="31838" ht="24.9" customHeight="1"/>
    <row r="31839" ht="24.9" customHeight="1"/>
    <row r="31840" ht="24.9" customHeight="1"/>
    <row r="31841" ht="24.9" customHeight="1"/>
    <row r="31842" ht="24.9" customHeight="1"/>
    <row r="31843" ht="24.9" customHeight="1"/>
    <row r="31844" ht="24.9" customHeight="1"/>
    <row r="31845" ht="24.9" customHeight="1"/>
    <row r="31846" ht="24.9" customHeight="1"/>
    <row r="31847" ht="24.9" customHeight="1"/>
    <row r="31848" ht="24.9" customHeight="1"/>
    <row r="31849" ht="24.9" customHeight="1"/>
    <row r="31850" ht="24.9" customHeight="1"/>
    <row r="31851" ht="24.9" customHeight="1"/>
    <row r="31852" ht="24.9" customHeight="1"/>
    <row r="31853" ht="24.9" customHeight="1"/>
    <row r="31854" ht="24.9" customHeight="1"/>
    <row r="31855" ht="24.9" customHeight="1"/>
    <row r="31856" ht="24.9" customHeight="1"/>
    <row r="31857" ht="24.9" customHeight="1"/>
    <row r="31858" ht="24.9" customHeight="1"/>
    <row r="31859" ht="24.9" customHeight="1"/>
    <row r="31860" ht="24.9" customHeight="1"/>
    <row r="31861" ht="24.9" customHeight="1"/>
    <row r="31862" ht="24.9" customHeight="1"/>
    <row r="31863" ht="24.9" customHeight="1"/>
    <row r="31864" ht="24.9" customHeight="1"/>
    <row r="31865" ht="24.9" customHeight="1"/>
    <row r="31866" ht="24.9" customHeight="1"/>
    <row r="31867" ht="24.9" customHeight="1"/>
    <row r="31868" ht="24.9" customHeight="1"/>
    <row r="31869" ht="24.9" customHeight="1"/>
    <row r="31870" ht="24.9" customHeight="1"/>
    <row r="31871" ht="24.9" customHeight="1"/>
    <row r="31872" ht="24.9" customHeight="1"/>
    <row r="31873" ht="24.9" customHeight="1"/>
    <row r="31874" ht="24.9" customHeight="1"/>
    <row r="31875" ht="24.9" customHeight="1"/>
    <row r="31876" ht="24.9" customHeight="1"/>
    <row r="31877" ht="24.9" customHeight="1"/>
    <row r="31878" ht="24.9" customHeight="1"/>
    <row r="31879" ht="24.9" customHeight="1"/>
    <row r="31880" ht="24.9" customHeight="1"/>
    <row r="31881" ht="24.9" customHeight="1"/>
    <row r="31882" ht="24.9" customHeight="1"/>
    <row r="31883" ht="24.9" customHeight="1"/>
    <row r="31884" ht="24.9" customHeight="1"/>
    <row r="31885" ht="24.9" customHeight="1"/>
    <row r="31886" ht="24.9" customHeight="1"/>
    <row r="31887" ht="24.9" customHeight="1"/>
    <row r="31888" ht="24.9" customHeight="1"/>
    <row r="31889" ht="24.9" customHeight="1"/>
    <row r="31890" ht="24.9" customHeight="1"/>
    <row r="31891" ht="24.9" customHeight="1"/>
    <row r="31892" ht="24.9" customHeight="1"/>
    <row r="31893" ht="24.9" customHeight="1"/>
    <row r="31894" ht="24.9" customHeight="1"/>
    <row r="31895" ht="24.9" customHeight="1"/>
    <row r="31896" ht="24.9" customHeight="1"/>
    <row r="31897" ht="24.9" customHeight="1"/>
    <row r="31898" ht="24.9" customHeight="1"/>
    <row r="31899" ht="24.9" customHeight="1"/>
    <row r="31900" ht="24.9" customHeight="1"/>
    <row r="31901" ht="24.9" customHeight="1"/>
    <row r="31902" ht="24.9" customHeight="1"/>
    <row r="31903" ht="24.9" customHeight="1"/>
    <row r="31904" ht="24.9" customHeight="1"/>
    <row r="31905" ht="24.9" customHeight="1"/>
    <row r="31906" ht="24.9" customHeight="1"/>
    <row r="31907" ht="24.9" customHeight="1"/>
    <row r="31908" ht="24.9" customHeight="1"/>
    <row r="31909" ht="24.9" customHeight="1"/>
    <row r="31910" ht="24.9" customHeight="1"/>
    <row r="31911" ht="24.9" customHeight="1"/>
    <row r="31912" ht="24.9" customHeight="1"/>
    <row r="31913" ht="24.9" customHeight="1"/>
    <row r="31914" ht="24.9" customHeight="1"/>
    <row r="31915" ht="24.9" customHeight="1"/>
    <row r="31916" ht="24.9" customHeight="1"/>
    <row r="31917" ht="24.9" customHeight="1"/>
    <row r="31918" ht="24.9" customHeight="1"/>
    <row r="31919" ht="24.9" customHeight="1"/>
    <row r="31920" ht="24.9" customHeight="1"/>
    <row r="31921" ht="24.9" customHeight="1"/>
    <row r="31922" ht="24.9" customHeight="1"/>
    <row r="31923" ht="24.9" customHeight="1"/>
    <row r="31924" ht="24.9" customHeight="1"/>
    <row r="31925" ht="24.9" customHeight="1"/>
    <row r="31926" ht="24.9" customHeight="1"/>
    <row r="31927" ht="24.9" customHeight="1"/>
    <row r="31928" ht="24.9" customHeight="1"/>
    <row r="31929" ht="24.9" customHeight="1"/>
    <row r="31930" ht="24.9" customHeight="1"/>
    <row r="31931" ht="24.9" customHeight="1"/>
    <row r="31932" ht="24.9" customHeight="1"/>
    <row r="31933" ht="24.9" customHeight="1"/>
    <row r="31934" ht="24.9" customHeight="1"/>
    <row r="31935" ht="24.9" customHeight="1"/>
    <row r="31936" ht="24.9" customHeight="1"/>
    <row r="31937" ht="24.9" customHeight="1"/>
    <row r="31938" ht="24.9" customHeight="1"/>
    <row r="31939" ht="24.9" customHeight="1"/>
    <row r="31940" ht="24.9" customHeight="1"/>
    <row r="31941" ht="24.9" customHeight="1"/>
    <row r="31942" ht="24.9" customHeight="1"/>
    <row r="31943" ht="24.9" customHeight="1"/>
    <row r="31944" ht="24.9" customHeight="1"/>
    <row r="31945" ht="24.9" customHeight="1"/>
    <row r="31946" ht="24.9" customHeight="1"/>
    <row r="31947" ht="24.9" customHeight="1"/>
    <row r="31948" ht="24.9" customHeight="1"/>
    <row r="31949" ht="24.9" customHeight="1"/>
    <row r="31950" ht="24.9" customHeight="1"/>
    <row r="31951" ht="24.9" customHeight="1"/>
    <row r="31952" ht="24.9" customHeight="1"/>
    <row r="31953" ht="24.9" customHeight="1"/>
    <row r="31954" ht="24.9" customHeight="1"/>
    <row r="31955" ht="24.9" customHeight="1"/>
    <row r="31956" ht="24.9" customHeight="1"/>
    <row r="31957" ht="24.9" customHeight="1"/>
    <row r="31958" ht="24.9" customHeight="1"/>
    <row r="31959" ht="24.9" customHeight="1"/>
    <row r="31960" ht="24.9" customHeight="1"/>
    <row r="31961" ht="24.9" customHeight="1"/>
    <row r="31962" ht="24.9" customHeight="1"/>
    <row r="31963" ht="24.9" customHeight="1"/>
    <row r="31964" ht="24.9" customHeight="1"/>
    <row r="31965" ht="24.9" customHeight="1"/>
    <row r="31966" ht="24.9" customHeight="1"/>
    <row r="31967" ht="24.9" customHeight="1"/>
    <row r="31968" ht="24.9" customHeight="1"/>
    <row r="31969" ht="24.9" customHeight="1"/>
    <row r="31970" ht="24.9" customHeight="1"/>
    <row r="31971" ht="24.9" customHeight="1"/>
    <row r="31972" ht="24.9" customHeight="1"/>
    <row r="31973" ht="24.9" customHeight="1"/>
    <row r="31974" ht="24.9" customHeight="1"/>
    <row r="31975" ht="24.9" customHeight="1"/>
    <row r="31976" ht="24.9" customHeight="1"/>
    <row r="31977" ht="24.9" customHeight="1"/>
    <row r="31978" ht="24.9" customHeight="1"/>
    <row r="31979" ht="24.9" customHeight="1"/>
    <row r="31980" ht="24.9" customHeight="1"/>
    <row r="31981" ht="24.9" customHeight="1"/>
    <row r="31982" ht="24.9" customHeight="1"/>
    <row r="31983" ht="24.9" customHeight="1"/>
    <row r="31984" ht="24.9" customHeight="1"/>
    <row r="31985" ht="24.9" customHeight="1"/>
    <row r="31986" ht="24.9" customHeight="1"/>
    <row r="31987" ht="24.9" customHeight="1"/>
    <row r="31988" ht="24.9" customHeight="1"/>
    <row r="31989" ht="24.9" customHeight="1"/>
    <row r="31990" ht="24.9" customHeight="1"/>
    <row r="31991" ht="24.9" customHeight="1"/>
    <row r="31992" ht="24.9" customHeight="1"/>
    <row r="31993" ht="24.9" customHeight="1"/>
    <row r="31994" ht="24.9" customHeight="1"/>
    <row r="31995" ht="24.9" customHeight="1"/>
    <row r="31996" ht="24.9" customHeight="1"/>
    <row r="31997" ht="24.9" customHeight="1"/>
    <row r="31998" ht="24.9" customHeight="1"/>
    <row r="31999" ht="24.9" customHeight="1"/>
    <row r="32000" ht="24.9" customHeight="1"/>
    <row r="32001" ht="24.9" customHeight="1"/>
    <row r="32002" ht="24.9" customHeight="1"/>
    <row r="32003" ht="24.9" customHeight="1"/>
    <row r="32004" ht="24.9" customHeight="1"/>
    <row r="32005" ht="24.9" customHeight="1"/>
    <row r="32006" ht="24.9" customHeight="1"/>
    <row r="32007" ht="24.9" customHeight="1"/>
    <row r="32008" ht="24.9" customHeight="1"/>
    <row r="32009" ht="24.9" customHeight="1"/>
    <row r="32010" ht="24.9" customHeight="1"/>
    <row r="32011" ht="24.9" customHeight="1"/>
    <row r="32012" ht="24.9" customHeight="1"/>
    <row r="32013" ht="24.9" customHeight="1"/>
    <row r="32014" ht="24.9" customHeight="1"/>
    <row r="32015" ht="24.9" customHeight="1"/>
    <row r="32016" ht="24.9" customHeight="1"/>
    <row r="32017" ht="24.9" customHeight="1"/>
    <row r="32018" ht="24.9" customHeight="1"/>
    <row r="32019" ht="24.9" customHeight="1"/>
    <row r="32020" ht="24.9" customHeight="1"/>
    <row r="32021" ht="24.9" customHeight="1"/>
    <row r="32022" ht="24.9" customHeight="1"/>
    <row r="32023" ht="24.9" customHeight="1"/>
    <row r="32024" ht="24.9" customHeight="1"/>
    <row r="32025" ht="24.9" customHeight="1"/>
    <row r="32026" ht="24.9" customHeight="1"/>
    <row r="32027" ht="24.9" customHeight="1"/>
    <row r="32028" ht="24.9" customHeight="1"/>
    <row r="32029" ht="24.9" customHeight="1"/>
    <row r="32030" ht="24.9" customHeight="1"/>
    <row r="32031" ht="24.9" customHeight="1"/>
    <row r="32032" ht="24.9" customHeight="1"/>
    <row r="32033" ht="24.9" customHeight="1"/>
    <row r="32034" ht="24.9" customHeight="1"/>
    <row r="32035" ht="24.9" customHeight="1"/>
    <row r="32036" ht="24.9" customHeight="1"/>
    <row r="32037" ht="24.9" customHeight="1"/>
    <row r="32038" ht="24.9" customHeight="1"/>
    <row r="32039" ht="24.9" customHeight="1"/>
    <row r="32040" ht="24.9" customHeight="1"/>
    <row r="32041" ht="24.9" customHeight="1"/>
    <row r="32042" ht="24.9" customHeight="1"/>
    <row r="32043" ht="24.9" customHeight="1"/>
    <row r="32044" ht="24.9" customHeight="1"/>
    <row r="32045" ht="24.9" customHeight="1"/>
    <row r="32046" ht="24.9" customHeight="1"/>
    <row r="32047" ht="24.9" customHeight="1"/>
    <row r="32048" ht="24.9" customHeight="1"/>
    <row r="32049" ht="24.9" customHeight="1"/>
    <row r="32050" ht="24.9" customHeight="1"/>
    <row r="32051" ht="24.9" customHeight="1"/>
    <row r="32052" ht="24.9" customHeight="1"/>
    <row r="32053" ht="24.9" customHeight="1"/>
    <row r="32054" ht="24.9" customHeight="1"/>
    <row r="32055" ht="24.9" customHeight="1"/>
    <row r="32056" ht="24.9" customHeight="1"/>
    <row r="32057" ht="24.9" customHeight="1"/>
    <row r="32058" ht="24.9" customHeight="1"/>
    <row r="32059" ht="24.9" customHeight="1"/>
    <row r="32060" ht="24.9" customHeight="1"/>
    <row r="32061" ht="24.9" customHeight="1"/>
    <row r="32062" ht="24.9" customHeight="1"/>
    <row r="32063" ht="24.9" customHeight="1"/>
    <row r="32064" ht="24.9" customHeight="1"/>
    <row r="32065" ht="24.9" customHeight="1"/>
    <row r="32066" ht="24.9" customHeight="1"/>
    <row r="32067" ht="24.9" customHeight="1"/>
    <row r="32068" ht="24.9" customHeight="1"/>
    <row r="32069" ht="24.9" customHeight="1"/>
    <row r="32070" ht="24.9" customHeight="1"/>
    <row r="32071" ht="24.9" customHeight="1"/>
    <row r="32072" ht="24.9" customHeight="1"/>
    <row r="32073" ht="24.9" customHeight="1"/>
    <row r="32074" ht="24.9" customHeight="1"/>
    <row r="32075" ht="24.9" customHeight="1"/>
    <row r="32076" ht="24.9" customHeight="1"/>
    <row r="32077" ht="24.9" customHeight="1"/>
    <row r="32078" ht="24.9" customHeight="1"/>
    <row r="32079" ht="24.9" customHeight="1"/>
    <row r="32080" ht="24.9" customHeight="1"/>
    <row r="32081" ht="24.9" customHeight="1"/>
    <row r="32082" ht="24.9" customHeight="1"/>
    <row r="32083" ht="24.9" customHeight="1"/>
    <row r="32084" ht="24.9" customHeight="1"/>
    <row r="32085" ht="24.9" customHeight="1"/>
    <row r="32086" ht="24.9" customHeight="1"/>
    <row r="32087" ht="24.9" customHeight="1"/>
    <row r="32088" ht="24.9" customHeight="1"/>
    <row r="32089" ht="24.9" customHeight="1"/>
    <row r="32090" ht="24.9" customHeight="1"/>
    <row r="32091" ht="24.9" customHeight="1"/>
    <row r="32092" ht="24.9" customHeight="1"/>
    <row r="32093" ht="24.9" customHeight="1"/>
    <row r="32094" ht="24.9" customHeight="1"/>
    <row r="32095" ht="24.9" customHeight="1"/>
    <row r="32096" ht="24.9" customHeight="1"/>
    <row r="32097" ht="24.9" customHeight="1"/>
    <row r="32098" ht="24.9" customHeight="1"/>
    <row r="32099" ht="24.9" customHeight="1"/>
    <row r="32100" ht="24.9" customHeight="1"/>
    <row r="32101" ht="24.9" customHeight="1"/>
    <row r="32102" ht="24.9" customHeight="1"/>
    <row r="32103" ht="24.9" customHeight="1"/>
    <row r="32104" ht="24.9" customHeight="1"/>
    <row r="32105" ht="24.9" customHeight="1"/>
    <row r="32106" ht="24.9" customHeight="1"/>
    <row r="32107" ht="24.9" customHeight="1"/>
    <row r="32108" ht="24.9" customHeight="1"/>
    <row r="32109" ht="24.9" customHeight="1"/>
    <row r="32110" ht="24.9" customHeight="1"/>
    <row r="32111" ht="24.9" customHeight="1"/>
    <row r="32112" ht="24.9" customHeight="1"/>
    <row r="32113" ht="24.9" customHeight="1"/>
    <row r="32114" ht="24.9" customHeight="1"/>
    <row r="32115" ht="24.9" customHeight="1"/>
    <row r="32116" ht="24.9" customHeight="1"/>
    <row r="32117" ht="24.9" customHeight="1"/>
    <row r="32118" ht="24.9" customHeight="1"/>
    <row r="32119" ht="24.9" customHeight="1"/>
    <row r="32120" ht="24.9" customHeight="1"/>
    <row r="32121" ht="24.9" customHeight="1"/>
    <row r="32122" ht="24.9" customHeight="1"/>
    <row r="32123" ht="24.9" customHeight="1"/>
    <row r="32124" ht="24.9" customHeight="1"/>
    <row r="32125" ht="24.9" customHeight="1"/>
    <row r="32126" ht="24.9" customHeight="1"/>
    <row r="32127" ht="24.9" customHeight="1"/>
    <row r="32128" ht="24.9" customHeight="1"/>
    <row r="32129" ht="24.9" customHeight="1"/>
    <row r="32130" ht="24.9" customHeight="1"/>
    <row r="32131" ht="24.9" customHeight="1"/>
    <row r="32132" ht="24.9" customHeight="1"/>
    <row r="32133" ht="24.9" customHeight="1"/>
    <row r="32134" ht="24.9" customHeight="1"/>
    <row r="32135" ht="24.9" customHeight="1"/>
    <row r="32136" ht="24.9" customHeight="1"/>
    <row r="32137" ht="24.9" customHeight="1"/>
    <row r="32138" ht="24.9" customHeight="1"/>
    <row r="32139" ht="24.9" customHeight="1"/>
    <row r="32140" ht="24.9" customHeight="1"/>
    <row r="32141" ht="24.9" customHeight="1"/>
    <row r="32142" ht="24.9" customHeight="1"/>
    <row r="32143" ht="24.9" customHeight="1"/>
    <row r="32144" ht="24.9" customHeight="1"/>
    <row r="32145" ht="24.9" customHeight="1"/>
    <row r="32146" ht="24.9" customHeight="1"/>
    <row r="32147" ht="24.9" customHeight="1"/>
    <row r="32148" ht="24.9" customHeight="1"/>
    <row r="32149" ht="24.9" customHeight="1"/>
    <row r="32150" ht="24.9" customHeight="1"/>
    <row r="32151" ht="24.9" customHeight="1"/>
    <row r="32152" ht="24.9" customHeight="1"/>
    <row r="32153" ht="24.9" customHeight="1"/>
    <row r="32154" ht="24.9" customHeight="1"/>
    <row r="32155" ht="24.9" customHeight="1"/>
    <row r="32156" ht="24.9" customHeight="1"/>
    <row r="32157" ht="24.9" customHeight="1"/>
    <row r="32158" ht="24.9" customHeight="1"/>
    <row r="32159" ht="24.9" customHeight="1"/>
    <row r="32160" ht="24.9" customHeight="1"/>
    <row r="32161" ht="24.9" customHeight="1"/>
    <row r="32162" ht="24.9" customHeight="1"/>
    <row r="32163" ht="24.9" customHeight="1"/>
    <row r="32164" ht="24.9" customHeight="1"/>
    <row r="32165" ht="24.9" customHeight="1"/>
    <row r="32166" ht="24.9" customHeight="1"/>
    <row r="32167" ht="24.9" customHeight="1"/>
    <row r="32168" ht="24.9" customHeight="1"/>
    <row r="32169" ht="24.9" customHeight="1"/>
    <row r="32170" ht="24.9" customHeight="1"/>
    <row r="32171" ht="24.9" customHeight="1"/>
    <row r="32172" ht="24.9" customHeight="1"/>
    <row r="32173" ht="24.9" customHeight="1"/>
    <row r="32174" ht="24.9" customHeight="1"/>
    <row r="32175" ht="24.9" customHeight="1"/>
    <row r="32176" ht="24.9" customHeight="1"/>
    <row r="32177" ht="24.9" customHeight="1"/>
    <row r="32178" ht="24.9" customHeight="1"/>
    <row r="32179" ht="24.9" customHeight="1"/>
    <row r="32180" ht="24.9" customHeight="1"/>
    <row r="32181" ht="24.9" customHeight="1"/>
    <row r="32182" ht="24.9" customHeight="1"/>
    <row r="32183" ht="24.9" customHeight="1"/>
    <row r="32184" ht="24.9" customHeight="1"/>
    <row r="32185" ht="24.9" customHeight="1"/>
    <row r="32186" ht="24.9" customHeight="1"/>
    <row r="32187" ht="24.9" customHeight="1"/>
    <row r="32188" ht="24.9" customHeight="1"/>
    <row r="32189" ht="24.9" customHeight="1"/>
    <row r="32190" ht="24.9" customHeight="1"/>
    <row r="32191" ht="24.9" customHeight="1"/>
    <row r="32192" ht="24.9" customHeight="1"/>
    <row r="32193" ht="24.9" customHeight="1"/>
    <row r="32194" ht="24.9" customHeight="1"/>
    <row r="32195" ht="24.9" customHeight="1"/>
    <row r="32196" ht="24.9" customHeight="1"/>
    <row r="32197" ht="24.9" customHeight="1"/>
    <row r="32198" ht="24.9" customHeight="1"/>
    <row r="32199" ht="24.9" customHeight="1"/>
    <row r="32200" ht="24.9" customHeight="1"/>
    <row r="32201" ht="24.9" customHeight="1"/>
    <row r="32202" ht="24.9" customHeight="1"/>
    <row r="32203" ht="24.9" customHeight="1"/>
    <row r="32204" ht="24.9" customHeight="1"/>
    <row r="32205" ht="24.9" customHeight="1"/>
    <row r="32206" ht="24.9" customHeight="1"/>
    <row r="32207" ht="24.9" customHeight="1"/>
    <row r="32208" ht="24.9" customHeight="1"/>
    <row r="32209" ht="24.9" customHeight="1"/>
    <row r="32210" ht="24.9" customHeight="1"/>
    <row r="32211" ht="24.9" customHeight="1"/>
    <row r="32212" ht="24.9" customHeight="1"/>
    <row r="32213" ht="24.9" customHeight="1"/>
    <row r="32214" ht="24.9" customHeight="1"/>
    <row r="32215" ht="24.9" customHeight="1"/>
    <row r="32216" ht="24.9" customHeight="1"/>
    <row r="32217" ht="24.9" customHeight="1"/>
    <row r="32218" ht="24.9" customHeight="1"/>
    <row r="32219" ht="24.9" customHeight="1"/>
    <row r="32220" ht="24.9" customHeight="1"/>
    <row r="32221" ht="24.9" customHeight="1"/>
    <row r="32222" ht="24.9" customHeight="1"/>
    <row r="32223" ht="24.9" customHeight="1"/>
    <row r="32224" ht="24.9" customHeight="1"/>
    <row r="32225" ht="24.9" customHeight="1"/>
    <row r="32226" ht="24.9" customHeight="1"/>
    <row r="32227" ht="24.9" customHeight="1"/>
    <row r="32228" ht="24.9" customHeight="1"/>
    <row r="32229" ht="24.9" customHeight="1"/>
    <row r="32230" ht="24.9" customHeight="1"/>
    <row r="32231" ht="24.9" customHeight="1"/>
    <row r="32232" ht="24.9" customHeight="1"/>
    <row r="32233" ht="24.9" customHeight="1"/>
    <row r="32234" ht="24.9" customHeight="1"/>
    <row r="32235" ht="24.9" customHeight="1"/>
    <row r="32236" ht="24.9" customHeight="1"/>
    <row r="32237" ht="24.9" customHeight="1"/>
    <row r="32238" ht="24.9" customHeight="1"/>
    <row r="32239" ht="24.9" customHeight="1"/>
    <row r="32240" ht="24.9" customHeight="1"/>
    <row r="32241" ht="24.9" customHeight="1"/>
    <row r="32242" ht="24.9" customHeight="1"/>
    <row r="32243" ht="24.9" customHeight="1"/>
    <row r="32244" ht="24.9" customHeight="1"/>
    <row r="32245" ht="24.9" customHeight="1"/>
    <row r="32246" ht="24.9" customHeight="1"/>
    <row r="32247" ht="24.9" customHeight="1"/>
    <row r="32248" ht="24.9" customHeight="1"/>
    <row r="32249" ht="24.9" customHeight="1"/>
    <row r="32250" ht="24.9" customHeight="1"/>
    <row r="32251" ht="24.9" customHeight="1"/>
    <row r="32252" ht="24.9" customHeight="1"/>
    <row r="32253" ht="24.9" customHeight="1"/>
    <row r="32254" ht="24.9" customHeight="1"/>
    <row r="32255" ht="24.9" customHeight="1"/>
    <row r="32256" ht="24.9" customHeight="1"/>
    <row r="32257" ht="24.9" customHeight="1"/>
    <row r="32258" ht="24.9" customHeight="1"/>
    <row r="32259" ht="24.9" customHeight="1"/>
    <row r="32260" ht="24.9" customHeight="1"/>
    <row r="32261" ht="24.9" customHeight="1"/>
    <row r="32262" ht="24.9" customHeight="1"/>
    <row r="32263" ht="24.9" customHeight="1"/>
    <row r="32264" ht="24.9" customHeight="1"/>
    <row r="32265" ht="24.9" customHeight="1"/>
    <row r="32266" ht="24.9" customHeight="1"/>
    <row r="32267" ht="24.9" customHeight="1"/>
    <row r="32268" ht="24.9" customHeight="1"/>
    <row r="32269" ht="24.9" customHeight="1"/>
    <row r="32270" ht="24.9" customHeight="1"/>
    <row r="32271" ht="24.9" customHeight="1"/>
    <row r="32272" ht="24.9" customHeight="1"/>
    <row r="32273" ht="24.9" customHeight="1"/>
    <row r="32274" ht="24.9" customHeight="1"/>
    <row r="32275" ht="24.9" customHeight="1"/>
    <row r="32276" ht="24.9" customHeight="1"/>
    <row r="32277" ht="24.9" customHeight="1"/>
    <row r="32278" ht="24.9" customHeight="1"/>
    <row r="32279" ht="24.9" customHeight="1"/>
    <row r="32280" ht="24.9" customHeight="1"/>
    <row r="32281" ht="24.9" customHeight="1"/>
    <row r="32282" ht="24.9" customHeight="1"/>
    <row r="32283" ht="24.9" customHeight="1"/>
    <row r="32284" ht="24.9" customHeight="1"/>
    <row r="32285" ht="24.9" customHeight="1"/>
    <row r="32286" ht="24.9" customHeight="1"/>
    <row r="32287" ht="24.9" customHeight="1"/>
    <row r="32288" ht="24.9" customHeight="1"/>
    <row r="32289" ht="24.9" customHeight="1"/>
    <row r="32290" ht="24.9" customHeight="1"/>
    <row r="32291" ht="24.9" customHeight="1"/>
    <row r="32292" ht="24.9" customHeight="1"/>
    <row r="32293" ht="24.9" customHeight="1"/>
    <row r="32294" ht="24.9" customHeight="1"/>
    <row r="32295" ht="24.9" customHeight="1"/>
    <row r="32296" ht="24.9" customHeight="1"/>
    <row r="32297" ht="24.9" customHeight="1"/>
    <row r="32298" ht="24.9" customHeight="1"/>
    <row r="32299" ht="24.9" customHeight="1"/>
    <row r="32300" ht="24.9" customHeight="1"/>
    <row r="32301" ht="24.9" customHeight="1"/>
    <row r="32302" ht="24.9" customHeight="1"/>
    <row r="32303" ht="24.9" customHeight="1"/>
    <row r="32304" ht="24.9" customHeight="1"/>
    <row r="32305" ht="24.9" customHeight="1"/>
    <row r="32306" ht="24.9" customHeight="1"/>
    <row r="32307" ht="24.9" customHeight="1"/>
    <row r="32308" ht="24.9" customHeight="1"/>
    <row r="32309" ht="24.9" customHeight="1"/>
    <row r="32310" ht="24.9" customHeight="1"/>
    <row r="32311" ht="24.9" customHeight="1"/>
    <row r="32312" ht="24.9" customHeight="1"/>
    <row r="32313" ht="24.9" customHeight="1"/>
    <row r="32314" ht="24.9" customHeight="1"/>
    <row r="32315" ht="24.9" customHeight="1"/>
    <row r="32316" ht="24.9" customHeight="1"/>
    <row r="32317" ht="24.9" customHeight="1"/>
    <row r="32318" ht="24.9" customHeight="1"/>
    <row r="32319" ht="24.9" customHeight="1"/>
    <row r="32320" ht="24.9" customHeight="1"/>
    <row r="32321" ht="24.9" customHeight="1"/>
    <row r="32322" ht="24.9" customHeight="1"/>
    <row r="32323" ht="24.9" customHeight="1"/>
    <row r="32324" ht="24.9" customHeight="1"/>
    <row r="32325" ht="24.9" customHeight="1"/>
    <row r="32326" ht="24.9" customHeight="1"/>
    <row r="32327" ht="24.9" customHeight="1"/>
    <row r="32328" ht="24.9" customHeight="1"/>
    <row r="32329" ht="24.9" customHeight="1"/>
    <row r="32330" ht="24.9" customHeight="1"/>
    <row r="32331" ht="24.9" customHeight="1"/>
    <row r="32332" ht="24.9" customHeight="1"/>
    <row r="32333" ht="24.9" customHeight="1"/>
    <row r="32334" ht="24.9" customHeight="1"/>
    <row r="32335" ht="24.9" customHeight="1"/>
    <row r="32336" ht="24.9" customHeight="1"/>
    <row r="32337" ht="24.9" customHeight="1"/>
    <row r="32338" ht="24.9" customHeight="1"/>
    <row r="32339" ht="24.9" customHeight="1"/>
    <row r="32340" ht="24.9" customHeight="1"/>
    <row r="32341" ht="24.9" customHeight="1"/>
    <row r="32342" ht="24.9" customHeight="1"/>
    <row r="32343" ht="24.9" customHeight="1"/>
    <row r="32344" ht="24.9" customHeight="1"/>
    <row r="32345" ht="24.9" customHeight="1"/>
    <row r="32346" ht="24.9" customHeight="1"/>
    <row r="32347" ht="24.9" customHeight="1"/>
    <row r="32348" ht="24.9" customHeight="1"/>
    <row r="32349" ht="24.9" customHeight="1"/>
    <row r="32350" ht="24.9" customHeight="1"/>
    <row r="32351" ht="24.9" customHeight="1"/>
    <row r="32352" ht="24.9" customHeight="1"/>
    <row r="32353" ht="24.9" customHeight="1"/>
    <row r="32354" ht="24.9" customHeight="1"/>
    <row r="32355" ht="24.9" customHeight="1"/>
    <row r="32356" ht="24.9" customHeight="1"/>
    <row r="32357" ht="24.9" customHeight="1"/>
    <row r="32358" ht="24.9" customHeight="1"/>
    <row r="32359" ht="24.9" customHeight="1"/>
    <row r="32360" ht="24.9" customHeight="1"/>
    <row r="32361" ht="24.9" customHeight="1"/>
    <row r="32362" ht="24.9" customHeight="1"/>
    <row r="32363" ht="24.9" customHeight="1"/>
    <row r="32364" ht="24.9" customHeight="1"/>
    <row r="32365" ht="24.9" customHeight="1"/>
    <row r="32366" ht="24.9" customHeight="1"/>
    <row r="32367" ht="24.9" customHeight="1"/>
    <row r="32368" ht="24.9" customHeight="1"/>
    <row r="32369" ht="24.9" customHeight="1"/>
    <row r="32370" ht="24.9" customHeight="1"/>
    <row r="32371" ht="24.9" customHeight="1"/>
    <row r="32372" ht="24.9" customHeight="1"/>
    <row r="32373" ht="24.9" customHeight="1"/>
    <row r="32374" ht="24.9" customHeight="1"/>
    <row r="32375" ht="24.9" customHeight="1"/>
    <row r="32376" ht="24.9" customHeight="1"/>
    <row r="32377" ht="24.9" customHeight="1"/>
    <row r="32378" ht="24.9" customHeight="1"/>
    <row r="32379" ht="24.9" customHeight="1"/>
    <row r="32380" ht="24.9" customHeight="1"/>
    <row r="32381" ht="24.9" customHeight="1"/>
    <row r="32382" ht="24.9" customHeight="1"/>
    <row r="32383" ht="24.9" customHeight="1"/>
    <row r="32384" ht="24.9" customHeight="1"/>
    <row r="32385" ht="24.9" customHeight="1"/>
    <row r="32386" ht="24.9" customHeight="1"/>
    <row r="32387" ht="24.9" customHeight="1"/>
    <row r="32388" ht="24.9" customHeight="1"/>
    <row r="32389" ht="24.9" customHeight="1"/>
    <row r="32390" ht="24.9" customHeight="1"/>
    <row r="32391" ht="24.9" customHeight="1"/>
    <row r="32392" ht="24.9" customHeight="1"/>
    <row r="32393" ht="24.9" customHeight="1"/>
    <row r="32394" ht="24.9" customHeight="1"/>
    <row r="32395" ht="24.9" customHeight="1"/>
    <row r="32396" ht="24.9" customHeight="1"/>
    <row r="32397" ht="24.9" customHeight="1"/>
    <row r="32398" ht="24.9" customHeight="1"/>
    <row r="32399" ht="24.9" customHeight="1"/>
    <row r="32400" ht="24.9" customHeight="1"/>
    <row r="32401" ht="24.9" customHeight="1"/>
    <row r="32402" ht="24.9" customHeight="1"/>
    <row r="32403" ht="24.9" customHeight="1"/>
    <row r="32404" ht="24.9" customHeight="1"/>
    <row r="32405" ht="24.9" customHeight="1"/>
    <row r="32406" ht="24.9" customHeight="1"/>
    <row r="32407" ht="24.9" customHeight="1"/>
    <row r="32408" ht="24.9" customHeight="1"/>
    <row r="32409" ht="24.9" customHeight="1"/>
    <row r="32410" ht="24.9" customHeight="1"/>
    <row r="32411" ht="24.9" customHeight="1"/>
    <row r="32412" ht="24.9" customHeight="1"/>
    <row r="32413" ht="24.9" customHeight="1"/>
    <row r="32414" ht="24.9" customHeight="1"/>
    <row r="32415" ht="24.9" customHeight="1"/>
    <row r="32416" ht="24.9" customHeight="1"/>
    <row r="32417" ht="24.9" customHeight="1"/>
    <row r="32418" ht="24.9" customHeight="1"/>
    <row r="32419" ht="24.9" customHeight="1"/>
    <row r="32420" ht="24.9" customHeight="1"/>
    <row r="32421" ht="24.9" customHeight="1"/>
    <row r="32422" ht="24.9" customHeight="1"/>
    <row r="32423" ht="24.9" customHeight="1"/>
    <row r="32424" ht="24.9" customHeight="1"/>
    <row r="32425" ht="24.9" customHeight="1"/>
    <row r="32426" ht="24.9" customHeight="1"/>
    <row r="32427" ht="24.9" customHeight="1"/>
    <row r="32428" ht="24.9" customHeight="1"/>
    <row r="32429" ht="24.9" customHeight="1"/>
    <row r="32430" ht="24.9" customHeight="1"/>
    <row r="32431" ht="24.9" customHeight="1"/>
    <row r="32432" ht="24.9" customHeight="1"/>
    <row r="32433" ht="24.9" customHeight="1"/>
    <row r="32434" ht="24.9" customHeight="1"/>
    <row r="32435" ht="24.9" customHeight="1"/>
    <row r="32436" ht="24.9" customHeight="1"/>
    <row r="32437" ht="24.9" customHeight="1"/>
    <row r="32438" ht="24.9" customHeight="1"/>
    <row r="32439" ht="24.9" customHeight="1"/>
    <row r="32440" ht="24.9" customHeight="1"/>
    <row r="32441" ht="24.9" customHeight="1"/>
    <row r="32442" ht="24.9" customHeight="1"/>
    <row r="32443" ht="24.9" customHeight="1"/>
    <row r="32444" ht="24.9" customHeight="1"/>
    <row r="32445" ht="24.9" customHeight="1"/>
    <row r="32446" ht="24.9" customHeight="1"/>
    <row r="32447" ht="24.9" customHeight="1"/>
    <row r="32448" ht="24.9" customHeight="1"/>
    <row r="32449" ht="24.9" customHeight="1"/>
    <row r="32450" ht="24.9" customHeight="1"/>
    <row r="32451" ht="24.9" customHeight="1"/>
    <row r="32452" ht="24.9" customHeight="1"/>
    <row r="32453" ht="24.9" customHeight="1"/>
    <row r="32454" ht="24.9" customHeight="1"/>
    <row r="32455" ht="24.9" customHeight="1"/>
    <row r="32456" ht="24.9" customHeight="1"/>
    <row r="32457" ht="24.9" customHeight="1"/>
    <row r="32458" ht="24.9" customHeight="1"/>
    <row r="32459" ht="24.9" customHeight="1"/>
    <row r="32460" ht="24.9" customHeight="1"/>
    <row r="32461" ht="24.9" customHeight="1"/>
    <row r="32462" ht="24.9" customHeight="1"/>
    <row r="32463" ht="24.9" customHeight="1"/>
    <row r="32464" ht="24.9" customHeight="1"/>
    <row r="32465" ht="24.9" customHeight="1"/>
    <row r="32466" ht="24.9" customHeight="1"/>
    <row r="32467" ht="24.9" customHeight="1"/>
    <row r="32468" ht="24.9" customHeight="1"/>
    <row r="32469" ht="24.9" customHeight="1"/>
    <row r="32470" ht="24.9" customHeight="1"/>
    <row r="32471" ht="24.9" customHeight="1"/>
    <row r="32472" ht="24.9" customHeight="1"/>
    <row r="32473" ht="24.9" customHeight="1"/>
    <row r="32474" ht="24.9" customHeight="1"/>
    <row r="32475" ht="24.9" customHeight="1"/>
    <row r="32476" ht="24.9" customHeight="1"/>
    <row r="32477" ht="24.9" customHeight="1"/>
    <row r="32478" ht="24.9" customHeight="1"/>
    <row r="32479" ht="24.9" customHeight="1"/>
    <row r="32480" ht="24.9" customHeight="1"/>
    <row r="32481" ht="24.9" customHeight="1"/>
    <row r="32482" ht="24.9" customHeight="1"/>
    <row r="32483" ht="24.9" customHeight="1"/>
    <row r="32484" ht="24.9" customHeight="1"/>
    <row r="32485" ht="24.9" customHeight="1"/>
    <row r="32486" ht="24.9" customHeight="1"/>
    <row r="32487" ht="24.9" customHeight="1"/>
    <row r="32488" ht="24.9" customHeight="1"/>
    <row r="32489" ht="24.9" customHeight="1"/>
    <row r="32490" ht="24.9" customHeight="1"/>
    <row r="32491" ht="24.9" customHeight="1"/>
    <row r="32492" ht="24.9" customHeight="1"/>
    <row r="32493" ht="24.9" customHeight="1"/>
    <row r="32494" ht="24.9" customHeight="1"/>
    <row r="32495" ht="24.9" customHeight="1"/>
    <row r="32496" ht="24.9" customHeight="1"/>
    <row r="32497" ht="24.9" customHeight="1"/>
    <row r="32498" ht="24.9" customHeight="1"/>
    <row r="32499" ht="24.9" customHeight="1"/>
    <row r="32500" ht="24.9" customHeight="1"/>
    <row r="32501" ht="24.9" customHeight="1"/>
    <row r="32502" ht="24.9" customHeight="1"/>
    <row r="32503" ht="24.9" customHeight="1"/>
    <row r="32504" ht="24.9" customHeight="1"/>
    <row r="32505" ht="24.9" customHeight="1"/>
    <row r="32506" ht="24.9" customHeight="1"/>
    <row r="32507" ht="24.9" customHeight="1"/>
    <row r="32508" ht="24.9" customHeight="1"/>
    <row r="32509" ht="24.9" customHeight="1"/>
    <row r="32510" ht="24.9" customHeight="1"/>
    <row r="32511" ht="24.9" customHeight="1"/>
    <row r="32512" ht="24.9" customHeight="1"/>
    <row r="32513" ht="24.9" customHeight="1"/>
    <row r="32514" ht="24.9" customHeight="1"/>
    <row r="32515" ht="24.9" customHeight="1"/>
    <row r="32516" ht="24.9" customHeight="1"/>
    <row r="32517" ht="24.9" customHeight="1"/>
    <row r="32518" ht="24.9" customHeight="1"/>
    <row r="32519" ht="24.9" customHeight="1"/>
    <row r="32520" ht="24.9" customHeight="1"/>
    <row r="32521" ht="24.9" customHeight="1"/>
    <row r="32522" ht="24.9" customHeight="1"/>
    <row r="32523" ht="24.9" customHeight="1"/>
    <row r="32524" ht="24.9" customHeight="1"/>
    <row r="32525" ht="24.9" customHeight="1"/>
    <row r="32526" ht="24.9" customHeight="1"/>
    <row r="32527" ht="24.9" customHeight="1"/>
    <row r="32528" ht="24.9" customHeight="1"/>
    <row r="32529" ht="24.9" customHeight="1"/>
    <row r="32530" ht="24.9" customHeight="1"/>
    <row r="32531" ht="24.9" customHeight="1"/>
    <row r="32532" ht="24.9" customHeight="1"/>
    <row r="32533" ht="24.9" customHeight="1"/>
    <row r="32534" ht="24.9" customHeight="1"/>
    <row r="32535" ht="24.9" customHeight="1"/>
    <row r="32536" ht="24.9" customHeight="1"/>
    <row r="32537" ht="24.9" customHeight="1"/>
    <row r="32538" ht="24.9" customHeight="1"/>
    <row r="32539" ht="24.9" customHeight="1"/>
    <row r="32540" ht="24.9" customHeight="1"/>
    <row r="32541" ht="24.9" customHeight="1"/>
    <row r="32542" ht="24.9" customHeight="1"/>
    <row r="32543" ht="24.9" customHeight="1"/>
    <row r="32544" ht="24.9" customHeight="1"/>
    <row r="32545" ht="24.9" customHeight="1"/>
    <row r="32546" ht="24.9" customHeight="1"/>
    <row r="32547" ht="24.9" customHeight="1"/>
    <row r="32548" ht="24.9" customHeight="1"/>
    <row r="32549" ht="24.9" customHeight="1"/>
    <row r="32550" ht="24.9" customHeight="1"/>
    <row r="32551" ht="24.9" customHeight="1"/>
    <row r="32552" ht="24.9" customHeight="1"/>
    <row r="32553" ht="24.9" customHeight="1"/>
    <row r="32554" ht="24.9" customHeight="1"/>
    <row r="32555" ht="24.9" customHeight="1"/>
    <row r="32556" ht="24.9" customHeight="1"/>
    <row r="32557" ht="24.9" customHeight="1"/>
    <row r="32558" ht="24.9" customHeight="1"/>
    <row r="32559" ht="24.9" customHeight="1"/>
    <row r="32560" ht="24.9" customHeight="1"/>
    <row r="32561" ht="24.9" customHeight="1"/>
    <row r="32562" ht="24.9" customHeight="1"/>
    <row r="32563" ht="24.9" customHeight="1"/>
    <row r="32564" ht="24.9" customHeight="1"/>
    <row r="32565" ht="24.9" customHeight="1"/>
    <row r="32566" ht="24.9" customHeight="1"/>
    <row r="32567" ht="24.9" customHeight="1"/>
    <row r="32568" ht="24.9" customHeight="1"/>
    <row r="32569" ht="24.9" customHeight="1"/>
    <row r="32570" ht="24.9" customHeight="1"/>
    <row r="32571" ht="24.9" customHeight="1"/>
    <row r="32572" ht="24.9" customHeight="1"/>
    <row r="32573" ht="24.9" customHeight="1"/>
    <row r="32574" ht="24.9" customHeight="1"/>
    <row r="32575" ht="24.9" customHeight="1"/>
    <row r="32576" ht="24.9" customHeight="1"/>
    <row r="32577" ht="24.9" customHeight="1"/>
    <row r="32578" ht="24.9" customHeight="1"/>
    <row r="32579" ht="24.9" customHeight="1"/>
    <row r="32580" ht="24.9" customHeight="1"/>
    <row r="32581" ht="24.9" customHeight="1"/>
    <row r="32582" ht="24.9" customHeight="1"/>
    <row r="32583" ht="24.9" customHeight="1"/>
    <row r="32584" ht="24.9" customHeight="1"/>
    <row r="32585" ht="24.9" customHeight="1"/>
    <row r="32586" ht="24.9" customHeight="1"/>
    <row r="32587" ht="24.9" customHeight="1"/>
    <row r="32588" ht="24.9" customHeight="1"/>
    <row r="32589" ht="24.9" customHeight="1"/>
    <row r="32590" ht="24.9" customHeight="1"/>
    <row r="32591" ht="24.9" customHeight="1"/>
    <row r="32592" ht="24.9" customHeight="1"/>
    <row r="32593" ht="24.9" customHeight="1"/>
    <row r="32594" ht="24.9" customHeight="1"/>
    <row r="32595" ht="24.9" customHeight="1"/>
    <row r="32596" ht="24.9" customHeight="1"/>
    <row r="32597" ht="24.9" customHeight="1"/>
    <row r="32598" ht="24.9" customHeight="1"/>
    <row r="32599" ht="24.9" customHeight="1"/>
    <row r="32600" ht="24.9" customHeight="1"/>
    <row r="32601" ht="24.9" customHeight="1"/>
    <row r="32602" ht="24.9" customHeight="1"/>
    <row r="32603" ht="24.9" customHeight="1"/>
    <row r="32604" ht="24.9" customHeight="1"/>
    <row r="32605" ht="24.9" customHeight="1"/>
    <row r="32606" ht="24.9" customHeight="1"/>
    <row r="32607" ht="24.9" customHeight="1"/>
    <row r="32608" ht="24.9" customHeight="1"/>
    <row r="32609" ht="24.9" customHeight="1"/>
    <row r="32610" ht="24.9" customHeight="1"/>
    <row r="32611" ht="24.9" customHeight="1"/>
    <row r="32612" ht="24.9" customHeight="1"/>
    <row r="32613" ht="24.9" customHeight="1"/>
    <row r="32614" ht="24.9" customHeight="1"/>
    <row r="32615" ht="24.9" customHeight="1"/>
    <row r="32616" ht="24.9" customHeight="1"/>
    <row r="32617" ht="24.9" customHeight="1"/>
    <row r="32618" ht="24.9" customHeight="1"/>
    <row r="32619" ht="24.9" customHeight="1"/>
    <row r="32620" ht="24.9" customHeight="1"/>
    <row r="32621" ht="24.9" customHeight="1"/>
    <row r="32622" ht="24.9" customHeight="1"/>
    <row r="32623" ht="24.9" customHeight="1"/>
    <row r="32624" ht="24.9" customHeight="1"/>
    <row r="32625" ht="24.9" customHeight="1"/>
    <row r="32626" ht="24.9" customHeight="1"/>
    <row r="32627" ht="24.9" customHeight="1"/>
    <row r="32628" ht="24.9" customHeight="1"/>
    <row r="32629" ht="24.9" customHeight="1"/>
    <row r="32630" ht="24.9" customHeight="1"/>
    <row r="32631" ht="24.9" customHeight="1"/>
    <row r="32632" ht="24.9" customHeight="1"/>
    <row r="32633" ht="24.9" customHeight="1"/>
    <row r="32634" ht="24.9" customHeight="1"/>
    <row r="32635" ht="24.9" customHeight="1"/>
    <row r="32636" ht="24.9" customHeight="1"/>
    <row r="32637" ht="24.9" customHeight="1"/>
    <row r="32638" ht="24.9" customHeight="1"/>
    <row r="32639" ht="24.9" customHeight="1"/>
    <row r="32640" ht="24.9" customHeight="1"/>
    <row r="32641" ht="24.9" customHeight="1"/>
    <row r="32642" ht="24.9" customHeight="1"/>
    <row r="32643" ht="24.9" customHeight="1"/>
    <row r="32644" ht="24.9" customHeight="1"/>
    <row r="32645" ht="24.9" customHeight="1"/>
    <row r="32646" ht="24.9" customHeight="1"/>
    <row r="32647" ht="24.9" customHeight="1"/>
    <row r="32648" ht="24.9" customHeight="1"/>
    <row r="32649" ht="24.9" customHeight="1"/>
    <row r="32650" ht="24.9" customHeight="1"/>
    <row r="32651" ht="24.9" customHeight="1"/>
    <row r="32652" ht="24.9" customHeight="1"/>
    <row r="32653" ht="24.9" customHeight="1"/>
    <row r="32654" ht="24.9" customHeight="1"/>
    <row r="32655" ht="24.9" customHeight="1"/>
    <row r="32656" ht="24.9" customHeight="1"/>
    <row r="32657" ht="24.9" customHeight="1"/>
    <row r="32658" ht="24.9" customHeight="1"/>
    <row r="32659" ht="24.9" customHeight="1"/>
    <row r="32660" ht="24.9" customHeight="1"/>
    <row r="32661" ht="24.9" customHeight="1"/>
    <row r="32662" ht="24.9" customHeight="1"/>
    <row r="32663" ht="24.9" customHeight="1"/>
    <row r="32664" ht="24.9" customHeight="1"/>
    <row r="32665" ht="24.9" customHeight="1"/>
    <row r="32666" ht="24.9" customHeight="1"/>
    <row r="32667" ht="24.9" customHeight="1"/>
    <row r="32668" ht="24.9" customHeight="1"/>
    <row r="32669" ht="24.9" customHeight="1"/>
    <row r="32670" ht="24.9" customHeight="1"/>
    <row r="32671" ht="24.9" customHeight="1"/>
    <row r="32672" ht="24.9" customHeight="1"/>
    <row r="32673" ht="24.9" customHeight="1"/>
    <row r="32674" ht="24.9" customHeight="1"/>
    <row r="32675" ht="24.9" customHeight="1"/>
    <row r="32676" ht="24.9" customHeight="1"/>
    <row r="32677" ht="24.9" customHeight="1"/>
    <row r="32678" ht="24.9" customHeight="1"/>
    <row r="32679" ht="24.9" customHeight="1"/>
    <row r="32680" ht="24.9" customHeight="1"/>
    <row r="32681" ht="24.9" customHeight="1"/>
    <row r="32682" ht="24.9" customHeight="1"/>
    <row r="32683" ht="24.9" customHeight="1"/>
    <row r="32684" ht="24.9" customHeight="1"/>
    <row r="32685" ht="24.9" customHeight="1"/>
    <row r="32686" ht="24.9" customHeight="1"/>
    <row r="32687" ht="24.9" customHeight="1"/>
    <row r="32688" ht="24.9" customHeight="1"/>
    <row r="32689" ht="24.9" customHeight="1"/>
    <row r="32690" ht="24.9" customHeight="1"/>
    <row r="32691" ht="24.9" customHeight="1"/>
    <row r="32692" ht="24.9" customHeight="1"/>
    <row r="32693" ht="24.9" customHeight="1"/>
    <row r="32694" ht="24.9" customHeight="1"/>
    <row r="32695" ht="24.9" customHeight="1"/>
    <row r="32696" ht="24.9" customHeight="1"/>
    <row r="32697" ht="24.9" customHeight="1"/>
    <row r="32698" ht="24.9" customHeight="1"/>
    <row r="32699" ht="24.9" customHeight="1"/>
    <row r="32700" ht="24.9" customHeight="1"/>
    <row r="32701" ht="24.9" customHeight="1"/>
    <row r="32702" ht="24.9" customHeight="1"/>
    <row r="32703" ht="24.9" customHeight="1"/>
    <row r="32704" ht="24.9" customHeight="1"/>
    <row r="32705" ht="24.9" customHeight="1"/>
    <row r="32706" ht="24.9" customHeight="1"/>
    <row r="32707" ht="24.9" customHeight="1"/>
    <row r="32708" ht="24.9" customHeight="1"/>
    <row r="32709" ht="24.9" customHeight="1"/>
    <row r="32710" ht="24.9" customHeight="1"/>
    <row r="32711" ht="24.9" customHeight="1"/>
    <row r="32712" ht="24.9" customHeight="1"/>
    <row r="32713" ht="24.9" customHeight="1"/>
    <row r="32714" ht="24.9" customHeight="1"/>
    <row r="32715" ht="24.9" customHeight="1"/>
    <row r="32716" ht="24.9" customHeight="1"/>
    <row r="32717" ht="24.9" customHeight="1"/>
    <row r="32718" ht="24.9" customHeight="1"/>
    <row r="32719" ht="24.9" customHeight="1"/>
    <row r="32720" ht="24.9" customHeight="1"/>
    <row r="32721" ht="24.9" customHeight="1"/>
    <row r="32722" ht="24.9" customHeight="1"/>
    <row r="32723" ht="24.9" customHeight="1"/>
    <row r="32724" ht="24.9" customHeight="1"/>
    <row r="32725" ht="24.9" customHeight="1"/>
    <row r="32726" ht="24.9" customHeight="1"/>
    <row r="32727" ht="24.9" customHeight="1"/>
    <row r="32728" ht="24.9" customHeight="1"/>
    <row r="32729" ht="24.9" customHeight="1"/>
    <row r="32730" ht="24.9" customHeight="1"/>
    <row r="32731" ht="24.9" customHeight="1"/>
    <row r="32732" ht="24.9" customHeight="1"/>
    <row r="32733" ht="24.9" customHeight="1"/>
    <row r="32734" ht="24.9" customHeight="1"/>
    <row r="32735" ht="24.9" customHeight="1"/>
    <row r="32736" ht="24.9" customHeight="1"/>
    <row r="32737" ht="24.9" customHeight="1"/>
    <row r="32738" ht="24.9" customHeight="1"/>
    <row r="32739" ht="24.9" customHeight="1"/>
    <row r="32740" ht="24.9" customHeight="1"/>
    <row r="32741" ht="24.9" customHeight="1"/>
    <row r="32742" ht="24.9" customHeight="1"/>
    <row r="32743" ht="24.9" customHeight="1"/>
    <row r="32744" ht="24.9" customHeight="1"/>
    <row r="32745" ht="24.9" customHeight="1"/>
    <row r="32746" ht="24.9" customHeight="1"/>
    <row r="32747" ht="24.9" customHeight="1"/>
    <row r="32748" ht="24.9" customHeight="1"/>
    <row r="32749" ht="24.9" customHeight="1"/>
    <row r="32750" ht="24.9" customHeight="1"/>
    <row r="32751" ht="24.9" customHeight="1"/>
    <row r="32752" ht="24.9" customHeight="1"/>
    <row r="32753" ht="24.9" customHeight="1"/>
    <row r="32754" ht="24.9" customHeight="1"/>
    <row r="32755" ht="24.9" customHeight="1"/>
    <row r="32756" ht="24.9" customHeight="1"/>
    <row r="32757" ht="24.9" customHeight="1"/>
    <row r="32758" ht="24.9" customHeight="1"/>
    <row r="32759" ht="24.9" customHeight="1"/>
    <row r="32760" ht="24.9" customHeight="1"/>
    <row r="32761" ht="24.9" customHeight="1"/>
    <row r="32762" ht="24.9" customHeight="1"/>
    <row r="32763" ht="24.9" customHeight="1"/>
    <row r="32764" ht="24.9" customHeight="1"/>
    <row r="32765" ht="24.9" customHeight="1"/>
    <row r="32766" ht="24.9" customHeight="1"/>
    <row r="32767" ht="24.9" customHeight="1"/>
    <row r="32768" ht="24.9" customHeight="1"/>
    <row r="32769" ht="24.9" customHeight="1"/>
    <row r="32770" ht="24.9" customHeight="1"/>
    <row r="32771" ht="24.9" customHeight="1"/>
    <row r="32772" ht="24.9" customHeight="1"/>
    <row r="32773" ht="24.9" customHeight="1"/>
    <row r="32774" ht="24.9" customHeight="1"/>
    <row r="32775" ht="24.9" customHeight="1"/>
    <row r="32776" ht="24.9" customHeight="1"/>
    <row r="32777" ht="24.9" customHeight="1"/>
    <row r="32778" ht="24.9" customHeight="1"/>
    <row r="32779" ht="24.9" customHeight="1"/>
    <row r="32780" ht="24.9" customHeight="1"/>
    <row r="32781" ht="24.9" customHeight="1"/>
    <row r="32782" ht="24.9" customHeight="1"/>
    <row r="32783" ht="24.9" customHeight="1"/>
    <row r="32784" ht="24.9" customHeight="1"/>
    <row r="32785" ht="24.9" customHeight="1"/>
    <row r="32786" ht="24.9" customHeight="1"/>
    <row r="32787" ht="24.9" customHeight="1"/>
    <row r="32788" ht="24.9" customHeight="1"/>
    <row r="32789" ht="24.9" customHeight="1"/>
    <row r="32790" ht="24.9" customHeight="1"/>
    <row r="32791" ht="24.9" customHeight="1"/>
    <row r="32792" ht="24.9" customHeight="1"/>
    <row r="32793" ht="24.9" customHeight="1"/>
    <row r="32794" ht="24.9" customHeight="1"/>
    <row r="32795" ht="24.9" customHeight="1"/>
    <row r="32796" ht="24.9" customHeight="1"/>
    <row r="32797" ht="24.9" customHeight="1"/>
    <row r="32798" ht="24.9" customHeight="1"/>
    <row r="32799" ht="24.9" customHeight="1"/>
    <row r="32800" ht="24.9" customHeight="1"/>
    <row r="32801" ht="24.9" customHeight="1"/>
    <row r="32802" ht="24.9" customHeight="1"/>
    <row r="32803" ht="24.9" customHeight="1"/>
    <row r="32804" ht="24.9" customHeight="1"/>
    <row r="32805" ht="24.9" customHeight="1"/>
    <row r="32806" ht="24.9" customHeight="1"/>
    <row r="32807" ht="24.9" customHeight="1"/>
    <row r="32808" ht="24.9" customHeight="1"/>
    <row r="32809" ht="24.9" customHeight="1"/>
    <row r="32810" ht="24.9" customHeight="1"/>
    <row r="32811" ht="24.9" customHeight="1"/>
    <row r="32812" ht="24.9" customHeight="1"/>
    <row r="32813" ht="24.9" customHeight="1"/>
    <row r="32814" ht="24.9" customHeight="1"/>
    <row r="32815" ht="24.9" customHeight="1"/>
    <row r="32816" ht="24.9" customHeight="1"/>
    <row r="32817" ht="24.9" customHeight="1"/>
    <row r="32818" ht="24.9" customHeight="1"/>
    <row r="32819" ht="24.9" customHeight="1"/>
    <row r="32820" ht="24.9" customHeight="1"/>
    <row r="32821" ht="24.9" customHeight="1"/>
    <row r="32822" ht="24.9" customHeight="1"/>
    <row r="32823" ht="24.9" customHeight="1"/>
    <row r="32824" ht="24.9" customHeight="1"/>
    <row r="32825" ht="24.9" customHeight="1"/>
    <row r="32826" ht="24.9" customHeight="1"/>
    <row r="32827" ht="24.9" customHeight="1"/>
    <row r="32828" ht="24.9" customHeight="1"/>
    <row r="32829" ht="24.9" customHeight="1"/>
    <row r="32830" ht="24.9" customHeight="1"/>
    <row r="32831" ht="24.9" customHeight="1"/>
    <row r="32832" ht="24.9" customHeight="1"/>
    <row r="32833" ht="24.9" customHeight="1"/>
    <row r="32834" ht="24.9" customHeight="1"/>
    <row r="32835" ht="24.9" customHeight="1"/>
    <row r="32836" ht="24.9" customHeight="1"/>
    <row r="32837" ht="24.9" customHeight="1"/>
    <row r="32838" ht="24.9" customHeight="1"/>
    <row r="32839" ht="24.9" customHeight="1"/>
    <row r="32840" ht="24.9" customHeight="1"/>
    <row r="32841" ht="24.9" customHeight="1"/>
    <row r="32842" ht="24.9" customHeight="1"/>
    <row r="32843" ht="24.9" customHeight="1"/>
    <row r="32844" ht="24.9" customHeight="1"/>
    <row r="32845" ht="24.9" customHeight="1"/>
    <row r="32846" ht="24.9" customHeight="1"/>
    <row r="32847" ht="24.9" customHeight="1"/>
    <row r="32848" ht="24.9" customHeight="1"/>
    <row r="32849" ht="24.9" customHeight="1"/>
    <row r="32850" ht="24.9" customHeight="1"/>
    <row r="32851" ht="24.9" customHeight="1"/>
    <row r="32852" ht="24.9" customHeight="1"/>
    <row r="32853" ht="24.9" customHeight="1"/>
    <row r="32854" ht="24.9" customHeight="1"/>
    <row r="32855" ht="24.9" customHeight="1"/>
    <row r="32856" ht="24.9" customHeight="1"/>
    <row r="32857" ht="24.9" customHeight="1"/>
    <row r="32858" ht="24.9" customHeight="1"/>
    <row r="32859" ht="24.9" customHeight="1"/>
    <row r="32860" ht="24.9" customHeight="1"/>
    <row r="32861" ht="24.9" customHeight="1"/>
    <row r="32862" ht="24.9" customHeight="1"/>
    <row r="32863" ht="24.9" customHeight="1"/>
    <row r="32864" ht="24.9" customHeight="1"/>
    <row r="32865" ht="24.9" customHeight="1"/>
    <row r="32866" ht="24.9" customHeight="1"/>
    <row r="32867" ht="24.9" customHeight="1"/>
    <row r="32868" ht="24.9" customHeight="1"/>
    <row r="32869" ht="24.9" customHeight="1"/>
    <row r="32870" ht="24.9" customHeight="1"/>
    <row r="32871" ht="24.9" customHeight="1"/>
    <row r="32872" ht="24.9" customHeight="1"/>
    <row r="32873" ht="24.9" customHeight="1"/>
    <row r="32874" ht="24.9" customHeight="1"/>
    <row r="32875" ht="24.9" customHeight="1"/>
    <row r="32876" ht="24.9" customHeight="1"/>
    <row r="32877" ht="24.9" customHeight="1"/>
    <row r="32878" ht="24.9" customHeight="1"/>
    <row r="32879" ht="24.9" customHeight="1"/>
    <row r="32880" ht="24.9" customHeight="1"/>
    <row r="32881" ht="24.9" customHeight="1"/>
    <row r="32882" ht="24.9" customHeight="1"/>
    <row r="32883" ht="24.9" customHeight="1"/>
    <row r="32884" ht="24.9" customHeight="1"/>
    <row r="32885" ht="24.9" customHeight="1"/>
    <row r="32886" ht="24.9" customHeight="1"/>
    <row r="32887" ht="24.9" customHeight="1"/>
    <row r="32888" ht="24.9" customHeight="1"/>
    <row r="32889" ht="24.9" customHeight="1"/>
    <row r="32890" ht="24.9" customHeight="1"/>
    <row r="32891" ht="24.9" customHeight="1"/>
    <row r="32892" ht="24.9" customHeight="1"/>
    <row r="32893" ht="24.9" customHeight="1"/>
    <row r="32894" ht="24.9" customHeight="1"/>
    <row r="32895" ht="24.9" customHeight="1"/>
    <row r="32896" ht="24.9" customHeight="1"/>
    <row r="32897" ht="24.9" customHeight="1"/>
    <row r="32898" ht="24.9" customHeight="1"/>
    <row r="32899" ht="24.9" customHeight="1"/>
    <row r="32900" ht="24.9" customHeight="1"/>
    <row r="32901" ht="24.9" customHeight="1"/>
    <row r="32902" ht="24.9" customHeight="1"/>
    <row r="32903" ht="24.9" customHeight="1"/>
    <row r="32904" ht="24.9" customHeight="1"/>
    <row r="32905" ht="24.9" customHeight="1"/>
    <row r="32906" ht="24.9" customHeight="1"/>
    <row r="32907" ht="24.9" customHeight="1"/>
    <row r="32908" ht="24.9" customHeight="1"/>
    <row r="32909" ht="24.9" customHeight="1"/>
    <row r="32910" ht="24.9" customHeight="1"/>
    <row r="32911" ht="24.9" customHeight="1"/>
    <row r="32912" ht="24.9" customHeight="1"/>
    <row r="32913" ht="24.9" customHeight="1"/>
    <row r="32914" ht="24.9" customHeight="1"/>
    <row r="32915" ht="24.9" customHeight="1"/>
    <row r="32916" ht="24.9" customHeight="1"/>
    <row r="32917" ht="24.9" customHeight="1"/>
    <row r="32918" ht="24.9" customHeight="1"/>
    <row r="32919" ht="24.9" customHeight="1"/>
    <row r="32920" ht="24.9" customHeight="1"/>
    <row r="32921" ht="24.9" customHeight="1"/>
    <row r="32922" ht="24.9" customHeight="1"/>
    <row r="32923" ht="24.9" customHeight="1"/>
    <row r="32924" ht="24.9" customHeight="1"/>
    <row r="32925" ht="24.9" customHeight="1"/>
    <row r="32926" ht="24.9" customHeight="1"/>
    <row r="32927" ht="24.9" customHeight="1"/>
    <row r="32928" ht="24.9" customHeight="1"/>
    <row r="32929" ht="24.9" customHeight="1"/>
    <row r="32930" ht="24.9" customHeight="1"/>
    <row r="32931" ht="24.9" customHeight="1"/>
    <row r="32932" ht="24.9" customHeight="1"/>
    <row r="32933" ht="24.9" customHeight="1"/>
    <row r="32934" ht="24.9" customHeight="1"/>
    <row r="32935" ht="24.9" customHeight="1"/>
    <row r="32936" ht="24.9" customHeight="1"/>
    <row r="32937" ht="24.9" customHeight="1"/>
    <row r="32938" ht="24.9" customHeight="1"/>
    <row r="32939" ht="24.9" customHeight="1"/>
    <row r="32940" ht="24.9" customHeight="1"/>
    <row r="32941" ht="24.9" customHeight="1"/>
    <row r="32942" ht="24.9" customHeight="1"/>
    <row r="32943" ht="24.9" customHeight="1"/>
    <row r="32944" ht="24.9" customHeight="1"/>
    <row r="32945" ht="24.9" customHeight="1"/>
    <row r="32946" ht="24.9" customHeight="1"/>
    <row r="32947" ht="24.9" customHeight="1"/>
    <row r="32948" ht="24.9" customHeight="1"/>
    <row r="32949" ht="24.9" customHeight="1"/>
    <row r="32950" ht="24.9" customHeight="1"/>
    <row r="32951" ht="24.9" customHeight="1"/>
    <row r="32952" ht="24.9" customHeight="1"/>
    <row r="32953" ht="24.9" customHeight="1"/>
    <row r="32954" ht="24.9" customHeight="1"/>
    <row r="32955" ht="24.9" customHeight="1"/>
    <row r="32956" ht="24.9" customHeight="1"/>
    <row r="32957" ht="24.9" customHeight="1"/>
    <row r="32958" ht="24.9" customHeight="1"/>
    <row r="32959" ht="24.9" customHeight="1"/>
    <row r="32960" ht="24.9" customHeight="1"/>
    <row r="32961" ht="24.9" customHeight="1"/>
    <row r="32962" ht="24.9" customHeight="1"/>
    <row r="32963" ht="24.9" customHeight="1"/>
    <row r="32964" ht="24.9" customHeight="1"/>
    <row r="32965" ht="24.9" customHeight="1"/>
    <row r="32966" ht="24.9" customHeight="1"/>
    <row r="32967" ht="24.9" customHeight="1"/>
    <row r="32968" ht="24.9" customHeight="1"/>
    <row r="32969" ht="24.9" customHeight="1"/>
    <row r="32970" ht="24.9" customHeight="1"/>
    <row r="32971" ht="24.9" customHeight="1"/>
    <row r="32972" ht="24.9" customHeight="1"/>
    <row r="32973" ht="24.9" customHeight="1"/>
    <row r="32974" ht="24.9" customHeight="1"/>
    <row r="32975" ht="24.9" customHeight="1"/>
    <row r="32976" ht="24.9" customHeight="1"/>
    <row r="32977" ht="24.9" customHeight="1"/>
    <row r="32978" ht="24.9" customHeight="1"/>
    <row r="32979" ht="24.9" customHeight="1"/>
    <row r="32980" ht="24.9" customHeight="1"/>
    <row r="32981" ht="24.9" customHeight="1"/>
    <row r="32982" ht="24.9" customHeight="1"/>
    <row r="32983" ht="24.9" customHeight="1"/>
    <row r="32984" ht="24.9" customHeight="1"/>
    <row r="32985" ht="24.9" customHeight="1"/>
    <row r="32986" ht="24.9" customHeight="1"/>
    <row r="32987" ht="24.9" customHeight="1"/>
    <row r="32988" ht="24.9" customHeight="1"/>
    <row r="32989" ht="24.9" customHeight="1"/>
    <row r="32990" ht="24.9" customHeight="1"/>
    <row r="32991" ht="24.9" customHeight="1"/>
    <row r="32992" ht="24.9" customHeight="1"/>
    <row r="32993" ht="24.9" customHeight="1"/>
    <row r="32994" ht="24.9" customHeight="1"/>
    <row r="32995" ht="24.9" customHeight="1"/>
    <row r="32996" ht="24.9" customHeight="1"/>
    <row r="32997" ht="24.9" customHeight="1"/>
    <row r="32998" ht="24.9" customHeight="1"/>
    <row r="32999" ht="24.9" customHeight="1"/>
    <row r="33000" ht="24.9" customHeight="1"/>
    <row r="33001" ht="24.9" customHeight="1"/>
    <row r="33002" ht="24.9" customHeight="1"/>
    <row r="33003" ht="24.9" customHeight="1"/>
    <row r="33004" ht="24.9" customHeight="1"/>
    <row r="33005" ht="24.9" customHeight="1"/>
    <row r="33006" ht="24.9" customHeight="1"/>
    <row r="33007" ht="24.9" customHeight="1"/>
    <row r="33008" ht="24.9" customHeight="1"/>
    <row r="33009" ht="24.9" customHeight="1"/>
    <row r="33010" ht="24.9" customHeight="1"/>
    <row r="33011" ht="24.9" customHeight="1"/>
    <row r="33012" ht="24.9" customHeight="1"/>
    <row r="33013" ht="24.9" customHeight="1"/>
    <row r="33014" ht="24.9" customHeight="1"/>
    <row r="33015" ht="24.9" customHeight="1"/>
    <row r="33016" ht="24.9" customHeight="1"/>
    <row r="33017" ht="24.9" customHeight="1"/>
    <row r="33018" ht="24.9" customHeight="1"/>
    <row r="33019" ht="24.9" customHeight="1"/>
    <row r="33020" ht="24.9" customHeight="1"/>
    <row r="33021" ht="24.9" customHeight="1"/>
    <row r="33022" ht="24.9" customHeight="1"/>
    <row r="33023" ht="24.9" customHeight="1"/>
    <row r="33024" ht="24.9" customHeight="1"/>
    <row r="33025" ht="24.9" customHeight="1"/>
    <row r="33026" ht="24.9" customHeight="1"/>
    <row r="33027" ht="24.9" customHeight="1"/>
    <row r="33028" ht="24.9" customHeight="1"/>
    <row r="33029" ht="24.9" customHeight="1"/>
    <row r="33030" ht="24.9" customHeight="1"/>
    <row r="33031" ht="24.9" customHeight="1"/>
    <row r="33032" ht="24.9" customHeight="1"/>
    <row r="33033" ht="24.9" customHeight="1"/>
    <row r="33034" ht="24.9" customHeight="1"/>
    <row r="33035" ht="24.9" customHeight="1"/>
    <row r="33036" ht="24.9" customHeight="1"/>
    <row r="33037" ht="24.9" customHeight="1"/>
    <row r="33038" ht="24.9" customHeight="1"/>
    <row r="33039" ht="24.9" customHeight="1"/>
    <row r="33040" ht="24.9" customHeight="1"/>
    <row r="33041" ht="24.9" customHeight="1"/>
    <row r="33042" ht="24.9" customHeight="1"/>
    <row r="33043" ht="24.9" customHeight="1"/>
    <row r="33044" ht="24.9" customHeight="1"/>
    <row r="33045" ht="24.9" customHeight="1"/>
    <row r="33046" ht="24.9" customHeight="1"/>
    <row r="33047" ht="24.9" customHeight="1"/>
    <row r="33048" ht="24.9" customHeight="1"/>
    <row r="33049" ht="24.9" customHeight="1"/>
    <row r="33050" ht="24.9" customHeight="1"/>
    <row r="33051" ht="24.9" customHeight="1"/>
    <row r="33052" ht="24.9" customHeight="1"/>
    <row r="33053" ht="24.9" customHeight="1"/>
    <row r="33054" ht="24.9" customHeight="1"/>
    <row r="33055" ht="24.9" customHeight="1"/>
    <row r="33056" ht="24.9" customHeight="1"/>
    <row r="33057" ht="24.9" customHeight="1"/>
    <row r="33058" ht="24.9" customHeight="1"/>
    <row r="33059" ht="24.9" customHeight="1"/>
    <row r="33060" ht="24.9" customHeight="1"/>
    <row r="33061" ht="24.9" customHeight="1"/>
    <row r="33062" ht="24.9" customHeight="1"/>
    <row r="33063" ht="24.9" customHeight="1"/>
    <row r="33064" ht="24.9" customHeight="1"/>
    <row r="33065" ht="24.9" customHeight="1"/>
    <row r="33066" ht="24.9" customHeight="1"/>
    <row r="33067" ht="24.9" customHeight="1"/>
    <row r="33068" ht="24.9" customHeight="1"/>
    <row r="33069" ht="24.9" customHeight="1"/>
    <row r="33070" ht="24.9" customHeight="1"/>
    <row r="33071" ht="24.9" customHeight="1"/>
    <row r="33072" ht="24.9" customHeight="1"/>
    <row r="33073" ht="24.9" customHeight="1"/>
    <row r="33074" ht="24.9" customHeight="1"/>
    <row r="33075" ht="24.9" customHeight="1"/>
    <row r="33076" ht="24.9" customHeight="1"/>
    <row r="33077" ht="24.9" customHeight="1"/>
    <row r="33078" ht="24.9" customHeight="1"/>
    <row r="33079" ht="24.9" customHeight="1"/>
    <row r="33080" ht="24.9" customHeight="1"/>
    <row r="33081" ht="24.9" customHeight="1"/>
    <row r="33082" ht="24.9" customHeight="1"/>
    <row r="33083" ht="24.9" customHeight="1"/>
    <row r="33084" ht="24.9" customHeight="1"/>
    <row r="33085" ht="24.9" customHeight="1"/>
    <row r="33086" ht="24.9" customHeight="1"/>
    <row r="33087" ht="24.9" customHeight="1"/>
    <row r="33088" ht="24.9" customHeight="1"/>
    <row r="33089" ht="24.9" customHeight="1"/>
    <row r="33090" ht="24.9" customHeight="1"/>
    <row r="33091" ht="24.9" customHeight="1"/>
    <row r="33092" ht="24.9" customHeight="1"/>
    <row r="33093" ht="24.9" customHeight="1"/>
    <row r="33094" ht="24.9" customHeight="1"/>
    <row r="33095" ht="24.9" customHeight="1"/>
    <row r="33096" ht="24.9" customHeight="1"/>
    <row r="33097" ht="24.9" customHeight="1"/>
    <row r="33098" ht="24.9" customHeight="1"/>
    <row r="33099" ht="24.9" customHeight="1"/>
    <row r="33100" ht="24.9" customHeight="1"/>
    <row r="33101" ht="24.9" customHeight="1"/>
    <row r="33102" ht="24.9" customHeight="1"/>
    <row r="33103" ht="24.9" customHeight="1"/>
    <row r="33104" ht="24.9" customHeight="1"/>
    <row r="33105" ht="24.9" customHeight="1"/>
    <row r="33106" ht="24.9" customHeight="1"/>
    <row r="33107" ht="24.9" customHeight="1"/>
    <row r="33108" ht="24.9" customHeight="1"/>
    <row r="33109" ht="24.9" customHeight="1"/>
    <row r="33110" ht="24.9" customHeight="1"/>
    <row r="33111" ht="24.9" customHeight="1"/>
    <row r="33112" ht="24.9" customHeight="1"/>
    <row r="33113" ht="24.9" customHeight="1"/>
    <row r="33114" ht="24.9" customHeight="1"/>
    <row r="33115" ht="24.9" customHeight="1"/>
    <row r="33116" ht="24.9" customHeight="1"/>
    <row r="33117" ht="24.9" customHeight="1"/>
    <row r="33118" ht="24.9" customHeight="1"/>
    <row r="33119" ht="24.9" customHeight="1"/>
    <row r="33120" ht="24.9" customHeight="1"/>
    <row r="33121" ht="24.9" customHeight="1"/>
    <row r="33122" ht="24.9" customHeight="1"/>
    <row r="33123" ht="24.9" customHeight="1"/>
    <row r="33124" ht="24.9" customHeight="1"/>
    <row r="33125" ht="24.9" customHeight="1"/>
    <row r="33126" ht="24.9" customHeight="1"/>
    <row r="33127" ht="24.9" customHeight="1"/>
    <row r="33128" ht="24.9" customHeight="1"/>
    <row r="33129" ht="24.9" customHeight="1"/>
    <row r="33130" ht="24.9" customHeight="1"/>
    <row r="33131" ht="24.9" customHeight="1"/>
    <row r="33132" ht="24.9" customHeight="1"/>
    <row r="33133" ht="24.9" customHeight="1"/>
    <row r="33134" ht="24.9" customHeight="1"/>
    <row r="33135" ht="24.9" customHeight="1"/>
    <row r="33136" ht="24.9" customHeight="1"/>
    <row r="33137" ht="24.9" customHeight="1"/>
    <row r="33138" ht="24.9" customHeight="1"/>
    <row r="33139" ht="24.9" customHeight="1"/>
    <row r="33140" ht="24.9" customHeight="1"/>
    <row r="33141" ht="24.9" customHeight="1"/>
    <row r="33142" ht="24.9" customHeight="1"/>
    <row r="33143" ht="24.9" customHeight="1"/>
    <row r="33144" ht="24.9" customHeight="1"/>
    <row r="33145" ht="24.9" customHeight="1"/>
    <row r="33146" ht="24.9" customHeight="1"/>
    <row r="33147" ht="24.9" customHeight="1"/>
    <row r="33148" ht="24.9" customHeight="1"/>
    <row r="33149" ht="24.9" customHeight="1"/>
    <row r="33150" ht="24.9" customHeight="1"/>
    <row r="33151" ht="24.9" customHeight="1"/>
    <row r="33152" ht="24.9" customHeight="1"/>
    <row r="33153" ht="24.9" customHeight="1"/>
    <row r="33154" ht="24.9" customHeight="1"/>
    <row r="33155" ht="24.9" customHeight="1"/>
    <row r="33156" ht="24.9" customHeight="1"/>
    <row r="33157" ht="24.9" customHeight="1"/>
    <row r="33158" ht="24.9" customHeight="1"/>
    <row r="33159" ht="24.9" customHeight="1"/>
    <row r="33160" ht="24.9" customHeight="1"/>
    <row r="33161" ht="24.9" customHeight="1"/>
    <row r="33162" ht="24.9" customHeight="1"/>
    <row r="33163" ht="24.9" customHeight="1"/>
    <row r="33164" ht="24.9" customHeight="1"/>
    <row r="33165" ht="24.9" customHeight="1"/>
    <row r="33166" ht="24.9" customHeight="1"/>
    <row r="33167" ht="24.9" customHeight="1"/>
    <row r="33168" ht="24.9" customHeight="1"/>
    <row r="33169" ht="24.9" customHeight="1"/>
    <row r="33170" ht="24.9" customHeight="1"/>
    <row r="33171" ht="24.9" customHeight="1"/>
    <row r="33172" ht="24.9" customHeight="1"/>
    <row r="33173" ht="24.9" customHeight="1"/>
    <row r="33174" ht="24.9" customHeight="1"/>
    <row r="33175" ht="24.9" customHeight="1"/>
    <row r="33176" ht="24.9" customHeight="1"/>
    <row r="33177" ht="24.9" customHeight="1"/>
    <row r="33178" ht="24.9" customHeight="1"/>
    <row r="33179" ht="24.9" customHeight="1"/>
    <row r="33180" ht="24.9" customHeight="1"/>
    <row r="33181" ht="24.9" customHeight="1"/>
    <row r="33182" ht="24.9" customHeight="1"/>
    <row r="33183" ht="24.9" customHeight="1"/>
    <row r="33184" ht="24.9" customHeight="1"/>
    <row r="33185" ht="24.9" customHeight="1"/>
    <row r="33186" ht="24.9" customHeight="1"/>
    <row r="33187" ht="24.9" customHeight="1"/>
    <row r="33188" ht="24.9" customHeight="1"/>
    <row r="33189" ht="24.9" customHeight="1"/>
    <row r="33190" ht="24.9" customHeight="1"/>
    <row r="33191" ht="24.9" customHeight="1"/>
    <row r="33192" ht="24.9" customHeight="1"/>
    <row r="33193" ht="24.9" customHeight="1"/>
    <row r="33194" ht="24.9" customHeight="1"/>
    <row r="33195" ht="24.9" customHeight="1"/>
    <row r="33196" ht="24.9" customHeight="1"/>
    <row r="33197" ht="24.9" customHeight="1"/>
    <row r="33198" ht="24.9" customHeight="1"/>
    <row r="33199" ht="24.9" customHeight="1"/>
    <row r="33200" ht="24.9" customHeight="1"/>
    <row r="33201" ht="24.9" customHeight="1"/>
    <row r="33202" ht="24.9" customHeight="1"/>
    <row r="33203" ht="24.9" customHeight="1"/>
    <row r="33204" ht="24.9" customHeight="1"/>
    <row r="33205" ht="24.9" customHeight="1"/>
    <row r="33206" ht="24.9" customHeight="1"/>
    <row r="33207" ht="24.9" customHeight="1"/>
    <row r="33208" ht="24.9" customHeight="1"/>
    <row r="33209" ht="24.9" customHeight="1"/>
    <row r="33210" ht="24.9" customHeight="1"/>
    <row r="33211" ht="24.9" customHeight="1"/>
    <row r="33212" ht="24.9" customHeight="1"/>
    <row r="33213" ht="24.9" customHeight="1"/>
    <row r="33214" ht="24.9" customHeight="1"/>
    <row r="33215" ht="24.9" customHeight="1"/>
    <row r="33216" ht="24.9" customHeight="1"/>
    <row r="33217" ht="24.9" customHeight="1"/>
    <row r="33218" ht="24.9" customHeight="1"/>
    <row r="33219" ht="24.9" customHeight="1"/>
    <row r="33220" ht="24.9" customHeight="1"/>
    <row r="33221" ht="24.9" customHeight="1"/>
    <row r="33222" ht="24.9" customHeight="1"/>
    <row r="33223" ht="24.9" customHeight="1"/>
    <row r="33224" ht="24.9" customHeight="1"/>
    <row r="33225" ht="24.9" customHeight="1"/>
    <row r="33226" ht="24.9" customHeight="1"/>
    <row r="33227" ht="24.9" customHeight="1"/>
    <row r="33228" ht="24.9" customHeight="1"/>
    <row r="33229" ht="24.9" customHeight="1"/>
    <row r="33230" ht="24.9" customHeight="1"/>
    <row r="33231" ht="24.9" customHeight="1"/>
    <row r="33232" ht="24.9" customHeight="1"/>
    <row r="33233" ht="24.9" customHeight="1"/>
    <row r="33234" ht="24.9" customHeight="1"/>
    <row r="33235" ht="24.9" customHeight="1"/>
    <row r="33236" ht="24.9" customHeight="1"/>
    <row r="33237" ht="24.9" customHeight="1"/>
    <row r="33238" ht="24.9" customHeight="1"/>
    <row r="33239" ht="24.9" customHeight="1"/>
    <row r="33240" ht="24.9" customHeight="1"/>
    <row r="33241" ht="24.9" customHeight="1"/>
    <row r="33242" ht="24.9" customHeight="1"/>
    <row r="33243" ht="24.9" customHeight="1"/>
    <row r="33244" ht="24.9" customHeight="1"/>
    <row r="33245" ht="24.9" customHeight="1"/>
    <row r="33246" ht="24.9" customHeight="1"/>
    <row r="33247" ht="24.9" customHeight="1"/>
    <row r="33248" ht="24.9" customHeight="1"/>
    <row r="33249" ht="24.9" customHeight="1"/>
    <row r="33250" ht="24.9" customHeight="1"/>
    <row r="33251" ht="24.9" customHeight="1"/>
    <row r="33252" ht="24.9" customHeight="1"/>
    <row r="33253" ht="24.9" customHeight="1"/>
    <row r="33254" ht="24.9" customHeight="1"/>
    <row r="33255" ht="24.9" customHeight="1"/>
    <row r="33256" ht="24.9" customHeight="1"/>
    <row r="33257" ht="24.9" customHeight="1"/>
    <row r="33258" ht="24.9" customHeight="1"/>
    <row r="33259" ht="24.9" customHeight="1"/>
    <row r="33260" ht="24.9" customHeight="1"/>
    <row r="33261" ht="24.9" customHeight="1"/>
    <row r="33262" ht="24.9" customHeight="1"/>
    <row r="33263" ht="24.9" customHeight="1"/>
    <row r="33264" ht="24.9" customHeight="1"/>
    <row r="33265" ht="24.9" customHeight="1"/>
    <row r="33266" ht="24.9" customHeight="1"/>
    <row r="33267" ht="24.9" customHeight="1"/>
    <row r="33268" ht="24.9" customHeight="1"/>
    <row r="33269" ht="24.9" customHeight="1"/>
    <row r="33270" ht="24.9" customHeight="1"/>
    <row r="33271" ht="24.9" customHeight="1"/>
    <row r="33272" ht="24.9" customHeight="1"/>
    <row r="33273" ht="24.9" customHeight="1"/>
    <row r="33274" ht="24.9" customHeight="1"/>
    <row r="33275" ht="24.9" customHeight="1"/>
    <row r="33276" ht="24.9" customHeight="1"/>
    <row r="33277" ht="24.9" customHeight="1"/>
    <row r="33278" ht="24.9" customHeight="1"/>
    <row r="33279" ht="24.9" customHeight="1"/>
    <row r="33280" ht="24.9" customHeight="1"/>
    <row r="33281" ht="24.9" customHeight="1"/>
    <row r="33282" ht="24.9" customHeight="1"/>
    <row r="33283" ht="24.9" customHeight="1"/>
    <row r="33284" ht="24.9" customHeight="1"/>
    <row r="33285" ht="24.9" customHeight="1"/>
    <row r="33286" ht="24.9" customHeight="1"/>
    <row r="33287" ht="24.9" customHeight="1"/>
    <row r="33288" ht="24.9" customHeight="1"/>
    <row r="33289" ht="24.9" customHeight="1"/>
    <row r="33290" ht="24.9" customHeight="1"/>
    <row r="33291" ht="24.9" customHeight="1"/>
    <row r="33292" ht="24.9" customHeight="1"/>
    <row r="33293" ht="24.9" customHeight="1"/>
    <row r="33294" ht="24.9" customHeight="1"/>
    <row r="33295" ht="24.9" customHeight="1"/>
    <row r="33296" ht="24.9" customHeight="1"/>
    <row r="33297" ht="24.9" customHeight="1"/>
    <row r="33298" ht="24.9" customHeight="1"/>
    <row r="33299" ht="24.9" customHeight="1"/>
    <row r="33300" ht="24.9" customHeight="1"/>
    <row r="33301" ht="24.9" customHeight="1"/>
    <row r="33302" ht="24.9" customHeight="1"/>
    <row r="33303" ht="24.9" customHeight="1"/>
    <row r="33304" ht="24.9" customHeight="1"/>
    <row r="33305" ht="24.9" customHeight="1"/>
    <row r="33306" ht="24.9" customHeight="1"/>
    <row r="33307" ht="24.9" customHeight="1"/>
    <row r="33308" ht="24.9" customHeight="1"/>
    <row r="33309" ht="24.9" customHeight="1"/>
    <row r="33310" ht="24.9" customHeight="1"/>
    <row r="33311" ht="24.9" customHeight="1"/>
    <row r="33312" ht="24.9" customHeight="1"/>
    <row r="33313" ht="24.9" customHeight="1"/>
    <row r="33314" ht="24.9" customHeight="1"/>
    <row r="33315" ht="24.9" customHeight="1"/>
    <row r="33316" ht="24.9" customHeight="1"/>
    <row r="33317" ht="24.9" customHeight="1"/>
    <row r="33318" ht="24.9" customHeight="1"/>
    <row r="33319" ht="24.9" customHeight="1"/>
    <row r="33320" ht="24.9" customHeight="1"/>
    <row r="33321" ht="24.9" customHeight="1"/>
    <row r="33322" ht="24.9" customHeight="1"/>
    <row r="33323" ht="24.9" customHeight="1"/>
    <row r="33324" ht="24.9" customHeight="1"/>
    <row r="33325" ht="24.9" customHeight="1"/>
    <row r="33326" ht="24.9" customHeight="1"/>
    <row r="33327" ht="24.9" customHeight="1"/>
    <row r="33328" ht="24.9" customHeight="1"/>
    <row r="33329" ht="24.9" customHeight="1"/>
    <row r="33330" ht="24.9" customHeight="1"/>
    <row r="33331" ht="24.9" customHeight="1"/>
    <row r="33332" ht="24.9" customHeight="1"/>
    <row r="33333" ht="24.9" customHeight="1"/>
    <row r="33334" ht="24.9" customHeight="1"/>
    <row r="33335" ht="24.9" customHeight="1"/>
    <row r="33336" ht="24.9" customHeight="1"/>
    <row r="33337" ht="24.9" customHeight="1"/>
    <row r="33338" ht="24.9" customHeight="1"/>
    <row r="33339" ht="24.9" customHeight="1"/>
    <row r="33340" ht="24.9" customHeight="1"/>
    <row r="33341" ht="24.9" customHeight="1"/>
    <row r="33342" ht="24.9" customHeight="1"/>
    <row r="33343" ht="24.9" customHeight="1"/>
    <row r="33344" ht="24.9" customHeight="1"/>
    <row r="33345" ht="24.9" customHeight="1"/>
    <row r="33346" ht="24.9" customHeight="1"/>
    <row r="33347" ht="24.9" customHeight="1"/>
    <row r="33348" ht="24.9" customHeight="1"/>
    <row r="33349" ht="24.9" customHeight="1"/>
    <row r="33350" ht="24.9" customHeight="1"/>
    <row r="33351" ht="24.9" customHeight="1"/>
    <row r="33352" ht="24.9" customHeight="1"/>
    <row r="33353" ht="24.9" customHeight="1"/>
    <row r="33354" ht="24.9" customHeight="1"/>
    <row r="33355" ht="24.9" customHeight="1"/>
    <row r="33356" ht="24.9" customHeight="1"/>
    <row r="33357" ht="24.9" customHeight="1"/>
    <row r="33358" ht="24.9" customHeight="1"/>
    <row r="33359" ht="24.9" customHeight="1"/>
    <row r="33360" ht="24.9" customHeight="1"/>
    <row r="33361" ht="24.9" customHeight="1"/>
    <row r="33362" ht="24.9" customHeight="1"/>
    <row r="33363" ht="24.9" customHeight="1"/>
    <row r="33364" ht="24.9" customHeight="1"/>
    <row r="33365" ht="24.9" customHeight="1"/>
    <row r="33366" ht="24.9" customHeight="1"/>
    <row r="33367" ht="24.9" customHeight="1"/>
    <row r="33368" ht="24.9" customHeight="1"/>
    <row r="33369" ht="24.9" customHeight="1"/>
    <row r="33370" ht="24.9" customHeight="1"/>
    <row r="33371" ht="24.9" customHeight="1"/>
    <row r="33372" ht="24.9" customHeight="1"/>
    <row r="33373" ht="24.9" customHeight="1"/>
    <row r="33374" ht="24.9" customHeight="1"/>
    <row r="33375" ht="24.9" customHeight="1"/>
    <row r="33376" ht="24.9" customHeight="1"/>
    <row r="33377" ht="24.9" customHeight="1"/>
    <row r="33378" ht="24.9" customHeight="1"/>
    <row r="33379" ht="24.9" customHeight="1"/>
    <row r="33380" ht="24.9" customHeight="1"/>
    <row r="33381" ht="24.9" customHeight="1"/>
    <row r="33382" ht="24.9" customHeight="1"/>
    <row r="33383" ht="24.9" customHeight="1"/>
    <row r="33384" ht="24.9" customHeight="1"/>
    <row r="33385" ht="24.9" customHeight="1"/>
    <row r="33386" ht="24.9" customHeight="1"/>
    <row r="33387" ht="24.9" customHeight="1"/>
    <row r="33388" ht="24.9" customHeight="1"/>
    <row r="33389" ht="24.9" customHeight="1"/>
    <row r="33390" ht="24.9" customHeight="1"/>
    <row r="33391" ht="24.9" customHeight="1"/>
    <row r="33392" ht="24.9" customHeight="1"/>
    <row r="33393" ht="24.9" customHeight="1"/>
    <row r="33394" ht="24.9" customHeight="1"/>
    <row r="33395" ht="24.9" customHeight="1"/>
    <row r="33396" ht="24.9" customHeight="1"/>
    <row r="33397" ht="24.9" customHeight="1"/>
    <row r="33398" ht="24.9" customHeight="1"/>
    <row r="33399" ht="24.9" customHeight="1"/>
    <row r="33400" ht="24.9" customHeight="1"/>
    <row r="33401" ht="24.9" customHeight="1"/>
    <row r="33402" ht="24.9" customHeight="1"/>
    <row r="33403" ht="24.9" customHeight="1"/>
    <row r="33404" ht="24.9" customHeight="1"/>
    <row r="33405" ht="24.9" customHeight="1"/>
    <row r="33406" ht="24.9" customHeight="1"/>
    <row r="33407" ht="24.9" customHeight="1"/>
    <row r="33408" ht="24.9" customHeight="1"/>
    <row r="33409" ht="24.9" customHeight="1"/>
    <row r="33410" ht="24.9" customHeight="1"/>
    <row r="33411" ht="24.9" customHeight="1"/>
    <row r="33412" ht="24.9" customHeight="1"/>
    <row r="33413" ht="24.9" customHeight="1"/>
    <row r="33414" ht="24.9" customHeight="1"/>
    <row r="33415" ht="24.9" customHeight="1"/>
    <row r="33416" ht="24.9" customHeight="1"/>
    <row r="33417" ht="24.9" customHeight="1"/>
    <row r="33418" ht="24.9" customHeight="1"/>
    <row r="33419" ht="24.9" customHeight="1"/>
    <row r="33420" ht="24.9" customHeight="1"/>
    <row r="33421" ht="24.9" customHeight="1"/>
    <row r="33422" ht="24.9" customHeight="1"/>
    <row r="33423" ht="24.9" customHeight="1"/>
    <row r="33424" ht="24.9" customHeight="1"/>
    <row r="33425" ht="24.9" customHeight="1"/>
    <row r="33426" ht="24.9" customHeight="1"/>
    <row r="33427" ht="24.9" customHeight="1"/>
    <row r="33428" ht="24.9" customHeight="1"/>
    <row r="33429" ht="24.9" customHeight="1"/>
    <row r="33430" ht="24.9" customHeight="1"/>
    <row r="33431" ht="24.9" customHeight="1"/>
    <row r="33432" ht="24.9" customHeight="1"/>
    <row r="33433" ht="24.9" customHeight="1"/>
    <row r="33434" ht="24.9" customHeight="1"/>
    <row r="33435" ht="24.9" customHeight="1"/>
    <row r="33436" ht="24.9" customHeight="1"/>
    <row r="33437" ht="24.9" customHeight="1"/>
    <row r="33438" ht="24.9" customHeight="1"/>
    <row r="33439" ht="24.9" customHeight="1"/>
    <row r="33440" ht="24.9" customHeight="1"/>
    <row r="33441" ht="24.9" customHeight="1"/>
    <row r="33442" ht="24.9" customHeight="1"/>
    <row r="33443" ht="24.9" customHeight="1"/>
    <row r="33444" ht="24.9" customHeight="1"/>
    <row r="33445" ht="24.9" customHeight="1"/>
    <row r="33446" ht="24.9" customHeight="1"/>
    <row r="33447" ht="24.9" customHeight="1"/>
    <row r="33448" ht="24.9" customHeight="1"/>
    <row r="33449" ht="24.9" customHeight="1"/>
    <row r="33450" ht="24.9" customHeight="1"/>
    <row r="33451" ht="24.9" customHeight="1"/>
    <row r="33452" ht="24.9" customHeight="1"/>
    <row r="33453" ht="24.9" customHeight="1"/>
    <row r="33454" ht="24.9" customHeight="1"/>
    <row r="33455" ht="24.9" customHeight="1"/>
    <row r="33456" ht="24.9" customHeight="1"/>
    <row r="33457" ht="24.9" customHeight="1"/>
    <row r="33458" ht="24.9" customHeight="1"/>
    <row r="33459" ht="24.9" customHeight="1"/>
    <row r="33460" ht="24.9" customHeight="1"/>
    <row r="33461" ht="24.9" customHeight="1"/>
    <row r="33462" ht="24.9" customHeight="1"/>
    <row r="33463" ht="24.9" customHeight="1"/>
    <row r="33464" ht="24.9" customHeight="1"/>
    <row r="33465" ht="24.9" customHeight="1"/>
    <row r="33466" ht="24.9" customHeight="1"/>
    <row r="33467" ht="24.9" customHeight="1"/>
    <row r="33468" ht="24.9" customHeight="1"/>
    <row r="33469" ht="24.9" customHeight="1"/>
    <row r="33470" ht="24.9" customHeight="1"/>
    <row r="33471" ht="24.9" customHeight="1"/>
    <row r="33472" ht="24.9" customHeight="1"/>
    <row r="33473" ht="24.9" customHeight="1"/>
    <row r="33474" ht="24.9" customHeight="1"/>
    <row r="33475" ht="24.9" customHeight="1"/>
    <row r="33476" ht="24.9" customHeight="1"/>
    <row r="33477" ht="24.9" customHeight="1"/>
    <row r="33478" ht="24.9" customHeight="1"/>
    <row r="33479" ht="24.9" customHeight="1"/>
    <row r="33480" ht="24.9" customHeight="1"/>
    <row r="33481" ht="24.9" customHeight="1"/>
    <row r="33482" ht="24.9" customHeight="1"/>
    <row r="33483" ht="24.9" customHeight="1"/>
    <row r="33484" ht="24.9" customHeight="1"/>
    <row r="33485" ht="24.9" customHeight="1"/>
    <row r="33486" ht="24.9" customHeight="1"/>
    <row r="33487" ht="24.9" customHeight="1"/>
    <row r="33488" ht="24.9" customHeight="1"/>
    <row r="33489" ht="24.9" customHeight="1"/>
    <row r="33490" ht="24.9" customHeight="1"/>
    <row r="33491" ht="24.9" customHeight="1"/>
    <row r="33492" ht="24.9" customHeight="1"/>
    <row r="33493" ht="24.9" customHeight="1"/>
    <row r="33494" ht="24.9" customHeight="1"/>
    <row r="33495" ht="24.9" customHeight="1"/>
    <row r="33496" ht="24.9" customHeight="1"/>
    <row r="33497" ht="24.9" customHeight="1"/>
    <row r="33498" ht="24.9" customHeight="1"/>
    <row r="33499" ht="24.9" customHeight="1"/>
    <row r="33500" ht="24.9" customHeight="1"/>
    <row r="33501" ht="24.9" customHeight="1"/>
    <row r="33502" ht="24.9" customHeight="1"/>
    <row r="33503" ht="24.9" customHeight="1"/>
    <row r="33504" ht="24.9" customHeight="1"/>
    <row r="33505" ht="24.9" customHeight="1"/>
    <row r="33506" ht="24.9" customHeight="1"/>
    <row r="33507" ht="24.9" customHeight="1"/>
    <row r="33508" ht="24.9" customHeight="1"/>
    <row r="33509" ht="24.9" customHeight="1"/>
    <row r="33510" ht="24.9" customHeight="1"/>
    <row r="33511" ht="24.9" customHeight="1"/>
    <row r="33512" ht="24.9" customHeight="1"/>
    <row r="33513" ht="24.9" customHeight="1"/>
    <row r="33514" ht="24.9" customHeight="1"/>
    <row r="33515" ht="24.9" customHeight="1"/>
    <row r="33516" ht="24.9" customHeight="1"/>
    <row r="33517" ht="24.9" customHeight="1"/>
    <row r="33518" ht="24.9" customHeight="1"/>
    <row r="33519" ht="24.9" customHeight="1"/>
    <row r="33520" ht="24.9" customHeight="1"/>
    <row r="33521" ht="24.9" customHeight="1"/>
    <row r="33522" ht="24.9" customHeight="1"/>
    <row r="33523" ht="24.9" customHeight="1"/>
    <row r="33524" ht="24.9" customHeight="1"/>
    <row r="33525" ht="24.9" customHeight="1"/>
    <row r="33526" ht="24.9" customHeight="1"/>
    <row r="33527" ht="24.9" customHeight="1"/>
    <row r="33528" ht="24.9" customHeight="1"/>
    <row r="33529" ht="24.9" customHeight="1"/>
    <row r="33530" ht="24.9" customHeight="1"/>
    <row r="33531" ht="24.9" customHeight="1"/>
    <row r="33532" ht="24.9" customHeight="1"/>
    <row r="33533" ht="24.9" customHeight="1"/>
    <row r="33534" ht="24.9" customHeight="1"/>
    <row r="33535" ht="24.9" customHeight="1"/>
    <row r="33536" ht="24.9" customHeight="1"/>
    <row r="33537" ht="24.9" customHeight="1"/>
    <row r="33538" ht="24.9" customHeight="1"/>
    <row r="33539" ht="24.9" customHeight="1"/>
    <row r="33540" ht="24.9" customHeight="1"/>
    <row r="33541" ht="24.9" customHeight="1"/>
    <row r="33542" ht="24.9" customHeight="1"/>
    <row r="33543" ht="24.9" customHeight="1"/>
    <row r="33544" ht="24.9" customHeight="1"/>
    <row r="33545" ht="24.9" customHeight="1"/>
    <row r="33546" ht="24.9" customHeight="1"/>
    <row r="33547" ht="24.9" customHeight="1"/>
    <row r="33548" ht="24.9" customHeight="1"/>
    <row r="33549" ht="24.9" customHeight="1"/>
    <row r="33550" ht="24.9" customHeight="1"/>
    <row r="33551" ht="24.9" customHeight="1"/>
    <row r="33552" ht="24.9" customHeight="1"/>
    <row r="33553" ht="24.9" customHeight="1"/>
    <row r="33554" ht="24.9" customHeight="1"/>
    <row r="33555" ht="24.9" customHeight="1"/>
    <row r="33556" ht="24.9" customHeight="1"/>
    <row r="33557" ht="24.9" customHeight="1"/>
    <row r="33558" ht="24.9" customHeight="1"/>
    <row r="33559" ht="24.9" customHeight="1"/>
    <row r="33560" ht="24.9" customHeight="1"/>
    <row r="33561" ht="24.9" customHeight="1"/>
    <row r="33562" ht="24.9" customHeight="1"/>
    <row r="33563" ht="24.9" customHeight="1"/>
    <row r="33564" ht="24.9" customHeight="1"/>
    <row r="33565" ht="24.9" customHeight="1"/>
    <row r="33566" ht="24.9" customHeight="1"/>
    <row r="33567" ht="24.9" customHeight="1"/>
    <row r="33568" ht="24.9" customHeight="1"/>
    <row r="33569" ht="24.9" customHeight="1"/>
    <row r="33570" ht="24.9" customHeight="1"/>
    <row r="33571" ht="24.9" customHeight="1"/>
    <row r="33572" ht="24.9" customHeight="1"/>
    <row r="33573" ht="24.9" customHeight="1"/>
    <row r="33574" ht="24.9" customHeight="1"/>
    <row r="33575" ht="24.9" customHeight="1"/>
    <row r="33576" ht="24.9" customHeight="1"/>
    <row r="33577" ht="24.9" customHeight="1"/>
    <row r="33578" ht="24.9" customHeight="1"/>
    <row r="33579" ht="24.9" customHeight="1"/>
    <row r="33580" ht="24.9" customHeight="1"/>
    <row r="33581" ht="24.9" customHeight="1"/>
    <row r="33582" ht="24.9" customHeight="1"/>
    <row r="33583" ht="24.9" customHeight="1"/>
    <row r="33584" ht="24.9" customHeight="1"/>
    <row r="33585" ht="24.9" customHeight="1"/>
    <row r="33586" ht="24.9" customHeight="1"/>
    <row r="33587" ht="24.9" customHeight="1"/>
    <row r="33588" ht="24.9" customHeight="1"/>
    <row r="33589" ht="24.9" customHeight="1"/>
    <row r="33590" ht="24.9" customHeight="1"/>
    <row r="33591" ht="24.9" customHeight="1"/>
    <row r="33592" ht="24.9" customHeight="1"/>
    <row r="33593" ht="24.9" customHeight="1"/>
    <row r="33594" ht="24.9" customHeight="1"/>
    <row r="33595" ht="24.9" customHeight="1"/>
    <row r="33596" ht="24.9" customHeight="1"/>
    <row r="33597" ht="24.9" customHeight="1"/>
    <row r="33598" ht="24.9" customHeight="1"/>
    <row r="33599" ht="24.9" customHeight="1"/>
    <row r="33600" ht="24.9" customHeight="1"/>
    <row r="33601" ht="24.9" customHeight="1"/>
    <row r="33602" ht="24.9" customHeight="1"/>
    <row r="33603" ht="24.9" customHeight="1"/>
    <row r="33604" ht="24.9" customHeight="1"/>
    <row r="33605" ht="24.9" customHeight="1"/>
    <row r="33606" ht="24.9" customHeight="1"/>
    <row r="33607" ht="24.9" customHeight="1"/>
    <row r="33608" ht="24.9" customHeight="1"/>
    <row r="33609" ht="24.9" customHeight="1"/>
    <row r="33610" ht="24.9" customHeight="1"/>
    <row r="33611" ht="24.9" customHeight="1"/>
    <row r="33612" ht="24.9" customHeight="1"/>
    <row r="33613" ht="24.9" customHeight="1"/>
    <row r="33614" ht="24.9" customHeight="1"/>
    <row r="33615" ht="24.9" customHeight="1"/>
    <row r="33616" ht="24.9" customHeight="1"/>
    <row r="33617" ht="24.9" customHeight="1"/>
    <row r="33618" ht="24.9" customHeight="1"/>
    <row r="33619" ht="24.9" customHeight="1"/>
    <row r="33620" ht="24.9" customHeight="1"/>
    <row r="33621" ht="24.9" customHeight="1"/>
    <row r="33622" ht="24.9" customHeight="1"/>
    <row r="33623" ht="24.9" customHeight="1"/>
    <row r="33624" ht="24.9" customHeight="1"/>
    <row r="33625" ht="24.9" customHeight="1"/>
    <row r="33626" ht="24.9" customHeight="1"/>
    <row r="33627" ht="24.9" customHeight="1"/>
    <row r="33628" ht="24.9" customHeight="1"/>
    <row r="33629" ht="24.9" customHeight="1"/>
    <row r="33630" ht="24.9" customHeight="1"/>
    <row r="33631" ht="24.9" customHeight="1"/>
    <row r="33632" ht="24.9" customHeight="1"/>
    <row r="33633" ht="24.9" customHeight="1"/>
    <row r="33634" ht="24.9" customHeight="1"/>
    <row r="33635" ht="24.9" customHeight="1"/>
    <row r="33636" ht="24.9" customHeight="1"/>
    <row r="33637" ht="24.9" customHeight="1"/>
    <row r="33638" ht="24.9" customHeight="1"/>
    <row r="33639" ht="24.9" customHeight="1"/>
    <row r="33640" ht="24.9" customHeight="1"/>
    <row r="33641" ht="24.9" customHeight="1"/>
    <row r="33642" ht="24.9" customHeight="1"/>
    <row r="33643" ht="24.9" customHeight="1"/>
    <row r="33644" ht="24.9" customHeight="1"/>
    <row r="33645" ht="24.9" customHeight="1"/>
    <row r="33646" ht="24.9" customHeight="1"/>
    <row r="33647" ht="24.9" customHeight="1"/>
    <row r="33648" ht="24.9" customHeight="1"/>
    <row r="33649" ht="24.9" customHeight="1"/>
    <row r="33650" ht="24.9" customHeight="1"/>
    <row r="33651" ht="24.9" customHeight="1"/>
    <row r="33652" ht="24.9" customHeight="1"/>
    <row r="33653" ht="24.9" customHeight="1"/>
    <row r="33654" ht="24.9" customHeight="1"/>
    <row r="33655" ht="24.9" customHeight="1"/>
    <row r="33656" ht="24.9" customHeight="1"/>
    <row r="33657" ht="24.9" customHeight="1"/>
    <row r="33658" ht="24.9" customHeight="1"/>
    <row r="33659" ht="24.9" customHeight="1"/>
    <row r="33660" ht="24.9" customHeight="1"/>
    <row r="33661" ht="24.9" customHeight="1"/>
    <row r="33662" ht="24.9" customHeight="1"/>
    <row r="33663" ht="24.9" customHeight="1"/>
    <row r="33664" ht="24.9" customHeight="1"/>
    <row r="33665" ht="24.9" customHeight="1"/>
    <row r="33666" ht="24.9" customHeight="1"/>
    <row r="33667" ht="24.9" customHeight="1"/>
    <row r="33668" ht="24.9" customHeight="1"/>
    <row r="33669" ht="24.9" customHeight="1"/>
    <row r="33670" ht="24.9" customHeight="1"/>
    <row r="33671" ht="24.9" customHeight="1"/>
    <row r="33672" ht="24.9" customHeight="1"/>
    <row r="33673" ht="24.9" customHeight="1"/>
    <row r="33674" ht="24.9" customHeight="1"/>
    <row r="33675" ht="24.9" customHeight="1"/>
    <row r="33676" ht="24.9" customHeight="1"/>
    <row r="33677" ht="24.9" customHeight="1"/>
    <row r="33678" ht="24.9" customHeight="1"/>
    <row r="33679" ht="24.9" customHeight="1"/>
    <row r="33680" ht="24.9" customHeight="1"/>
    <row r="33681" ht="24.9" customHeight="1"/>
    <row r="33682" ht="24.9" customHeight="1"/>
    <row r="33683" ht="24.9" customHeight="1"/>
    <row r="33684" ht="24.9" customHeight="1"/>
    <row r="33685" ht="24.9" customHeight="1"/>
    <row r="33686" ht="24.9" customHeight="1"/>
    <row r="33687" ht="24.9" customHeight="1"/>
    <row r="33688" ht="24.9" customHeight="1"/>
    <row r="33689" ht="24.9" customHeight="1"/>
    <row r="33690" ht="24.9" customHeight="1"/>
    <row r="33691" ht="24.9" customHeight="1"/>
    <row r="33692" ht="24.9" customHeight="1"/>
    <row r="33693" ht="24.9" customHeight="1"/>
    <row r="33694" ht="24.9" customHeight="1"/>
    <row r="33695" ht="24.9" customHeight="1"/>
    <row r="33696" ht="24.9" customHeight="1"/>
    <row r="33697" ht="24.9" customHeight="1"/>
    <row r="33698" ht="24.9" customHeight="1"/>
    <row r="33699" ht="24.9" customHeight="1"/>
    <row r="33700" ht="24.9" customHeight="1"/>
    <row r="33701" ht="24.9" customHeight="1"/>
    <row r="33702" ht="24.9" customHeight="1"/>
    <row r="33703" ht="24.9" customHeight="1"/>
    <row r="33704" ht="24.9" customHeight="1"/>
    <row r="33705" ht="24.9" customHeight="1"/>
    <row r="33706" ht="24.9" customHeight="1"/>
    <row r="33707" ht="24.9" customHeight="1"/>
    <row r="33708" ht="24.9" customHeight="1"/>
    <row r="33709" ht="24.9" customHeight="1"/>
    <row r="33710" ht="24.9" customHeight="1"/>
    <row r="33711" ht="24.9" customHeight="1"/>
    <row r="33712" ht="24.9" customHeight="1"/>
    <row r="33713" ht="24.9" customHeight="1"/>
    <row r="33714" ht="24.9" customHeight="1"/>
    <row r="33715" ht="24.9" customHeight="1"/>
    <row r="33716" ht="24.9" customHeight="1"/>
    <row r="33717" ht="24.9" customHeight="1"/>
    <row r="33718" ht="24.9" customHeight="1"/>
    <row r="33719" ht="24.9" customHeight="1"/>
    <row r="33720" ht="24.9" customHeight="1"/>
    <row r="33721" ht="24.9" customHeight="1"/>
    <row r="33722" ht="24.9" customHeight="1"/>
    <row r="33723" ht="24.9" customHeight="1"/>
    <row r="33724" ht="24.9" customHeight="1"/>
    <row r="33725" ht="24.9" customHeight="1"/>
    <row r="33726" ht="24.9" customHeight="1"/>
    <row r="33727" ht="24.9" customHeight="1"/>
    <row r="33728" ht="24.9" customHeight="1"/>
    <row r="33729" ht="24.9" customHeight="1"/>
    <row r="33730" ht="24.9" customHeight="1"/>
    <row r="33731" ht="24.9" customHeight="1"/>
    <row r="33732" ht="24.9" customHeight="1"/>
    <row r="33733" ht="24.9" customHeight="1"/>
    <row r="33734" ht="24.9" customHeight="1"/>
    <row r="33735" ht="24.9" customHeight="1"/>
    <row r="33736" ht="24.9" customHeight="1"/>
    <row r="33737" ht="24.9" customHeight="1"/>
    <row r="33738" ht="24.9" customHeight="1"/>
    <row r="33739" ht="24.9" customHeight="1"/>
    <row r="33740" ht="24.9" customHeight="1"/>
    <row r="33741" ht="24.9" customHeight="1"/>
    <row r="33742" ht="24.9" customHeight="1"/>
    <row r="33743" ht="24.9" customHeight="1"/>
    <row r="33744" ht="24.9" customHeight="1"/>
    <row r="33745" ht="24.9" customHeight="1"/>
    <row r="33746" ht="24.9" customHeight="1"/>
    <row r="33747" ht="24.9" customHeight="1"/>
    <row r="33748" ht="24.9" customHeight="1"/>
    <row r="33749" ht="24.9" customHeight="1"/>
    <row r="33750" ht="24.9" customHeight="1"/>
    <row r="33751" ht="24.9" customHeight="1"/>
    <row r="33752" ht="24.9" customHeight="1"/>
    <row r="33753" ht="24.9" customHeight="1"/>
    <row r="33754" ht="24.9" customHeight="1"/>
    <row r="33755" ht="24.9" customHeight="1"/>
    <row r="33756" ht="24.9" customHeight="1"/>
    <row r="33757" ht="24.9" customHeight="1"/>
    <row r="33758" ht="24.9" customHeight="1"/>
    <row r="33759" ht="24.9" customHeight="1"/>
    <row r="33760" ht="24.9" customHeight="1"/>
    <row r="33761" ht="24.9" customHeight="1"/>
    <row r="33762" ht="24.9" customHeight="1"/>
    <row r="33763" ht="24.9" customHeight="1"/>
    <row r="33764" ht="24.9" customHeight="1"/>
    <row r="33765" ht="24.9" customHeight="1"/>
    <row r="33766" ht="24.9" customHeight="1"/>
    <row r="33767" ht="24.9" customHeight="1"/>
    <row r="33768" ht="24.9" customHeight="1"/>
    <row r="33769" ht="24.9" customHeight="1"/>
    <row r="33770" ht="24.9" customHeight="1"/>
    <row r="33771" ht="24.9" customHeight="1"/>
    <row r="33772" ht="24.9" customHeight="1"/>
    <row r="33773" ht="24.9" customHeight="1"/>
    <row r="33774" ht="24.9" customHeight="1"/>
    <row r="33775" ht="24.9" customHeight="1"/>
    <row r="33776" ht="24.9" customHeight="1"/>
    <row r="33777" ht="24.9" customHeight="1"/>
    <row r="33778" ht="24.9" customHeight="1"/>
    <row r="33779" ht="24.9" customHeight="1"/>
    <row r="33780" ht="24.9" customHeight="1"/>
    <row r="33781" ht="24.9" customHeight="1"/>
    <row r="33782" ht="24.9" customHeight="1"/>
    <row r="33783" ht="24.9" customHeight="1"/>
    <row r="33784" ht="24.9" customHeight="1"/>
    <row r="33785" ht="24.9" customHeight="1"/>
    <row r="33786" ht="24.9" customHeight="1"/>
    <row r="33787" ht="24.9" customHeight="1"/>
    <row r="33788" ht="24.9" customHeight="1"/>
    <row r="33789" ht="24.9" customHeight="1"/>
    <row r="33790" ht="24.9" customHeight="1"/>
    <row r="33791" ht="24.9" customHeight="1"/>
    <row r="33792" ht="24.9" customHeight="1"/>
    <row r="33793" ht="24.9" customHeight="1"/>
    <row r="33794" ht="24.9" customHeight="1"/>
    <row r="33795" ht="24.9" customHeight="1"/>
    <row r="33796" ht="24.9" customHeight="1"/>
    <row r="33797" ht="24.9" customHeight="1"/>
    <row r="33798" ht="24.9" customHeight="1"/>
    <row r="33799" ht="24.9" customHeight="1"/>
    <row r="33800" ht="24.9" customHeight="1"/>
    <row r="33801" ht="24.9" customHeight="1"/>
    <row r="33802" ht="24.9" customHeight="1"/>
    <row r="33803" ht="24.9" customHeight="1"/>
    <row r="33804" ht="24.9" customHeight="1"/>
    <row r="33805" ht="24.9" customHeight="1"/>
    <row r="33806" ht="24.9" customHeight="1"/>
    <row r="33807" ht="24.9" customHeight="1"/>
    <row r="33808" ht="24.9" customHeight="1"/>
    <row r="33809" ht="24.9" customHeight="1"/>
    <row r="33810" ht="24.9" customHeight="1"/>
    <row r="33811" ht="24.9" customHeight="1"/>
    <row r="33812" ht="24.9" customHeight="1"/>
    <row r="33813" ht="24.9" customHeight="1"/>
    <row r="33814" ht="24.9" customHeight="1"/>
    <row r="33815" ht="24.9" customHeight="1"/>
    <row r="33816" ht="24.9" customHeight="1"/>
    <row r="33817" ht="24.9" customHeight="1"/>
    <row r="33818" ht="24.9" customHeight="1"/>
    <row r="33819" ht="24.9" customHeight="1"/>
    <row r="33820" ht="24.9" customHeight="1"/>
    <row r="33821" ht="24.9" customHeight="1"/>
    <row r="33822" ht="24.9" customHeight="1"/>
    <row r="33823" ht="24.9" customHeight="1"/>
    <row r="33824" ht="24.9" customHeight="1"/>
    <row r="33825" ht="24.9" customHeight="1"/>
    <row r="33826" ht="24.9" customHeight="1"/>
    <row r="33827" ht="24.9" customHeight="1"/>
    <row r="33828" ht="24.9" customHeight="1"/>
    <row r="33829" ht="24.9" customHeight="1"/>
    <row r="33830" ht="24.9" customHeight="1"/>
    <row r="33831" ht="24.9" customHeight="1"/>
    <row r="33832" ht="24.9" customHeight="1"/>
    <row r="33833" ht="24.9" customHeight="1"/>
    <row r="33834" ht="24.9" customHeight="1"/>
    <row r="33835" ht="24.9" customHeight="1"/>
    <row r="33836" ht="24.9" customHeight="1"/>
    <row r="33837" ht="24.9" customHeight="1"/>
    <row r="33838" ht="24.9" customHeight="1"/>
    <row r="33839" ht="24.9" customHeight="1"/>
    <row r="33840" ht="24.9" customHeight="1"/>
    <row r="33841" ht="24.9" customHeight="1"/>
    <row r="33842" ht="24.9" customHeight="1"/>
    <row r="33843" ht="24.9" customHeight="1"/>
    <row r="33844" ht="24.9" customHeight="1"/>
    <row r="33845" ht="24.9" customHeight="1"/>
    <row r="33846" ht="24.9" customHeight="1"/>
    <row r="33847" ht="24.9" customHeight="1"/>
    <row r="33848" ht="24.9" customHeight="1"/>
    <row r="33849" ht="24.9" customHeight="1"/>
    <row r="33850" ht="24.9" customHeight="1"/>
    <row r="33851" ht="24.9" customHeight="1"/>
    <row r="33852" ht="24.9" customHeight="1"/>
    <row r="33853" ht="24.9" customHeight="1"/>
    <row r="33854" ht="24.9" customHeight="1"/>
    <row r="33855" ht="24.9" customHeight="1"/>
    <row r="33856" ht="24.9" customHeight="1"/>
    <row r="33857" ht="24.9" customHeight="1"/>
    <row r="33858" ht="24.9" customHeight="1"/>
    <row r="33859" ht="24.9" customHeight="1"/>
    <row r="33860" ht="24.9" customHeight="1"/>
    <row r="33861" ht="24.9" customHeight="1"/>
    <row r="33862" ht="24.9" customHeight="1"/>
    <row r="33863" ht="24.9" customHeight="1"/>
    <row r="33864" ht="24.9" customHeight="1"/>
    <row r="33865" ht="24.9" customHeight="1"/>
    <row r="33866" ht="24.9" customHeight="1"/>
    <row r="33867" ht="24.9" customHeight="1"/>
    <row r="33868" ht="24.9" customHeight="1"/>
    <row r="33869" ht="24.9" customHeight="1"/>
    <row r="33870" ht="24.9" customHeight="1"/>
    <row r="33871" ht="24.9" customHeight="1"/>
    <row r="33872" ht="24.9" customHeight="1"/>
    <row r="33873" ht="24.9" customHeight="1"/>
    <row r="33874" ht="24.9" customHeight="1"/>
    <row r="33875" ht="24.9" customHeight="1"/>
    <row r="33876" ht="24.9" customHeight="1"/>
    <row r="33877" ht="24.9" customHeight="1"/>
    <row r="33878" ht="24.9" customHeight="1"/>
    <row r="33879" ht="24.9" customHeight="1"/>
    <row r="33880" ht="24.9" customHeight="1"/>
    <row r="33881" ht="24.9" customHeight="1"/>
    <row r="33882" ht="24.9" customHeight="1"/>
    <row r="33883" ht="24.9" customHeight="1"/>
    <row r="33884" ht="24.9" customHeight="1"/>
    <row r="33885" ht="24.9" customHeight="1"/>
    <row r="33886" ht="24.9" customHeight="1"/>
    <row r="33887" ht="24.9" customHeight="1"/>
    <row r="33888" ht="24.9" customHeight="1"/>
    <row r="33889" ht="24.9" customHeight="1"/>
    <row r="33890" ht="24.9" customHeight="1"/>
    <row r="33891" ht="24.9" customHeight="1"/>
    <row r="33892" ht="24.9" customHeight="1"/>
    <row r="33893" ht="24.9" customHeight="1"/>
    <row r="33894" ht="24.9" customHeight="1"/>
    <row r="33895" ht="24.9" customHeight="1"/>
    <row r="33896" ht="24.9" customHeight="1"/>
    <row r="33897" ht="24.9" customHeight="1"/>
    <row r="33898" ht="24.9" customHeight="1"/>
    <row r="33899" ht="24.9" customHeight="1"/>
    <row r="33900" ht="24.9" customHeight="1"/>
    <row r="33901" ht="24.9" customHeight="1"/>
    <row r="33902" ht="24.9" customHeight="1"/>
    <row r="33903" ht="24.9" customHeight="1"/>
    <row r="33904" ht="24.9" customHeight="1"/>
    <row r="33905" ht="24.9" customHeight="1"/>
    <row r="33906" ht="24.9" customHeight="1"/>
    <row r="33907" ht="24.9" customHeight="1"/>
    <row r="33908" ht="24.9" customHeight="1"/>
    <row r="33909" ht="24.9" customHeight="1"/>
    <row r="33910" ht="24.9" customHeight="1"/>
    <row r="33911" ht="24.9" customHeight="1"/>
    <row r="33912" ht="24.9" customHeight="1"/>
    <row r="33913" ht="24.9" customHeight="1"/>
    <row r="33914" ht="24.9" customHeight="1"/>
    <row r="33915" ht="24.9" customHeight="1"/>
    <row r="33916" ht="24.9" customHeight="1"/>
    <row r="33917" ht="24.9" customHeight="1"/>
    <row r="33918" ht="24.9" customHeight="1"/>
    <row r="33919" ht="24.9" customHeight="1"/>
    <row r="33920" ht="24.9" customHeight="1"/>
    <row r="33921" ht="24.9" customHeight="1"/>
    <row r="33922" ht="24.9" customHeight="1"/>
    <row r="33923" ht="24.9" customHeight="1"/>
    <row r="33924" ht="24.9" customHeight="1"/>
    <row r="33925" ht="24.9" customHeight="1"/>
    <row r="33926" ht="24.9" customHeight="1"/>
    <row r="33927" ht="24.9" customHeight="1"/>
    <row r="33928" ht="24.9" customHeight="1"/>
    <row r="33929" ht="24.9" customHeight="1"/>
    <row r="33930" ht="24.9" customHeight="1"/>
    <row r="33931" ht="24.9" customHeight="1"/>
    <row r="33932" ht="24.9" customHeight="1"/>
    <row r="33933" ht="24.9" customHeight="1"/>
    <row r="33934" ht="24.9" customHeight="1"/>
    <row r="33935" ht="24.9" customHeight="1"/>
    <row r="33936" ht="24.9" customHeight="1"/>
    <row r="33937" ht="24.9" customHeight="1"/>
    <row r="33938" ht="24.9" customHeight="1"/>
    <row r="33939" ht="24.9" customHeight="1"/>
    <row r="33940" ht="24.9" customHeight="1"/>
    <row r="33941" ht="24.9" customHeight="1"/>
    <row r="33942" ht="24.9" customHeight="1"/>
    <row r="33943" ht="24.9" customHeight="1"/>
    <row r="33944" ht="24.9" customHeight="1"/>
    <row r="33945" ht="24.9" customHeight="1"/>
    <row r="33946" ht="24.9" customHeight="1"/>
    <row r="33947" ht="24.9" customHeight="1"/>
    <row r="33948" ht="24.9" customHeight="1"/>
    <row r="33949" ht="24.9" customHeight="1"/>
    <row r="33950" ht="24.9" customHeight="1"/>
    <row r="33951" ht="24.9" customHeight="1"/>
    <row r="33952" ht="24.9" customHeight="1"/>
    <row r="33953" ht="24.9" customHeight="1"/>
    <row r="33954" ht="24.9" customHeight="1"/>
    <row r="33955" ht="24.9" customHeight="1"/>
    <row r="33956" ht="24.9" customHeight="1"/>
    <row r="33957" ht="24.9" customHeight="1"/>
    <row r="33958" ht="24.9" customHeight="1"/>
    <row r="33959" ht="24.9" customHeight="1"/>
    <row r="33960" ht="24.9" customHeight="1"/>
    <row r="33961" ht="24.9" customHeight="1"/>
    <row r="33962" ht="24.9" customHeight="1"/>
    <row r="33963" ht="24.9" customHeight="1"/>
    <row r="33964" ht="24.9" customHeight="1"/>
    <row r="33965" ht="24.9" customHeight="1"/>
    <row r="33966" ht="24.9" customHeight="1"/>
    <row r="33967" ht="24.9" customHeight="1"/>
    <row r="33968" ht="24.9" customHeight="1"/>
    <row r="33969" ht="24.9" customHeight="1"/>
    <row r="33970" ht="24.9" customHeight="1"/>
    <row r="33971" ht="24.9" customHeight="1"/>
    <row r="33972" ht="24.9" customHeight="1"/>
    <row r="33973" ht="24.9" customHeight="1"/>
    <row r="33974" ht="24.9" customHeight="1"/>
    <row r="33975" ht="24.9" customHeight="1"/>
    <row r="33976" ht="24.9" customHeight="1"/>
    <row r="33977" ht="24.9" customHeight="1"/>
    <row r="33978" ht="24.9" customHeight="1"/>
    <row r="33979" ht="24.9" customHeight="1"/>
    <row r="33980" ht="24.9" customHeight="1"/>
    <row r="33981" ht="24.9" customHeight="1"/>
    <row r="33982" ht="24.9" customHeight="1"/>
    <row r="33983" ht="24.9" customHeight="1"/>
    <row r="33984" ht="24.9" customHeight="1"/>
    <row r="33985" ht="24.9" customHeight="1"/>
    <row r="33986" ht="24.9" customHeight="1"/>
    <row r="33987" ht="24.9" customHeight="1"/>
    <row r="33988" ht="24.9" customHeight="1"/>
    <row r="33989" ht="24.9" customHeight="1"/>
    <row r="33990" ht="24.9" customHeight="1"/>
    <row r="33991" ht="24.9" customHeight="1"/>
    <row r="33992" ht="24.9" customHeight="1"/>
    <row r="33993" ht="24.9" customHeight="1"/>
    <row r="33994" ht="24.9" customHeight="1"/>
    <row r="33995" ht="24.9" customHeight="1"/>
    <row r="33996" ht="24.9" customHeight="1"/>
    <row r="33997" ht="24.9" customHeight="1"/>
    <row r="33998" ht="24.9" customHeight="1"/>
    <row r="33999" ht="24.9" customHeight="1"/>
    <row r="34000" ht="24.9" customHeight="1"/>
    <row r="34001" ht="24.9" customHeight="1"/>
    <row r="34002" ht="24.9" customHeight="1"/>
    <row r="34003" ht="24.9" customHeight="1"/>
    <row r="34004" ht="24.9" customHeight="1"/>
    <row r="34005" ht="24.9" customHeight="1"/>
    <row r="34006" ht="24.9" customHeight="1"/>
    <row r="34007" ht="24.9" customHeight="1"/>
    <row r="34008" ht="24.9" customHeight="1"/>
    <row r="34009" ht="24.9" customHeight="1"/>
    <row r="34010" ht="24.9" customHeight="1"/>
    <row r="34011" ht="24.9" customHeight="1"/>
    <row r="34012" ht="24.9" customHeight="1"/>
    <row r="34013" ht="24.9" customHeight="1"/>
    <row r="34014" ht="24.9" customHeight="1"/>
    <row r="34015" ht="24.9" customHeight="1"/>
    <row r="34016" ht="24.9" customHeight="1"/>
    <row r="34017" ht="24.9" customHeight="1"/>
    <row r="34018" ht="24.9" customHeight="1"/>
    <row r="34019" ht="24.9" customHeight="1"/>
    <row r="34020" ht="24.9" customHeight="1"/>
    <row r="34021" ht="24.9" customHeight="1"/>
    <row r="34022" ht="24.9" customHeight="1"/>
    <row r="34023" ht="24.9" customHeight="1"/>
    <row r="34024" ht="24.9" customHeight="1"/>
    <row r="34025" ht="24.9" customHeight="1"/>
    <row r="34026" ht="24.9" customHeight="1"/>
    <row r="34027" ht="24.9" customHeight="1"/>
    <row r="34028" ht="24.9" customHeight="1"/>
    <row r="34029" ht="24.9" customHeight="1"/>
    <row r="34030" ht="24.9" customHeight="1"/>
    <row r="34031" ht="24.9" customHeight="1"/>
    <row r="34032" ht="24.9" customHeight="1"/>
    <row r="34033" ht="24.9" customHeight="1"/>
    <row r="34034" ht="24.9" customHeight="1"/>
    <row r="34035" ht="24.9" customHeight="1"/>
    <row r="34036" ht="24.9" customHeight="1"/>
    <row r="34037" ht="24.9" customHeight="1"/>
    <row r="34038" ht="24.9" customHeight="1"/>
    <row r="34039" ht="24.9" customHeight="1"/>
    <row r="34040" ht="24.9" customHeight="1"/>
    <row r="34041" ht="24.9" customHeight="1"/>
    <row r="34042" ht="24.9" customHeight="1"/>
    <row r="34043" ht="24.9" customHeight="1"/>
    <row r="34044" ht="24.9" customHeight="1"/>
    <row r="34045" ht="24.9" customHeight="1"/>
    <row r="34046" ht="24.9" customHeight="1"/>
    <row r="34047" ht="24.9" customHeight="1"/>
    <row r="34048" ht="24.9" customHeight="1"/>
    <row r="34049" ht="24.9" customHeight="1"/>
    <row r="34050" ht="24.9" customHeight="1"/>
    <row r="34051" ht="24.9" customHeight="1"/>
    <row r="34052" ht="24.9" customHeight="1"/>
    <row r="34053" ht="24.9" customHeight="1"/>
    <row r="34054" ht="24.9" customHeight="1"/>
    <row r="34055" ht="24.9" customHeight="1"/>
    <row r="34056" ht="24.9" customHeight="1"/>
    <row r="34057" ht="24.9" customHeight="1"/>
    <row r="34058" ht="24.9" customHeight="1"/>
    <row r="34059" ht="24.9" customHeight="1"/>
    <row r="34060" ht="24.9" customHeight="1"/>
    <row r="34061" ht="24.9" customHeight="1"/>
    <row r="34062" ht="24.9" customHeight="1"/>
    <row r="34063" ht="24.9" customHeight="1"/>
    <row r="34064" ht="24.9" customHeight="1"/>
    <row r="34065" ht="24.9" customHeight="1"/>
    <row r="34066" ht="24.9" customHeight="1"/>
    <row r="34067" ht="24.9" customHeight="1"/>
    <row r="34068" ht="24.9" customHeight="1"/>
    <row r="34069" ht="24.9" customHeight="1"/>
    <row r="34070" ht="24.9" customHeight="1"/>
    <row r="34071" ht="24.9" customHeight="1"/>
    <row r="34072" ht="24.9" customHeight="1"/>
    <row r="34073" ht="24.9" customHeight="1"/>
    <row r="34074" ht="24.9" customHeight="1"/>
    <row r="34075" ht="24.9" customHeight="1"/>
    <row r="34076" ht="24.9" customHeight="1"/>
    <row r="34077" ht="24.9" customHeight="1"/>
    <row r="34078" ht="24.9" customHeight="1"/>
    <row r="34079" ht="24.9" customHeight="1"/>
    <row r="34080" ht="24.9" customHeight="1"/>
    <row r="34081" ht="24.9" customHeight="1"/>
    <row r="34082" ht="24.9" customHeight="1"/>
    <row r="34083" ht="24.9" customHeight="1"/>
    <row r="34084" ht="24.9" customHeight="1"/>
    <row r="34085" ht="24.9" customHeight="1"/>
    <row r="34086" ht="24.9" customHeight="1"/>
    <row r="34087" ht="24.9" customHeight="1"/>
    <row r="34088" ht="24.9" customHeight="1"/>
    <row r="34089" ht="24.9" customHeight="1"/>
    <row r="34090" ht="24.9" customHeight="1"/>
    <row r="34091" ht="24.9" customHeight="1"/>
    <row r="34092" ht="24.9" customHeight="1"/>
    <row r="34093" ht="24.9" customHeight="1"/>
    <row r="34094" ht="24.9" customHeight="1"/>
    <row r="34095" ht="24.9" customHeight="1"/>
    <row r="34096" ht="24.9" customHeight="1"/>
    <row r="34097" ht="24.9" customHeight="1"/>
    <row r="34098" ht="24.9" customHeight="1"/>
    <row r="34099" ht="24.9" customHeight="1"/>
    <row r="34100" ht="24.9" customHeight="1"/>
    <row r="34101" ht="24.9" customHeight="1"/>
    <row r="34102" ht="24.9" customHeight="1"/>
    <row r="34103" ht="24.9" customHeight="1"/>
    <row r="34104" ht="24.9" customHeight="1"/>
    <row r="34105" ht="24.9" customHeight="1"/>
    <row r="34106" ht="24.9" customHeight="1"/>
    <row r="34107" ht="24.9" customHeight="1"/>
    <row r="34108" ht="24.9" customHeight="1"/>
    <row r="34109" ht="24.9" customHeight="1"/>
    <row r="34110" ht="24.9" customHeight="1"/>
    <row r="34111" ht="24.9" customHeight="1"/>
    <row r="34112" ht="24.9" customHeight="1"/>
    <row r="34113" ht="24.9" customHeight="1"/>
    <row r="34114" ht="24.9" customHeight="1"/>
    <row r="34115" ht="24.9" customHeight="1"/>
    <row r="34116" ht="24.9" customHeight="1"/>
    <row r="34117" ht="24.9" customHeight="1"/>
    <row r="34118" ht="24.9" customHeight="1"/>
    <row r="34119" ht="24.9" customHeight="1"/>
    <row r="34120" ht="24.9" customHeight="1"/>
    <row r="34121" ht="24.9" customHeight="1"/>
    <row r="34122" ht="24.9" customHeight="1"/>
    <row r="34123" ht="24.9" customHeight="1"/>
    <row r="34124" ht="24.9" customHeight="1"/>
    <row r="34125" ht="24.9" customHeight="1"/>
    <row r="34126" ht="24.9" customHeight="1"/>
    <row r="34127" ht="24.9" customHeight="1"/>
    <row r="34128" ht="24.9" customHeight="1"/>
    <row r="34129" ht="24.9" customHeight="1"/>
    <row r="34130" ht="24.9" customHeight="1"/>
    <row r="34131" ht="24.9" customHeight="1"/>
    <row r="34132" ht="24.9" customHeight="1"/>
    <row r="34133" ht="24.9" customHeight="1"/>
    <row r="34134" ht="24.9" customHeight="1"/>
    <row r="34135" ht="24.9" customHeight="1"/>
    <row r="34136" ht="24.9" customHeight="1"/>
    <row r="34137" ht="24.9" customHeight="1"/>
    <row r="34138" ht="24.9" customHeight="1"/>
    <row r="34139" ht="24.9" customHeight="1"/>
    <row r="34140" ht="24.9" customHeight="1"/>
    <row r="34141" ht="24.9" customHeight="1"/>
    <row r="34142" ht="24.9" customHeight="1"/>
    <row r="34143" ht="24.9" customHeight="1"/>
    <row r="34144" ht="24.9" customHeight="1"/>
    <row r="34145" ht="24.9" customHeight="1"/>
    <row r="34146" ht="24.9" customHeight="1"/>
    <row r="34147" ht="24.9" customHeight="1"/>
    <row r="34148" ht="24.9" customHeight="1"/>
    <row r="34149" ht="24.9" customHeight="1"/>
    <row r="34150" ht="24.9" customHeight="1"/>
    <row r="34151" ht="24.9" customHeight="1"/>
    <row r="34152" ht="24.9" customHeight="1"/>
    <row r="34153" ht="24.9" customHeight="1"/>
    <row r="34154" ht="24.9" customHeight="1"/>
    <row r="34155" ht="24.9" customHeight="1"/>
    <row r="34156" ht="24.9" customHeight="1"/>
    <row r="34157" ht="24.9" customHeight="1"/>
    <row r="34158" ht="24.9" customHeight="1"/>
    <row r="34159" ht="24.9" customHeight="1"/>
    <row r="34160" ht="24.9" customHeight="1"/>
    <row r="34161" ht="24.9" customHeight="1"/>
    <row r="34162" ht="24.9" customHeight="1"/>
    <row r="34163" ht="24.9" customHeight="1"/>
    <row r="34164" ht="24.9" customHeight="1"/>
    <row r="34165" ht="24.9" customHeight="1"/>
    <row r="34166" ht="24.9" customHeight="1"/>
    <row r="34167" ht="24.9" customHeight="1"/>
    <row r="34168" ht="24.9" customHeight="1"/>
    <row r="34169" ht="24.9" customHeight="1"/>
    <row r="34170" ht="24.9" customHeight="1"/>
    <row r="34171" ht="24.9" customHeight="1"/>
    <row r="34172" ht="24.9" customHeight="1"/>
    <row r="34173" ht="24.9" customHeight="1"/>
    <row r="34174" ht="24.9" customHeight="1"/>
    <row r="34175" ht="24.9" customHeight="1"/>
    <row r="34176" ht="24.9" customHeight="1"/>
    <row r="34177" ht="24.9" customHeight="1"/>
    <row r="34178" ht="24.9" customHeight="1"/>
    <row r="34179" ht="24.9" customHeight="1"/>
    <row r="34180" ht="24.9" customHeight="1"/>
    <row r="34181" ht="24.9" customHeight="1"/>
    <row r="34182" ht="24.9" customHeight="1"/>
    <row r="34183" ht="24.9" customHeight="1"/>
    <row r="34184" ht="24.9" customHeight="1"/>
    <row r="34185" ht="24.9" customHeight="1"/>
    <row r="34186" ht="24.9" customHeight="1"/>
    <row r="34187" ht="24.9" customHeight="1"/>
    <row r="34188" ht="24.9" customHeight="1"/>
    <row r="34189" ht="24.9" customHeight="1"/>
    <row r="34190" ht="24.9" customHeight="1"/>
    <row r="34191" ht="24.9" customHeight="1"/>
    <row r="34192" ht="24.9" customHeight="1"/>
    <row r="34193" ht="24.9" customHeight="1"/>
    <row r="34194" ht="24.9" customHeight="1"/>
    <row r="34195" ht="24.9" customHeight="1"/>
    <row r="34196" ht="24.9" customHeight="1"/>
    <row r="34197" ht="24.9" customHeight="1"/>
    <row r="34198" ht="24.9" customHeight="1"/>
    <row r="34199" ht="24.9" customHeight="1"/>
    <row r="34200" ht="24.9" customHeight="1"/>
    <row r="34201" ht="24.9" customHeight="1"/>
    <row r="34202" ht="24.9" customHeight="1"/>
    <row r="34203" ht="24.9" customHeight="1"/>
    <row r="34204" ht="24.9" customHeight="1"/>
    <row r="34205" ht="24.9" customHeight="1"/>
    <row r="34206" ht="24.9" customHeight="1"/>
    <row r="34207" ht="24.9" customHeight="1"/>
    <row r="34208" ht="24.9" customHeight="1"/>
    <row r="34209" ht="24.9" customHeight="1"/>
    <row r="34210" ht="24.9" customHeight="1"/>
    <row r="34211" ht="24.9" customHeight="1"/>
    <row r="34212" ht="24.9" customHeight="1"/>
    <row r="34213" ht="24.9" customHeight="1"/>
    <row r="34214" ht="24.9" customHeight="1"/>
    <row r="34215" ht="24.9" customHeight="1"/>
    <row r="34216" ht="24.9" customHeight="1"/>
    <row r="34217" ht="24.9" customHeight="1"/>
    <row r="34218" ht="24.9" customHeight="1"/>
    <row r="34219" ht="24.9" customHeight="1"/>
    <row r="34220" ht="24.9" customHeight="1"/>
    <row r="34221" ht="24.9" customHeight="1"/>
    <row r="34222" ht="24.9" customHeight="1"/>
    <row r="34223" ht="24.9" customHeight="1"/>
    <row r="34224" ht="24.9" customHeight="1"/>
    <row r="34225" ht="24.9" customHeight="1"/>
    <row r="34226" ht="24.9" customHeight="1"/>
    <row r="34227" ht="24.9" customHeight="1"/>
    <row r="34228" ht="24.9" customHeight="1"/>
    <row r="34229" ht="24.9" customHeight="1"/>
    <row r="34230" ht="24.9" customHeight="1"/>
    <row r="34231" ht="24.9" customHeight="1"/>
    <row r="34232" ht="24.9" customHeight="1"/>
    <row r="34233" ht="24.9" customHeight="1"/>
    <row r="34234" ht="24.9" customHeight="1"/>
    <row r="34235" ht="24.9" customHeight="1"/>
    <row r="34236" ht="24.9" customHeight="1"/>
    <row r="34237" ht="24.9" customHeight="1"/>
    <row r="34238" ht="24.9" customHeight="1"/>
    <row r="34239" ht="24.9" customHeight="1"/>
    <row r="34240" ht="24.9" customHeight="1"/>
    <row r="34241" ht="24.9" customHeight="1"/>
    <row r="34242" ht="24.9" customHeight="1"/>
    <row r="34243" ht="24.9" customHeight="1"/>
    <row r="34244" ht="24.9" customHeight="1"/>
    <row r="34245" ht="24.9" customHeight="1"/>
    <row r="34246" ht="24.9" customHeight="1"/>
    <row r="34247" ht="24.9" customHeight="1"/>
    <row r="34248" ht="24.9" customHeight="1"/>
    <row r="34249" ht="24.9" customHeight="1"/>
    <row r="34250" ht="24.9" customHeight="1"/>
    <row r="34251" ht="24.9" customHeight="1"/>
    <row r="34252" ht="24.9" customHeight="1"/>
    <row r="34253" ht="24.9" customHeight="1"/>
    <row r="34254" ht="24.9" customHeight="1"/>
    <row r="34255" ht="24.9" customHeight="1"/>
    <row r="34256" ht="24.9" customHeight="1"/>
    <row r="34257" ht="24.9" customHeight="1"/>
    <row r="34258" ht="24.9" customHeight="1"/>
    <row r="34259" ht="24.9" customHeight="1"/>
    <row r="34260" ht="24.9" customHeight="1"/>
    <row r="34261" ht="24.9" customHeight="1"/>
    <row r="34262" ht="24.9" customHeight="1"/>
    <row r="34263" ht="24.9" customHeight="1"/>
    <row r="34264" ht="24.9" customHeight="1"/>
    <row r="34265" ht="24.9" customHeight="1"/>
    <row r="34266" ht="24.9" customHeight="1"/>
    <row r="34267" ht="24.9" customHeight="1"/>
    <row r="34268" ht="24.9" customHeight="1"/>
    <row r="34269" ht="24.9" customHeight="1"/>
    <row r="34270" ht="24.9" customHeight="1"/>
    <row r="34271" ht="24.9" customHeight="1"/>
    <row r="34272" ht="24.9" customHeight="1"/>
    <row r="34273" ht="24.9" customHeight="1"/>
    <row r="34274" ht="24.9" customHeight="1"/>
    <row r="34275" ht="24.9" customHeight="1"/>
    <row r="34276" ht="24.9" customHeight="1"/>
    <row r="34277" ht="24.9" customHeight="1"/>
    <row r="34278" ht="24.9" customHeight="1"/>
    <row r="34279" ht="24.9" customHeight="1"/>
    <row r="34280" ht="24.9" customHeight="1"/>
    <row r="34281" ht="24.9" customHeight="1"/>
    <row r="34282" ht="24.9" customHeight="1"/>
    <row r="34283" ht="24.9" customHeight="1"/>
    <row r="34284" ht="24.9" customHeight="1"/>
    <row r="34285" ht="24.9" customHeight="1"/>
    <row r="34286" ht="24.9" customHeight="1"/>
    <row r="34287" ht="24.9" customHeight="1"/>
    <row r="34288" ht="24.9" customHeight="1"/>
    <row r="34289" ht="24.9" customHeight="1"/>
    <row r="34290" ht="24.9" customHeight="1"/>
    <row r="34291" ht="24.9" customHeight="1"/>
    <row r="34292" ht="24.9" customHeight="1"/>
    <row r="34293" ht="24.9" customHeight="1"/>
    <row r="34294" ht="24.9" customHeight="1"/>
    <row r="34295" ht="24.9" customHeight="1"/>
    <row r="34296" ht="24.9" customHeight="1"/>
    <row r="34297" ht="24.9" customHeight="1"/>
    <row r="34298" ht="24.9" customHeight="1"/>
    <row r="34299" ht="24.9" customHeight="1"/>
    <row r="34300" ht="24.9" customHeight="1"/>
    <row r="34301" ht="24.9" customHeight="1"/>
    <row r="34302" ht="24.9" customHeight="1"/>
    <row r="34303" ht="24.9" customHeight="1"/>
    <row r="34304" ht="24.9" customHeight="1"/>
    <row r="34305" ht="24.9" customHeight="1"/>
    <row r="34306" ht="24.9" customHeight="1"/>
    <row r="34307" ht="24.9" customHeight="1"/>
    <row r="34308" ht="24.9" customHeight="1"/>
    <row r="34309" ht="24.9" customHeight="1"/>
    <row r="34310" ht="24.9" customHeight="1"/>
    <row r="34311" ht="24.9" customHeight="1"/>
    <row r="34312" ht="24.9" customHeight="1"/>
    <row r="34313" ht="24.9" customHeight="1"/>
    <row r="34314" ht="24.9" customHeight="1"/>
    <row r="34315" ht="24.9" customHeight="1"/>
    <row r="34316" ht="24.9" customHeight="1"/>
    <row r="34317" ht="24.9" customHeight="1"/>
    <row r="34318" ht="24.9" customHeight="1"/>
    <row r="34319" ht="24.9" customHeight="1"/>
    <row r="34320" ht="24.9" customHeight="1"/>
    <row r="34321" ht="24.9" customHeight="1"/>
    <row r="34322" ht="24.9" customHeight="1"/>
    <row r="34323" ht="24.9" customHeight="1"/>
    <row r="34324" ht="24.9" customHeight="1"/>
    <row r="34325" ht="24.9" customHeight="1"/>
    <row r="34326" ht="24.9" customHeight="1"/>
    <row r="34327" ht="24.9" customHeight="1"/>
    <row r="34328" ht="24.9" customHeight="1"/>
    <row r="34329" ht="24.9" customHeight="1"/>
    <row r="34330" ht="24.9" customHeight="1"/>
    <row r="34331" ht="24.9" customHeight="1"/>
    <row r="34332" ht="24.9" customHeight="1"/>
    <row r="34333" ht="24.9" customHeight="1"/>
    <row r="34334" ht="24.9" customHeight="1"/>
    <row r="34335" ht="24.9" customHeight="1"/>
    <row r="34336" ht="24.9" customHeight="1"/>
    <row r="34337" ht="24.9" customHeight="1"/>
    <row r="34338" ht="24.9" customHeight="1"/>
    <row r="34339" ht="24.9" customHeight="1"/>
    <row r="34340" ht="24.9" customHeight="1"/>
    <row r="34341" ht="24.9" customHeight="1"/>
    <row r="34342" ht="24.9" customHeight="1"/>
    <row r="34343" ht="24.9" customHeight="1"/>
    <row r="34344" ht="24.9" customHeight="1"/>
    <row r="34345" ht="24.9" customHeight="1"/>
    <row r="34346" ht="24.9" customHeight="1"/>
    <row r="34347" ht="24.9" customHeight="1"/>
    <row r="34348" ht="24.9" customHeight="1"/>
    <row r="34349" ht="24.9" customHeight="1"/>
    <row r="34350" ht="24.9" customHeight="1"/>
    <row r="34351" ht="24.9" customHeight="1"/>
    <row r="34352" ht="24.9" customHeight="1"/>
    <row r="34353" ht="24.9" customHeight="1"/>
    <row r="34354" ht="24.9" customHeight="1"/>
    <row r="34355" ht="24.9" customHeight="1"/>
    <row r="34356" ht="24.9" customHeight="1"/>
    <row r="34357" ht="24.9" customHeight="1"/>
    <row r="34358" ht="24.9" customHeight="1"/>
    <row r="34359" ht="24.9" customHeight="1"/>
    <row r="34360" ht="24.9" customHeight="1"/>
    <row r="34361" ht="24.9" customHeight="1"/>
    <row r="34362" ht="24.9" customHeight="1"/>
    <row r="34363" ht="24.9" customHeight="1"/>
    <row r="34364" ht="24.9" customHeight="1"/>
    <row r="34365" ht="24.9" customHeight="1"/>
    <row r="34366" ht="24.9" customHeight="1"/>
    <row r="34367" ht="24.9" customHeight="1"/>
    <row r="34368" ht="24.9" customHeight="1"/>
    <row r="34369" ht="24.9" customHeight="1"/>
    <row r="34370" ht="24.9" customHeight="1"/>
    <row r="34371" ht="24.9" customHeight="1"/>
    <row r="34372" ht="24.9" customHeight="1"/>
    <row r="34373" ht="24.9" customHeight="1"/>
    <row r="34374" ht="24.9" customHeight="1"/>
    <row r="34375" ht="24.9" customHeight="1"/>
    <row r="34376" ht="24.9" customHeight="1"/>
    <row r="34377" ht="24.9" customHeight="1"/>
    <row r="34378" ht="24.9" customHeight="1"/>
    <row r="34379" ht="24.9" customHeight="1"/>
    <row r="34380" ht="24.9" customHeight="1"/>
    <row r="34381" ht="24.9" customHeight="1"/>
    <row r="34382" ht="24.9" customHeight="1"/>
    <row r="34383" ht="24.9" customHeight="1"/>
    <row r="34384" ht="24.9" customHeight="1"/>
    <row r="34385" ht="24.9" customHeight="1"/>
    <row r="34386" ht="24.9" customHeight="1"/>
    <row r="34387" ht="24.9" customHeight="1"/>
    <row r="34388" ht="24.9" customHeight="1"/>
    <row r="34389" ht="24.9" customHeight="1"/>
    <row r="34390" ht="24.9" customHeight="1"/>
    <row r="34391" ht="24.9" customHeight="1"/>
    <row r="34392" ht="24.9" customHeight="1"/>
    <row r="34393" ht="24.9" customHeight="1"/>
    <row r="34394" ht="24.9" customHeight="1"/>
    <row r="34395" ht="24.9" customHeight="1"/>
    <row r="34396" ht="24.9" customHeight="1"/>
    <row r="34397" ht="24.9" customHeight="1"/>
    <row r="34398" ht="24.9" customHeight="1"/>
    <row r="34399" ht="24.9" customHeight="1"/>
    <row r="34400" ht="24.9" customHeight="1"/>
    <row r="34401" ht="24.9" customHeight="1"/>
    <row r="34402" ht="24.9" customHeight="1"/>
    <row r="34403" ht="24.9" customHeight="1"/>
    <row r="34404" ht="24.9" customHeight="1"/>
    <row r="34405" ht="24.9" customHeight="1"/>
    <row r="34406" ht="24.9" customHeight="1"/>
    <row r="34407" ht="24.9" customHeight="1"/>
    <row r="34408" ht="24.9" customHeight="1"/>
    <row r="34409" ht="24.9" customHeight="1"/>
    <row r="34410" ht="24.9" customHeight="1"/>
    <row r="34411" ht="24.9" customHeight="1"/>
    <row r="34412" ht="24.9" customHeight="1"/>
    <row r="34413" ht="24.9" customHeight="1"/>
    <row r="34414" ht="24.9" customHeight="1"/>
    <row r="34415" ht="24.9" customHeight="1"/>
    <row r="34416" ht="24.9" customHeight="1"/>
    <row r="34417" ht="24.9" customHeight="1"/>
    <row r="34418" ht="24.9" customHeight="1"/>
    <row r="34419" ht="24.9" customHeight="1"/>
    <row r="34420" ht="24.9" customHeight="1"/>
    <row r="34421" ht="24.9" customHeight="1"/>
    <row r="34422" ht="24.9" customHeight="1"/>
    <row r="34423" ht="24.9" customHeight="1"/>
    <row r="34424" ht="24.9" customHeight="1"/>
    <row r="34425" ht="24.9" customHeight="1"/>
    <row r="34426" ht="24.9" customHeight="1"/>
    <row r="34427" ht="24.9" customHeight="1"/>
    <row r="34428" ht="24.9" customHeight="1"/>
    <row r="34429" ht="24.9" customHeight="1"/>
    <row r="34430" ht="24.9" customHeight="1"/>
    <row r="34431" ht="24.9" customHeight="1"/>
    <row r="34432" ht="24.9" customHeight="1"/>
    <row r="34433" ht="24.9" customHeight="1"/>
    <row r="34434" ht="24.9" customHeight="1"/>
    <row r="34435" ht="24.9" customHeight="1"/>
    <row r="34436" ht="24.9" customHeight="1"/>
    <row r="34437" ht="24.9" customHeight="1"/>
    <row r="34438" ht="24.9" customHeight="1"/>
    <row r="34439" ht="24.9" customHeight="1"/>
    <row r="34440" ht="24.9" customHeight="1"/>
    <row r="34441" ht="24.9" customHeight="1"/>
    <row r="34442" ht="24.9" customHeight="1"/>
    <row r="34443" ht="24.9" customHeight="1"/>
    <row r="34444" ht="24.9" customHeight="1"/>
    <row r="34445" ht="24.9" customHeight="1"/>
    <row r="34446" ht="24.9" customHeight="1"/>
    <row r="34447" ht="24.9" customHeight="1"/>
    <row r="34448" ht="24.9" customHeight="1"/>
    <row r="34449" ht="24.9" customHeight="1"/>
    <row r="34450" ht="24.9" customHeight="1"/>
    <row r="34451" ht="24.9" customHeight="1"/>
    <row r="34452" ht="24.9" customHeight="1"/>
    <row r="34453" ht="24.9" customHeight="1"/>
    <row r="34454" ht="24.9" customHeight="1"/>
    <row r="34455" ht="24.9" customHeight="1"/>
    <row r="34456" ht="24.9" customHeight="1"/>
    <row r="34457" ht="24.9" customHeight="1"/>
    <row r="34458" ht="24.9" customHeight="1"/>
    <row r="34459" ht="24.9" customHeight="1"/>
    <row r="34460" ht="24.9" customHeight="1"/>
    <row r="34461" ht="24.9" customHeight="1"/>
    <row r="34462" ht="24.9" customHeight="1"/>
    <row r="34463" ht="24.9" customHeight="1"/>
    <row r="34464" ht="24.9" customHeight="1"/>
    <row r="34465" ht="24.9" customHeight="1"/>
    <row r="34466" ht="24.9" customHeight="1"/>
    <row r="34467" ht="24.9" customHeight="1"/>
    <row r="34468" ht="24.9" customHeight="1"/>
    <row r="34469" ht="24.9" customHeight="1"/>
    <row r="34470" ht="24.9" customHeight="1"/>
    <row r="34471" ht="24.9" customHeight="1"/>
    <row r="34472" ht="24.9" customHeight="1"/>
    <row r="34473" ht="24.9" customHeight="1"/>
    <row r="34474" ht="24.9" customHeight="1"/>
    <row r="34475" ht="24.9" customHeight="1"/>
    <row r="34476" ht="24.9" customHeight="1"/>
    <row r="34477" ht="24.9" customHeight="1"/>
    <row r="34478" ht="24.9" customHeight="1"/>
    <row r="34479" ht="24.9" customHeight="1"/>
    <row r="34480" ht="24.9" customHeight="1"/>
    <row r="34481" ht="24.9" customHeight="1"/>
    <row r="34482" ht="24.9" customHeight="1"/>
    <row r="34483" ht="24.9" customHeight="1"/>
    <row r="34484" ht="24.9" customHeight="1"/>
    <row r="34485" ht="24.9" customHeight="1"/>
    <row r="34486" ht="24.9" customHeight="1"/>
    <row r="34487" ht="24.9" customHeight="1"/>
    <row r="34488" ht="24.9" customHeight="1"/>
    <row r="34489" ht="24.9" customHeight="1"/>
    <row r="34490" ht="24.9" customHeight="1"/>
    <row r="34491" ht="24.9" customHeight="1"/>
    <row r="34492" ht="24.9" customHeight="1"/>
    <row r="34493" ht="24.9" customHeight="1"/>
    <row r="34494" ht="24.9" customHeight="1"/>
    <row r="34495" ht="24.9" customHeight="1"/>
    <row r="34496" ht="24.9" customHeight="1"/>
    <row r="34497" ht="24.9" customHeight="1"/>
    <row r="34498" ht="24.9" customHeight="1"/>
    <row r="34499" ht="24.9" customHeight="1"/>
    <row r="34500" ht="24.9" customHeight="1"/>
    <row r="34501" ht="24.9" customHeight="1"/>
    <row r="34502" ht="24.9" customHeight="1"/>
    <row r="34503" ht="24.9" customHeight="1"/>
    <row r="34504" ht="24.9" customHeight="1"/>
    <row r="34505" ht="24.9" customHeight="1"/>
    <row r="34506" ht="24.9" customHeight="1"/>
    <row r="34507" ht="24.9" customHeight="1"/>
    <row r="34508" ht="24.9" customHeight="1"/>
    <row r="34509" ht="24.9" customHeight="1"/>
    <row r="34510" ht="24.9" customHeight="1"/>
    <row r="34511" ht="24.9" customHeight="1"/>
    <row r="34512" ht="24.9" customHeight="1"/>
    <row r="34513" ht="24.9" customHeight="1"/>
    <row r="34514" ht="24.9" customHeight="1"/>
    <row r="34515" ht="24.9" customHeight="1"/>
    <row r="34516" ht="24.9" customHeight="1"/>
    <row r="34517" ht="24.9" customHeight="1"/>
    <row r="34518" ht="24.9" customHeight="1"/>
    <row r="34519" ht="24.9" customHeight="1"/>
    <row r="34520" ht="24.9" customHeight="1"/>
    <row r="34521" ht="24.9" customHeight="1"/>
    <row r="34522" ht="24.9" customHeight="1"/>
    <row r="34523" ht="24.9" customHeight="1"/>
    <row r="34524" ht="24.9" customHeight="1"/>
    <row r="34525" ht="24.9" customHeight="1"/>
    <row r="34526" ht="24.9" customHeight="1"/>
    <row r="34527" ht="24.9" customHeight="1"/>
    <row r="34528" ht="24.9" customHeight="1"/>
    <row r="34529" ht="24.9" customHeight="1"/>
    <row r="34530" ht="24.9" customHeight="1"/>
    <row r="34531" ht="24.9" customHeight="1"/>
    <row r="34532" ht="24.9" customHeight="1"/>
    <row r="34533" ht="24.9" customHeight="1"/>
    <row r="34534" ht="24.9" customHeight="1"/>
    <row r="34535" ht="24.9" customHeight="1"/>
    <row r="34536" ht="24.9" customHeight="1"/>
    <row r="34537" ht="24.9" customHeight="1"/>
    <row r="34538" ht="24.9" customHeight="1"/>
    <row r="34539" ht="24.9" customHeight="1"/>
    <row r="34540" ht="24.9" customHeight="1"/>
    <row r="34541" ht="24.9" customHeight="1"/>
    <row r="34542" ht="24.9" customHeight="1"/>
    <row r="34543" ht="24.9" customHeight="1"/>
    <row r="34544" ht="24.9" customHeight="1"/>
    <row r="34545" ht="24.9" customHeight="1"/>
    <row r="34546" ht="24.9" customHeight="1"/>
    <row r="34547" ht="24.9" customHeight="1"/>
    <row r="34548" ht="24.9" customHeight="1"/>
    <row r="34549" ht="24.9" customHeight="1"/>
    <row r="34550" ht="24.9" customHeight="1"/>
    <row r="34551" ht="24.9" customHeight="1"/>
    <row r="34552" ht="24.9" customHeight="1"/>
    <row r="34553" ht="24.9" customHeight="1"/>
    <row r="34554" ht="24.9" customHeight="1"/>
    <row r="34555" ht="24.9" customHeight="1"/>
    <row r="34556" ht="24.9" customHeight="1"/>
    <row r="34557" ht="24.9" customHeight="1"/>
    <row r="34558" ht="24.9" customHeight="1"/>
    <row r="34559" ht="24.9" customHeight="1"/>
    <row r="34560" ht="24.9" customHeight="1"/>
    <row r="34561" ht="24.9" customHeight="1"/>
    <row r="34562" ht="24.9" customHeight="1"/>
    <row r="34563" ht="24.9" customHeight="1"/>
    <row r="34564" ht="24.9" customHeight="1"/>
    <row r="34565" ht="24.9" customHeight="1"/>
    <row r="34566" ht="24.9" customHeight="1"/>
    <row r="34567" ht="24.9" customHeight="1"/>
    <row r="34568" ht="24.9" customHeight="1"/>
    <row r="34569" ht="24.9" customHeight="1"/>
    <row r="34570" ht="24.9" customHeight="1"/>
    <row r="34571" ht="24.9" customHeight="1"/>
    <row r="34572" ht="24.9" customHeight="1"/>
    <row r="34573" ht="24.9" customHeight="1"/>
    <row r="34574" ht="24.9" customHeight="1"/>
    <row r="34575" ht="24.9" customHeight="1"/>
    <row r="34576" ht="24.9" customHeight="1"/>
    <row r="34577" ht="24.9" customHeight="1"/>
    <row r="34578" ht="24.9" customHeight="1"/>
    <row r="34579" ht="24.9" customHeight="1"/>
    <row r="34580" ht="24.9" customHeight="1"/>
    <row r="34581" ht="24.9" customHeight="1"/>
    <row r="34582" ht="24.9" customHeight="1"/>
    <row r="34583" ht="24.9" customHeight="1"/>
    <row r="34584" ht="24.9" customHeight="1"/>
    <row r="34585" ht="24.9" customHeight="1"/>
    <row r="34586" ht="24.9" customHeight="1"/>
    <row r="34587" ht="24.9" customHeight="1"/>
    <row r="34588" ht="24.9" customHeight="1"/>
    <row r="34589" ht="24.9" customHeight="1"/>
    <row r="34590" ht="24.9" customHeight="1"/>
    <row r="34591" ht="24.9" customHeight="1"/>
    <row r="34592" ht="24.9" customHeight="1"/>
    <row r="34593" ht="24.9" customHeight="1"/>
    <row r="34594" ht="24.9" customHeight="1"/>
    <row r="34595" ht="24.9" customHeight="1"/>
    <row r="34596" ht="24.9" customHeight="1"/>
    <row r="34597" ht="24.9" customHeight="1"/>
    <row r="34598" ht="24.9" customHeight="1"/>
    <row r="34599" ht="24.9" customHeight="1"/>
    <row r="34600" ht="24.9" customHeight="1"/>
    <row r="34601" ht="24.9" customHeight="1"/>
    <row r="34602" ht="24.9" customHeight="1"/>
    <row r="34603" ht="24.9" customHeight="1"/>
    <row r="34604" ht="24.9" customHeight="1"/>
    <row r="34605" ht="24.9" customHeight="1"/>
    <row r="34606" ht="24.9" customHeight="1"/>
    <row r="34607" ht="24.9" customHeight="1"/>
    <row r="34608" ht="24.9" customHeight="1"/>
    <row r="34609" ht="24.9" customHeight="1"/>
    <row r="34610" ht="24.9" customHeight="1"/>
    <row r="34611" ht="24.9" customHeight="1"/>
    <row r="34612" ht="24.9" customHeight="1"/>
    <row r="34613" ht="24.9" customHeight="1"/>
    <row r="34614" ht="24.9" customHeight="1"/>
    <row r="34615" ht="24.9" customHeight="1"/>
    <row r="34616" ht="24.9" customHeight="1"/>
    <row r="34617" ht="24.9" customHeight="1"/>
    <row r="34618" ht="24.9" customHeight="1"/>
    <row r="34619" ht="24.9" customHeight="1"/>
    <row r="34620" ht="24.9" customHeight="1"/>
    <row r="34621" ht="24.9" customHeight="1"/>
    <row r="34622" ht="24.9" customHeight="1"/>
    <row r="34623" ht="24.9" customHeight="1"/>
    <row r="34624" ht="24.9" customHeight="1"/>
    <row r="34625" ht="24.9" customHeight="1"/>
    <row r="34626" ht="24.9" customHeight="1"/>
    <row r="34627" ht="24.9" customHeight="1"/>
    <row r="34628" ht="24.9" customHeight="1"/>
    <row r="34629" ht="24.9" customHeight="1"/>
    <row r="34630" ht="24.9" customHeight="1"/>
    <row r="34631" ht="24.9" customHeight="1"/>
    <row r="34632" ht="24.9" customHeight="1"/>
    <row r="34633" ht="24.9" customHeight="1"/>
    <row r="34634" ht="24.9" customHeight="1"/>
    <row r="34635" ht="24.9" customHeight="1"/>
    <row r="34636" ht="24.9" customHeight="1"/>
    <row r="34637" ht="24.9" customHeight="1"/>
    <row r="34638" ht="24.9" customHeight="1"/>
    <row r="34639" ht="24.9" customHeight="1"/>
    <row r="34640" ht="24.9" customHeight="1"/>
    <row r="34641" ht="24.9" customHeight="1"/>
    <row r="34642" ht="24.9" customHeight="1"/>
    <row r="34643" ht="24.9" customHeight="1"/>
    <row r="34644" ht="24.9" customHeight="1"/>
    <row r="34645" ht="24.9" customHeight="1"/>
    <row r="34646" ht="24.9" customHeight="1"/>
    <row r="34647" ht="24.9" customHeight="1"/>
    <row r="34648" ht="24.9" customHeight="1"/>
    <row r="34649" ht="24.9" customHeight="1"/>
    <row r="34650" ht="24.9" customHeight="1"/>
    <row r="34651" ht="24.9" customHeight="1"/>
    <row r="34652" ht="24.9" customHeight="1"/>
    <row r="34653" ht="24.9" customHeight="1"/>
    <row r="34654" ht="24.9" customHeight="1"/>
    <row r="34655" ht="24.9" customHeight="1"/>
    <row r="34656" ht="24.9" customHeight="1"/>
    <row r="34657" ht="24.9" customHeight="1"/>
    <row r="34658" ht="24.9" customHeight="1"/>
    <row r="34659" ht="24.9" customHeight="1"/>
    <row r="34660" ht="24.9" customHeight="1"/>
    <row r="34661" ht="24.9" customHeight="1"/>
    <row r="34662" ht="24.9" customHeight="1"/>
    <row r="34663" ht="24.9" customHeight="1"/>
    <row r="34664" ht="24.9" customHeight="1"/>
    <row r="34665" ht="24.9" customHeight="1"/>
    <row r="34666" ht="24.9" customHeight="1"/>
    <row r="34667" ht="24.9" customHeight="1"/>
    <row r="34668" ht="24.9" customHeight="1"/>
    <row r="34669" ht="24.9" customHeight="1"/>
    <row r="34670" ht="24.9" customHeight="1"/>
    <row r="34671" ht="24.9" customHeight="1"/>
    <row r="34672" ht="24.9" customHeight="1"/>
    <row r="34673" ht="24.9" customHeight="1"/>
    <row r="34674" ht="24.9" customHeight="1"/>
    <row r="34675" ht="24.9" customHeight="1"/>
    <row r="34676" ht="24.9" customHeight="1"/>
    <row r="34677" ht="24.9" customHeight="1"/>
    <row r="34678" ht="24.9" customHeight="1"/>
    <row r="34679" ht="24.9" customHeight="1"/>
    <row r="34680" ht="24.9" customHeight="1"/>
    <row r="34681" ht="24.9" customHeight="1"/>
    <row r="34682" ht="24.9" customHeight="1"/>
    <row r="34683" ht="24.9" customHeight="1"/>
    <row r="34684" ht="24.9" customHeight="1"/>
    <row r="34685" ht="24.9" customHeight="1"/>
    <row r="34686" ht="24.9" customHeight="1"/>
    <row r="34687" ht="24.9" customHeight="1"/>
    <row r="34688" ht="24.9" customHeight="1"/>
    <row r="34689" ht="24.9" customHeight="1"/>
    <row r="34690" ht="24.9" customHeight="1"/>
    <row r="34691" ht="24.9" customHeight="1"/>
    <row r="34692" ht="24.9" customHeight="1"/>
    <row r="34693" ht="24.9" customHeight="1"/>
    <row r="34694" ht="24.9" customHeight="1"/>
    <row r="34695" ht="24.9" customHeight="1"/>
    <row r="34696" ht="24.9" customHeight="1"/>
    <row r="34697" ht="24.9" customHeight="1"/>
    <row r="34698" ht="24.9" customHeight="1"/>
    <row r="34699" ht="24.9" customHeight="1"/>
    <row r="34700" ht="24.9" customHeight="1"/>
    <row r="34701" ht="24.9" customHeight="1"/>
    <row r="34702" ht="24.9" customHeight="1"/>
    <row r="34703" ht="24.9" customHeight="1"/>
    <row r="34704" ht="24.9" customHeight="1"/>
    <row r="34705" ht="24.9" customHeight="1"/>
    <row r="34706" ht="24.9" customHeight="1"/>
    <row r="34707" ht="24.9" customHeight="1"/>
    <row r="34708" ht="24.9" customHeight="1"/>
    <row r="34709" ht="24.9" customHeight="1"/>
    <row r="34710" ht="24.9" customHeight="1"/>
    <row r="34711" ht="24.9" customHeight="1"/>
    <row r="34712" ht="24.9" customHeight="1"/>
    <row r="34713" ht="24.9" customHeight="1"/>
    <row r="34714" ht="24.9" customHeight="1"/>
    <row r="34715" ht="24.9" customHeight="1"/>
    <row r="34716" ht="24.9" customHeight="1"/>
    <row r="34717" ht="24.9" customHeight="1"/>
    <row r="34718" ht="24.9" customHeight="1"/>
    <row r="34719" ht="24.9" customHeight="1"/>
    <row r="34720" ht="24.9" customHeight="1"/>
    <row r="34721" ht="24.9" customHeight="1"/>
    <row r="34722" ht="24.9" customHeight="1"/>
    <row r="34723" ht="24.9" customHeight="1"/>
    <row r="34724" ht="24.9" customHeight="1"/>
    <row r="34725" ht="24.9" customHeight="1"/>
    <row r="34726" ht="24.9" customHeight="1"/>
    <row r="34727" ht="24.9" customHeight="1"/>
    <row r="34728" ht="24.9" customHeight="1"/>
    <row r="34729" ht="24.9" customHeight="1"/>
    <row r="34730" ht="24.9" customHeight="1"/>
    <row r="34731" ht="24.9" customHeight="1"/>
    <row r="34732" ht="24.9" customHeight="1"/>
    <row r="34733" ht="24.9" customHeight="1"/>
    <row r="34734" ht="24.9" customHeight="1"/>
    <row r="34735" ht="24.9" customHeight="1"/>
    <row r="34736" ht="24.9" customHeight="1"/>
    <row r="34737" ht="24.9" customHeight="1"/>
    <row r="34738" ht="24.9" customHeight="1"/>
    <row r="34739" ht="24.9" customHeight="1"/>
    <row r="34740" ht="24.9" customHeight="1"/>
    <row r="34741" ht="24.9" customHeight="1"/>
    <row r="34742" ht="24.9" customHeight="1"/>
    <row r="34743" ht="24.9" customHeight="1"/>
    <row r="34744" ht="24.9" customHeight="1"/>
    <row r="34745" ht="24.9" customHeight="1"/>
    <row r="34746" ht="24.9" customHeight="1"/>
    <row r="34747" ht="24.9" customHeight="1"/>
    <row r="34748" ht="24.9" customHeight="1"/>
    <row r="34749" ht="24.9" customHeight="1"/>
    <row r="34750" ht="24.9" customHeight="1"/>
    <row r="34751" ht="24.9" customHeight="1"/>
    <row r="34752" ht="24.9" customHeight="1"/>
    <row r="34753" ht="24.9" customHeight="1"/>
    <row r="34754" ht="24.9" customHeight="1"/>
    <row r="34755" ht="24.9" customHeight="1"/>
    <row r="34756" ht="24.9" customHeight="1"/>
    <row r="34757" ht="24.9" customHeight="1"/>
    <row r="34758" ht="24.9" customHeight="1"/>
    <row r="34759" ht="24.9" customHeight="1"/>
    <row r="34760" ht="24.9" customHeight="1"/>
    <row r="34761" ht="24.9" customHeight="1"/>
    <row r="34762" ht="24.9" customHeight="1"/>
    <row r="34763" ht="24.9" customHeight="1"/>
    <row r="34764" ht="24.9" customHeight="1"/>
    <row r="34765" ht="24.9" customHeight="1"/>
    <row r="34766" ht="24.9" customHeight="1"/>
    <row r="34767" ht="24.9" customHeight="1"/>
    <row r="34768" ht="24.9" customHeight="1"/>
    <row r="34769" ht="24.9" customHeight="1"/>
    <row r="34770" ht="24.9" customHeight="1"/>
    <row r="34771" ht="24.9" customHeight="1"/>
    <row r="34772" ht="24.9" customHeight="1"/>
    <row r="34773" ht="24.9" customHeight="1"/>
    <row r="34774" ht="24.9" customHeight="1"/>
    <row r="34775" ht="24.9" customHeight="1"/>
    <row r="34776" ht="24.9" customHeight="1"/>
    <row r="34777" ht="24.9" customHeight="1"/>
    <row r="34778" ht="24.9" customHeight="1"/>
    <row r="34779" ht="24.9" customHeight="1"/>
    <row r="34780" ht="24.9" customHeight="1"/>
    <row r="34781" ht="24.9" customHeight="1"/>
    <row r="34782" ht="24.9" customHeight="1"/>
    <row r="34783" ht="24.9" customHeight="1"/>
    <row r="34784" ht="24.9" customHeight="1"/>
    <row r="34785" ht="24.9" customHeight="1"/>
    <row r="34786" ht="24.9" customHeight="1"/>
    <row r="34787" ht="24.9" customHeight="1"/>
    <row r="34788" ht="24.9" customHeight="1"/>
    <row r="34789" ht="24.9" customHeight="1"/>
    <row r="34790" ht="24.9" customHeight="1"/>
    <row r="34791" ht="24.9" customHeight="1"/>
    <row r="34792" ht="24.9" customHeight="1"/>
    <row r="34793" ht="24.9" customHeight="1"/>
    <row r="34794" ht="24.9" customHeight="1"/>
    <row r="34795" ht="24.9" customHeight="1"/>
    <row r="34796" ht="24.9" customHeight="1"/>
    <row r="34797" ht="24.9" customHeight="1"/>
    <row r="34798" ht="24.9" customHeight="1"/>
    <row r="34799" ht="24.9" customHeight="1"/>
    <row r="34800" ht="24.9" customHeight="1"/>
    <row r="34801" ht="24.9" customHeight="1"/>
    <row r="34802" ht="24.9" customHeight="1"/>
    <row r="34803" ht="24.9" customHeight="1"/>
    <row r="34804" ht="24.9" customHeight="1"/>
    <row r="34805" ht="24.9" customHeight="1"/>
    <row r="34806" ht="24.9" customHeight="1"/>
    <row r="34807" ht="24.9" customHeight="1"/>
    <row r="34808" ht="24.9" customHeight="1"/>
    <row r="34809" ht="24.9" customHeight="1"/>
    <row r="34810" ht="24.9" customHeight="1"/>
    <row r="34811" ht="24.9" customHeight="1"/>
    <row r="34812" ht="24.9" customHeight="1"/>
    <row r="34813" ht="24.9" customHeight="1"/>
    <row r="34814" ht="24.9" customHeight="1"/>
    <row r="34815" ht="24.9" customHeight="1"/>
    <row r="34816" ht="24.9" customHeight="1"/>
    <row r="34817" ht="24.9" customHeight="1"/>
    <row r="34818" ht="24.9" customHeight="1"/>
    <row r="34819" ht="24.9" customHeight="1"/>
    <row r="34820" ht="24.9" customHeight="1"/>
    <row r="34821" ht="24.9" customHeight="1"/>
    <row r="34822" ht="24.9" customHeight="1"/>
    <row r="34823" ht="24.9" customHeight="1"/>
    <row r="34824" ht="24.9" customHeight="1"/>
    <row r="34825" ht="24.9" customHeight="1"/>
    <row r="34826" ht="24.9" customHeight="1"/>
    <row r="34827" ht="24.9" customHeight="1"/>
    <row r="34828" ht="24.9" customHeight="1"/>
    <row r="34829" ht="24.9" customHeight="1"/>
    <row r="34830" ht="24.9" customHeight="1"/>
    <row r="34831" ht="24.9" customHeight="1"/>
    <row r="34832" ht="24.9" customHeight="1"/>
    <row r="34833" ht="24.9" customHeight="1"/>
    <row r="34834" ht="24.9" customHeight="1"/>
    <row r="34835" ht="24.9" customHeight="1"/>
    <row r="34836" ht="24.9" customHeight="1"/>
    <row r="34837" ht="24.9" customHeight="1"/>
    <row r="34838" ht="24.9" customHeight="1"/>
    <row r="34839" ht="24.9" customHeight="1"/>
    <row r="34840" ht="24.9" customHeight="1"/>
    <row r="34841" ht="24.9" customHeight="1"/>
    <row r="34842" ht="24.9" customHeight="1"/>
    <row r="34843" ht="24.9" customHeight="1"/>
    <row r="34844" ht="24.9" customHeight="1"/>
    <row r="34845" ht="24.9" customHeight="1"/>
    <row r="34846" ht="24.9" customHeight="1"/>
    <row r="34847" ht="24.9" customHeight="1"/>
    <row r="34848" ht="24.9" customHeight="1"/>
    <row r="34849" ht="24.9" customHeight="1"/>
    <row r="34850" ht="24.9" customHeight="1"/>
    <row r="34851" ht="24.9" customHeight="1"/>
    <row r="34852" ht="24.9" customHeight="1"/>
    <row r="34853" ht="24.9" customHeight="1"/>
    <row r="34854" ht="24.9" customHeight="1"/>
    <row r="34855" ht="24.9" customHeight="1"/>
    <row r="34856" ht="24.9" customHeight="1"/>
    <row r="34857" ht="24.9" customHeight="1"/>
    <row r="34858" ht="24.9" customHeight="1"/>
    <row r="34859" ht="24.9" customHeight="1"/>
    <row r="34860" ht="24.9" customHeight="1"/>
    <row r="34861" ht="24.9" customHeight="1"/>
    <row r="34862" ht="24.9" customHeight="1"/>
    <row r="34863" ht="24.9" customHeight="1"/>
    <row r="34864" ht="24.9" customHeight="1"/>
    <row r="34865" ht="24.9" customHeight="1"/>
    <row r="34866" ht="24.9" customHeight="1"/>
    <row r="34867" ht="24.9" customHeight="1"/>
    <row r="34868" ht="24.9" customHeight="1"/>
    <row r="34869" ht="24.9" customHeight="1"/>
    <row r="34870" ht="24.9" customHeight="1"/>
    <row r="34871" ht="24.9" customHeight="1"/>
    <row r="34872" ht="24.9" customHeight="1"/>
    <row r="34873" ht="24.9" customHeight="1"/>
    <row r="34874" ht="24.9" customHeight="1"/>
    <row r="34875" ht="24.9" customHeight="1"/>
    <row r="34876" ht="24.9" customHeight="1"/>
    <row r="34877" ht="24.9" customHeight="1"/>
    <row r="34878" ht="24.9" customHeight="1"/>
    <row r="34879" ht="24.9" customHeight="1"/>
    <row r="34880" ht="24.9" customHeight="1"/>
    <row r="34881" ht="24.9" customHeight="1"/>
    <row r="34882" ht="24.9" customHeight="1"/>
    <row r="34883" ht="24.9" customHeight="1"/>
    <row r="34884" ht="24.9" customHeight="1"/>
    <row r="34885" ht="24.9" customHeight="1"/>
    <row r="34886" ht="24.9" customHeight="1"/>
    <row r="34887" ht="24.9" customHeight="1"/>
    <row r="34888" ht="24.9" customHeight="1"/>
    <row r="34889" ht="24.9" customHeight="1"/>
    <row r="34890" ht="24.9" customHeight="1"/>
    <row r="34891" ht="24.9" customHeight="1"/>
    <row r="34892" ht="24.9" customHeight="1"/>
    <row r="34893" ht="24.9" customHeight="1"/>
    <row r="34894" ht="24.9" customHeight="1"/>
    <row r="34895" ht="24.9" customHeight="1"/>
    <row r="34896" ht="24.9" customHeight="1"/>
    <row r="34897" ht="24.9" customHeight="1"/>
    <row r="34898" ht="24.9" customHeight="1"/>
    <row r="34899" ht="24.9" customHeight="1"/>
    <row r="34900" ht="24.9" customHeight="1"/>
    <row r="34901" ht="24.9" customHeight="1"/>
    <row r="34902" ht="24.9" customHeight="1"/>
    <row r="34903" ht="24.9" customHeight="1"/>
    <row r="34904" ht="24.9" customHeight="1"/>
    <row r="34905" ht="24.9" customHeight="1"/>
    <row r="34906" ht="24.9" customHeight="1"/>
    <row r="34907" ht="24.9" customHeight="1"/>
    <row r="34908" ht="24.9" customHeight="1"/>
    <row r="34909" ht="24.9" customHeight="1"/>
    <row r="34910" ht="24.9" customHeight="1"/>
    <row r="34911" ht="24.9" customHeight="1"/>
    <row r="34912" ht="24.9" customHeight="1"/>
    <row r="34913" ht="24.9" customHeight="1"/>
    <row r="34914" ht="24.9" customHeight="1"/>
    <row r="34915" ht="24.9" customHeight="1"/>
    <row r="34916" ht="24.9" customHeight="1"/>
    <row r="34917" ht="24.9" customHeight="1"/>
    <row r="34918" ht="24.9" customHeight="1"/>
    <row r="34919" ht="24.9" customHeight="1"/>
    <row r="34920" ht="24.9" customHeight="1"/>
    <row r="34921" ht="24.9" customHeight="1"/>
    <row r="34922" ht="24.9" customHeight="1"/>
    <row r="34923" ht="24.9" customHeight="1"/>
    <row r="34924" ht="24.9" customHeight="1"/>
    <row r="34925" ht="24.9" customHeight="1"/>
    <row r="34926" ht="24.9" customHeight="1"/>
    <row r="34927" ht="24.9" customHeight="1"/>
    <row r="34928" ht="24.9" customHeight="1"/>
    <row r="34929" ht="24.9" customHeight="1"/>
    <row r="34930" ht="24.9" customHeight="1"/>
    <row r="34931" ht="24.9" customHeight="1"/>
    <row r="34932" ht="24.9" customHeight="1"/>
    <row r="34933" ht="24.9" customHeight="1"/>
    <row r="34934" ht="24.9" customHeight="1"/>
    <row r="34935" ht="24.9" customHeight="1"/>
    <row r="34936" ht="24.9" customHeight="1"/>
    <row r="34937" ht="24.9" customHeight="1"/>
    <row r="34938" ht="24.9" customHeight="1"/>
    <row r="34939" ht="24.9" customHeight="1"/>
    <row r="34940" ht="24.9" customHeight="1"/>
    <row r="34941" ht="24.9" customHeight="1"/>
    <row r="34942" ht="24.9" customHeight="1"/>
    <row r="34943" ht="24.9" customHeight="1"/>
    <row r="34944" ht="24.9" customHeight="1"/>
    <row r="34945" ht="24.9" customHeight="1"/>
    <row r="34946" ht="24.9" customHeight="1"/>
    <row r="34947" ht="24.9" customHeight="1"/>
    <row r="34948" ht="24.9" customHeight="1"/>
    <row r="34949" ht="24.9" customHeight="1"/>
    <row r="34950" ht="24.9" customHeight="1"/>
    <row r="34951" ht="24.9" customHeight="1"/>
    <row r="34952" ht="24.9" customHeight="1"/>
    <row r="34953" ht="24.9" customHeight="1"/>
    <row r="34954" ht="24.9" customHeight="1"/>
    <row r="34955" ht="24.9" customHeight="1"/>
    <row r="34956" ht="24.9" customHeight="1"/>
    <row r="34957" ht="24.9" customHeight="1"/>
    <row r="34958" ht="24.9" customHeight="1"/>
    <row r="34959" ht="24.9" customHeight="1"/>
    <row r="34960" ht="24.9" customHeight="1"/>
    <row r="34961" ht="24.9" customHeight="1"/>
    <row r="34962" ht="24.9" customHeight="1"/>
    <row r="34963" ht="24.9" customHeight="1"/>
    <row r="34964" ht="24.9" customHeight="1"/>
    <row r="34965" ht="24.9" customHeight="1"/>
    <row r="34966" ht="24.9" customHeight="1"/>
    <row r="34967" ht="24.9" customHeight="1"/>
    <row r="34968" ht="24.9" customHeight="1"/>
    <row r="34969" ht="24.9" customHeight="1"/>
    <row r="34970" ht="24.9" customHeight="1"/>
    <row r="34971" ht="24.9" customHeight="1"/>
    <row r="34972" ht="24.9" customHeight="1"/>
    <row r="34973" ht="24.9" customHeight="1"/>
    <row r="34974" ht="24.9" customHeight="1"/>
    <row r="34975" ht="24.9" customHeight="1"/>
    <row r="34976" ht="24.9" customHeight="1"/>
    <row r="34977" ht="24.9" customHeight="1"/>
    <row r="34978" ht="24.9" customHeight="1"/>
    <row r="34979" ht="24.9" customHeight="1"/>
    <row r="34980" ht="24.9" customHeight="1"/>
    <row r="34981" ht="24.9" customHeight="1"/>
    <row r="34982" ht="24.9" customHeight="1"/>
    <row r="34983" ht="24.9" customHeight="1"/>
    <row r="34984" ht="24.9" customHeight="1"/>
    <row r="34985" ht="24.9" customHeight="1"/>
    <row r="34986" ht="24.9" customHeight="1"/>
    <row r="34987" ht="24.9" customHeight="1"/>
    <row r="34988" ht="24.9" customHeight="1"/>
    <row r="34989" ht="24.9" customHeight="1"/>
    <row r="34990" ht="24.9" customHeight="1"/>
    <row r="34991" ht="24.9" customHeight="1"/>
    <row r="34992" ht="24.9" customHeight="1"/>
    <row r="34993" ht="24.9" customHeight="1"/>
    <row r="34994" ht="24.9" customHeight="1"/>
    <row r="34995" ht="24.9" customHeight="1"/>
    <row r="34996" ht="24.9" customHeight="1"/>
    <row r="34997" ht="24.9" customHeight="1"/>
    <row r="34998" ht="24.9" customHeight="1"/>
    <row r="34999" ht="24.9" customHeight="1"/>
    <row r="35000" ht="24.9" customHeight="1"/>
    <row r="35001" ht="24.9" customHeight="1"/>
    <row r="35002" ht="24.9" customHeight="1"/>
    <row r="35003" ht="24.9" customHeight="1"/>
    <row r="35004" ht="24.9" customHeight="1"/>
    <row r="35005" ht="24.9" customHeight="1"/>
    <row r="35006" ht="24.9" customHeight="1"/>
    <row r="35007" ht="24.9" customHeight="1"/>
    <row r="35008" ht="24.9" customHeight="1"/>
    <row r="35009" ht="24.9" customHeight="1"/>
    <row r="35010" ht="24.9" customHeight="1"/>
    <row r="35011" ht="24.9" customHeight="1"/>
    <row r="35012" ht="24.9" customHeight="1"/>
    <row r="35013" ht="24.9" customHeight="1"/>
    <row r="35014" ht="24.9" customHeight="1"/>
    <row r="35015" ht="24.9" customHeight="1"/>
    <row r="35016" ht="24.9" customHeight="1"/>
    <row r="35017" ht="24.9" customHeight="1"/>
    <row r="35018" ht="24.9" customHeight="1"/>
    <row r="35019" ht="24.9" customHeight="1"/>
    <row r="35020" ht="24.9" customHeight="1"/>
    <row r="35021" ht="24.9" customHeight="1"/>
    <row r="35022" ht="24.9" customHeight="1"/>
    <row r="35023" ht="24.9" customHeight="1"/>
    <row r="35024" ht="24.9" customHeight="1"/>
    <row r="35025" ht="24.9" customHeight="1"/>
    <row r="35026" ht="24.9" customHeight="1"/>
    <row r="35027" ht="24.9" customHeight="1"/>
    <row r="35028" ht="24.9" customHeight="1"/>
    <row r="35029" ht="24.9" customHeight="1"/>
    <row r="35030" ht="24.9" customHeight="1"/>
    <row r="35031" ht="24.9" customHeight="1"/>
    <row r="35032" ht="24.9" customHeight="1"/>
    <row r="35033" ht="24.9" customHeight="1"/>
    <row r="35034" ht="24.9" customHeight="1"/>
    <row r="35035" ht="24.9" customHeight="1"/>
    <row r="35036" ht="24.9" customHeight="1"/>
    <row r="35037" ht="24.9" customHeight="1"/>
    <row r="35038" ht="24.9" customHeight="1"/>
    <row r="35039" ht="24.9" customHeight="1"/>
    <row r="35040" ht="24.9" customHeight="1"/>
    <row r="35041" ht="24.9" customHeight="1"/>
    <row r="35042" ht="24.9" customHeight="1"/>
    <row r="35043" ht="24.9" customHeight="1"/>
    <row r="35044" ht="24.9" customHeight="1"/>
    <row r="35045" ht="24.9" customHeight="1"/>
    <row r="35046" ht="24.9" customHeight="1"/>
    <row r="35047" ht="24.9" customHeight="1"/>
    <row r="35048" ht="24.9" customHeight="1"/>
    <row r="35049" ht="24.9" customHeight="1"/>
    <row r="35050" ht="24.9" customHeight="1"/>
    <row r="35051" ht="24.9" customHeight="1"/>
    <row r="35052" ht="24.9" customHeight="1"/>
    <row r="35053" ht="24.9" customHeight="1"/>
    <row r="35054" ht="24.9" customHeight="1"/>
    <row r="35055" ht="24.9" customHeight="1"/>
    <row r="35056" ht="24.9" customHeight="1"/>
    <row r="35057" ht="24.9" customHeight="1"/>
    <row r="35058" ht="24.9" customHeight="1"/>
    <row r="35059" ht="24.9" customHeight="1"/>
    <row r="35060" ht="24.9" customHeight="1"/>
    <row r="35061" ht="24.9" customHeight="1"/>
    <row r="35062" ht="24.9" customHeight="1"/>
    <row r="35063" ht="24.9" customHeight="1"/>
    <row r="35064" ht="24.9" customHeight="1"/>
    <row r="35065" ht="24.9" customHeight="1"/>
    <row r="35066" ht="24.9" customHeight="1"/>
    <row r="35067" ht="24.9" customHeight="1"/>
    <row r="35068" ht="24.9" customHeight="1"/>
    <row r="35069" ht="24.9" customHeight="1"/>
    <row r="35070" ht="24.9" customHeight="1"/>
    <row r="35071" ht="24.9" customHeight="1"/>
    <row r="35072" ht="24.9" customHeight="1"/>
    <row r="35073" ht="24.9" customHeight="1"/>
    <row r="35074" ht="24.9" customHeight="1"/>
    <row r="35075" ht="24.9" customHeight="1"/>
    <row r="35076" ht="24.9" customHeight="1"/>
    <row r="35077" ht="24.9" customHeight="1"/>
    <row r="35078" ht="24.9" customHeight="1"/>
    <row r="35079" ht="24.9" customHeight="1"/>
    <row r="35080" ht="24.9" customHeight="1"/>
    <row r="35081" ht="24.9" customHeight="1"/>
    <row r="35082" ht="24.9" customHeight="1"/>
    <row r="35083" ht="24.9" customHeight="1"/>
    <row r="35084" ht="24.9" customHeight="1"/>
    <row r="35085" ht="24.9" customHeight="1"/>
    <row r="35086" ht="24.9" customHeight="1"/>
    <row r="35087" ht="24.9" customHeight="1"/>
    <row r="35088" ht="24.9" customHeight="1"/>
    <row r="35089" ht="24.9" customHeight="1"/>
    <row r="35090" ht="24.9" customHeight="1"/>
    <row r="35091" ht="24.9" customHeight="1"/>
    <row r="35092" ht="24.9" customHeight="1"/>
    <row r="35093" ht="24.9" customHeight="1"/>
    <row r="35094" ht="24.9" customHeight="1"/>
    <row r="35095" ht="24.9" customHeight="1"/>
    <row r="35096" ht="24.9" customHeight="1"/>
    <row r="35097" ht="24.9" customHeight="1"/>
    <row r="35098" ht="24.9" customHeight="1"/>
    <row r="35099" ht="24.9" customHeight="1"/>
    <row r="35100" ht="24.9" customHeight="1"/>
    <row r="35101" ht="24.9" customHeight="1"/>
    <row r="35102" ht="24.9" customHeight="1"/>
    <row r="35103" ht="24.9" customHeight="1"/>
    <row r="35104" ht="24.9" customHeight="1"/>
    <row r="35105" ht="24.9" customHeight="1"/>
    <row r="35106" ht="24.9" customHeight="1"/>
    <row r="35107" ht="24.9" customHeight="1"/>
    <row r="35108" ht="24.9" customHeight="1"/>
    <row r="35109" ht="24.9" customHeight="1"/>
    <row r="35110" ht="24.9" customHeight="1"/>
    <row r="35111" ht="24.9" customHeight="1"/>
    <row r="35112" ht="24.9" customHeight="1"/>
    <row r="35113" ht="24.9" customHeight="1"/>
    <row r="35114" ht="24.9" customHeight="1"/>
    <row r="35115" ht="24.9" customHeight="1"/>
    <row r="35116" ht="24.9" customHeight="1"/>
    <row r="35117" ht="24.9" customHeight="1"/>
    <row r="35118" ht="24.9" customHeight="1"/>
    <row r="35119" ht="24.9" customHeight="1"/>
    <row r="35120" ht="24.9" customHeight="1"/>
    <row r="35121" ht="24.9" customHeight="1"/>
    <row r="35122" ht="24.9" customHeight="1"/>
    <row r="35123" ht="24.9" customHeight="1"/>
    <row r="35124" ht="24.9" customHeight="1"/>
    <row r="35125" ht="24.9" customHeight="1"/>
    <row r="35126" ht="24.9" customHeight="1"/>
    <row r="35127" ht="24.9" customHeight="1"/>
    <row r="35128" ht="24.9" customHeight="1"/>
    <row r="35129" ht="24.9" customHeight="1"/>
    <row r="35130" ht="24.9" customHeight="1"/>
    <row r="35131" ht="24.9" customHeight="1"/>
    <row r="35132" ht="24.9" customHeight="1"/>
    <row r="35133" ht="24.9" customHeight="1"/>
    <row r="35134" ht="24.9" customHeight="1"/>
    <row r="35135" ht="24.9" customHeight="1"/>
    <row r="35136" ht="24.9" customHeight="1"/>
    <row r="35137" ht="24.9" customHeight="1"/>
    <row r="35138" ht="24.9" customHeight="1"/>
    <row r="35139" ht="24.9" customHeight="1"/>
    <row r="35140" ht="24.9" customHeight="1"/>
    <row r="35141" ht="24.9" customHeight="1"/>
    <row r="35142" ht="24.9" customHeight="1"/>
    <row r="35143" ht="24.9" customHeight="1"/>
    <row r="35144" ht="24.9" customHeight="1"/>
    <row r="35145" ht="24.9" customHeight="1"/>
    <row r="35146" ht="24.9" customHeight="1"/>
    <row r="35147" ht="24.9" customHeight="1"/>
    <row r="35148" ht="24.9" customHeight="1"/>
    <row r="35149" ht="24.9" customHeight="1"/>
    <row r="35150" ht="24.9" customHeight="1"/>
    <row r="35151" ht="24.9" customHeight="1"/>
    <row r="35152" ht="24.9" customHeight="1"/>
    <row r="35153" ht="24.9" customHeight="1"/>
    <row r="35154" ht="24.9" customHeight="1"/>
    <row r="35155" ht="24.9" customHeight="1"/>
    <row r="35156" ht="24.9" customHeight="1"/>
    <row r="35157" ht="24.9" customHeight="1"/>
    <row r="35158" ht="24.9" customHeight="1"/>
    <row r="35159" ht="24.9" customHeight="1"/>
    <row r="35160" ht="24.9" customHeight="1"/>
    <row r="35161" ht="24.9" customHeight="1"/>
    <row r="35162" ht="24.9" customHeight="1"/>
    <row r="35163" ht="24.9" customHeight="1"/>
    <row r="35164" ht="24.9" customHeight="1"/>
    <row r="35165" ht="24.9" customHeight="1"/>
    <row r="35166" ht="24.9" customHeight="1"/>
    <row r="35167" ht="24.9" customHeight="1"/>
    <row r="35168" ht="24.9" customHeight="1"/>
    <row r="35169" ht="24.9" customHeight="1"/>
    <row r="35170" ht="24.9" customHeight="1"/>
    <row r="35171" ht="24.9" customHeight="1"/>
    <row r="35172" ht="24.9" customHeight="1"/>
    <row r="35173" ht="24.9" customHeight="1"/>
    <row r="35174" ht="24.9" customHeight="1"/>
    <row r="35175" ht="24.9" customHeight="1"/>
    <row r="35176" ht="24.9" customHeight="1"/>
    <row r="35177" ht="24.9" customHeight="1"/>
    <row r="35178" ht="24.9" customHeight="1"/>
    <row r="35179" ht="24.9" customHeight="1"/>
    <row r="35180" ht="24.9" customHeight="1"/>
    <row r="35181" ht="24.9" customHeight="1"/>
    <row r="35182" ht="24.9" customHeight="1"/>
    <row r="35183" ht="24.9" customHeight="1"/>
    <row r="35184" ht="24.9" customHeight="1"/>
    <row r="35185" ht="24.9" customHeight="1"/>
    <row r="35186" ht="24.9" customHeight="1"/>
    <row r="35187" ht="24.9" customHeight="1"/>
    <row r="35188" ht="24.9" customHeight="1"/>
    <row r="35189" ht="24.9" customHeight="1"/>
    <row r="35190" ht="24.9" customHeight="1"/>
    <row r="35191" ht="24.9" customHeight="1"/>
    <row r="35192" ht="24.9" customHeight="1"/>
    <row r="35193" ht="24.9" customHeight="1"/>
    <row r="35194" ht="24.9" customHeight="1"/>
    <row r="35195" ht="24.9" customHeight="1"/>
    <row r="35196" ht="24.9" customHeight="1"/>
    <row r="35197" ht="24.9" customHeight="1"/>
    <row r="35198" ht="24.9" customHeight="1"/>
    <row r="35199" ht="24.9" customHeight="1"/>
    <row r="35200" ht="24.9" customHeight="1"/>
    <row r="35201" ht="24.9" customHeight="1"/>
    <row r="35202" ht="24.9" customHeight="1"/>
    <row r="35203" ht="24.9" customHeight="1"/>
    <row r="35204" ht="24.9" customHeight="1"/>
    <row r="35205" ht="24.9" customHeight="1"/>
    <row r="35206" ht="24.9" customHeight="1"/>
    <row r="35207" ht="24.9" customHeight="1"/>
    <row r="35208" ht="24.9" customHeight="1"/>
    <row r="35209" ht="24.9" customHeight="1"/>
    <row r="35210" ht="24.9" customHeight="1"/>
    <row r="35211" ht="24.9" customHeight="1"/>
    <row r="35212" ht="24.9" customHeight="1"/>
    <row r="35213" ht="24.9" customHeight="1"/>
    <row r="35214" ht="24.9" customHeight="1"/>
    <row r="35215" ht="24.9" customHeight="1"/>
    <row r="35216" ht="24.9" customHeight="1"/>
    <row r="35217" ht="24.9" customHeight="1"/>
    <row r="35218" ht="24.9" customHeight="1"/>
    <row r="35219" ht="24.9" customHeight="1"/>
    <row r="35220" ht="24.9" customHeight="1"/>
    <row r="35221" ht="24.9" customHeight="1"/>
    <row r="35222" ht="24.9" customHeight="1"/>
    <row r="35223" ht="24.9" customHeight="1"/>
    <row r="35224" ht="24.9" customHeight="1"/>
    <row r="35225" ht="24.9" customHeight="1"/>
    <row r="35226" ht="24.9" customHeight="1"/>
    <row r="35227" ht="24.9" customHeight="1"/>
    <row r="35228" ht="24.9" customHeight="1"/>
    <row r="35229" ht="24.9" customHeight="1"/>
    <row r="35230" ht="24.9" customHeight="1"/>
    <row r="35231" ht="24.9" customHeight="1"/>
    <row r="35232" ht="24.9" customHeight="1"/>
    <row r="35233" ht="24.9" customHeight="1"/>
    <row r="35234" ht="24.9" customHeight="1"/>
    <row r="35235" ht="24.9" customHeight="1"/>
    <row r="35236" ht="24.9" customHeight="1"/>
    <row r="35237" ht="24.9" customHeight="1"/>
    <row r="35238" ht="24.9" customHeight="1"/>
    <row r="35239" ht="24.9" customHeight="1"/>
    <row r="35240" ht="24.9" customHeight="1"/>
    <row r="35241" ht="24.9" customHeight="1"/>
    <row r="35242" ht="24.9" customHeight="1"/>
    <row r="35243" ht="24.9" customHeight="1"/>
    <row r="35244" ht="24.9" customHeight="1"/>
    <row r="35245" ht="24.9" customHeight="1"/>
    <row r="35246" ht="24.9" customHeight="1"/>
    <row r="35247" ht="24.9" customHeight="1"/>
    <row r="35248" ht="24.9" customHeight="1"/>
    <row r="35249" ht="24.9" customHeight="1"/>
    <row r="35250" ht="24.9" customHeight="1"/>
    <row r="35251" ht="24.9" customHeight="1"/>
    <row r="35252" ht="24.9" customHeight="1"/>
    <row r="35253" ht="24.9" customHeight="1"/>
    <row r="35254" ht="24.9" customHeight="1"/>
    <row r="35255" ht="24.9" customHeight="1"/>
    <row r="35256" ht="24.9" customHeight="1"/>
    <row r="35257" ht="24.9" customHeight="1"/>
    <row r="35258" ht="24.9" customHeight="1"/>
    <row r="35259" ht="24.9" customHeight="1"/>
    <row r="35260" ht="24.9" customHeight="1"/>
    <row r="35261" ht="24.9" customHeight="1"/>
    <row r="35262" ht="24.9" customHeight="1"/>
    <row r="35263" ht="24.9" customHeight="1"/>
    <row r="35264" ht="24.9" customHeight="1"/>
    <row r="35265" ht="24.9" customHeight="1"/>
    <row r="35266" ht="24.9" customHeight="1"/>
    <row r="35267" ht="24.9" customHeight="1"/>
    <row r="35268" ht="24.9" customHeight="1"/>
    <row r="35269" ht="24.9" customHeight="1"/>
    <row r="35270" ht="24.9" customHeight="1"/>
    <row r="35271" ht="24.9" customHeight="1"/>
    <row r="35272" ht="24.9" customHeight="1"/>
    <row r="35273" ht="24.9" customHeight="1"/>
    <row r="35274" ht="24.9" customHeight="1"/>
    <row r="35275" ht="24.9" customHeight="1"/>
    <row r="35276" ht="24.9" customHeight="1"/>
    <row r="35277" ht="24.9" customHeight="1"/>
    <row r="35278" ht="24.9" customHeight="1"/>
    <row r="35279" ht="24.9" customHeight="1"/>
    <row r="35280" ht="24.9" customHeight="1"/>
    <row r="35281" ht="24.9" customHeight="1"/>
    <row r="35282" ht="24.9" customHeight="1"/>
    <row r="35283" ht="24.9" customHeight="1"/>
    <row r="35284" ht="24.9" customHeight="1"/>
    <row r="35285" ht="24.9" customHeight="1"/>
    <row r="35286" ht="24.9" customHeight="1"/>
    <row r="35287" ht="24.9" customHeight="1"/>
    <row r="35288" ht="24.9" customHeight="1"/>
    <row r="35289" ht="24.9" customHeight="1"/>
    <row r="35290" ht="24.9" customHeight="1"/>
    <row r="35291" ht="24.9" customHeight="1"/>
    <row r="35292" ht="24.9" customHeight="1"/>
    <row r="35293" ht="24.9" customHeight="1"/>
    <row r="35294" ht="24.9" customHeight="1"/>
    <row r="35295" ht="24.9" customHeight="1"/>
    <row r="35296" ht="24.9" customHeight="1"/>
    <row r="35297" ht="24.9" customHeight="1"/>
    <row r="35298" ht="24.9" customHeight="1"/>
    <row r="35299" ht="24.9" customHeight="1"/>
    <row r="35300" ht="24.9" customHeight="1"/>
    <row r="35301" ht="24.9" customHeight="1"/>
    <row r="35302" ht="24.9" customHeight="1"/>
    <row r="35303" ht="24.9" customHeight="1"/>
    <row r="35304" ht="24.9" customHeight="1"/>
    <row r="35305" ht="24.9" customHeight="1"/>
    <row r="35306" ht="24.9" customHeight="1"/>
    <row r="35307" ht="24.9" customHeight="1"/>
    <row r="35308" ht="24.9" customHeight="1"/>
    <row r="35309" ht="24.9" customHeight="1"/>
    <row r="35310" ht="24.9" customHeight="1"/>
    <row r="35311" ht="24.9" customHeight="1"/>
    <row r="35312" ht="24.9" customHeight="1"/>
    <row r="35313" ht="24.9" customHeight="1"/>
    <row r="35314" ht="24.9" customHeight="1"/>
    <row r="35315" ht="24.9" customHeight="1"/>
    <row r="35316" ht="24.9" customHeight="1"/>
    <row r="35317" ht="24.9" customHeight="1"/>
    <row r="35318" ht="24.9" customHeight="1"/>
    <row r="35319" ht="24.9" customHeight="1"/>
    <row r="35320" ht="24.9" customHeight="1"/>
    <row r="35321" ht="24.9" customHeight="1"/>
    <row r="35322" ht="24.9" customHeight="1"/>
    <row r="35323" ht="24.9" customHeight="1"/>
    <row r="35324" ht="24.9" customHeight="1"/>
    <row r="35325" ht="24.9" customHeight="1"/>
    <row r="35326" ht="24.9" customHeight="1"/>
    <row r="35327" ht="24.9" customHeight="1"/>
    <row r="35328" ht="24.9" customHeight="1"/>
    <row r="35329" ht="24.9" customHeight="1"/>
    <row r="35330" ht="24.9" customHeight="1"/>
    <row r="35331" ht="24.9" customHeight="1"/>
    <row r="35332" ht="24.9" customHeight="1"/>
    <row r="35333" ht="24.9" customHeight="1"/>
    <row r="35334" ht="24.9" customHeight="1"/>
    <row r="35335" ht="24.9" customHeight="1"/>
    <row r="35336" ht="24.9" customHeight="1"/>
    <row r="35337" ht="24.9" customHeight="1"/>
    <row r="35338" ht="24.9" customHeight="1"/>
    <row r="35339" ht="24.9" customHeight="1"/>
    <row r="35340" ht="24.9" customHeight="1"/>
    <row r="35341" ht="24.9" customHeight="1"/>
    <row r="35342" ht="24.9" customHeight="1"/>
    <row r="35343" ht="24.9" customHeight="1"/>
    <row r="35344" ht="24.9" customHeight="1"/>
    <row r="35345" ht="24.9" customHeight="1"/>
    <row r="35346" ht="24.9" customHeight="1"/>
    <row r="35347" ht="24.9" customHeight="1"/>
    <row r="35348" ht="24.9" customHeight="1"/>
    <row r="35349" ht="24.9" customHeight="1"/>
    <row r="35350" ht="24.9" customHeight="1"/>
    <row r="35351" ht="24.9" customHeight="1"/>
    <row r="35352" ht="24.9" customHeight="1"/>
    <row r="35353" ht="24.9" customHeight="1"/>
    <row r="35354" ht="24.9" customHeight="1"/>
    <row r="35355" ht="24.9" customHeight="1"/>
    <row r="35356" ht="24.9" customHeight="1"/>
    <row r="35357" ht="24.9" customHeight="1"/>
    <row r="35358" ht="24.9" customHeight="1"/>
    <row r="35359" ht="24.9" customHeight="1"/>
    <row r="35360" ht="24.9" customHeight="1"/>
    <row r="35361" ht="24.9" customHeight="1"/>
    <row r="35362" ht="24.9" customHeight="1"/>
    <row r="35363" ht="24.9" customHeight="1"/>
    <row r="35364" ht="24.9" customHeight="1"/>
    <row r="35365" ht="24.9" customHeight="1"/>
    <row r="35366" ht="24.9" customHeight="1"/>
    <row r="35367" ht="24.9" customHeight="1"/>
    <row r="35368" ht="24.9" customHeight="1"/>
    <row r="35369" ht="24.9" customHeight="1"/>
    <row r="35370" ht="24.9" customHeight="1"/>
    <row r="35371" ht="24.9" customHeight="1"/>
    <row r="35372" ht="24.9" customHeight="1"/>
    <row r="35373" ht="24.9" customHeight="1"/>
    <row r="35374" ht="24.9" customHeight="1"/>
    <row r="35375" ht="24.9" customHeight="1"/>
    <row r="35376" ht="24.9" customHeight="1"/>
    <row r="35377" ht="24.9" customHeight="1"/>
    <row r="35378" ht="24.9" customHeight="1"/>
    <row r="35379" ht="24.9" customHeight="1"/>
    <row r="35380" ht="24.9" customHeight="1"/>
    <row r="35381" ht="24.9" customHeight="1"/>
    <row r="35382" ht="24.9" customHeight="1"/>
    <row r="35383" ht="24.9" customHeight="1"/>
    <row r="35384" ht="24.9" customHeight="1"/>
    <row r="35385" ht="24.9" customHeight="1"/>
    <row r="35386" ht="24.9" customHeight="1"/>
    <row r="35387" ht="24.9" customHeight="1"/>
    <row r="35388" ht="24.9" customHeight="1"/>
    <row r="35389" ht="24.9" customHeight="1"/>
    <row r="35390" ht="24.9" customHeight="1"/>
    <row r="35391" ht="24.9" customHeight="1"/>
    <row r="35392" ht="24.9" customHeight="1"/>
    <row r="35393" ht="24.9" customHeight="1"/>
    <row r="35394" ht="24.9" customHeight="1"/>
    <row r="35395" ht="24.9" customHeight="1"/>
    <row r="35396" ht="24.9" customHeight="1"/>
    <row r="35397" ht="24.9" customHeight="1"/>
    <row r="35398" ht="24.9" customHeight="1"/>
    <row r="35399" ht="24.9" customHeight="1"/>
    <row r="35400" ht="24.9" customHeight="1"/>
    <row r="35401" ht="24.9" customHeight="1"/>
    <row r="35402" ht="24.9" customHeight="1"/>
    <row r="35403" ht="24.9" customHeight="1"/>
    <row r="35404" ht="24.9" customHeight="1"/>
    <row r="35405" ht="24.9" customHeight="1"/>
    <row r="35406" ht="24.9" customHeight="1"/>
    <row r="35407" ht="24.9" customHeight="1"/>
    <row r="35408" ht="24.9" customHeight="1"/>
    <row r="35409" ht="24.9" customHeight="1"/>
    <row r="35410" ht="24.9" customHeight="1"/>
    <row r="35411" ht="24.9" customHeight="1"/>
    <row r="35412" ht="24.9" customHeight="1"/>
    <row r="35413" ht="24.9" customHeight="1"/>
    <row r="35414" ht="24.9" customHeight="1"/>
    <row r="35415" ht="24.9" customHeight="1"/>
    <row r="35416" ht="24.9" customHeight="1"/>
    <row r="35417" ht="24.9" customHeight="1"/>
    <row r="35418" ht="24.9" customHeight="1"/>
    <row r="35419" ht="24.9" customHeight="1"/>
    <row r="35420" ht="24.9" customHeight="1"/>
    <row r="35421" ht="24.9" customHeight="1"/>
    <row r="35422" ht="24.9" customHeight="1"/>
    <row r="35423" ht="24.9" customHeight="1"/>
    <row r="35424" ht="24.9" customHeight="1"/>
    <row r="35425" ht="24.9" customHeight="1"/>
    <row r="35426" ht="24.9" customHeight="1"/>
    <row r="35427" ht="24.9" customHeight="1"/>
    <row r="35428" ht="24.9" customHeight="1"/>
    <row r="35429" ht="24.9" customHeight="1"/>
    <row r="35430" ht="24.9" customHeight="1"/>
    <row r="35431" ht="24.9" customHeight="1"/>
    <row r="35432" ht="24.9" customHeight="1"/>
    <row r="35433" ht="24.9" customHeight="1"/>
    <row r="35434" ht="24.9" customHeight="1"/>
    <row r="35435" ht="24.9" customHeight="1"/>
    <row r="35436" ht="24.9" customHeight="1"/>
    <row r="35437" ht="24.9" customHeight="1"/>
    <row r="35438" ht="24.9" customHeight="1"/>
    <row r="35439" ht="24.9" customHeight="1"/>
    <row r="35440" ht="24.9" customHeight="1"/>
    <row r="35441" ht="24.9" customHeight="1"/>
    <row r="35442" ht="24.9" customHeight="1"/>
    <row r="35443" ht="24.9" customHeight="1"/>
    <row r="35444" ht="24.9" customHeight="1"/>
    <row r="35445" ht="24.9" customHeight="1"/>
    <row r="35446" ht="24.9" customHeight="1"/>
    <row r="35447" ht="24.9" customHeight="1"/>
    <row r="35448" ht="24.9" customHeight="1"/>
    <row r="35449" ht="24.9" customHeight="1"/>
    <row r="35450" ht="24.9" customHeight="1"/>
    <row r="35451" ht="24.9" customHeight="1"/>
    <row r="35452" ht="24.9" customHeight="1"/>
    <row r="35453" ht="24.9" customHeight="1"/>
    <row r="35454" ht="24.9" customHeight="1"/>
    <row r="35455" ht="24.9" customHeight="1"/>
    <row r="35456" ht="24.9" customHeight="1"/>
    <row r="35457" ht="24.9" customHeight="1"/>
    <row r="35458" ht="24.9" customHeight="1"/>
    <row r="35459" ht="24.9" customHeight="1"/>
    <row r="35460" ht="24.9" customHeight="1"/>
    <row r="35461" ht="24.9" customHeight="1"/>
    <row r="35462" ht="24.9" customHeight="1"/>
    <row r="35463" ht="24.9" customHeight="1"/>
    <row r="35464" ht="24.9" customHeight="1"/>
    <row r="35465" ht="24.9" customHeight="1"/>
    <row r="35466" ht="24.9" customHeight="1"/>
    <row r="35467" ht="24.9" customHeight="1"/>
    <row r="35468" ht="24.9" customHeight="1"/>
    <row r="35469" ht="24.9" customHeight="1"/>
    <row r="35470" ht="24.9" customHeight="1"/>
    <row r="35471" ht="24.9" customHeight="1"/>
    <row r="35472" ht="24.9" customHeight="1"/>
    <row r="35473" ht="24.9" customHeight="1"/>
    <row r="35474" ht="24.9" customHeight="1"/>
    <row r="35475" ht="24.9" customHeight="1"/>
    <row r="35476" ht="24.9" customHeight="1"/>
    <row r="35477" ht="24.9" customHeight="1"/>
    <row r="35478" ht="24.9" customHeight="1"/>
    <row r="35479" ht="24.9" customHeight="1"/>
    <row r="35480" ht="24.9" customHeight="1"/>
    <row r="35481" ht="24.9" customHeight="1"/>
    <row r="35482" ht="24.9" customHeight="1"/>
    <row r="35483" ht="24.9" customHeight="1"/>
    <row r="35484" ht="24.9" customHeight="1"/>
    <row r="35485" ht="24.9" customHeight="1"/>
    <row r="35486" ht="24.9" customHeight="1"/>
    <row r="35487" ht="24.9" customHeight="1"/>
    <row r="35488" ht="24.9" customHeight="1"/>
    <row r="35489" ht="24.9" customHeight="1"/>
    <row r="35490" ht="24.9" customHeight="1"/>
    <row r="35491" ht="24.9" customHeight="1"/>
    <row r="35492" ht="24.9" customHeight="1"/>
    <row r="35493" ht="24.9" customHeight="1"/>
    <row r="35494" ht="24.9" customHeight="1"/>
    <row r="35495" ht="24.9" customHeight="1"/>
    <row r="35496" ht="24.9" customHeight="1"/>
    <row r="35497" ht="24.9" customHeight="1"/>
    <row r="35498" ht="24.9" customHeight="1"/>
    <row r="35499" ht="24.9" customHeight="1"/>
    <row r="35500" ht="24.9" customHeight="1"/>
    <row r="35501" ht="24.9" customHeight="1"/>
    <row r="35502" ht="24.9" customHeight="1"/>
    <row r="35503" ht="24.9" customHeight="1"/>
    <row r="35504" ht="24.9" customHeight="1"/>
    <row r="35505" ht="24.9" customHeight="1"/>
    <row r="35506" ht="24.9" customHeight="1"/>
    <row r="35507" ht="24.9" customHeight="1"/>
    <row r="35508" ht="24.9" customHeight="1"/>
    <row r="35509" ht="24.9" customHeight="1"/>
    <row r="35510" ht="24.9" customHeight="1"/>
    <row r="35511" ht="24.9" customHeight="1"/>
    <row r="35512" ht="24.9" customHeight="1"/>
    <row r="35513" ht="24.9" customHeight="1"/>
    <row r="35514" ht="24.9" customHeight="1"/>
    <row r="35515" ht="24.9" customHeight="1"/>
    <row r="35516" ht="24.9" customHeight="1"/>
    <row r="35517" ht="24.9" customHeight="1"/>
    <row r="35518" ht="24.9" customHeight="1"/>
    <row r="35519" ht="24.9" customHeight="1"/>
    <row r="35520" ht="24.9" customHeight="1"/>
    <row r="35521" ht="24.9" customHeight="1"/>
    <row r="35522" ht="24.9" customHeight="1"/>
    <row r="35523" ht="24.9" customHeight="1"/>
    <row r="35524" ht="24.9" customHeight="1"/>
    <row r="35525" ht="24.9" customHeight="1"/>
    <row r="35526" ht="24.9" customHeight="1"/>
    <row r="35527" ht="24.9" customHeight="1"/>
    <row r="35528" ht="24.9" customHeight="1"/>
    <row r="35529" ht="24.9" customHeight="1"/>
    <row r="35530" ht="24.9" customHeight="1"/>
    <row r="35531" ht="24.9" customHeight="1"/>
    <row r="35532" ht="24.9" customHeight="1"/>
    <row r="35533" ht="24.9" customHeight="1"/>
    <row r="35534" ht="24.9" customHeight="1"/>
    <row r="35535" ht="24.9" customHeight="1"/>
    <row r="35536" ht="24.9" customHeight="1"/>
    <row r="35537" ht="24.9" customHeight="1"/>
    <row r="35538" ht="24.9" customHeight="1"/>
    <row r="35539" ht="24.9" customHeight="1"/>
    <row r="35540" ht="24.9" customHeight="1"/>
    <row r="35541" ht="24.9" customHeight="1"/>
    <row r="35542" ht="24.9" customHeight="1"/>
    <row r="35543" ht="24.9" customHeight="1"/>
    <row r="35544" ht="24.9" customHeight="1"/>
    <row r="35545" ht="24.9" customHeight="1"/>
    <row r="35546" ht="24.9" customHeight="1"/>
    <row r="35547" ht="24.9" customHeight="1"/>
    <row r="35548" ht="24.9" customHeight="1"/>
    <row r="35549" ht="24.9" customHeight="1"/>
    <row r="35550" ht="24.9" customHeight="1"/>
    <row r="35551" ht="24.9" customHeight="1"/>
    <row r="35552" ht="24.9" customHeight="1"/>
    <row r="35553" ht="24.9" customHeight="1"/>
    <row r="35554" ht="24.9" customHeight="1"/>
    <row r="35555" ht="24.9" customHeight="1"/>
    <row r="35556" ht="24.9" customHeight="1"/>
    <row r="35557" ht="24.9" customHeight="1"/>
    <row r="35558" ht="24.9" customHeight="1"/>
    <row r="35559" ht="24.9" customHeight="1"/>
    <row r="35560" ht="24.9" customHeight="1"/>
    <row r="35561" ht="24.9" customHeight="1"/>
    <row r="35562" ht="24.9" customHeight="1"/>
    <row r="35563" ht="24.9" customHeight="1"/>
    <row r="35564" ht="24.9" customHeight="1"/>
    <row r="35565" ht="24.9" customHeight="1"/>
    <row r="35566" ht="24.9" customHeight="1"/>
    <row r="35567" ht="24.9" customHeight="1"/>
    <row r="35568" ht="24.9" customHeight="1"/>
    <row r="35569" ht="24.9" customHeight="1"/>
    <row r="35570" ht="24.9" customHeight="1"/>
    <row r="35571" ht="24.9" customHeight="1"/>
    <row r="35572" ht="24.9" customHeight="1"/>
    <row r="35573" ht="24.9" customHeight="1"/>
    <row r="35574" ht="24.9" customHeight="1"/>
    <row r="35575" ht="24.9" customHeight="1"/>
    <row r="35576" ht="24.9" customHeight="1"/>
    <row r="35577" ht="24.9" customHeight="1"/>
    <row r="35578" ht="24.9" customHeight="1"/>
    <row r="35579" ht="24.9" customHeight="1"/>
    <row r="35580" ht="24.9" customHeight="1"/>
    <row r="35581" ht="24.9" customHeight="1"/>
    <row r="35582" ht="24.9" customHeight="1"/>
    <row r="35583" ht="24.9" customHeight="1"/>
    <row r="35584" ht="24.9" customHeight="1"/>
    <row r="35585" ht="24.9" customHeight="1"/>
    <row r="35586" ht="24.9" customHeight="1"/>
    <row r="35587" ht="24.9" customHeight="1"/>
    <row r="35588" ht="24.9" customHeight="1"/>
    <row r="35589" ht="24.9" customHeight="1"/>
    <row r="35590" ht="24.9" customHeight="1"/>
    <row r="35591" ht="24.9" customHeight="1"/>
    <row r="35592" ht="24.9" customHeight="1"/>
    <row r="35593" ht="24.9" customHeight="1"/>
    <row r="35594" ht="24.9" customHeight="1"/>
    <row r="35595" ht="24.9" customHeight="1"/>
    <row r="35596" ht="24.9" customHeight="1"/>
    <row r="35597" ht="24.9" customHeight="1"/>
    <row r="35598" ht="24.9" customHeight="1"/>
    <row r="35599" ht="24.9" customHeight="1"/>
    <row r="35600" ht="24.9" customHeight="1"/>
    <row r="35601" ht="24.9" customHeight="1"/>
    <row r="35602" ht="24.9" customHeight="1"/>
    <row r="35603" ht="24.9" customHeight="1"/>
    <row r="35604" ht="24.9" customHeight="1"/>
    <row r="35605" ht="24.9" customHeight="1"/>
    <row r="35606" ht="24.9" customHeight="1"/>
    <row r="35607" ht="24.9" customHeight="1"/>
    <row r="35608" ht="24.9" customHeight="1"/>
    <row r="35609" ht="24.9" customHeight="1"/>
    <row r="35610" ht="24.9" customHeight="1"/>
    <row r="35611" ht="24.9" customHeight="1"/>
    <row r="35612" ht="24.9" customHeight="1"/>
    <row r="35613" ht="24.9" customHeight="1"/>
    <row r="35614" ht="24.9" customHeight="1"/>
    <row r="35615" ht="24.9" customHeight="1"/>
    <row r="35616" ht="24.9" customHeight="1"/>
    <row r="35617" ht="24.9" customHeight="1"/>
    <row r="35618" ht="24.9" customHeight="1"/>
    <row r="35619" ht="24.9" customHeight="1"/>
    <row r="35620" ht="24.9" customHeight="1"/>
    <row r="35621" ht="24.9" customHeight="1"/>
    <row r="35622" ht="24.9" customHeight="1"/>
    <row r="35623" ht="24.9" customHeight="1"/>
    <row r="35624" ht="24.9" customHeight="1"/>
    <row r="35625" ht="24.9" customHeight="1"/>
    <row r="35626" ht="24.9" customHeight="1"/>
    <row r="35627" ht="24.9" customHeight="1"/>
    <row r="35628" ht="24.9" customHeight="1"/>
    <row r="35629" ht="24.9" customHeight="1"/>
    <row r="35630" ht="24.9" customHeight="1"/>
    <row r="35631" ht="24.9" customHeight="1"/>
    <row r="35632" ht="24.9" customHeight="1"/>
    <row r="35633" ht="24.9" customHeight="1"/>
    <row r="35634" ht="24.9" customHeight="1"/>
    <row r="35635" ht="24.9" customHeight="1"/>
    <row r="35636" ht="24.9" customHeight="1"/>
    <row r="35637" ht="24.9" customHeight="1"/>
    <row r="35638" ht="24.9" customHeight="1"/>
    <row r="35639" ht="24.9" customHeight="1"/>
    <row r="35640" ht="24.9" customHeight="1"/>
    <row r="35641" ht="24.9" customHeight="1"/>
    <row r="35642" ht="24.9" customHeight="1"/>
    <row r="35643" ht="24.9" customHeight="1"/>
    <row r="35644" ht="24.9" customHeight="1"/>
    <row r="35645" ht="24.9" customHeight="1"/>
    <row r="35646" ht="24.9" customHeight="1"/>
    <row r="35647" ht="24.9" customHeight="1"/>
    <row r="35648" ht="24.9" customHeight="1"/>
    <row r="35649" ht="24.9" customHeight="1"/>
    <row r="35650" ht="24.9" customHeight="1"/>
    <row r="35651" ht="24.9" customHeight="1"/>
    <row r="35652" ht="24.9" customHeight="1"/>
    <row r="35653" ht="24.9" customHeight="1"/>
    <row r="35654" ht="24.9" customHeight="1"/>
    <row r="35655" ht="24.9" customHeight="1"/>
    <row r="35656" ht="24.9" customHeight="1"/>
    <row r="35657" ht="24.9" customHeight="1"/>
    <row r="35658" ht="24.9" customHeight="1"/>
    <row r="35659" ht="24.9" customHeight="1"/>
    <row r="35660" ht="24.9" customHeight="1"/>
    <row r="35661" ht="24.9" customHeight="1"/>
    <row r="35662" ht="24.9" customHeight="1"/>
    <row r="35663" ht="24.9" customHeight="1"/>
    <row r="35664" ht="24.9" customHeight="1"/>
    <row r="35665" ht="24.9" customHeight="1"/>
    <row r="35666" ht="24.9" customHeight="1"/>
    <row r="35667" ht="24.9" customHeight="1"/>
    <row r="35668" ht="24.9" customHeight="1"/>
    <row r="35669" ht="24.9" customHeight="1"/>
    <row r="35670" ht="24.9" customHeight="1"/>
    <row r="35671" ht="24.9" customHeight="1"/>
    <row r="35672" ht="24.9" customHeight="1"/>
    <row r="35673" ht="24.9" customHeight="1"/>
    <row r="35674" ht="24.9" customHeight="1"/>
    <row r="35675" ht="24.9" customHeight="1"/>
    <row r="35676" ht="24.9" customHeight="1"/>
    <row r="35677" ht="24.9" customHeight="1"/>
    <row r="35678" ht="24.9" customHeight="1"/>
    <row r="35679" ht="24.9" customHeight="1"/>
    <row r="35680" ht="24.9" customHeight="1"/>
    <row r="35681" ht="24.9" customHeight="1"/>
    <row r="35682" ht="24.9" customHeight="1"/>
    <row r="35683" ht="24.9" customHeight="1"/>
    <row r="35684" ht="24.9" customHeight="1"/>
    <row r="35685" ht="24.9" customHeight="1"/>
    <row r="35686" ht="24.9" customHeight="1"/>
    <row r="35687" ht="24.9" customHeight="1"/>
    <row r="35688" ht="24.9" customHeight="1"/>
    <row r="35689" ht="24.9" customHeight="1"/>
    <row r="35690" ht="24.9" customHeight="1"/>
    <row r="35691" ht="24.9" customHeight="1"/>
    <row r="35692" ht="24.9" customHeight="1"/>
    <row r="35693" ht="24.9" customHeight="1"/>
    <row r="35694" ht="24.9" customHeight="1"/>
    <row r="35695" ht="24.9" customHeight="1"/>
    <row r="35696" ht="24.9" customHeight="1"/>
    <row r="35697" ht="24.9" customHeight="1"/>
    <row r="35698" ht="24.9" customHeight="1"/>
    <row r="35699" ht="24.9" customHeight="1"/>
    <row r="35700" ht="24.9" customHeight="1"/>
    <row r="35701" ht="24.9" customHeight="1"/>
    <row r="35702" ht="24.9" customHeight="1"/>
    <row r="35703" ht="24.9" customHeight="1"/>
    <row r="35704" ht="24.9" customHeight="1"/>
    <row r="35705" ht="24.9" customHeight="1"/>
    <row r="35706" ht="24.9" customHeight="1"/>
    <row r="35707" ht="24.9" customHeight="1"/>
    <row r="35708" ht="24.9" customHeight="1"/>
    <row r="35709" ht="24.9" customHeight="1"/>
    <row r="35710" ht="24.9" customHeight="1"/>
    <row r="35711" ht="24.9" customHeight="1"/>
    <row r="35712" ht="24.9" customHeight="1"/>
    <row r="35713" ht="24.9" customHeight="1"/>
    <row r="35714" ht="24.9" customHeight="1"/>
    <row r="35715" ht="24.9" customHeight="1"/>
    <row r="35716" ht="24.9" customHeight="1"/>
    <row r="35717" ht="24.9" customHeight="1"/>
    <row r="35718" ht="24.9" customHeight="1"/>
    <row r="35719" ht="24.9" customHeight="1"/>
    <row r="35720" ht="24.9" customHeight="1"/>
    <row r="35721" ht="24.9" customHeight="1"/>
    <row r="35722" ht="24.9" customHeight="1"/>
    <row r="35723" ht="24.9" customHeight="1"/>
    <row r="35724" ht="24.9" customHeight="1"/>
    <row r="35725" ht="24.9" customHeight="1"/>
    <row r="35726" ht="24.9" customHeight="1"/>
    <row r="35727" ht="24.9" customHeight="1"/>
    <row r="35728" ht="24.9" customHeight="1"/>
    <row r="35729" ht="24.9" customHeight="1"/>
    <row r="35730" ht="24.9" customHeight="1"/>
    <row r="35731" ht="24.9" customHeight="1"/>
    <row r="35732" ht="24.9" customHeight="1"/>
    <row r="35733" ht="24.9" customHeight="1"/>
    <row r="35734" ht="24.9" customHeight="1"/>
    <row r="35735" ht="24.9" customHeight="1"/>
    <row r="35736" ht="24.9" customHeight="1"/>
    <row r="35737" ht="24.9" customHeight="1"/>
    <row r="35738" ht="24.9" customHeight="1"/>
    <row r="35739" ht="24.9" customHeight="1"/>
    <row r="35740" ht="24.9" customHeight="1"/>
    <row r="35741" ht="24.9" customHeight="1"/>
    <row r="35742" ht="24.9" customHeight="1"/>
    <row r="35743" ht="24.9" customHeight="1"/>
    <row r="35744" ht="24.9" customHeight="1"/>
    <row r="35745" ht="24.9" customHeight="1"/>
    <row r="35746" ht="24.9" customHeight="1"/>
    <row r="35747" ht="24.9" customHeight="1"/>
    <row r="35748" ht="24.9" customHeight="1"/>
    <row r="35749" ht="24.9" customHeight="1"/>
    <row r="35750" ht="24.9" customHeight="1"/>
    <row r="35751" ht="24.9" customHeight="1"/>
    <row r="35752" ht="24.9" customHeight="1"/>
    <row r="35753" ht="24.9" customHeight="1"/>
    <row r="35754" ht="24.9" customHeight="1"/>
    <row r="35755" ht="24.9" customHeight="1"/>
    <row r="35756" ht="24.9" customHeight="1"/>
    <row r="35757" ht="24.9" customHeight="1"/>
    <row r="35758" ht="24.9" customHeight="1"/>
    <row r="35759" ht="24.9" customHeight="1"/>
    <row r="35760" ht="24.9" customHeight="1"/>
    <row r="35761" ht="24.9" customHeight="1"/>
    <row r="35762" ht="24.9" customHeight="1"/>
    <row r="35763" ht="24.9" customHeight="1"/>
    <row r="35764" ht="24.9" customHeight="1"/>
    <row r="35765" ht="24.9" customHeight="1"/>
    <row r="35766" ht="24.9" customHeight="1"/>
    <row r="35767" ht="24.9" customHeight="1"/>
    <row r="35768" ht="24.9" customHeight="1"/>
    <row r="35769" ht="24.9" customHeight="1"/>
    <row r="35770" ht="24.9" customHeight="1"/>
    <row r="35771" ht="24.9" customHeight="1"/>
    <row r="35772" ht="24.9" customHeight="1"/>
    <row r="35773" ht="24.9" customHeight="1"/>
    <row r="35774" ht="24.9" customHeight="1"/>
    <row r="35775" ht="24.9" customHeight="1"/>
    <row r="35776" ht="24.9" customHeight="1"/>
    <row r="35777" ht="24.9" customHeight="1"/>
    <row r="35778" ht="24.9" customHeight="1"/>
    <row r="35779" ht="24.9" customHeight="1"/>
    <row r="35780" ht="24.9" customHeight="1"/>
    <row r="35781" ht="24.9" customHeight="1"/>
    <row r="35782" ht="24.9" customHeight="1"/>
    <row r="35783" ht="24.9" customHeight="1"/>
    <row r="35784" ht="24.9" customHeight="1"/>
    <row r="35785" ht="24.9" customHeight="1"/>
    <row r="35786" ht="24.9" customHeight="1"/>
    <row r="35787" ht="24.9" customHeight="1"/>
    <row r="35788" ht="24.9" customHeight="1"/>
    <row r="35789" ht="24.9" customHeight="1"/>
    <row r="35790" ht="24.9" customHeight="1"/>
    <row r="35791" ht="24.9" customHeight="1"/>
    <row r="35792" ht="24.9" customHeight="1"/>
    <row r="35793" ht="24.9" customHeight="1"/>
    <row r="35794" ht="24.9" customHeight="1"/>
    <row r="35795" ht="24.9" customHeight="1"/>
    <row r="35796" ht="24.9" customHeight="1"/>
    <row r="35797" ht="24.9" customHeight="1"/>
    <row r="35798" ht="24.9" customHeight="1"/>
    <row r="35799" ht="24.9" customHeight="1"/>
    <row r="35800" ht="24.9" customHeight="1"/>
    <row r="35801" ht="24.9" customHeight="1"/>
    <row r="35802" ht="24.9" customHeight="1"/>
    <row r="35803" ht="24.9" customHeight="1"/>
    <row r="35804" ht="24.9" customHeight="1"/>
    <row r="35805" ht="24.9" customHeight="1"/>
    <row r="35806" ht="24.9" customHeight="1"/>
    <row r="35807" ht="24.9" customHeight="1"/>
    <row r="35808" ht="24.9" customHeight="1"/>
    <row r="35809" ht="24.9" customHeight="1"/>
    <row r="35810" ht="24.9" customHeight="1"/>
    <row r="35811" ht="24.9" customHeight="1"/>
    <row r="35812" ht="24.9" customHeight="1"/>
    <row r="35813" ht="24.9" customHeight="1"/>
    <row r="35814" ht="24.9" customHeight="1"/>
    <row r="35815" ht="24.9" customHeight="1"/>
    <row r="35816" ht="24.9" customHeight="1"/>
    <row r="35817" ht="24.9" customHeight="1"/>
    <row r="35818" ht="24.9" customHeight="1"/>
    <row r="35819" ht="24.9" customHeight="1"/>
    <row r="35820" ht="24.9" customHeight="1"/>
    <row r="35821" ht="24.9" customHeight="1"/>
    <row r="35822" ht="24.9" customHeight="1"/>
    <row r="35823" ht="24.9" customHeight="1"/>
    <row r="35824" ht="24.9" customHeight="1"/>
    <row r="35825" ht="24.9" customHeight="1"/>
    <row r="35826" ht="24.9" customHeight="1"/>
    <row r="35827" ht="24.9" customHeight="1"/>
    <row r="35828" ht="24.9" customHeight="1"/>
    <row r="35829" ht="24.9" customHeight="1"/>
    <row r="35830" ht="24.9" customHeight="1"/>
    <row r="35831" ht="24.9" customHeight="1"/>
    <row r="35832" ht="24.9" customHeight="1"/>
    <row r="35833" ht="24.9" customHeight="1"/>
    <row r="35834" ht="24.9" customHeight="1"/>
    <row r="35835" ht="24.9" customHeight="1"/>
    <row r="35836" ht="24.9" customHeight="1"/>
    <row r="35837" ht="24.9" customHeight="1"/>
    <row r="35838" ht="24.9" customHeight="1"/>
    <row r="35839" ht="24.9" customHeight="1"/>
    <row r="35840" ht="24.9" customHeight="1"/>
    <row r="35841" ht="24.9" customHeight="1"/>
    <row r="35842" ht="24.9" customHeight="1"/>
    <row r="35843" ht="24.9" customHeight="1"/>
    <row r="35844" ht="24.9" customHeight="1"/>
    <row r="35845" ht="24.9" customHeight="1"/>
    <row r="35846" ht="24.9" customHeight="1"/>
    <row r="35847" ht="24.9" customHeight="1"/>
    <row r="35848" ht="24.9" customHeight="1"/>
    <row r="35849" ht="24.9" customHeight="1"/>
    <row r="35850" ht="24.9" customHeight="1"/>
    <row r="35851" ht="24.9" customHeight="1"/>
    <row r="35852" ht="24.9" customHeight="1"/>
    <row r="35853" ht="24.9" customHeight="1"/>
    <row r="35854" ht="24.9" customHeight="1"/>
    <row r="35855" ht="24.9" customHeight="1"/>
    <row r="35856" ht="24.9" customHeight="1"/>
    <row r="35857" ht="24.9" customHeight="1"/>
    <row r="35858" ht="24.9" customHeight="1"/>
    <row r="35859" ht="24.9" customHeight="1"/>
    <row r="35860" ht="24.9" customHeight="1"/>
    <row r="35861" ht="24.9" customHeight="1"/>
    <row r="35862" ht="24.9" customHeight="1"/>
    <row r="35863" ht="24.9" customHeight="1"/>
    <row r="35864" ht="24.9" customHeight="1"/>
    <row r="35865" ht="24.9" customHeight="1"/>
    <row r="35866" ht="24.9" customHeight="1"/>
    <row r="35867" ht="24.9" customHeight="1"/>
    <row r="35868" ht="24.9" customHeight="1"/>
    <row r="35869" ht="24.9" customHeight="1"/>
    <row r="35870" ht="24.9" customHeight="1"/>
    <row r="35871" ht="24.9" customHeight="1"/>
    <row r="35872" ht="24.9" customHeight="1"/>
    <row r="35873" ht="24.9" customHeight="1"/>
    <row r="35874" ht="24.9" customHeight="1"/>
    <row r="35875" ht="24.9" customHeight="1"/>
    <row r="35876" ht="24.9" customHeight="1"/>
    <row r="35877" ht="24.9" customHeight="1"/>
    <row r="35878" ht="24.9" customHeight="1"/>
    <row r="35879" ht="24.9" customHeight="1"/>
    <row r="35880" ht="24.9" customHeight="1"/>
    <row r="35881" ht="24.9" customHeight="1"/>
    <row r="35882" ht="24.9" customHeight="1"/>
    <row r="35883" ht="24.9" customHeight="1"/>
    <row r="35884" ht="24.9" customHeight="1"/>
    <row r="35885" ht="24.9" customHeight="1"/>
    <row r="35886" ht="24.9" customHeight="1"/>
    <row r="35887" ht="24.9" customHeight="1"/>
    <row r="35888" ht="24.9" customHeight="1"/>
    <row r="35889" ht="24.9" customHeight="1"/>
    <row r="35890" ht="24.9" customHeight="1"/>
    <row r="35891" ht="24.9" customHeight="1"/>
    <row r="35892" ht="24.9" customHeight="1"/>
    <row r="35893" ht="24.9" customHeight="1"/>
    <row r="35894" ht="24.9" customHeight="1"/>
    <row r="35895" ht="24.9" customHeight="1"/>
    <row r="35896" ht="24.9" customHeight="1"/>
    <row r="35897" ht="24.9" customHeight="1"/>
    <row r="35898" ht="24.9" customHeight="1"/>
    <row r="35899" ht="24.9" customHeight="1"/>
    <row r="35900" ht="24.9" customHeight="1"/>
    <row r="35901" ht="24.9" customHeight="1"/>
    <row r="35902" ht="24.9" customHeight="1"/>
    <row r="35903" ht="24.9" customHeight="1"/>
    <row r="35904" ht="24.9" customHeight="1"/>
    <row r="35905" ht="24.9" customHeight="1"/>
    <row r="35906" ht="24.9" customHeight="1"/>
    <row r="35907" ht="24.9" customHeight="1"/>
    <row r="35908" ht="24.9" customHeight="1"/>
    <row r="35909" ht="24.9" customHeight="1"/>
    <row r="35910" ht="24.9" customHeight="1"/>
    <row r="35911" ht="24.9" customHeight="1"/>
    <row r="35912" ht="24.9" customHeight="1"/>
    <row r="35913" ht="24.9" customHeight="1"/>
    <row r="35914" ht="24.9" customHeight="1"/>
    <row r="35915" ht="24.9" customHeight="1"/>
    <row r="35916" ht="24.9" customHeight="1"/>
    <row r="35917" ht="24.9" customHeight="1"/>
    <row r="35918" ht="24.9" customHeight="1"/>
    <row r="35919" ht="24.9" customHeight="1"/>
    <row r="35920" ht="24.9" customHeight="1"/>
    <row r="35921" ht="24.9" customHeight="1"/>
    <row r="35922" ht="24.9" customHeight="1"/>
    <row r="35923" ht="24.9" customHeight="1"/>
    <row r="35924" ht="24.9" customHeight="1"/>
    <row r="35925" ht="24.9" customHeight="1"/>
    <row r="35926" ht="24.9" customHeight="1"/>
    <row r="35927" ht="24.9" customHeight="1"/>
    <row r="35928" ht="24.9" customHeight="1"/>
    <row r="35929" ht="24.9" customHeight="1"/>
    <row r="35930" ht="24.9" customHeight="1"/>
    <row r="35931" ht="24.9" customHeight="1"/>
    <row r="35932" ht="24.9" customHeight="1"/>
    <row r="35933" ht="24.9" customHeight="1"/>
    <row r="35934" ht="24.9" customHeight="1"/>
    <row r="35935" ht="24.9" customHeight="1"/>
    <row r="35936" ht="24.9" customHeight="1"/>
    <row r="35937" ht="24.9" customHeight="1"/>
    <row r="35938" ht="24.9" customHeight="1"/>
    <row r="35939" ht="24.9" customHeight="1"/>
    <row r="35940" ht="24.9" customHeight="1"/>
    <row r="35941" ht="24.9" customHeight="1"/>
    <row r="35942" ht="24.9" customHeight="1"/>
    <row r="35943" ht="24.9" customHeight="1"/>
    <row r="35944" ht="24.9" customHeight="1"/>
    <row r="35945" ht="24.9" customHeight="1"/>
    <row r="35946" ht="24.9" customHeight="1"/>
    <row r="35947" ht="24.9" customHeight="1"/>
    <row r="35948" ht="24.9" customHeight="1"/>
    <row r="35949" ht="24.9" customHeight="1"/>
    <row r="35950" ht="24.9" customHeight="1"/>
    <row r="35951" ht="24.9" customHeight="1"/>
    <row r="35952" ht="24.9" customHeight="1"/>
    <row r="35953" ht="24.9" customHeight="1"/>
    <row r="35954" ht="24.9" customHeight="1"/>
    <row r="35955" ht="24.9" customHeight="1"/>
    <row r="35956" ht="24.9" customHeight="1"/>
    <row r="35957" ht="24.9" customHeight="1"/>
    <row r="35958" ht="24.9" customHeight="1"/>
    <row r="35959" ht="24.9" customHeight="1"/>
    <row r="35960" ht="24.9" customHeight="1"/>
    <row r="35961" ht="24.9" customHeight="1"/>
    <row r="35962" ht="24.9" customHeight="1"/>
    <row r="35963" ht="24.9" customHeight="1"/>
    <row r="35964" ht="24.9" customHeight="1"/>
    <row r="35965" ht="24.9" customHeight="1"/>
    <row r="35966" ht="24.9" customHeight="1"/>
    <row r="35967" ht="24.9" customHeight="1"/>
    <row r="35968" ht="24.9" customHeight="1"/>
    <row r="35969" ht="24.9" customHeight="1"/>
    <row r="35970" ht="24.9" customHeight="1"/>
    <row r="35971" ht="24.9" customHeight="1"/>
    <row r="35972" ht="24.9" customHeight="1"/>
    <row r="35973" ht="24.9" customHeight="1"/>
    <row r="35974" ht="24.9" customHeight="1"/>
    <row r="35975" ht="24.9" customHeight="1"/>
    <row r="35976" ht="24.9" customHeight="1"/>
    <row r="35977" ht="24.9" customHeight="1"/>
    <row r="35978" ht="24.9" customHeight="1"/>
    <row r="35979" ht="24.9" customHeight="1"/>
    <row r="35980" ht="24.9" customHeight="1"/>
    <row r="35981" ht="24.9" customHeight="1"/>
    <row r="35982" ht="24.9" customHeight="1"/>
    <row r="35983" ht="24.9" customHeight="1"/>
    <row r="35984" ht="24.9" customHeight="1"/>
    <row r="35985" ht="24.9" customHeight="1"/>
    <row r="35986" ht="24.9" customHeight="1"/>
    <row r="35987" ht="24.9" customHeight="1"/>
    <row r="35988" ht="24.9" customHeight="1"/>
    <row r="35989" ht="24.9" customHeight="1"/>
    <row r="35990" ht="24.9" customHeight="1"/>
    <row r="35991" ht="24.9" customHeight="1"/>
    <row r="35992" ht="24.9" customHeight="1"/>
    <row r="35993" ht="24.9" customHeight="1"/>
    <row r="35994" ht="24.9" customHeight="1"/>
    <row r="35995" ht="24.9" customHeight="1"/>
    <row r="35996" ht="24.9" customHeight="1"/>
    <row r="35997" ht="24.9" customHeight="1"/>
    <row r="35998" ht="24.9" customHeight="1"/>
    <row r="35999" ht="24.9" customHeight="1"/>
    <row r="36000" ht="24.9" customHeight="1"/>
    <row r="36001" ht="24.9" customHeight="1"/>
    <row r="36002" ht="24.9" customHeight="1"/>
    <row r="36003" ht="24.9" customHeight="1"/>
    <row r="36004" ht="24.9" customHeight="1"/>
    <row r="36005" ht="24.9" customHeight="1"/>
    <row r="36006" ht="24.9" customHeight="1"/>
    <row r="36007" ht="24.9" customHeight="1"/>
    <row r="36008" ht="24.9" customHeight="1"/>
    <row r="36009" ht="24.9" customHeight="1"/>
    <row r="36010" ht="24.9" customHeight="1"/>
    <row r="36011" ht="24.9" customHeight="1"/>
    <row r="36012" ht="24.9" customHeight="1"/>
    <row r="36013" ht="24.9" customHeight="1"/>
    <row r="36014" ht="24.9" customHeight="1"/>
    <row r="36015" ht="24.9" customHeight="1"/>
    <row r="36016" ht="24.9" customHeight="1"/>
    <row r="36017" ht="24.9" customHeight="1"/>
    <row r="36018" ht="24.9" customHeight="1"/>
    <row r="36019" ht="24.9" customHeight="1"/>
    <row r="36020" ht="24.9" customHeight="1"/>
    <row r="36021" ht="24.9" customHeight="1"/>
    <row r="36022" ht="24.9" customHeight="1"/>
    <row r="36023" ht="24.9" customHeight="1"/>
    <row r="36024" ht="24.9" customHeight="1"/>
    <row r="36025" ht="24.9" customHeight="1"/>
    <row r="36026" ht="24.9" customHeight="1"/>
    <row r="36027" ht="24.9" customHeight="1"/>
    <row r="36028" ht="24.9" customHeight="1"/>
    <row r="36029" ht="24.9" customHeight="1"/>
    <row r="36030" ht="24.9" customHeight="1"/>
    <row r="36031" ht="24.9" customHeight="1"/>
    <row r="36032" ht="24.9" customHeight="1"/>
    <row r="36033" ht="24.9" customHeight="1"/>
    <row r="36034" ht="24.9" customHeight="1"/>
    <row r="36035" ht="24.9" customHeight="1"/>
    <row r="36036" ht="24.9" customHeight="1"/>
    <row r="36037" ht="24.9" customHeight="1"/>
    <row r="36038" ht="24.9" customHeight="1"/>
    <row r="36039" ht="24.9" customHeight="1"/>
    <row r="36040" ht="24.9" customHeight="1"/>
    <row r="36041" ht="24.9" customHeight="1"/>
    <row r="36042" ht="24.9" customHeight="1"/>
    <row r="36043" ht="24.9" customHeight="1"/>
    <row r="36044" ht="24.9" customHeight="1"/>
    <row r="36045" ht="24.9" customHeight="1"/>
    <row r="36046" ht="24.9" customHeight="1"/>
    <row r="36047" ht="24.9" customHeight="1"/>
    <row r="36048" ht="24.9" customHeight="1"/>
    <row r="36049" ht="24.9" customHeight="1"/>
    <row r="36050" ht="24.9" customHeight="1"/>
    <row r="36051" ht="24.9" customHeight="1"/>
    <row r="36052" ht="24.9" customHeight="1"/>
    <row r="36053" ht="24.9" customHeight="1"/>
    <row r="36054" ht="24.9" customHeight="1"/>
    <row r="36055" ht="24.9" customHeight="1"/>
    <row r="36056" ht="24.9" customHeight="1"/>
    <row r="36057" ht="24.9" customHeight="1"/>
    <row r="36058" ht="24.9" customHeight="1"/>
    <row r="36059" ht="24.9" customHeight="1"/>
    <row r="36060" ht="24.9" customHeight="1"/>
    <row r="36061" ht="24.9" customHeight="1"/>
    <row r="36062" ht="24.9" customHeight="1"/>
    <row r="36063" ht="24.9" customHeight="1"/>
    <row r="36064" ht="24.9" customHeight="1"/>
    <row r="36065" ht="24.9" customHeight="1"/>
    <row r="36066" ht="24.9" customHeight="1"/>
    <row r="36067" ht="24.9" customHeight="1"/>
    <row r="36068" ht="24.9" customHeight="1"/>
    <row r="36069" ht="24.9" customHeight="1"/>
    <row r="36070" ht="24.9" customHeight="1"/>
    <row r="36071" ht="24.9" customHeight="1"/>
    <row r="36072" ht="24.9" customHeight="1"/>
    <row r="36073" ht="24.9" customHeight="1"/>
    <row r="36074" ht="24.9" customHeight="1"/>
    <row r="36075" ht="24.9" customHeight="1"/>
    <row r="36076" ht="24.9" customHeight="1"/>
    <row r="36077" ht="24.9" customHeight="1"/>
    <row r="36078" ht="24.9" customHeight="1"/>
    <row r="36079" ht="24.9" customHeight="1"/>
    <row r="36080" ht="24.9" customHeight="1"/>
    <row r="36081" ht="24.9" customHeight="1"/>
    <row r="36082" ht="24.9" customHeight="1"/>
    <row r="36083" ht="24.9" customHeight="1"/>
    <row r="36084" ht="24.9" customHeight="1"/>
    <row r="36085" ht="24.9" customHeight="1"/>
    <row r="36086" ht="24.9" customHeight="1"/>
    <row r="36087" ht="24.9" customHeight="1"/>
    <row r="36088" ht="24.9" customHeight="1"/>
    <row r="36089" ht="24.9" customHeight="1"/>
    <row r="36090" ht="24.9" customHeight="1"/>
    <row r="36091" ht="24.9" customHeight="1"/>
    <row r="36092" ht="24.9" customHeight="1"/>
    <row r="36093" ht="24.9" customHeight="1"/>
    <row r="36094" ht="24.9" customHeight="1"/>
    <row r="36095" ht="24.9" customHeight="1"/>
    <row r="36096" ht="24.9" customHeight="1"/>
    <row r="36097" ht="24.9" customHeight="1"/>
    <row r="36098" ht="24.9" customHeight="1"/>
    <row r="36099" ht="24.9" customHeight="1"/>
    <row r="36100" ht="24.9" customHeight="1"/>
    <row r="36101" ht="24.9" customHeight="1"/>
    <row r="36102" ht="24.9" customHeight="1"/>
    <row r="36103" ht="24.9" customHeight="1"/>
    <row r="36104" ht="24.9" customHeight="1"/>
    <row r="36105" ht="24.9" customHeight="1"/>
    <row r="36106" ht="24.9" customHeight="1"/>
    <row r="36107" ht="24.9" customHeight="1"/>
    <row r="36108" ht="24.9" customHeight="1"/>
    <row r="36109" ht="24.9" customHeight="1"/>
    <row r="36110" ht="24.9" customHeight="1"/>
    <row r="36111" ht="24.9" customHeight="1"/>
    <row r="36112" ht="24.9" customHeight="1"/>
    <row r="36113" ht="24.9" customHeight="1"/>
    <row r="36114" ht="24.9" customHeight="1"/>
    <row r="36115" ht="24.9" customHeight="1"/>
    <row r="36116" ht="24.9" customHeight="1"/>
    <row r="36117" ht="24.9" customHeight="1"/>
    <row r="36118" ht="24.9" customHeight="1"/>
    <row r="36119" ht="24.9" customHeight="1"/>
    <row r="36120" ht="24.9" customHeight="1"/>
    <row r="36121" ht="24.9" customHeight="1"/>
    <row r="36122" ht="24.9" customHeight="1"/>
    <row r="36123" ht="24.9" customHeight="1"/>
    <row r="36124" ht="24.9" customHeight="1"/>
    <row r="36125" ht="24.9" customHeight="1"/>
    <row r="36126" ht="24.9" customHeight="1"/>
    <row r="36127" ht="24.9" customHeight="1"/>
    <row r="36128" ht="24.9" customHeight="1"/>
    <row r="36129" ht="24.9" customHeight="1"/>
    <row r="36130" ht="24.9" customHeight="1"/>
    <row r="36131" ht="24.9" customHeight="1"/>
    <row r="36132" ht="24.9" customHeight="1"/>
    <row r="36133" ht="24.9" customHeight="1"/>
    <row r="36134" ht="24.9" customHeight="1"/>
    <row r="36135" ht="24.9" customHeight="1"/>
    <row r="36136" ht="24.9" customHeight="1"/>
    <row r="36137" ht="24.9" customHeight="1"/>
    <row r="36138" ht="24.9" customHeight="1"/>
    <row r="36139" ht="24.9" customHeight="1"/>
    <row r="36140" ht="24.9" customHeight="1"/>
    <row r="36141" ht="24.9" customHeight="1"/>
    <row r="36142" ht="24.9" customHeight="1"/>
    <row r="36143" ht="24.9" customHeight="1"/>
    <row r="36144" ht="24.9" customHeight="1"/>
    <row r="36145" ht="24.9" customHeight="1"/>
    <row r="36146" ht="24.9" customHeight="1"/>
    <row r="36147" ht="24.9" customHeight="1"/>
    <row r="36148" ht="24.9" customHeight="1"/>
    <row r="36149" ht="24.9" customHeight="1"/>
    <row r="36150" ht="24.9" customHeight="1"/>
    <row r="36151" ht="24.9" customHeight="1"/>
    <row r="36152" ht="24.9" customHeight="1"/>
    <row r="36153" ht="24.9" customHeight="1"/>
    <row r="36154" ht="24.9" customHeight="1"/>
    <row r="36155" ht="24.9" customHeight="1"/>
    <row r="36156" ht="24.9" customHeight="1"/>
    <row r="36157" ht="24.9" customHeight="1"/>
    <row r="36158" ht="24.9" customHeight="1"/>
    <row r="36159" ht="24.9" customHeight="1"/>
    <row r="36160" ht="24.9" customHeight="1"/>
    <row r="36161" ht="24.9" customHeight="1"/>
    <row r="36162" ht="24.9" customHeight="1"/>
    <row r="36163" ht="24.9" customHeight="1"/>
    <row r="36164" ht="24.9" customHeight="1"/>
    <row r="36165" ht="24.9" customHeight="1"/>
    <row r="36166" ht="24.9" customHeight="1"/>
    <row r="36167" ht="24.9" customHeight="1"/>
    <row r="36168" ht="24.9" customHeight="1"/>
    <row r="36169" ht="24.9" customHeight="1"/>
    <row r="36170" ht="24.9" customHeight="1"/>
    <row r="36171" ht="24.9" customHeight="1"/>
    <row r="36172" ht="24.9" customHeight="1"/>
    <row r="36173" ht="24.9" customHeight="1"/>
    <row r="36174" ht="24.9" customHeight="1"/>
    <row r="36175" ht="24.9" customHeight="1"/>
    <row r="36176" ht="24.9" customHeight="1"/>
    <row r="36177" ht="24.9" customHeight="1"/>
    <row r="36178" ht="24.9" customHeight="1"/>
    <row r="36179" ht="24.9" customHeight="1"/>
    <row r="36180" ht="24.9" customHeight="1"/>
    <row r="36181" ht="24.9" customHeight="1"/>
    <row r="36182" ht="24.9" customHeight="1"/>
    <row r="36183" ht="24.9" customHeight="1"/>
    <row r="36184" ht="24.9" customHeight="1"/>
    <row r="36185" ht="24.9" customHeight="1"/>
    <row r="36186" ht="24.9" customHeight="1"/>
    <row r="36187" ht="24.9" customHeight="1"/>
    <row r="36188" ht="24.9" customHeight="1"/>
    <row r="36189" ht="24.9" customHeight="1"/>
    <row r="36190" ht="24.9" customHeight="1"/>
    <row r="36191" ht="24.9" customHeight="1"/>
    <row r="36192" ht="24.9" customHeight="1"/>
    <row r="36193" ht="24.9" customHeight="1"/>
    <row r="36194" ht="24.9" customHeight="1"/>
    <row r="36195" ht="24.9" customHeight="1"/>
    <row r="36196" ht="24.9" customHeight="1"/>
    <row r="36197" ht="24.9" customHeight="1"/>
    <row r="36198" ht="24.9" customHeight="1"/>
    <row r="36199" ht="24.9" customHeight="1"/>
    <row r="36200" ht="24.9" customHeight="1"/>
    <row r="36201" ht="24.9" customHeight="1"/>
    <row r="36202" ht="24.9" customHeight="1"/>
    <row r="36203" ht="24.9" customHeight="1"/>
    <row r="36204" ht="24.9" customHeight="1"/>
    <row r="36205" ht="24.9" customHeight="1"/>
    <row r="36206" ht="24.9" customHeight="1"/>
    <row r="36207" ht="24.9" customHeight="1"/>
    <row r="36208" ht="24.9" customHeight="1"/>
    <row r="36209" ht="24.9" customHeight="1"/>
    <row r="36210" ht="24.9" customHeight="1"/>
    <row r="36211" ht="24.9" customHeight="1"/>
    <row r="36212" ht="24.9" customHeight="1"/>
    <row r="36213" ht="24.9" customHeight="1"/>
    <row r="36214" ht="24.9" customHeight="1"/>
    <row r="36215" ht="24.9" customHeight="1"/>
    <row r="36216" ht="24.9" customHeight="1"/>
    <row r="36217" ht="24.9" customHeight="1"/>
    <row r="36218" ht="24.9" customHeight="1"/>
    <row r="36219" ht="24.9" customHeight="1"/>
    <row r="36220" ht="24.9" customHeight="1"/>
    <row r="36221" ht="24.9" customHeight="1"/>
    <row r="36222" ht="24.9" customHeight="1"/>
    <row r="36223" ht="24.9" customHeight="1"/>
    <row r="36224" ht="24.9" customHeight="1"/>
    <row r="36225" ht="24.9" customHeight="1"/>
    <row r="36226" ht="24.9" customHeight="1"/>
    <row r="36227" ht="24.9" customHeight="1"/>
    <row r="36228" ht="24.9" customHeight="1"/>
    <row r="36229" ht="24.9" customHeight="1"/>
    <row r="36230" ht="24.9" customHeight="1"/>
    <row r="36231" ht="24.9" customHeight="1"/>
    <row r="36232" ht="24.9" customHeight="1"/>
    <row r="36233" ht="24.9" customHeight="1"/>
    <row r="36234" ht="24.9" customHeight="1"/>
    <row r="36235" ht="24.9" customHeight="1"/>
    <row r="36236" ht="24.9" customHeight="1"/>
    <row r="36237" ht="24.9" customHeight="1"/>
    <row r="36238" ht="24.9" customHeight="1"/>
    <row r="36239" ht="24.9" customHeight="1"/>
    <row r="36240" ht="24.9" customHeight="1"/>
    <row r="36241" ht="24.9" customHeight="1"/>
    <row r="36242" ht="24.9" customHeight="1"/>
    <row r="36243" ht="24.9" customHeight="1"/>
    <row r="36244" ht="24.9" customHeight="1"/>
    <row r="36245" ht="24.9" customHeight="1"/>
    <row r="36246" ht="24.9" customHeight="1"/>
    <row r="36247" ht="24.9" customHeight="1"/>
    <row r="36248" ht="24.9" customHeight="1"/>
    <row r="36249" ht="24.9" customHeight="1"/>
    <row r="36250" ht="24.9" customHeight="1"/>
    <row r="36251" ht="24.9" customHeight="1"/>
    <row r="36252" ht="24.9" customHeight="1"/>
    <row r="36253" ht="24.9" customHeight="1"/>
    <row r="36254" ht="24.9" customHeight="1"/>
    <row r="36255" ht="24.9" customHeight="1"/>
    <row r="36256" ht="24.9" customHeight="1"/>
    <row r="36257" ht="24.9" customHeight="1"/>
    <row r="36258" ht="24.9" customHeight="1"/>
    <row r="36259" ht="24.9" customHeight="1"/>
    <row r="36260" ht="24.9" customHeight="1"/>
    <row r="36261" ht="24.9" customHeight="1"/>
    <row r="36262" ht="24.9" customHeight="1"/>
    <row r="36263" ht="24.9" customHeight="1"/>
    <row r="36264" ht="24.9" customHeight="1"/>
    <row r="36265" ht="24.9" customHeight="1"/>
    <row r="36266" ht="24.9" customHeight="1"/>
    <row r="36267" ht="24.9" customHeight="1"/>
    <row r="36268" ht="24.9" customHeight="1"/>
    <row r="36269" ht="24.9" customHeight="1"/>
    <row r="36270" ht="24.9" customHeight="1"/>
    <row r="36271" ht="24.9" customHeight="1"/>
    <row r="36272" ht="24.9" customHeight="1"/>
    <row r="36273" ht="24.9" customHeight="1"/>
    <row r="36274" ht="24.9" customHeight="1"/>
    <row r="36275" ht="24.9" customHeight="1"/>
    <row r="36276" ht="24.9" customHeight="1"/>
    <row r="36277" ht="24.9" customHeight="1"/>
    <row r="36278" ht="24.9" customHeight="1"/>
    <row r="36279" ht="24.9" customHeight="1"/>
    <row r="36280" ht="24.9" customHeight="1"/>
    <row r="36281" ht="24.9" customHeight="1"/>
    <row r="36282" ht="24.9" customHeight="1"/>
    <row r="36283" ht="24.9" customHeight="1"/>
    <row r="36284" ht="24.9" customHeight="1"/>
    <row r="36285" ht="24.9" customHeight="1"/>
    <row r="36286" ht="24.9" customHeight="1"/>
    <row r="36287" ht="24.9" customHeight="1"/>
    <row r="36288" ht="24.9" customHeight="1"/>
    <row r="36289" ht="24.9" customHeight="1"/>
    <row r="36290" ht="24.9" customHeight="1"/>
    <row r="36291" ht="24.9" customHeight="1"/>
    <row r="36292" ht="24.9" customHeight="1"/>
    <row r="36293" ht="24.9" customHeight="1"/>
    <row r="36294" ht="24.9" customHeight="1"/>
    <row r="36295" ht="24.9" customHeight="1"/>
    <row r="36296" ht="24.9" customHeight="1"/>
    <row r="36297" ht="24.9" customHeight="1"/>
    <row r="36298" ht="24.9" customHeight="1"/>
    <row r="36299" ht="24.9" customHeight="1"/>
    <row r="36300" ht="24.9" customHeight="1"/>
    <row r="36301" ht="24.9" customHeight="1"/>
    <row r="36302" ht="24.9" customHeight="1"/>
    <row r="36303" ht="24.9" customHeight="1"/>
    <row r="36304" ht="24.9" customHeight="1"/>
    <row r="36305" ht="24.9" customHeight="1"/>
    <row r="36306" ht="24.9" customHeight="1"/>
    <row r="36307" ht="24.9" customHeight="1"/>
    <row r="36308" ht="24.9" customHeight="1"/>
    <row r="36309" ht="24.9" customHeight="1"/>
    <row r="36310" ht="24.9" customHeight="1"/>
    <row r="36311" ht="24.9" customHeight="1"/>
    <row r="36312" ht="24.9" customHeight="1"/>
    <row r="36313" ht="24.9" customHeight="1"/>
    <row r="36314" ht="24.9" customHeight="1"/>
    <row r="36315" ht="24.9" customHeight="1"/>
    <row r="36316" ht="24.9" customHeight="1"/>
    <row r="36317" ht="24.9" customHeight="1"/>
    <row r="36318" ht="24.9" customHeight="1"/>
    <row r="36319" ht="24.9" customHeight="1"/>
    <row r="36320" ht="24.9" customHeight="1"/>
    <row r="36321" ht="24.9" customHeight="1"/>
    <row r="36322" ht="24.9" customHeight="1"/>
    <row r="36323" ht="24.9" customHeight="1"/>
    <row r="36324" ht="24.9" customHeight="1"/>
    <row r="36325" ht="24.9" customHeight="1"/>
    <row r="36326" ht="24.9" customHeight="1"/>
    <row r="36327" ht="24.9" customHeight="1"/>
    <row r="36328" ht="24.9" customHeight="1"/>
    <row r="36329" ht="24.9" customHeight="1"/>
    <row r="36330" ht="24.9" customHeight="1"/>
    <row r="36331" ht="24.9" customHeight="1"/>
    <row r="36332" ht="24.9" customHeight="1"/>
    <row r="36333" ht="24.9" customHeight="1"/>
    <row r="36334" ht="24.9" customHeight="1"/>
    <row r="36335" ht="24.9" customHeight="1"/>
    <row r="36336" ht="24.9" customHeight="1"/>
    <row r="36337" ht="24.9" customHeight="1"/>
    <row r="36338" ht="24.9" customHeight="1"/>
    <row r="36339" ht="24.9" customHeight="1"/>
    <row r="36340" ht="24.9" customHeight="1"/>
    <row r="36341" ht="24.9" customHeight="1"/>
    <row r="36342" ht="24.9" customHeight="1"/>
    <row r="36343" ht="24.9" customHeight="1"/>
    <row r="36344" ht="24.9" customHeight="1"/>
    <row r="36345" ht="24.9" customHeight="1"/>
    <row r="36346" ht="24.9" customHeight="1"/>
    <row r="36347" ht="24.9" customHeight="1"/>
    <row r="36348" ht="24.9" customHeight="1"/>
    <row r="36349" ht="24.9" customHeight="1"/>
    <row r="36350" ht="24.9" customHeight="1"/>
    <row r="36351" ht="24.9" customHeight="1"/>
    <row r="36352" ht="24.9" customHeight="1"/>
    <row r="36353" ht="24.9" customHeight="1"/>
    <row r="36354" ht="24.9" customHeight="1"/>
    <row r="36355" ht="24.9" customHeight="1"/>
    <row r="36356" ht="24.9" customHeight="1"/>
    <row r="36357" ht="24.9" customHeight="1"/>
    <row r="36358" ht="24.9" customHeight="1"/>
    <row r="36359" ht="24.9" customHeight="1"/>
    <row r="36360" ht="24.9" customHeight="1"/>
    <row r="36361" ht="24.9" customHeight="1"/>
    <row r="36362" ht="24.9" customHeight="1"/>
    <row r="36363" ht="24.9" customHeight="1"/>
    <row r="36364" ht="24.9" customHeight="1"/>
    <row r="36365" ht="24.9" customHeight="1"/>
    <row r="36366" ht="24.9" customHeight="1"/>
    <row r="36367" ht="24.9" customHeight="1"/>
    <row r="36368" ht="24.9" customHeight="1"/>
    <row r="36369" ht="24.9" customHeight="1"/>
    <row r="36370" ht="24.9" customHeight="1"/>
    <row r="36371" ht="24.9" customHeight="1"/>
    <row r="36372" ht="24.9" customHeight="1"/>
    <row r="36373" ht="24.9" customHeight="1"/>
    <row r="36374" ht="24.9" customHeight="1"/>
    <row r="36375" ht="24.9" customHeight="1"/>
    <row r="36376" ht="24.9" customHeight="1"/>
    <row r="36377" ht="24.9" customHeight="1"/>
    <row r="36378" ht="24.9" customHeight="1"/>
    <row r="36379" ht="24.9" customHeight="1"/>
    <row r="36380" ht="24.9" customHeight="1"/>
    <row r="36381" ht="24.9" customHeight="1"/>
    <row r="36382" ht="24.9" customHeight="1"/>
    <row r="36383" ht="24.9" customHeight="1"/>
    <row r="36384" ht="24.9" customHeight="1"/>
    <row r="36385" ht="24.9" customHeight="1"/>
    <row r="36386" ht="24.9" customHeight="1"/>
    <row r="36387" ht="24.9" customHeight="1"/>
    <row r="36388" ht="24.9" customHeight="1"/>
    <row r="36389" ht="24.9" customHeight="1"/>
    <row r="36390" ht="24.9" customHeight="1"/>
    <row r="36391" ht="24.9" customHeight="1"/>
    <row r="36392" ht="24.9" customHeight="1"/>
    <row r="36393" ht="24.9" customHeight="1"/>
    <row r="36394" ht="24.9" customHeight="1"/>
    <row r="36395" ht="24.9" customHeight="1"/>
    <row r="36396" ht="24.9" customHeight="1"/>
    <row r="36397" ht="24.9" customHeight="1"/>
    <row r="36398" ht="24.9" customHeight="1"/>
    <row r="36399" ht="24.9" customHeight="1"/>
    <row r="36400" ht="24.9" customHeight="1"/>
    <row r="36401" ht="24.9" customHeight="1"/>
    <row r="36402" ht="24.9" customHeight="1"/>
    <row r="36403" ht="24.9" customHeight="1"/>
    <row r="36404" ht="24.9" customHeight="1"/>
    <row r="36405" ht="24.9" customHeight="1"/>
    <row r="36406" ht="24.9" customHeight="1"/>
    <row r="36407" ht="24.9" customHeight="1"/>
    <row r="36408" ht="24.9" customHeight="1"/>
    <row r="36409" ht="24.9" customHeight="1"/>
    <row r="36410" ht="24.9" customHeight="1"/>
    <row r="36411" ht="24.9" customHeight="1"/>
    <row r="36412" ht="24.9" customHeight="1"/>
    <row r="36413" ht="24.9" customHeight="1"/>
    <row r="36414" ht="24.9" customHeight="1"/>
    <row r="36415" ht="24.9" customHeight="1"/>
    <row r="36416" ht="24.9" customHeight="1"/>
    <row r="36417" ht="24.9" customHeight="1"/>
    <row r="36418" ht="24.9" customHeight="1"/>
    <row r="36419" ht="24.9" customHeight="1"/>
    <row r="36420" ht="24.9" customHeight="1"/>
    <row r="36421" ht="24.9" customHeight="1"/>
    <row r="36422" ht="24.9" customHeight="1"/>
    <row r="36423" ht="24.9" customHeight="1"/>
    <row r="36424" ht="24.9" customHeight="1"/>
    <row r="36425" ht="24.9" customHeight="1"/>
    <row r="36426" ht="24.9" customHeight="1"/>
    <row r="36427" ht="24.9" customHeight="1"/>
    <row r="36428" ht="24.9" customHeight="1"/>
    <row r="36429" ht="24.9" customHeight="1"/>
    <row r="36430" ht="24.9" customHeight="1"/>
    <row r="36431" ht="24.9" customHeight="1"/>
    <row r="36432" ht="24.9" customHeight="1"/>
    <row r="36433" ht="24.9" customHeight="1"/>
    <row r="36434" ht="24.9" customHeight="1"/>
    <row r="36435" ht="24.9" customHeight="1"/>
    <row r="36436" ht="24.9" customHeight="1"/>
    <row r="36437" ht="24.9" customHeight="1"/>
    <row r="36438" ht="24.9" customHeight="1"/>
    <row r="36439" ht="24.9" customHeight="1"/>
    <row r="36440" ht="24.9" customHeight="1"/>
    <row r="36441" ht="24.9" customHeight="1"/>
    <row r="36442" ht="24.9" customHeight="1"/>
    <row r="36443" ht="24.9" customHeight="1"/>
    <row r="36444" ht="24.9" customHeight="1"/>
    <row r="36445" ht="24.9" customHeight="1"/>
    <row r="36446" ht="24.9" customHeight="1"/>
    <row r="36447" ht="24.9" customHeight="1"/>
    <row r="36448" ht="24.9" customHeight="1"/>
    <row r="36449" ht="24.9" customHeight="1"/>
    <row r="36450" ht="24.9" customHeight="1"/>
    <row r="36451" ht="24.9" customHeight="1"/>
    <row r="36452" ht="24.9" customHeight="1"/>
    <row r="36453" ht="24.9" customHeight="1"/>
    <row r="36454" ht="24.9" customHeight="1"/>
    <row r="36455" ht="24.9" customHeight="1"/>
    <row r="36456" ht="24.9" customHeight="1"/>
    <row r="36457" ht="24.9" customHeight="1"/>
    <row r="36458" ht="24.9" customHeight="1"/>
    <row r="36459" ht="24.9" customHeight="1"/>
    <row r="36460" ht="24.9" customHeight="1"/>
    <row r="36461" ht="24.9" customHeight="1"/>
    <row r="36462" ht="24.9" customHeight="1"/>
    <row r="36463" ht="24.9" customHeight="1"/>
    <row r="36464" ht="24.9" customHeight="1"/>
    <row r="36465" ht="24.9" customHeight="1"/>
    <row r="36466" ht="24.9" customHeight="1"/>
    <row r="36467" ht="24.9" customHeight="1"/>
    <row r="36468" ht="24.9" customHeight="1"/>
    <row r="36469" ht="24.9" customHeight="1"/>
    <row r="36470" ht="24.9" customHeight="1"/>
    <row r="36471" ht="24.9" customHeight="1"/>
    <row r="36472" ht="24.9" customHeight="1"/>
    <row r="36473" ht="24.9" customHeight="1"/>
    <row r="36474" ht="24.9" customHeight="1"/>
    <row r="36475" ht="24.9" customHeight="1"/>
    <row r="36476" ht="24.9" customHeight="1"/>
    <row r="36477" ht="24.9" customHeight="1"/>
    <row r="36478" ht="24.9" customHeight="1"/>
    <row r="36479" ht="24.9" customHeight="1"/>
    <row r="36480" ht="24.9" customHeight="1"/>
    <row r="36481" ht="24.9" customHeight="1"/>
    <row r="36482" ht="24.9" customHeight="1"/>
    <row r="36483" ht="24.9" customHeight="1"/>
    <row r="36484" ht="24.9" customHeight="1"/>
    <row r="36485" ht="24.9" customHeight="1"/>
    <row r="36486" ht="24.9" customHeight="1"/>
    <row r="36487" ht="24.9" customHeight="1"/>
    <row r="36488" ht="24.9" customHeight="1"/>
    <row r="36489" ht="24.9" customHeight="1"/>
    <row r="36490" ht="24.9" customHeight="1"/>
    <row r="36491" ht="24.9" customHeight="1"/>
    <row r="36492" ht="24.9" customHeight="1"/>
    <row r="36493" ht="24.9" customHeight="1"/>
    <row r="36494" ht="24.9" customHeight="1"/>
    <row r="36495" ht="24.9" customHeight="1"/>
    <row r="36496" ht="24.9" customHeight="1"/>
    <row r="36497" ht="24.9" customHeight="1"/>
    <row r="36498" ht="24.9" customHeight="1"/>
    <row r="36499" ht="24.9" customHeight="1"/>
    <row r="36500" ht="24.9" customHeight="1"/>
    <row r="36501" ht="24.9" customHeight="1"/>
    <row r="36502" ht="24.9" customHeight="1"/>
    <row r="36503" ht="24.9" customHeight="1"/>
    <row r="36504" ht="24.9" customHeight="1"/>
    <row r="36505" ht="24.9" customHeight="1"/>
    <row r="36506" ht="24.9" customHeight="1"/>
    <row r="36507" ht="24.9" customHeight="1"/>
    <row r="36508" ht="24.9" customHeight="1"/>
    <row r="36509" ht="24.9" customHeight="1"/>
    <row r="36510" ht="24.9" customHeight="1"/>
    <row r="36511" ht="24.9" customHeight="1"/>
    <row r="36512" ht="24.9" customHeight="1"/>
    <row r="36513" ht="24.9" customHeight="1"/>
    <row r="36514" ht="24.9" customHeight="1"/>
    <row r="36515" ht="24.9" customHeight="1"/>
    <row r="36516" ht="24.9" customHeight="1"/>
    <row r="36517" ht="24.9" customHeight="1"/>
    <row r="36518" ht="24.9" customHeight="1"/>
    <row r="36519" ht="24.9" customHeight="1"/>
    <row r="36520" ht="24.9" customHeight="1"/>
    <row r="36521" ht="24.9" customHeight="1"/>
    <row r="36522" ht="24.9" customHeight="1"/>
    <row r="36523" ht="24.9" customHeight="1"/>
    <row r="36524" ht="24.9" customHeight="1"/>
    <row r="36525" ht="24.9" customHeight="1"/>
    <row r="36526" ht="24.9" customHeight="1"/>
    <row r="36527" ht="24.9" customHeight="1"/>
    <row r="36528" ht="24.9" customHeight="1"/>
    <row r="36529" ht="24.9" customHeight="1"/>
    <row r="36530" ht="24.9" customHeight="1"/>
    <row r="36531" ht="24.9" customHeight="1"/>
    <row r="36532" ht="24.9" customHeight="1"/>
    <row r="36533" ht="24.9" customHeight="1"/>
    <row r="36534" ht="24.9" customHeight="1"/>
    <row r="36535" ht="24.9" customHeight="1"/>
    <row r="36536" ht="24.9" customHeight="1"/>
    <row r="36537" ht="24.9" customHeight="1"/>
    <row r="36538" ht="24.9" customHeight="1"/>
    <row r="36539" ht="24.9" customHeight="1"/>
    <row r="36540" ht="24.9" customHeight="1"/>
    <row r="36541" ht="24.9" customHeight="1"/>
    <row r="36542" ht="24.9" customHeight="1"/>
    <row r="36543" ht="24.9" customHeight="1"/>
    <row r="36544" ht="24.9" customHeight="1"/>
    <row r="36545" ht="24.9" customHeight="1"/>
    <row r="36546" ht="24.9" customHeight="1"/>
    <row r="36547" ht="24.9" customHeight="1"/>
    <row r="36548" ht="24.9" customHeight="1"/>
    <row r="36549" ht="24.9" customHeight="1"/>
    <row r="36550" ht="24.9" customHeight="1"/>
    <row r="36551" ht="24.9" customHeight="1"/>
    <row r="36552" ht="24.9" customHeight="1"/>
    <row r="36553" ht="24.9" customHeight="1"/>
    <row r="36554" ht="24.9" customHeight="1"/>
    <row r="36555" ht="24.9" customHeight="1"/>
    <row r="36556" ht="24.9" customHeight="1"/>
    <row r="36557" ht="24.9" customHeight="1"/>
    <row r="36558" ht="24.9" customHeight="1"/>
    <row r="36559" ht="24.9" customHeight="1"/>
    <row r="36560" ht="24.9" customHeight="1"/>
    <row r="36561" ht="24.9" customHeight="1"/>
    <row r="36562" ht="24.9" customHeight="1"/>
    <row r="36563" ht="24.9" customHeight="1"/>
    <row r="36564" ht="24.9" customHeight="1"/>
    <row r="36565" ht="24.9" customHeight="1"/>
    <row r="36566" ht="24.9" customHeight="1"/>
    <row r="36567" ht="24.9" customHeight="1"/>
    <row r="36568" ht="24.9" customHeight="1"/>
    <row r="36569" ht="24.9" customHeight="1"/>
    <row r="36570" ht="24.9" customHeight="1"/>
    <row r="36571" ht="24.9" customHeight="1"/>
    <row r="36572" ht="24.9" customHeight="1"/>
    <row r="36573" ht="24.9" customHeight="1"/>
    <row r="36574" ht="24.9" customHeight="1"/>
    <row r="36575" ht="24.9" customHeight="1"/>
    <row r="36576" ht="24.9" customHeight="1"/>
    <row r="36577" ht="24.9" customHeight="1"/>
    <row r="36578" ht="24.9" customHeight="1"/>
    <row r="36579" ht="24.9" customHeight="1"/>
    <row r="36580" ht="24.9" customHeight="1"/>
    <row r="36581" ht="24.9" customHeight="1"/>
    <row r="36582" ht="24.9" customHeight="1"/>
    <row r="36583" ht="24.9" customHeight="1"/>
    <row r="36584" ht="24.9" customHeight="1"/>
    <row r="36585" ht="24.9" customHeight="1"/>
    <row r="36586" ht="24.9" customHeight="1"/>
    <row r="36587" ht="24.9" customHeight="1"/>
    <row r="36588" ht="24.9" customHeight="1"/>
    <row r="36589" ht="24.9" customHeight="1"/>
    <row r="36590" ht="24.9" customHeight="1"/>
    <row r="36591" ht="24.9" customHeight="1"/>
    <row r="36592" ht="24.9" customHeight="1"/>
    <row r="36593" ht="24.9" customHeight="1"/>
    <row r="36594" ht="24.9" customHeight="1"/>
    <row r="36595" ht="24.9" customHeight="1"/>
    <row r="36596" ht="24.9" customHeight="1"/>
    <row r="36597" ht="24.9" customHeight="1"/>
    <row r="36598" ht="24.9" customHeight="1"/>
    <row r="36599" ht="24.9" customHeight="1"/>
    <row r="36600" ht="24.9" customHeight="1"/>
    <row r="36601" ht="24.9" customHeight="1"/>
    <row r="36602" ht="24.9" customHeight="1"/>
    <row r="36603" ht="24.9" customHeight="1"/>
    <row r="36604" ht="24.9" customHeight="1"/>
    <row r="36605" ht="24.9" customHeight="1"/>
    <row r="36606" ht="24.9" customHeight="1"/>
    <row r="36607" ht="24.9" customHeight="1"/>
    <row r="36608" ht="24.9" customHeight="1"/>
    <row r="36609" ht="24.9" customHeight="1"/>
    <row r="36610" ht="24.9" customHeight="1"/>
    <row r="36611" ht="24.9" customHeight="1"/>
    <row r="36612" ht="24.9" customHeight="1"/>
    <row r="36613" ht="24.9" customHeight="1"/>
    <row r="36614" ht="24.9" customHeight="1"/>
    <row r="36615" ht="24.9" customHeight="1"/>
    <row r="36616" ht="24.9" customHeight="1"/>
    <row r="36617" ht="24.9" customHeight="1"/>
    <row r="36618" ht="24.9" customHeight="1"/>
    <row r="36619" ht="24.9" customHeight="1"/>
    <row r="36620" ht="24.9" customHeight="1"/>
    <row r="36621" ht="24.9" customHeight="1"/>
    <row r="36622" ht="24.9" customHeight="1"/>
    <row r="36623" ht="24.9" customHeight="1"/>
    <row r="36624" ht="24.9" customHeight="1"/>
    <row r="36625" ht="24.9" customHeight="1"/>
    <row r="36626" ht="24.9" customHeight="1"/>
    <row r="36627" ht="24.9" customHeight="1"/>
    <row r="36628" ht="24.9" customHeight="1"/>
    <row r="36629" ht="24.9" customHeight="1"/>
    <row r="36630" ht="24.9" customHeight="1"/>
    <row r="36631" ht="24.9" customHeight="1"/>
    <row r="36632" ht="24.9" customHeight="1"/>
    <row r="36633" ht="24.9" customHeight="1"/>
    <row r="36634" ht="24.9" customHeight="1"/>
    <row r="36635" ht="24.9" customHeight="1"/>
    <row r="36636" ht="24.9" customHeight="1"/>
    <row r="36637" ht="24.9" customHeight="1"/>
    <row r="36638" ht="24.9" customHeight="1"/>
    <row r="36639" ht="24.9" customHeight="1"/>
    <row r="36640" ht="24.9" customHeight="1"/>
    <row r="36641" ht="24.9" customHeight="1"/>
    <row r="36642" ht="24.9" customHeight="1"/>
    <row r="36643" ht="24.9" customHeight="1"/>
    <row r="36644" ht="24.9" customHeight="1"/>
    <row r="36645" ht="24.9" customHeight="1"/>
    <row r="36646" ht="24.9" customHeight="1"/>
    <row r="36647" ht="24.9" customHeight="1"/>
    <row r="36648" ht="24.9" customHeight="1"/>
    <row r="36649" ht="24.9" customHeight="1"/>
    <row r="36650" ht="24.9" customHeight="1"/>
    <row r="36651" ht="24.9" customHeight="1"/>
    <row r="36652" ht="24.9" customHeight="1"/>
    <row r="36653" ht="24.9" customHeight="1"/>
    <row r="36654" ht="24.9" customHeight="1"/>
    <row r="36655" ht="24.9" customHeight="1"/>
    <row r="36656" ht="24.9" customHeight="1"/>
    <row r="36657" ht="24.9" customHeight="1"/>
    <row r="36658" ht="24.9" customHeight="1"/>
    <row r="36659" ht="24.9" customHeight="1"/>
    <row r="36660" ht="24.9" customHeight="1"/>
    <row r="36661" ht="24.9" customHeight="1"/>
    <row r="36662" ht="24.9" customHeight="1"/>
    <row r="36663" ht="24.9" customHeight="1"/>
    <row r="36664" ht="24.9" customHeight="1"/>
    <row r="36665" ht="24.9" customHeight="1"/>
    <row r="36666" ht="24.9" customHeight="1"/>
    <row r="36667" ht="24.9" customHeight="1"/>
    <row r="36668" ht="24.9" customHeight="1"/>
    <row r="36669" ht="24.9" customHeight="1"/>
    <row r="36670" ht="24.9" customHeight="1"/>
    <row r="36671" ht="24.9" customHeight="1"/>
    <row r="36672" ht="24.9" customHeight="1"/>
    <row r="36673" ht="24.9" customHeight="1"/>
    <row r="36674" ht="24.9" customHeight="1"/>
    <row r="36675" ht="24.9" customHeight="1"/>
    <row r="36676" ht="24.9" customHeight="1"/>
    <row r="36677" ht="24.9" customHeight="1"/>
    <row r="36678" ht="24.9" customHeight="1"/>
    <row r="36679" ht="24.9" customHeight="1"/>
    <row r="36680" ht="24.9" customHeight="1"/>
    <row r="36681" ht="24.9" customHeight="1"/>
    <row r="36682" ht="24.9" customHeight="1"/>
    <row r="36683" ht="24.9" customHeight="1"/>
    <row r="36684" ht="24.9" customHeight="1"/>
    <row r="36685" ht="24.9" customHeight="1"/>
    <row r="36686" ht="24.9" customHeight="1"/>
    <row r="36687" ht="24.9" customHeight="1"/>
    <row r="36688" ht="24.9" customHeight="1"/>
    <row r="36689" ht="24.9" customHeight="1"/>
    <row r="36690" ht="24.9" customHeight="1"/>
    <row r="36691" ht="24.9" customHeight="1"/>
    <row r="36692" ht="24.9" customHeight="1"/>
    <row r="36693" ht="24.9" customHeight="1"/>
    <row r="36694" ht="24.9" customHeight="1"/>
    <row r="36695" ht="24.9" customHeight="1"/>
    <row r="36696" ht="24.9" customHeight="1"/>
    <row r="36697" ht="24.9" customHeight="1"/>
    <row r="36698" ht="24.9" customHeight="1"/>
    <row r="36699" ht="24.9" customHeight="1"/>
    <row r="36700" ht="24.9" customHeight="1"/>
    <row r="36701" ht="24.9" customHeight="1"/>
    <row r="36702" ht="24.9" customHeight="1"/>
    <row r="36703" ht="24.9" customHeight="1"/>
    <row r="36704" ht="24.9" customHeight="1"/>
    <row r="36705" ht="24.9" customHeight="1"/>
    <row r="36706" ht="24.9" customHeight="1"/>
    <row r="36707" ht="24.9" customHeight="1"/>
    <row r="36708" ht="24.9" customHeight="1"/>
    <row r="36709" ht="24.9" customHeight="1"/>
    <row r="36710" ht="24.9" customHeight="1"/>
    <row r="36711" ht="24.9" customHeight="1"/>
    <row r="36712" ht="24.9" customHeight="1"/>
    <row r="36713" ht="24.9" customHeight="1"/>
    <row r="36714" ht="24.9" customHeight="1"/>
    <row r="36715" ht="24.9" customHeight="1"/>
    <row r="36716" ht="24.9" customHeight="1"/>
    <row r="36717" ht="24.9" customHeight="1"/>
    <row r="36718" ht="24.9" customHeight="1"/>
    <row r="36719" ht="24.9" customHeight="1"/>
    <row r="36720" ht="24.9" customHeight="1"/>
    <row r="36721" ht="24.9" customHeight="1"/>
    <row r="36722" ht="24.9" customHeight="1"/>
    <row r="36723" ht="24.9" customHeight="1"/>
    <row r="36724" ht="24.9" customHeight="1"/>
    <row r="36725" ht="24.9" customHeight="1"/>
    <row r="36726" ht="24.9" customHeight="1"/>
    <row r="36727" ht="24.9" customHeight="1"/>
    <row r="36728" ht="24.9" customHeight="1"/>
    <row r="36729" ht="24.9" customHeight="1"/>
    <row r="36730" ht="24.9" customHeight="1"/>
    <row r="36731" ht="24.9" customHeight="1"/>
    <row r="36732" ht="24.9" customHeight="1"/>
    <row r="36733" ht="24.9" customHeight="1"/>
    <row r="36734" ht="24.9" customHeight="1"/>
    <row r="36735" ht="24.9" customHeight="1"/>
    <row r="36736" ht="24.9" customHeight="1"/>
    <row r="36737" ht="24.9" customHeight="1"/>
    <row r="36738" ht="24.9" customHeight="1"/>
    <row r="36739" ht="24.9" customHeight="1"/>
    <row r="36740" ht="24.9" customHeight="1"/>
    <row r="36741" ht="24.9" customHeight="1"/>
    <row r="36742" ht="24.9" customHeight="1"/>
    <row r="36743" ht="24.9" customHeight="1"/>
    <row r="36744" ht="24.9" customHeight="1"/>
    <row r="36745" ht="24.9" customHeight="1"/>
    <row r="36746" ht="24.9" customHeight="1"/>
    <row r="36747" ht="24.9" customHeight="1"/>
    <row r="36748" ht="24.9" customHeight="1"/>
    <row r="36749" ht="24.9" customHeight="1"/>
    <row r="36750" ht="24.9" customHeight="1"/>
    <row r="36751" ht="24.9" customHeight="1"/>
    <row r="36752" ht="24.9" customHeight="1"/>
    <row r="36753" ht="24.9" customHeight="1"/>
    <row r="36754" ht="24.9" customHeight="1"/>
    <row r="36755" ht="24.9" customHeight="1"/>
    <row r="36756" ht="24.9" customHeight="1"/>
    <row r="36757" ht="24.9" customHeight="1"/>
    <row r="36758" ht="24.9" customHeight="1"/>
    <row r="36759" ht="24.9" customHeight="1"/>
    <row r="36760" ht="24.9" customHeight="1"/>
    <row r="36761" ht="24.9" customHeight="1"/>
    <row r="36762" ht="24.9" customHeight="1"/>
    <row r="36763" ht="24.9" customHeight="1"/>
    <row r="36764" ht="24.9" customHeight="1"/>
    <row r="36765" ht="24.9" customHeight="1"/>
    <row r="36766" ht="24.9" customHeight="1"/>
    <row r="36767" ht="24.9" customHeight="1"/>
    <row r="36768" ht="24.9" customHeight="1"/>
    <row r="36769" ht="24.9" customHeight="1"/>
    <row r="36770" ht="24.9" customHeight="1"/>
    <row r="36771" ht="24.9" customHeight="1"/>
    <row r="36772" ht="24.9" customHeight="1"/>
    <row r="36773" ht="24.9" customHeight="1"/>
    <row r="36774" ht="24.9" customHeight="1"/>
    <row r="36775" ht="24.9" customHeight="1"/>
    <row r="36776" ht="24.9" customHeight="1"/>
    <row r="36777" ht="24.9" customHeight="1"/>
    <row r="36778" ht="24.9" customHeight="1"/>
    <row r="36779" ht="24.9" customHeight="1"/>
    <row r="36780" ht="24.9" customHeight="1"/>
    <row r="36781" ht="24.9" customHeight="1"/>
    <row r="36782" ht="24.9" customHeight="1"/>
    <row r="36783" ht="24.9" customHeight="1"/>
    <row r="36784" ht="24.9" customHeight="1"/>
    <row r="36785" ht="24.9" customHeight="1"/>
    <row r="36786" ht="24.9" customHeight="1"/>
    <row r="36787" ht="24.9" customHeight="1"/>
    <row r="36788" ht="24.9" customHeight="1"/>
    <row r="36789" ht="24.9" customHeight="1"/>
    <row r="36790" ht="24.9" customHeight="1"/>
    <row r="36791" ht="24.9" customHeight="1"/>
    <row r="36792" ht="24.9" customHeight="1"/>
    <row r="36793" ht="24.9" customHeight="1"/>
    <row r="36794" ht="24.9" customHeight="1"/>
    <row r="36795" ht="24.9" customHeight="1"/>
    <row r="36796" ht="24.9" customHeight="1"/>
    <row r="36797" ht="24.9" customHeight="1"/>
    <row r="36798" ht="24.9" customHeight="1"/>
    <row r="36799" ht="24.9" customHeight="1"/>
    <row r="36800" ht="24.9" customHeight="1"/>
    <row r="36801" ht="24.9" customHeight="1"/>
    <row r="36802" ht="24.9" customHeight="1"/>
    <row r="36803" ht="24.9" customHeight="1"/>
    <row r="36804" ht="24.9" customHeight="1"/>
    <row r="36805" ht="24.9" customHeight="1"/>
    <row r="36806" ht="24.9" customHeight="1"/>
    <row r="36807" ht="24.9" customHeight="1"/>
    <row r="36808" ht="24.9" customHeight="1"/>
    <row r="36809" ht="24.9" customHeight="1"/>
    <row r="36810" ht="24.9" customHeight="1"/>
    <row r="36811" ht="24.9" customHeight="1"/>
    <row r="36812" ht="24.9" customHeight="1"/>
    <row r="36813" ht="24.9" customHeight="1"/>
    <row r="36814" ht="24.9" customHeight="1"/>
    <row r="36815" ht="24.9" customHeight="1"/>
    <row r="36816" ht="24.9" customHeight="1"/>
    <row r="36817" ht="24.9" customHeight="1"/>
    <row r="36818" ht="24.9" customHeight="1"/>
    <row r="36819" ht="24.9" customHeight="1"/>
    <row r="36820" ht="24.9" customHeight="1"/>
    <row r="36821" ht="24.9" customHeight="1"/>
    <row r="36822" ht="24.9" customHeight="1"/>
    <row r="36823" ht="24.9" customHeight="1"/>
    <row r="36824" ht="24.9" customHeight="1"/>
    <row r="36825" ht="24.9" customHeight="1"/>
    <row r="36826" ht="24.9" customHeight="1"/>
    <row r="36827" ht="24.9" customHeight="1"/>
    <row r="36828" ht="24.9" customHeight="1"/>
    <row r="36829" ht="24.9" customHeight="1"/>
    <row r="36830" ht="24.9" customHeight="1"/>
    <row r="36831" ht="24.9" customHeight="1"/>
    <row r="36832" ht="24.9" customHeight="1"/>
    <row r="36833" ht="24.9" customHeight="1"/>
    <row r="36834" ht="24.9" customHeight="1"/>
    <row r="36835" ht="24.9" customHeight="1"/>
    <row r="36836" ht="24.9" customHeight="1"/>
    <row r="36837" ht="24.9" customHeight="1"/>
    <row r="36838" ht="24.9" customHeight="1"/>
    <row r="36839" ht="24.9" customHeight="1"/>
    <row r="36840" ht="24.9" customHeight="1"/>
    <row r="36841" ht="24.9" customHeight="1"/>
    <row r="36842" ht="24.9" customHeight="1"/>
    <row r="36843" ht="24.9" customHeight="1"/>
    <row r="36844" ht="24.9" customHeight="1"/>
    <row r="36845" ht="24.9" customHeight="1"/>
    <row r="36846" ht="24.9" customHeight="1"/>
    <row r="36847" ht="24.9" customHeight="1"/>
    <row r="36848" ht="24.9" customHeight="1"/>
    <row r="36849" ht="24.9" customHeight="1"/>
    <row r="36850" ht="24.9" customHeight="1"/>
    <row r="36851" ht="24.9" customHeight="1"/>
    <row r="36852" ht="24.9" customHeight="1"/>
    <row r="36853" ht="24.9" customHeight="1"/>
    <row r="36854" ht="24.9" customHeight="1"/>
    <row r="36855" ht="24.9" customHeight="1"/>
    <row r="36856" ht="24.9" customHeight="1"/>
    <row r="36857" ht="24.9" customHeight="1"/>
    <row r="36858" ht="24.9" customHeight="1"/>
    <row r="36859" ht="24.9" customHeight="1"/>
    <row r="36860" ht="24.9" customHeight="1"/>
    <row r="36861" ht="24.9" customHeight="1"/>
    <row r="36862" ht="24.9" customHeight="1"/>
    <row r="36863" ht="24.9" customHeight="1"/>
    <row r="36864" ht="24.9" customHeight="1"/>
    <row r="36865" ht="24.9" customHeight="1"/>
    <row r="36866" ht="24.9" customHeight="1"/>
    <row r="36867" ht="24.9" customHeight="1"/>
    <row r="36868" ht="24.9" customHeight="1"/>
    <row r="36869" ht="24.9" customHeight="1"/>
    <row r="36870" ht="24.9" customHeight="1"/>
    <row r="36871" ht="24.9" customHeight="1"/>
    <row r="36872" ht="24.9" customHeight="1"/>
    <row r="36873" ht="24.9" customHeight="1"/>
    <row r="36874" ht="24.9" customHeight="1"/>
    <row r="36875" ht="24.9" customHeight="1"/>
    <row r="36876" ht="24.9" customHeight="1"/>
    <row r="36877" ht="24.9" customHeight="1"/>
    <row r="36878" ht="24.9" customHeight="1"/>
    <row r="36879" ht="24.9" customHeight="1"/>
    <row r="36880" ht="24.9" customHeight="1"/>
    <row r="36881" ht="24.9" customHeight="1"/>
    <row r="36882" ht="24.9" customHeight="1"/>
    <row r="36883" ht="24.9" customHeight="1"/>
    <row r="36884" ht="24.9" customHeight="1"/>
    <row r="36885" ht="24.9" customHeight="1"/>
    <row r="36886" ht="24.9" customHeight="1"/>
    <row r="36887" ht="24.9" customHeight="1"/>
    <row r="36888" ht="24.9" customHeight="1"/>
    <row r="36889" ht="24.9" customHeight="1"/>
    <row r="36890" ht="24.9" customHeight="1"/>
    <row r="36891" ht="24.9" customHeight="1"/>
    <row r="36892" ht="24.9" customHeight="1"/>
    <row r="36893" ht="24.9" customHeight="1"/>
    <row r="36894" ht="24.9" customHeight="1"/>
    <row r="36895" ht="24.9" customHeight="1"/>
    <row r="36896" ht="24.9" customHeight="1"/>
    <row r="36897" ht="24.9" customHeight="1"/>
    <row r="36898" ht="24.9" customHeight="1"/>
    <row r="36899" ht="24.9" customHeight="1"/>
    <row r="36900" ht="24.9" customHeight="1"/>
    <row r="36901" ht="24.9" customHeight="1"/>
    <row r="36902" ht="24.9" customHeight="1"/>
    <row r="36903" ht="24.9" customHeight="1"/>
    <row r="36904" ht="24.9" customHeight="1"/>
    <row r="36905" ht="24.9" customHeight="1"/>
    <row r="36906" ht="24.9" customHeight="1"/>
    <row r="36907" ht="24.9" customHeight="1"/>
    <row r="36908" ht="24.9" customHeight="1"/>
    <row r="36909" ht="24.9" customHeight="1"/>
    <row r="36910" ht="24.9" customHeight="1"/>
    <row r="36911" ht="24.9" customHeight="1"/>
    <row r="36912" ht="24.9" customHeight="1"/>
    <row r="36913" ht="24.9" customHeight="1"/>
    <row r="36914" ht="24.9" customHeight="1"/>
    <row r="36915" ht="24.9" customHeight="1"/>
    <row r="36916" ht="24.9" customHeight="1"/>
    <row r="36917" ht="24.9" customHeight="1"/>
    <row r="36918" ht="24.9" customHeight="1"/>
    <row r="36919" ht="24.9" customHeight="1"/>
    <row r="36920" ht="24.9" customHeight="1"/>
    <row r="36921" ht="24.9" customHeight="1"/>
    <row r="36922" ht="24.9" customHeight="1"/>
    <row r="36923" ht="24.9" customHeight="1"/>
    <row r="36924" ht="24.9" customHeight="1"/>
    <row r="36925" ht="24.9" customHeight="1"/>
    <row r="36926" ht="24.9" customHeight="1"/>
    <row r="36927" ht="24.9" customHeight="1"/>
    <row r="36928" ht="24.9" customHeight="1"/>
    <row r="36929" ht="24.9" customHeight="1"/>
    <row r="36930" ht="24.9" customHeight="1"/>
    <row r="36931" ht="24.9" customHeight="1"/>
    <row r="36932" ht="24.9" customHeight="1"/>
    <row r="36933" ht="24.9" customHeight="1"/>
    <row r="36934" ht="24.9" customHeight="1"/>
    <row r="36935" ht="24.9" customHeight="1"/>
    <row r="36936" ht="24.9" customHeight="1"/>
    <row r="36937" ht="24.9" customHeight="1"/>
    <row r="36938" ht="24.9" customHeight="1"/>
    <row r="36939" ht="24.9" customHeight="1"/>
    <row r="36940" ht="24.9" customHeight="1"/>
    <row r="36941" ht="24.9" customHeight="1"/>
    <row r="36942" ht="24.9" customHeight="1"/>
    <row r="36943" ht="24.9" customHeight="1"/>
    <row r="36944" ht="24.9" customHeight="1"/>
    <row r="36945" ht="24.9" customHeight="1"/>
    <row r="36946" ht="24.9" customHeight="1"/>
    <row r="36947" ht="24.9" customHeight="1"/>
    <row r="36948" ht="24.9" customHeight="1"/>
    <row r="36949" ht="24.9" customHeight="1"/>
    <row r="36950" ht="24.9" customHeight="1"/>
    <row r="36951" ht="24.9" customHeight="1"/>
    <row r="36952" ht="24.9" customHeight="1"/>
    <row r="36953" ht="24.9" customHeight="1"/>
    <row r="36954" ht="24.9" customHeight="1"/>
    <row r="36955" ht="24.9" customHeight="1"/>
    <row r="36956" ht="24.9" customHeight="1"/>
    <row r="36957" ht="24.9" customHeight="1"/>
    <row r="36958" ht="24.9" customHeight="1"/>
    <row r="36959" ht="24.9" customHeight="1"/>
    <row r="36960" ht="24.9" customHeight="1"/>
    <row r="36961" ht="24.9" customHeight="1"/>
    <row r="36962" ht="24.9" customHeight="1"/>
    <row r="36963" ht="24.9" customHeight="1"/>
    <row r="36964" ht="24.9" customHeight="1"/>
    <row r="36965" ht="24.9" customHeight="1"/>
    <row r="36966" ht="24.9" customHeight="1"/>
    <row r="36967" ht="24.9" customHeight="1"/>
    <row r="36968" ht="24.9" customHeight="1"/>
    <row r="36969" ht="24.9" customHeight="1"/>
    <row r="36970" ht="24.9" customHeight="1"/>
    <row r="36971" ht="24.9" customHeight="1"/>
    <row r="36972" ht="24.9" customHeight="1"/>
    <row r="36973" ht="24.9" customHeight="1"/>
    <row r="36974" ht="24.9" customHeight="1"/>
    <row r="36975" ht="24.9" customHeight="1"/>
    <row r="36976" ht="24.9" customHeight="1"/>
    <row r="36977" ht="24.9" customHeight="1"/>
    <row r="36978" ht="24.9" customHeight="1"/>
    <row r="36979" ht="24.9" customHeight="1"/>
    <row r="36980" ht="24.9" customHeight="1"/>
    <row r="36981" ht="24.9" customHeight="1"/>
    <row r="36982" ht="24.9" customHeight="1"/>
    <row r="36983" ht="24.9" customHeight="1"/>
    <row r="36984" ht="24.9" customHeight="1"/>
    <row r="36985" ht="24.9" customHeight="1"/>
    <row r="36986" ht="24.9" customHeight="1"/>
    <row r="36987" ht="24.9" customHeight="1"/>
    <row r="36988" ht="24.9" customHeight="1"/>
    <row r="36989" ht="24.9" customHeight="1"/>
    <row r="36990" ht="24.9" customHeight="1"/>
    <row r="36991" ht="24.9" customHeight="1"/>
    <row r="36992" ht="24.9" customHeight="1"/>
    <row r="36993" ht="24.9" customHeight="1"/>
    <row r="36994" ht="24.9" customHeight="1"/>
    <row r="36995" ht="24.9" customHeight="1"/>
    <row r="36996" ht="24.9" customHeight="1"/>
    <row r="36997" ht="24.9" customHeight="1"/>
    <row r="36998" ht="24.9" customHeight="1"/>
    <row r="36999" ht="24.9" customHeight="1"/>
    <row r="37000" ht="24.9" customHeight="1"/>
    <row r="37001" ht="24.9" customHeight="1"/>
    <row r="37002" ht="24.9" customHeight="1"/>
    <row r="37003" ht="24.9" customHeight="1"/>
    <row r="37004" ht="24.9" customHeight="1"/>
    <row r="37005" ht="24.9" customHeight="1"/>
    <row r="37006" ht="24.9" customHeight="1"/>
    <row r="37007" ht="24.9" customHeight="1"/>
    <row r="37008" ht="24.9" customHeight="1"/>
    <row r="37009" ht="24.9" customHeight="1"/>
    <row r="37010" ht="24.9" customHeight="1"/>
    <row r="37011" ht="24.9" customHeight="1"/>
    <row r="37012" ht="24.9" customHeight="1"/>
    <row r="37013" ht="24.9" customHeight="1"/>
    <row r="37014" ht="24.9" customHeight="1"/>
    <row r="37015" ht="24.9" customHeight="1"/>
    <row r="37016" ht="24.9" customHeight="1"/>
    <row r="37017" ht="24.9" customHeight="1"/>
    <row r="37018" ht="24.9" customHeight="1"/>
    <row r="37019" ht="24.9" customHeight="1"/>
    <row r="37020" ht="24.9" customHeight="1"/>
    <row r="37021" ht="24.9" customHeight="1"/>
    <row r="37022" ht="24.9" customHeight="1"/>
    <row r="37023" ht="24.9" customHeight="1"/>
    <row r="37024" ht="24.9" customHeight="1"/>
    <row r="37025" ht="24.9" customHeight="1"/>
    <row r="37026" ht="24.9" customHeight="1"/>
    <row r="37027" ht="24.9" customHeight="1"/>
    <row r="37028" ht="24.9" customHeight="1"/>
    <row r="37029" ht="24.9" customHeight="1"/>
    <row r="37030" ht="24.9" customHeight="1"/>
    <row r="37031" ht="24.9" customHeight="1"/>
    <row r="37032" ht="24.9" customHeight="1"/>
    <row r="37033" ht="24.9" customHeight="1"/>
    <row r="37034" ht="24.9" customHeight="1"/>
    <row r="37035" ht="24.9" customHeight="1"/>
    <row r="37036" ht="24.9" customHeight="1"/>
    <row r="37037" ht="24.9" customHeight="1"/>
    <row r="37038" ht="24.9" customHeight="1"/>
    <row r="37039" ht="24.9" customHeight="1"/>
    <row r="37040" ht="24.9" customHeight="1"/>
    <row r="37041" ht="24.9" customHeight="1"/>
    <row r="37042" ht="24.9" customHeight="1"/>
    <row r="37043" ht="24.9" customHeight="1"/>
    <row r="37044" ht="24.9" customHeight="1"/>
    <row r="37045" ht="24.9" customHeight="1"/>
    <row r="37046" ht="24.9" customHeight="1"/>
    <row r="37047" ht="24.9" customHeight="1"/>
    <row r="37048" ht="24.9" customHeight="1"/>
    <row r="37049" ht="24.9" customHeight="1"/>
    <row r="37050" ht="24.9" customHeight="1"/>
    <row r="37051" ht="24.9" customHeight="1"/>
    <row r="37052" ht="24.9" customHeight="1"/>
    <row r="37053" ht="24.9" customHeight="1"/>
    <row r="37054" ht="24.9" customHeight="1"/>
    <row r="37055" ht="24.9" customHeight="1"/>
    <row r="37056" ht="24.9" customHeight="1"/>
    <row r="37057" ht="24.9" customHeight="1"/>
    <row r="37058" ht="24.9" customHeight="1"/>
    <row r="37059" ht="24.9" customHeight="1"/>
    <row r="37060" ht="24.9" customHeight="1"/>
    <row r="37061" ht="24.9" customHeight="1"/>
    <row r="37062" ht="24.9" customHeight="1"/>
    <row r="37063" ht="24.9" customHeight="1"/>
    <row r="37064" ht="24.9" customHeight="1"/>
    <row r="37065" ht="24.9" customHeight="1"/>
    <row r="37066" ht="24.9" customHeight="1"/>
    <row r="37067" ht="24.9" customHeight="1"/>
    <row r="37068" ht="24.9" customHeight="1"/>
    <row r="37069" ht="24.9" customHeight="1"/>
    <row r="37070" ht="24.9" customHeight="1"/>
    <row r="37071" ht="24.9" customHeight="1"/>
    <row r="37072" ht="24.9" customHeight="1"/>
    <row r="37073" ht="24.9" customHeight="1"/>
    <row r="37074" ht="24.9" customHeight="1"/>
    <row r="37075" ht="24.9" customHeight="1"/>
    <row r="37076" ht="24.9" customHeight="1"/>
    <row r="37077" ht="24.9" customHeight="1"/>
    <row r="37078" ht="24.9" customHeight="1"/>
    <row r="37079" ht="24.9" customHeight="1"/>
    <row r="37080" ht="24.9" customHeight="1"/>
    <row r="37081" ht="24.9" customHeight="1"/>
    <row r="37082" ht="24.9" customHeight="1"/>
    <row r="37083" ht="24.9" customHeight="1"/>
    <row r="37084" ht="24.9" customHeight="1"/>
    <row r="37085" ht="24.9" customHeight="1"/>
    <row r="37086" ht="24.9" customHeight="1"/>
    <row r="37087" ht="24.9" customHeight="1"/>
    <row r="37088" ht="24.9" customHeight="1"/>
    <row r="37089" ht="24.9" customHeight="1"/>
    <row r="37090" ht="24.9" customHeight="1"/>
    <row r="37091" ht="24.9" customHeight="1"/>
    <row r="37092" ht="24.9" customHeight="1"/>
    <row r="37093" ht="24.9" customHeight="1"/>
    <row r="37094" ht="24.9" customHeight="1"/>
    <row r="37095" ht="24.9" customHeight="1"/>
    <row r="37096" ht="24.9" customHeight="1"/>
    <row r="37097" ht="24.9" customHeight="1"/>
    <row r="37098" ht="24.9" customHeight="1"/>
    <row r="37099" ht="24.9" customHeight="1"/>
    <row r="37100" ht="24.9" customHeight="1"/>
    <row r="37101" ht="24.9" customHeight="1"/>
    <row r="37102" ht="24.9" customHeight="1"/>
    <row r="37103" ht="24.9" customHeight="1"/>
    <row r="37104" ht="24.9" customHeight="1"/>
    <row r="37105" ht="24.9" customHeight="1"/>
    <row r="37106" ht="24.9" customHeight="1"/>
    <row r="37107" ht="24.9" customHeight="1"/>
    <row r="37108" ht="24.9" customHeight="1"/>
    <row r="37109" ht="24.9" customHeight="1"/>
    <row r="37110" ht="24.9" customHeight="1"/>
    <row r="37111" ht="24.9" customHeight="1"/>
    <row r="37112" ht="24.9" customHeight="1"/>
    <row r="37113" ht="24.9" customHeight="1"/>
    <row r="37114" ht="24.9" customHeight="1"/>
    <row r="37115" ht="24.9" customHeight="1"/>
    <row r="37116" ht="24.9" customHeight="1"/>
    <row r="37117" ht="24.9" customHeight="1"/>
    <row r="37118" ht="24.9" customHeight="1"/>
    <row r="37119" ht="24.9" customHeight="1"/>
    <row r="37120" ht="24.9" customHeight="1"/>
    <row r="37121" ht="24.9" customHeight="1"/>
    <row r="37122" ht="24.9" customHeight="1"/>
    <row r="37123" ht="24.9" customHeight="1"/>
    <row r="37124" ht="24.9" customHeight="1"/>
    <row r="37125" ht="24.9" customHeight="1"/>
    <row r="37126" ht="24.9" customHeight="1"/>
    <row r="37127" ht="24.9" customHeight="1"/>
    <row r="37128" ht="24.9" customHeight="1"/>
    <row r="37129" ht="24.9" customHeight="1"/>
    <row r="37130" ht="24.9" customHeight="1"/>
    <row r="37131" ht="24.9" customHeight="1"/>
    <row r="37132" ht="24.9" customHeight="1"/>
    <row r="37133" ht="24.9" customHeight="1"/>
    <row r="37134" ht="24.9" customHeight="1"/>
    <row r="37135" ht="24.9" customHeight="1"/>
    <row r="37136" ht="24.9" customHeight="1"/>
    <row r="37137" ht="24.9" customHeight="1"/>
    <row r="37138" ht="24.9" customHeight="1"/>
    <row r="37139" ht="24.9" customHeight="1"/>
    <row r="37140" ht="24.9" customHeight="1"/>
    <row r="37141" ht="24.9" customHeight="1"/>
    <row r="37142" ht="24.9" customHeight="1"/>
    <row r="37143" ht="24.9" customHeight="1"/>
    <row r="37144" ht="24.9" customHeight="1"/>
    <row r="37145" ht="24.9" customHeight="1"/>
    <row r="37146" ht="24.9" customHeight="1"/>
    <row r="37147" ht="24.9" customHeight="1"/>
    <row r="37148" ht="24.9" customHeight="1"/>
    <row r="37149" ht="24.9" customHeight="1"/>
    <row r="37150" ht="24.9" customHeight="1"/>
    <row r="37151" ht="24.9" customHeight="1"/>
    <row r="37152" ht="24.9" customHeight="1"/>
    <row r="37153" ht="24.9" customHeight="1"/>
    <row r="37154" ht="24.9" customHeight="1"/>
    <row r="37155" ht="24.9" customHeight="1"/>
    <row r="37156" ht="24.9" customHeight="1"/>
    <row r="37157" ht="24.9" customHeight="1"/>
    <row r="37158" ht="24.9" customHeight="1"/>
    <row r="37159" ht="24.9" customHeight="1"/>
    <row r="37160" ht="24.9" customHeight="1"/>
    <row r="37161" ht="24.9" customHeight="1"/>
    <row r="37162" ht="24.9" customHeight="1"/>
    <row r="37163" ht="24.9" customHeight="1"/>
    <row r="37164" ht="24.9" customHeight="1"/>
    <row r="37165" ht="24.9" customHeight="1"/>
    <row r="37166" ht="24.9" customHeight="1"/>
    <row r="37167" ht="24.9" customHeight="1"/>
    <row r="37168" ht="24.9" customHeight="1"/>
    <row r="37169" ht="24.9" customHeight="1"/>
    <row r="37170" ht="24.9" customHeight="1"/>
    <row r="37171" ht="24.9" customHeight="1"/>
    <row r="37172" ht="24.9" customHeight="1"/>
    <row r="37173" ht="24.9" customHeight="1"/>
    <row r="37174" ht="24.9" customHeight="1"/>
    <row r="37175" ht="24.9" customHeight="1"/>
    <row r="37176" ht="24.9" customHeight="1"/>
    <row r="37177" ht="24.9" customHeight="1"/>
    <row r="37178" ht="24.9" customHeight="1"/>
    <row r="37179" ht="24.9" customHeight="1"/>
    <row r="37180" ht="24.9" customHeight="1"/>
    <row r="37181" ht="24.9" customHeight="1"/>
    <row r="37182" ht="24.9" customHeight="1"/>
    <row r="37183" ht="24.9" customHeight="1"/>
    <row r="37184" ht="24.9" customHeight="1"/>
    <row r="37185" ht="24.9" customHeight="1"/>
    <row r="37186" ht="24.9" customHeight="1"/>
    <row r="37187" ht="24.9" customHeight="1"/>
    <row r="37188" ht="24.9" customHeight="1"/>
    <row r="37189" ht="24.9" customHeight="1"/>
    <row r="37190" ht="24.9" customHeight="1"/>
    <row r="37191" ht="24.9" customHeight="1"/>
    <row r="37192" ht="24.9" customHeight="1"/>
    <row r="37193" ht="24.9" customHeight="1"/>
    <row r="37194" ht="24.9" customHeight="1"/>
    <row r="37195" ht="24.9" customHeight="1"/>
    <row r="37196" ht="24.9" customHeight="1"/>
    <row r="37197" ht="24.9" customHeight="1"/>
    <row r="37198" ht="24.9" customHeight="1"/>
    <row r="37199" ht="24.9" customHeight="1"/>
    <row r="37200" ht="24.9" customHeight="1"/>
    <row r="37201" ht="24.9" customHeight="1"/>
    <row r="37202" ht="24.9" customHeight="1"/>
    <row r="37203" ht="24.9" customHeight="1"/>
    <row r="37204" ht="24.9" customHeight="1"/>
    <row r="37205" ht="24.9" customHeight="1"/>
    <row r="37206" ht="24.9" customHeight="1"/>
    <row r="37207" ht="24.9" customHeight="1"/>
    <row r="37208" ht="24.9" customHeight="1"/>
    <row r="37209" ht="24.9" customHeight="1"/>
    <row r="37210" ht="24.9" customHeight="1"/>
    <row r="37211" ht="24.9" customHeight="1"/>
    <row r="37212" ht="24.9" customHeight="1"/>
    <row r="37213" ht="24.9" customHeight="1"/>
    <row r="37214" ht="24.9" customHeight="1"/>
    <row r="37215" ht="24.9" customHeight="1"/>
    <row r="37216" ht="24.9" customHeight="1"/>
    <row r="37217" ht="24.9" customHeight="1"/>
    <row r="37218" ht="24.9" customHeight="1"/>
    <row r="37219" ht="24.9" customHeight="1"/>
    <row r="37220" ht="24.9" customHeight="1"/>
    <row r="37221" ht="24.9" customHeight="1"/>
    <row r="37222" ht="24.9" customHeight="1"/>
    <row r="37223" ht="24.9" customHeight="1"/>
    <row r="37224" ht="24.9" customHeight="1"/>
    <row r="37225" ht="24.9" customHeight="1"/>
    <row r="37226" ht="24.9" customHeight="1"/>
    <row r="37227" ht="24.9" customHeight="1"/>
    <row r="37228" ht="24.9" customHeight="1"/>
    <row r="37229" ht="24.9" customHeight="1"/>
    <row r="37230" ht="24.9" customHeight="1"/>
    <row r="37231" ht="24.9" customHeight="1"/>
    <row r="37232" ht="24.9" customHeight="1"/>
    <row r="37233" ht="24.9" customHeight="1"/>
    <row r="37234" ht="24.9" customHeight="1"/>
    <row r="37235" ht="24.9" customHeight="1"/>
    <row r="37236" ht="24.9" customHeight="1"/>
    <row r="37237" ht="24.9" customHeight="1"/>
    <row r="37238" ht="24.9" customHeight="1"/>
    <row r="37239" ht="24.9" customHeight="1"/>
    <row r="37240" ht="24.9" customHeight="1"/>
    <row r="37241" ht="24.9" customHeight="1"/>
    <row r="37242" ht="24.9" customHeight="1"/>
    <row r="37243" ht="24.9" customHeight="1"/>
    <row r="37244" ht="24.9" customHeight="1"/>
    <row r="37245" ht="24.9" customHeight="1"/>
    <row r="37246" ht="24.9" customHeight="1"/>
    <row r="37247" ht="24.9" customHeight="1"/>
    <row r="37248" ht="24.9" customHeight="1"/>
    <row r="37249" ht="24.9" customHeight="1"/>
    <row r="37250" ht="24.9" customHeight="1"/>
    <row r="37251" ht="24.9" customHeight="1"/>
    <row r="37252" ht="24.9" customHeight="1"/>
    <row r="37253" ht="24.9" customHeight="1"/>
    <row r="37254" ht="24.9" customHeight="1"/>
    <row r="37255" ht="24.9" customHeight="1"/>
    <row r="37256" ht="24.9" customHeight="1"/>
    <row r="37257" ht="24.9" customHeight="1"/>
    <row r="37258" ht="24.9" customHeight="1"/>
    <row r="37259" ht="24.9" customHeight="1"/>
    <row r="37260" ht="24.9" customHeight="1"/>
    <row r="37261" ht="24.9" customHeight="1"/>
    <row r="37262" ht="24.9" customHeight="1"/>
    <row r="37263" ht="24.9" customHeight="1"/>
    <row r="37264" ht="24.9" customHeight="1"/>
    <row r="37265" ht="24.9" customHeight="1"/>
    <row r="37266" ht="24.9" customHeight="1"/>
    <row r="37267" ht="24.9" customHeight="1"/>
    <row r="37268" ht="24.9" customHeight="1"/>
    <row r="37269" ht="24.9" customHeight="1"/>
    <row r="37270" ht="24.9" customHeight="1"/>
    <row r="37271" ht="24.9" customHeight="1"/>
    <row r="37272" ht="24.9" customHeight="1"/>
    <row r="37273" ht="24.9" customHeight="1"/>
    <row r="37274" ht="24.9" customHeight="1"/>
    <row r="37275" ht="24.9" customHeight="1"/>
    <row r="37276" ht="24.9" customHeight="1"/>
    <row r="37277" ht="24.9" customHeight="1"/>
    <row r="37278" ht="24.9" customHeight="1"/>
    <row r="37279" ht="24.9" customHeight="1"/>
    <row r="37280" ht="24.9" customHeight="1"/>
    <row r="37281" ht="24.9" customHeight="1"/>
    <row r="37282" ht="24.9" customHeight="1"/>
    <row r="37283" ht="24.9" customHeight="1"/>
    <row r="37284" ht="24.9" customHeight="1"/>
    <row r="37285" ht="24.9" customHeight="1"/>
    <row r="37286" ht="24.9" customHeight="1"/>
    <row r="37287" ht="24.9" customHeight="1"/>
    <row r="37288" ht="24.9" customHeight="1"/>
    <row r="37289" ht="24.9" customHeight="1"/>
    <row r="37290" ht="24.9" customHeight="1"/>
    <row r="37291" ht="24.9" customHeight="1"/>
    <row r="37292" ht="24.9" customHeight="1"/>
    <row r="37293" ht="24.9" customHeight="1"/>
    <row r="37294" ht="24.9" customHeight="1"/>
    <row r="37295" ht="24.9" customHeight="1"/>
    <row r="37296" ht="24.9" customHeight="1"/>
    <row r="37297" ht="24.9" customHeight="1"/>
    <row r="37298" ht="24.9" customHeight="1"/>
    <row r="37299" ht="24.9" customHeight="1"/>
    <row r="37300" ht="24.9" customHeight="1"/>
    <row r="37301" ht="24.9" customHeight="1"/>
    <row r="37302" ht="24.9" customHeight="1"/>
    <row r="37303" ht="24.9" customHeight="1"/>
    <row r="37304" ht="24.9" customHeight="1"/>
    <row r="37305" ht="24.9" customHeight="1"/>
    <row r="37306" ht="24.9" customHeight="1"/>
    <row r="37307" ht="24.9" customHeight="1"/>
    <row r="37308" ht="24.9" customHeight="1"/>
    <row r="37309" ht="24.9" customHeight="1"/>
    <row r="37310" ht="24.9" customHeight="1"/>
    <row r="37311" ht="24.9" customHeight="1"/>
    <row r="37312" ht="24.9" customHeight="1"/>
    <row r="37313" ht="24.9" customHeight="1"/>
    <row r="37314" ht="24.9" customHeight="1"/>
    <row r="37315" ht="24.9" customHeight="1"/>
    <row r="37316" ht="24.9" customHeight="1"/>
    <row r="37317" ht="24.9" customHeight="1"/>
    <row r="37318" ht="24.9" customHeight="1"/>
    <row r="37319" ht="24.9" customHeight="1"/>
    <row r="37320" ht="24.9" customHeight="1"/>
    <row r="37321" ht="24.9" customHeight="1"/>
    <row r="37322" ht="24.9" customHeight="1"/>
    <row r="37323" ht="24.9" customHeight="1"/>
    <row r="37324" ht="24.9" customHeight="1"/>
    <row r="37325" ht="24.9" customHeight="1"/>
    <row r="37326" ht="24.9" customHeight="1"/>
    <row r="37327" ht="24.9" customHeight="1"/>
    <row r="37328" ht="24.9" customHeight="1"/>
    <row r="37329" ht="24.9" customHeight="1"/>
    <row r="37330" ht="24.9" customHeight="1"/>
    <row r="37331" ht="24.9" customHeight="1"/>
    <row r="37332" ht="24.9" customHeight="1"/>
    <row r="37333" ht="24.9" customHeight="1"/>
    <row r="37334" ht="24.9" customHeight="1"/>
    <row r="37335" ht="24.9" customHeight="1"/>
    <row r="37336" ht="24.9" customHeight="1"/>
    <row r="37337" ht="24.9" customHeight="1"/>
    <row r="37338" ht="24.9" customHeight="1"/>
    <row r="37339" ht="24.9" customHeight="1"/>
    <row r="37340" ht="24.9" customHeight="1"/>
    <row r="37341" ht="24.9" customHeight="1"/>
    <row r="37342" ht="24.9" customHeight="1"/>
    <row r="37343" ht="24.9" customHeight="1"/>
    <row r="37344" ht="24.9" customHeight="1"/>
    <row r="37345" ht="24.9" customHeight="1"/>
    <row r="37346" ht="24.9" customHeight="1"/>
    <row r="37347" ht="24.9" customHeight="1"/>
    <row r="37348" ht="24.9" customHeight="1"/>
    <row r="37349" ht="24.9" customHeight="1"/>
    <row r="37350" ht="24.9" customHeight="1"/>
    <row r="37351" ht="24.9" customHeight="1"/>
    <row r="37352" ht="24.9" customHeight="1"/>
    <row r="37353" ht="24.9" customHeight="1"/>
    <row r="37354" ht="24.9" customHeight="1"/>
    <row r="37355" ht="24.9" customHeight="1"/>
    <row r="37356" ht="24.9" customHeight="1"/>
    <row r="37357" ht="24.9" customHeight="1"/>
    <row r="37358" ht="24.9" customHeight="1"/>
    <row r="37359" ht="24.9" customHeight="1"/>
    <row r="37360" ht="24.9" customHeight="1"/>
    <row r="37361" ht="24.9" customHeight="1"/>
    <row r="37362" ht="24.9" customHeight="1"/>
    <row r="37363" ht="24.9" customHeight="1"/>
    <row r="37364" ht="24.9" customHeight="1"/>
    <row r="37365" ht="24.9" customHeight="1"/>
    <row r="37366" ht="24.9" customHeight="1"/>
    <row r="37367" ht="24.9" customHeight="1"/>
    <row r="37368" ht="24.9" customHeight="1"/>
    <row r="37369" ht="24.9" customHeight="1"/>
    <row r="37370" ht="24.9" customHeight="1"/>
    <row r="37371" ht="24.9" customHeight="1"/>
    <row r="37372" ht="24.9" customHeight="1"/>
    <row r="37373" ht="24.9" customHeight="1"/>
    <row r="37374" ht="24.9" customHeight="1"/>
    <row r="37375" ht="24.9" customHeight="1"/>
    <row r="37376" ht="24.9" customHeight="1"/>
    <row r="37377" ht="24.9" customHeight="1"/>
    <row r="37378" ht="24.9" customHeight="1"/>
    <row r="37379" ht="24.9" customHeight="1"/>
    <row r="37380" ht="24.9" customHeight="1"/>
    <row r="37381" ht="24.9" customHeight="1"/>
    <row r="37382" ht="24.9" customHeight="1"/>
    <row r="37383" ht="24.9" customHeight="1"/>
    <row r="37384" ht="24.9" customHeight="1"/>
    <row r="37385" ht="24.9" customHeight="1"/>
    <row r="37386" ht="24.9" customHeight="1"/>
    <row r="37387" ht="24.9" customHeight="1"/>
    <row r="37388" ht="24.9" customHeight="1"/>
    <row r="37389" ht="24.9" customHeight="1"/>
    <row r="37390" ht="24.9" customHeight="1"/>
    <row r="37391" ht="24.9" customHeight="1"/>
    <row r="37392" ht="24.9" customHeight="1"/>
    <row r="37393" ht="24.9" customHeight="1"/>
    <row r="37394" ht="24.9" customHeight="1"/>
    <row r="37395" ht="24.9" customHeight="1"/>
    <row r="37396" ht="24.9" customHeight="1"/>
    <row r="37397" ht="24.9" customHeight="1"/>
    <row r="37398" ht="24.9" customHeight="1"/>
    <row r="37399" ht="24.9" customHeight="1"/>
    <row r="37400" ht="24.9" customHeight="1"/>
    <row r="37401" ht="24.9" customHeight="1"/>
    <row r="37402" ht="24.9" customHeight="1"/>
    <row r="37403" ht="24.9" customHeight="1"/>
    <row r="37404" ht="24.9" customHeight="1"/>
    <row r="37405" ht="24.9" customHeight="1"/>
    <row r="37406" ht="24.9" customHeight="1"/>
    <row r="37407" ht="24.9" customHeight="1"/>
    <row r="37408" ht="24.9" customHeight="1"/>
    <row r="37409" ht="24.9" customHeight="1"/>
    <row r="37410" ht="24.9" customHeight="1"/>
    <row r="37411" ht="24.9" customHeight="1"/>
    <row r="37412" ht="24.9" customHeight="1"/>
    <row r="37413" ht="24.9" customHeight="1"/>
    <row r="37414" ht="24.9" customHeight="1"/>
    <row r="37415" ht="24.9" customHeight="1"/>
    <row r="37416" ht="24.9" customHeight="1"/>
    <row r="37417" ht="24.9" customHeight="1"/>
    <row r="37418" ht="24.9" customHeight="1"/>
    <row r="37419" ht="24.9" customHeight="1"/>
    <row r="37420" ht="24.9" customHeight="1"/>
    <row r="37421" ht="24.9" customHeight="1"/>
    <row r="37422" ht="24.9" customHeight="1"/>
    <row r="37423" ht="24.9" customHeight="1"/>
    <row r="37424" ht="24.9" customHeight="1"/>
    <row r="37425" ht="24.9" customHeight="1"/>
    <row r="37426" ht="24.9" customHeight="1"/>
    <row r="37427" ht="24.9" customHeight="1"/>
    <row r="37428" ht="24.9" customHeight="1"/>
    <row r="37429" ht="24.9" customHeight="1"/>
    <row r="37430" ht="24.9" customHeight="1"/>
    <row r="37431" ht="24.9" customHeight="1"/>
    <row r="37432" ht="24.9" customHeight="1"/>
    <row r="37433" ht="24.9" customHeight="1"/>
    <row r="37434" ht="24.9" customHeight="1"/>
    <row r="37435" ht="24.9" customHeight="1"/>
    <row r="37436" ht="24.9" customHeight="1"/>
    <row r="37437" ht="24.9" customHeight="1"/>
    <row r="37438" ht="24.9" customHeight="1"/>
    <row r="37439" ht="24.9" customHeight="1"/>
    <row r="37440" ht="24.9" customHeight="1"/>
    <row r="37441" ht="24.9" customHeight="1"/>
    <row r="37442" ht="24.9" customHeight="1"/>
    <row r="37443" ht="24.9" customHeight="1"/>
    <row r="37444" ht="24.9" customHeight="1"/>
    <row r="37445" ht="24.9" customHeight="1"/>
    <row r="37446" ht="24.9" customHeight="1"/>
    <row r="37447" ht="24.9" customHeight="1"/>
    <row r="37448" ht="24.9" customHeight="1"/>
    <row r="37449" ht="24.9" customHeight="1"/>
    <row r="37450" ht="24.9" customHeight="1"/>
    <row r="37451" ht="24.9" customHeight="1"/>
    <row r="37452" ht="24.9" customHeight="1"/>
    <row r="37453" ht="24.9" customHeight="1"/>
    <row r="37454" ht="24.9" customHeight="1"/>
    <row r="37455" ht="24.9" customHeight="1"/>
    <row r="37456" ht="24.9" customHeight="1"/>
    <row r="37457" ht="24.9" customHeight="1"/>
    <row r="37458" ht="24.9" customHeight="1"/>
    <row r="37459" ht="24.9" customHeight="1"/>
    <row r="37460" ht="24.9" customHeight="1"/>
    <row r="37461" ht="24.9" customHeight="1"/>
    <row r="37462" ht="24.9" customHeight="1"/>
    <row r="37463" ht="24.9" customHeight="1"/>
    <row r="37464" ht="24.9" customHeight="1"/>
    <row r="37465" ht="24.9" customHeight="1"/>
    <row r="37466" ht="24.9" customHeight="1"/>
    <row r="37467" ht="24.9" customHeight="1"/>
    <row r="37468" ht="24.9" customHeight="1"/>
    <row r="37469" ht="24.9" customHeight="1"/>
    <row r="37470" ht="24.9" customHeight="1"/>
    <row r="37471" ht="24.9" customHeight="1"/>
    <row r="37472" ht="24.9" customHeight="1"/>
    <row r="37473" ht="24.9" customHeight="1"/>
    <row r="37474" ht="24.9" customHeight="1"/>
    <row r="37475" ht="24.9" customHeight="1"/>
    <row r="37476" ht="24.9" customHeight="1"/>
    <row r="37477" ht="24.9" customHeight="1"/>
    <row r="37478" ht="24.9" customHeight="1"/>
    <row r="37479" ht="24.9" customHeight="1"/>
    <row r="37480" ht="24.9" customHeight="1"/>
    <row r="37481" ht="24.9" customHeight="1"/>
    <row r="37482" ht="24.9" customHeight="1"/>
    <row r="37483" ht="24.9" customHeight="1"/>
    <row r="37484" ht="24.9" customHeight="1"/>
    <row r="37485" ht="24.9" customHeight="1"/>
    <row r="37486" ht="24.9" customHeight="1"/>
    <row r="37487" ht="24.9" customHeight="1"/>
    <row r="37488" ht="24.9" customHeight="1"/>
    <row r="37489" ht="24.9" customHeight="1"/>
    <row r="37490" ht="24.9" customHeight="1"/>
    <row r="37491" ht="24.9" customHeight="1"/>
    <row r="37492" ht="24.9" customHeight="1"/>
    <row r="37493" ht="24.9" customHeight="1"/>
    <row r="37494" ht="24.9" customHeight="1"/>
    <row r="37495" ht="24.9" customHeight="1"/>
    <row r="37496" ht="24.9" customHeight="1"/>
    <row r="37497" ht="24.9" customHeight="1"/>
    <row r="37498" ht="24.9" customHeight="1"/>
    <row r="37499" ht="24.9" customHeight="1"/>
    <row r="37500" ht="24.9" customHeight="1"/>
    <row r="37501" ht="24.9" customHeight="1"/>
    <row r="37502" ht="24.9" customHeight="1"/>
    <row r="37503" ht="24.9" customHeight="1"/>
    <row r="37504" ht="24.9" customHeight="1"/>
    <row r="37505" ht="24.9" customHeight="1"/>
    <row r="37506" ht="24.9" customHeight="1"/>
    <row r="37507" ht="24.9" customHeight="1"/>
    <row r="37508" ht="24.9" customHeight="1"/>
    <row r="37509" ht="24.9" customHeight="1"/>
    <row r="37510" ht="24.9" customHeight="1"/>
    <row r="37511" ht="24.9" customHeight="1"/>
    <row r="37512" ht="24.9" customHeight="1"/>
    <row r="37513" ht="24.9" customHeight="1"/>
    <row r="37514" ht="24.9" customHeight="1"/>
    <row r="37515" ht="24.9" customHeight="1"/>
    <row r="37516" ht="24.9" customHeight="1"/>
    <row r="37517" ht="24.9" customHeight="1"/>
    <row r="37518" ht="24.9" customHeight="1"/>
    <row r="37519" ht="24.9" customHeight="1"/>
    <row r="37520" ht="24.9" customHeight="1"/>
    <row r="37521" ht="24.9" customHeight="1"/>
    <row r="37522" ht="24.9" customHeight="1"/>
    <row r="37523" ht="24.9" customHeight="1"/>
    <row r="37524" ht="24.9" customHeight="1"/>
    <row r="37525" ht="24.9" customHeight="1"/>
    <row r="37526" ht="24.9" customHeight="1"/>
    <row r="37527" ht="24.9" customHeight="1"/>
    <row r="37528" ht="24.9" customHeight="1"/>
    <row r="37529" ht="24.9" customHeight="1"/>
    <row r="37530" ht="24.9" customHeight="1"/>
    <row r="37531" ht="24.9" customHeight="1"/>
    <row r="37532" ht="24.9" customHeight="1"/>
    <row r="37533" ht="24.9" customHeight="1"/>
    <row r="37534" ht="24.9" customHeight="1"/>
    <row r="37535" ht="24.9" customHeight="1"/>
    <row r="37536" ht="24.9" customHeight="1"/>
    <row r="37537" ht="24.9" customHeight="1"/>
    <row r="37538" ht="24.9" customHeight="1"/>
    <row r="37539" ht="24.9" customHeight="1"/>
    <row r="37540" ht="24.9" customHeight="1"/>
    <row r="37541" ht="24.9" customHeight="1"/>
    <row r="37542" ht="24.9" customHeight="1"/>
    <row r="37543" ht="24.9" customHeight="1"/>
    <row r="37544" ht="24.9" customHeight="1"/>
    <row r="37545" ht="24.9" customHeight="1"/>
    <row r="37546" ht="24.9" customHeight="1"/>
    <row r="37547" ht="24.9" customHeight="1"/>
    <row r="37548" ht="24.9" customHeight="1"/>
    <row r="37549" ht="24.9" customHeight="1"/>
    <row r="37550" ht="24.9" customHeight="1"/>
    <row r="37551" ht="24.9" customHeight="1"/>
    <row r="37552" ht="24.9" customHeight="1"/>
    <row r="37553" ht="24.9" customHeight="1"/>
    <row r="37554" ht="24.9" customHeight="1"/>
    <row r="37555" ht="24.9" customHeight="1"/>
    <row r="37556" ht="24.9" customHeight="1"/>
    <row r="37557" ht="24.9" customHeight="1"/>
    <row r="37558" ht="24.9" customHeight="1"/>
    <row r="37559" ht="24.9" customHeight="1"/>
    <row r="37560" ht="24.9" customHeight="1"/>
    <row r="37561" ht="24.9" customHeight="1"/>
    <row r="37562" ht="24.9" customHeight="1"/>
    <row r="37563" ht="24.9" customHeight="1"/>
    <row r="37564" ht="24.9" customHeight="1"/>
    <row r="37565" ht="24.9" customHeight="1"/>
    <row r="37566" ht="24.9" customHeight="1"/>
    <row r="37567" ht="24.9" customHeight="1"/>
    <row r="37568" ht="24.9" customHeight="1"/>
    <row r="37569" ht="24.9" customHeight="1"/>
    <row r="37570" ht="24.9" customHeight="1"/>
    <row r="37571" ht="24.9" customHeight="1"/>
    <row r="37572" ht="24.9" customHeight="1"/>
    <row r="37573" ht="24.9" customHeight="1"/>
    <row r="37574" ht="24.9" customHeight="1"/>
    <row r="37575" ht="24.9" customHeight="1"/>
    <row r="37576" ht="24.9" customHeight="1"/>
    <row r="37577" ht="24.9" customHeight="1"/>
    <row r="37578" ht="24.9" customHeight="1"/>
    <row r="37579" ht="24.9" customHeight="1"/>
    <row r="37580" ht="24.9" customHeight="1"/>
    <row r="37581" ht="24.9" customHeight="1"/>
    <row r="37582" ht="24.9" customHeight="1"/>
    <row r="37583" ht="24.9" customHeight="1"/>
    <row r="37584" ht="24.9" customHeight="1"/>
    <row r="37585" ht="24.9" customHeight="1"/>
    <row r="37586" ht="24.9" customHeight="1"/>
    <row r="37587" ht="24.9" customHeight="1"/>
    <row r="37588" ht="24.9" customHeight="1"/>
    <row r="37589" ht="24.9" customHeight="1"/>
    <row r="37590" ht="24.9" customHeight="1"/>
    <row r="37591" ht="24.9" customHeight="1"/>
    <row r="37592" ht="24.9" customHeight="1"/>
    <row r="37593" ht="24.9" customHeight="1"/>
    <row r="37594" ht="24.9" customHeight="1"/>
    <row r="37595" ht="24.9" customHeight="1"/>
    <row r="37596" ht="24.9" customHeight="1"/>
    <row r="37597" ht="24.9" customHeight="1"/>
    <row r="37598" ht="24.9" customHeight="1"/>
    <row r="37599" ht="24.9" customHeight="1"/>
    <row r="37600" ht="24.9" customHeight="1"/>
    <row r="37601" ht="24.9" customHeight="1"/>
    <row r="37602" ht="24.9" customHeight="1"/>
    <row r="37603" ht="24.9" customHeight="1"/>
    <row r="37604" ht="24.9" customHeight="1"/>
    <row r="37605" ht="24.9" customHeight="1"/>
    <row r="37606" ht="24.9" customHeight="1"/>
    <row r="37607" ht="24.9" customHeight="1"/>
    <row r="37608" ht="24.9" customHeight="1"/>
    <row r="37609" ht="24.9" customHeight="1"/>
    <row r="37610" ht="24.9" customHeight="1"/>
    <row r="37611" ht="24.9" customHeight="1"/>
    <row r="37612" ht="24.9" customHeight="1"/>
    <row r="37613" ht="24.9" customHeight="1"/>
    <row r="37614" ht="24.9" customHeight="1"/>
    <row r="37615" ht="24.9" customHeight="1"/>
    <row r="37616" ht="24.9" customHeight="1"/>
    <row r="37617" ht="24.9" customHeight="1"/>
    <row r="37618" ht="24.9" customHeight="1"/>
    <row r="37619" ht="24.9" customHeight="1"/>
    <row r="37620" ht="24.9" customHeight="1"/>
    <row r="37621" ht="24.9" customHeight="1"/>
    <row r="37622" ht="24.9" customHeight="1"/>
    <row r="37623" ht="24.9" customHeight="1"/>
    <row r="37624" ht="24.9" customHeight="1"/>
    <row r="37625" ht="24.9" customHeight="1"/>
    <row r="37626" ht="24.9" customHeight="1"/>
    <row r="37627" ht="24.9" customHeight="1"/>
    <row r="37628" ht="24.9" customHeight="1"/>
    <row r="37629" ht="24.9" customHeight="1"/>
    <row r="37630" ht="24.9" customHeight="1"/>
    <row r="37631" ht="24.9" customHeight="1"/>
    <row r="37632" ht="24.9" customHeight="1"/>
    <row r="37633" ht="24.9" customHeight="1"/>
    <row r="37634" ht="24.9" customHeight="1"/>
    <row r="37635" ht="24.9" customHeight="1"/>
    <row r="37636" ht="24.9" customHeight="1"/>
    <row r="37637" ht="24.9" customHeight="1"/>
    <row r="37638" ht="24.9" customHeight="1"/>
    <row r="37639" ht="24.9" customHeight="1"/>
    <row r="37640" ht="24.9" customHeight="1"/>
    <row r="37641" ht="24.9" customHeight="1"/>
    <row r="37642" ht="24.9" customHeight="1"/>
    <row r="37643" ht="24.9" customHeight="1"/>
    <row r="37644" ht="24.9" customHeight="1"/>
    <row r="37645" ht="24.9" customHeight="1"/>
    <row r="37646" ht="24.9" customHeight="1"/>
    <row r="37647" ht="24.9" customHeight="1"/>
    <row r="37648" ht="24.9" customHeight="1"/>
    <row r="37649" ht="24.9" customHeight="1"/>
    <row r="37650" ht="24.9" customHeight="1"/>
    <row r="37651" ht="24.9" customHeight="1"/>
    <row r="37652" ht="24.9" customHeight="1"/>
    <row r="37653" ht="24.9" customHeight="1"/>
    <row r="37654" ht="24.9" customHeight="1"/>
    <row r="37655" ht="24.9" customHeight="1"/>
    <row r="37656" ht="24.9" customHeight="1"/>
    <row r="37657" ht="24.9" customHeight="1"/>
    <row r="37658" ht="24.9" customHeight="1"/>
    <row r="37659" ht="24.9" customHeight="1"/>
    <row r="37660" ht="24.9" customHeight="1"/>
    <row r="37661" ht="24.9" customHeight="1"/>
    <row r="37662" ht="24.9" customHeight="1"/>
    <row r="37663" ht="24.9" customHeight="1"/>
    <row r="37664" ht="24.9" customHeight="1"/>
    <row r="37665" ht="24.9" customHeight="1"/>
    <row r="37666" ht="24.9" customHeight="1"/>
    <row r="37667" ht="24.9" customHeight="1"/>
    <row r="37668" ht="24.9" customHeight="1"/>
    <row r="37669" ht="24.9" customHeight="1"/>
    <row r="37670" ht="24.9" customHeight="1"/>
    <row r="37671" ht="24.9" customHeight="1"/>
    <row r="37672" ht="24.9" customHeight="1"/>
    <row r="37673" ht="24.9" customHeight="1"/>
    <row r="37674" ht="24.9" customHeight="1"/>
    <row r="37675" ht="24.9" customHeight="1"/>
    <row r="37676" ht="24.9" customHeight="1"/>
    <row r="37677" ht="24.9" customHeight="1"/>
    <row r="37678" ht="24.9" customHeight="1"/>
    <row r="37679" ht="24.9" customHeight="1"/>
    <row r="37680" ht="24.9" customHeight="1"/>
    <row r="37681" ht="24.9" customHeight="1"/>
    <row r="37682" ht="24.9" customHeight="1"/>
    <row r="37683" ht="24.9" customHeight="1"/>
    <row r="37684" ht="24.9" customHeight="1"/>
    <row r="37685" ht="24.9" customHeight="1"/>
    <row r="37686" ht="24.9" customHeight="1"/>
    <row r="37687" ht="24.9" customHeight="1"/>
    <row r="37688" ht="24.9" customHeight="1"/>
    <row r="37689" ht="24.9" customHeight="1"/>
    <row r="37690" ht="24.9" customHeight="1"/>
    <row r="37691" ht="24.9" customHeight="1"/>
    <row r="37692" ht="24.9" customHeight="1"/>
    <row r="37693" ht="24.9" customHeight="1"/>
    <row r="37694" ht="24.9" customHeight="1"/>
    <row r="37695" ht="24.9" customHeight="1"/>
    <row r="37696" ht="24.9" customHeight="1"/>
    <row r="37697" ht="24.9" customHeight="1"/>
    <row r="37698" ht="24.9" customHeight="1"/>
    <row r="37699" ht="24.9" customHeight="1"/>
    <row r="37700" ht="24.9" customHeight="1"/>
    <row r="37701" ht="24.9" customHeight="1"/>
    <row r="37702" ht="24.9" customHeight="1"/>
    <row r="37703" ht="24.9" customHeight="1"/>
    <row r="37704" ht="24.9" customHeight="1"/>
    <row r="37705" ht="24.9" customHeight="1"/>
    <row r="37706" ht="24.9" customHeight="1"/>
    <row r="37707" ht="24.9" customHeight="1"/>
    <row r="37708" ht="24.9" customHeight="1"/>
    <row r="37709" ht="24.9" customHeight="1"/>
    <row r="37710" ht="24.9" customHeight="1"/>
    <row r="37711" ht="24.9" customHeight="1"/>
    <row r="37712" ht="24.9" customHeight="1"/>
    <row r="37713" ht="24.9" customHeight="1"/>
    <row r="37714" ht="24.9" customHeight="1"/>
    <row r="37715" ht="24.9" customHeight="1"/>
    <row r="37716" ht="24.9" customHeight="1"/>
    <row r="37717" ht="24.9" customHeight="1"/>
    <row r="37718" ht="24.9" customHeight="1"/>
    <row r="37719" ht="24.9" customHeight="1"/>
    <row r="37720" ht="24.9" customHeight="1"/>
    <row r="37721" ht="24.9" customHeight="1"/>
    <row r="37722" ht="24.9" customHeight="1"/>
    <row r="37723" ht="24.9" customHeight="1"/>
    <row r="37724" ht="24.9" customHeight="1"/>
    <row r="37725" ht="24.9" customHeight="1"/>
    <row r="37726" ht="24.9" customHeight="1"/>
    <row r="37727" ht="24.9" customHeight="1"/>
    <row r="37728" ht="24.9" customHeight="1"/>
    <row r="37729" ht="24.9" customHeight="1"/>
    <row r="37730" ht="24.9" customHeight="1"/>
    <row r="37731" ht="24.9" customHeight="1"/>
    <row r="37732" ht="24.9" customHeight="1"/>
    <row r="37733" ht="24.9" customHeight="1"/>
    <row r="37734" ht="24.9" customHeight="1"/>
    <row r="37735" ht="24.9" customHeight="1"/>
    <row r="37736" ht="24.9" customHeight="1"/>
    <row r="37737" ht="24.9" customHeight="1"/>
    <row r="37738" ht="24.9" customHeight="1"/>
    <row r="37739" ht="24.9" customHeight="1"/>
    <row r="37740" ht="24.9" customHeight="1"/>
    <row r="37741" ht="24.9" customHeight="1"/>
    <row r="37742" ht="24.9" customHeight="1"/>
    <row r="37743" ht="24.9" customHeight="1"/>
    <row r="37744" ht="24.9" customHeight="1"/>
    <row r="37745" ht="24.9" customHeight="1"/>
    <row r="37746" ht="24.9" customHeight="1"/>
    <row r="37747" ht="24.9" customHeight="1"/>
    <row r="37748" ht="24.9" customHeight="1"/>
    <row r="37749" ht="24.9" customHeight="1"/>
    <row r="37750" ht="24.9" customHeight="1"/>
    <row r="37751" ht="24.9" customHeight="1"/>
    <row r="37752" ht="24.9" customHeight="1"/>
    <row r="37753" ht="24.9" customHeight="1"/>
    <row r="37754" ht="24.9" customHeight="1"/>
    <row r="37755" ht="24.9" customHeight="1"/>
    <row r="37756" ht="24.9" customHeight="1"/>
    <row r="37757" ht="24.9" customHeight="1"/>
    <row r="37758" ht="24.9" customHeight="1"/>
    <row r="37759" ht="24.9" customHeight="1"/>
    <row r="37760" ht="24.9" customHeight="1"/>
    <row r="37761" ht="24.9" customHeight="1"/>
    <row r="37762" ht="24.9" customHeight="1"/>
    <row r="37763" ht="24.9" customHeight="1"/>
    <row r="37764" ht="24.9" customHeight="1"/>
    <row r="37765" ht="24.9" customHeight="1"/>
    <row r="37766" ht="24.9" customHeight="1"/>
    <row r="37767" ht="24.9" customHeight="1"/>
    <row r="37768" ht="24.9" customHeight="1"/>
    <row r="37769" ht="24.9" customHeight="1"/>
    <row r="37770" ht="24.9" customHeight="1"/>
    <row r="37771" ht="24.9" customHeight="1"/>
    <row r="37772" ht="24.9" customHeight="1"/>
    <row r="37773" ht="24.9" customHeight="1"/>
    <row r="37774" ht="24.9" customHeight="1"/>
    <row r="37775" ht="24.9" customHeight="1"/>
    <row r="37776" ht="24.9" customHeight="1"/>
    <row r="37777" ht="24.9" customHeight="1"/>
    <row r="37778" ht="24.9" customHeight="1"/>
    <row r="37779" ht="24.9" customHeight="1"/>
    <row r="37780" ht="24.9" customHeight="1"/>
    <row r="37781" ht="24.9" customHeight="1"/>
    <row r="37782" ht="24.9" customHeight="1"/>
    <row r="37783" ht="24.9" customHeight="1"/>
    <row r="37784" ht="24.9" customHeight="1"/>
    <row r="37785" ht="24.9" customHeight="1"/>
    <row r="37786" ht="24.9" customHeight="1"/>
    <row r="37787" ht="24.9" customHeight="1"/>
    <row r="37788" ht="24.9" customHeight="1"/>
    <row r="37789" ht="24.9" customHeight="1"/>
    <row r="37790" ht="24.9" customHeight="1"/>
    <row r="37791" ht="24.9" customHeight="1"/>
    <row r="37792" ht="24.9" customHeight="1"/>
    <row r="37793" ht="24.9" customHeight="1"/>
    <row r="37794" ht="24.9" customHeight="1"/>
    <row r="37795" ht="24.9" customHeight="1"/>
    <row r="37796" ht="24.9" customHeight="1"/>
    <row r="37797" ht="24.9" customHeight="1"/>
    <row r="37798" ht="24.9" customHeight="1"/>
    <row r="37799" ht="24.9" customHeight="1"/>
    <row r="37800" ht="24.9" customHeight="1"/>
    <row r="37801" ht="24.9" customHeight="1"/>
    <row r="37802" ht="24.9" customHeight="1"/>
    <row r="37803" ht="24.9" customHeight="1"/>
    <row r="37804" ht="24.9" customHeight="1"/>
    <row r="37805" ht="24.9" customHeight="1"/>
    <row r="37806" ht="24.9" customHeight="1"/>
    <row r="37807" ht="24.9" customHeight="1"/>
    <row r="37808" ht="24.9" customHeight="1"/>
    <row r="37809" ht="24.9" customHeight="1"/>
    <row r="37810" ht="24.9" customHeight="1"/>
    <row r="37811" ht="24.9" customHeight="1"/>
    <row r="37812" ht="24.9" customHeight="1"/>
    <row r="37813" ht="24.9" customHeight="1"/>
    <row r="37814" ht="24.9" customHeight="1"/>
    <row r="37815" ht="24.9" customHeight="1"/>
    <row r="37816" ht="24.9" customHeight="1"/>
    <row r="37817" ht="24.9" customHeight="1"/>
    <row r="37818" ht="24.9" customHeight="1"/>
    <row r="37819" ht="24.9" customHeight="1"/>
    <row r="37820" ht="24.9" customHeight="1"/>
    <row r="37821" ht="24.9" customHeight="1"/>
    <row r="37822" ht="24.9" customHeight="1"/>
    <row r="37823" ht="24.9" customHeight="1"/>
    <row r="37824" ht="24.9" customHeight="1"/>
    <row r="37825" ht="24.9" customHeight="1"/>
    <row r="37826" ht="24.9" customHeight="1"/>
    <row r="37827" ht="24.9" customHeight="1"/>
    <row r="37828" ht="24.9" customHeight="1"/>
    <row r="37829" ht="24.9" customHeight="1"/>
    <row r="37830" ht="24.9" customHeight="1"/>
    <row r="37831" ht="24.9" customHeight="1"/>
    <row r="37832" ht="24.9" customHeight="1"/>
    <row r="37833" ht="24.9" customHeight="1"/>
    <row r="37834" ht="24.9" customHeight="1"/>
    <row r="37835" ht="24.9" customHeight="1"/>
    <row r="37836" ht="24.9" customHeight="1"/>
    <row r="37837" ht="24.9" customHeight="1"/>
    <row r="37838" ht="24.9" customHeight="1"/>
    <row r="37839" ht="24.9" customHeight="1"/>
    <row r="37840" ht="24.9" customHeight="1"/>
    <row r="37841" ht="24.9" customHeight="1"/>
    <row r="37842" ht="24.9" customHeight="1"/>
    <row r="37843" ht="24.9" customHeight="1"/>
    <row r="37844" ht="24.9" customHeight="1"/>
    <row r="37845" ht="24.9" customHeight="1"/>
    <row r="37846" ht="24.9" customHeight="1"/>
    <row r="37847" ht="24.9" customHeight="1"/>
    <row r="37848" ht="24.9" customHeight="1"/>
    <row r="37849" ht="24.9" customHeight="1"/>
    <row r="37850" ht="24.9" customHeight="1"/>
    <row r="37851" ht="24.9" customHeight="1"/>
    <row r="37852" ht="24.9" customHeight="1"/>
    <row r="37853" ht="24.9" customHeight="1"/>
    <row r="37854" ht="24.9" customHeight="1"/>
    <row r="37855" ht="24.9" customHeight="1"/>
    <row r="37856" ht="24.9" customHeight="1"/>
    <row r="37857" ht="24.9" customHeight="1"/>
    <row r="37858" ht="24.9" customHeight="1"/>
    <row r="37859" ht="24.9" customHeight="1"/>
    <row r="37860" ht="24.9" customHeight="1"/>
    <row r="37861" ht="24.9" customHeight="1"/>
    <row r="37862" ht="24.9" customHeight="1"/>
    <row r="37863" ht="24.9" customHeight="1"/>
    <row r="37864" ht="24.9" customHeight="1"/>
    <row r="37865" ht="24.9" customHeight="1"/>
    <row r="37866" ht="24.9" customHeight="1"/>
    <row r="37867" ht="24.9" customHeight="1"/>
    <row r="37868" ht="24.9" customHeight="1"/>
    <row r="37869" ht="24.9" customHeight="1"/>
    <row r="37870" ht="24.9" customHeight="1"/>
    <row r="37871" ht="24.9" customHeight="1"/>
    <row r="37872" ht="24.9" customHeight="1"/>
    <row r="37873" ht="24.9" customHeight="1"/>
    <row r="37874" ht="24.9" customHeight="1"/>
    <row r="37875" ht="24.9" customHeight="1"/>
    <row r="37876" ht="24.9" customHeight="1"/>
    <row r="37877" ht="24.9" customHeight="1"/>
    <row r="37878" ht="24.9" customHeight="1"/>
    <row r="37879" ht="24.9" customHeight="1"/>
    <row r="37880" ht="24.9" customHeight="1"/>
    <row r="37881" ht="24.9" customHeight="1"/>
    <row r="37882" ht="24.9" customHeight="1"/>
    <row r="37883" ht="24.9" customHeight="1"/>
    <row r="37884" ht="24.9" customHeight="1"/>
    <row r="37885" ht="24.9" customHeight="1"/>
    <row r="37886" ht="24.9" customHeight="1"/>
    <row r="37887" ht="24.9" customHeight="1"/>
    <row r="37888" ht="24.9" customHeight="1"/>
    <row r="37889" ht="24.9" customHeight="1"/>
    <row r="37890" ht="24.9" customHeight="1"/>
    <row r="37891" ht="24.9" customHeight="1"/>
    <row r="37892" ht="24.9" customHeight="1"/>
    <row r="37893" ht="24.9" customHeight="1"/>
    <row r="37894" ht="24.9" customHeight="1"/>
    <row r="37895" ht="24.9" customHeight="1"/>
    <row r="37896" ht="24.9" customHeight="1"/>
    <row r="37897" ht="24.9" customHeight="1"/>
    <row r="37898" ht="24.9" customHeight="1"/>
    <row r="37899" ht="24.9" customHeight="1"/>
    <row r="37900" ht="24.9" customHeight="1"/>
    <row r="37901" ht="24.9" customHeight="1"/>
    <row r="37902" ht="24.9" customHeight="1"/>
    <row r="37903" ht="24.9" customHeight="1"/>
    <row r="37904" ht="24.9" customHeight="1"/>
    <row r="37905" ht="24.9" customHeight="1"/>
    <row r="37906" ht="24.9" customHeight="1"/>
    <row r="37907" ht="24.9" customHeight="1"/>
    <row r="37908" ht="24.9" customHeight="1"/>
    <row r="37909" ht="24.9" customHeight="1"/>
    <row r="37910" ht="24.9" customHeight="1"/>
    <row r="37911" ht="24.9" customHeight="1"/>
    <row r="37912" ht="24.9" customHeight="1"/>
    <row r="37913" ht="24.9" customHeight="1"/>
    <row r="37914" ht="24.9" customHeight="1"/>
    <row r="37915" ht="24.9" customHeight="1"/>
    <row r="37916" ht="24.9" customHeight="1"/>
    <row r="37917" ht="24.9" customHeight="1"/>
    <row r="37918" ht="24.9" customHeight="1"/>
    <row r="37919" ht="24.9" customHeight="1"/>
    <row r="37920" ht="24.9" customHeight="1"/>
    <row r="37921" ht="24.9" customHeight="1"/>
    <row r="37922" ht="24.9" customHeight="1"/>
    <row r="37923" ht="24.9" customHeight="1"/>
    <row r="37924" ht="24.9" customHeight="1"/>
    <row r="37925" ht="24.9" customHeight="1"/>
    <row r="37926" ht="24.9" customHeight="1"/>
    <row r="37927" ht="24.9" customHeight="1"/>
    <row r="37928" ht="24.9" customHeight="1"/>
    <row r="37929" ht="24.9" customHeight="1"/>
    <row r="37930" ht="24.9" customHeight="1"/>
    <row r="37931" ht="24.9" customHeight="1"/>
    <row r="37932" ht="24.9" customHeight="1"/>
    <row r="37933" ht="24.9" customHeight="1"/>
    <row r="37934" ht="24.9" customHeight="1"/>
    <row r="37935" ht="24.9" customHeight="1"/>
    <row r="37936" ht="24.9" customHeight="1"/>
    <row r="37937" ht="24.9" customHeight="1"/>
    <row r="37938" ht="24.9" customHeight="1"/>
    <row r="37939" ht="24.9" customHeight="1"/>
    <row r="37940" ht="24.9" customHeight="1"/>
    <row r="37941" ht="24.9" customHeight="1"/>
    <row r="37942" ht="24.9" customHeight="1"/>
    <row r="37943" ht="24.9" customHeight="1"/>
    <row r="37944" ht="24.9" customHeight="1"/>
    <row r="37945" ht="24.9" customHeight="1"/>
    <row r="37946" ht="24.9" customHeight="1"/>
    <row r="37947" ht="24.9" customHeight="1"/>
    <row r="37948" ht="24.9" customHeight="1"/>
    <row r="37949" ht="24.9" customHeight="1"/>
    <row r="37950" ht="24.9" customHeight="1"/>
    <row r="37951" ht="24.9" customHeight="1"/>
    <row r="37952" ht="24.9" customHeight="1"/>
    <row r="37953" ht="24.9" customHeight="1"/>
    <row r="37954" ht="24.9" customHeight="1"/>
    <row r="37955" ht="24.9" customHeight="1"/>
    <row r="37956" ht="24.9" customHeight="1"/>
    <row r="37957" ht="24.9" customHeight="1"/>
    <row r="37958" ht="24.9" customHeight="1"/>
    <row r="37959" ht="24.9" customHeight="1"/>
    <row r="37960" ht="24.9" customHeight="1"/>
    <row r="37961" ht="24.9" customHeight="1"/>
    <row r="37962" ht="24.9" customHeight="1"/>
    <row r="37963" ht="24.9" customHeight="1"/>
    <row r="37964" ht="24.9" customHeight="1"/>
    <row r="37965" ht="24.9" customHeight="1"/>
    <row r="37966" ht="24.9" customHeight="1"/>
    <row r="37967" ht="24.9" customHeight="1"/>
    <row r="37968" ht="24.9" customHeight="1"/>
    <row r="37969" ht="24.9" customHeight="1"/>
    <row r="37970" ht="24.9" customHeight="1"/>
    <row r="37971" ht="24.9" customHeight="1"/>
    <row r="37972" ht="24.9" customHeight="1"/>
    <row r="37973" ht="24.9" customHeight="1"/>
    <row r="37974" ht="24.9" customHeight="1"/>
    <row r="37975" ht="24.9" customHeight="1"/>
    <row r="37976" ht="24.9" customHeight="1"/>
    <row r="37977" ht="24.9" customHeight="1"/>
    <row r="37978" ht="24.9" customHeight="1"/>
    <row r="37979" ht="24.9" customHeight="1"/>
    <row r="37980" ht="24.9" customHeight="1"/>
    <row r="37981" ht="24.9" customHeight="1"/>
    <row r="37982" ht="24.9" customHeight="1"/>
    <row r="37983" ht="24.9" customHeight="1"/>
    <row r="37984" ht="24.9" customHeight="1"/>
    <row r="37985" ht="24.9" customHeight="1"/>
    <row r="37986" ht="24.9" customHeight="1"/>
    <row r="37987" ht="24.9" customHeight="1"/>
    <row r="37988" ht="24.9" customHeight="1"/>
    <row r="37989" ht="24.9" customHeight="1"/>
    <row r="37990" ht="24.9" customHeight="1"/>
    <row r="37991" ht="24.9" customHeight="1"/>
    <row r="37992" ht="24.9" customHeight="1"/>
    <row r="37993" ht="24.9" customHeight="1"/>
    <row r="37994" ht="24.9" customHeight="1"/>
    <row r="37995" ht="24.9" customHeight="1"/>
    <row r="37996" ht="24.9" customHeight="1"/>
    <row r="37997" ht="24.9" customHeight="1"/>
    <row r="37998" ht="24.9" customHeight="1"/>
    <row r="37999" ht="24.9" customHeight="1"/>
    <row r="38000" ht="24.9" customHeight="1"/>
    <row r="38001" ht="24.9" customHeight="1"/>
    <row r="38002" ht="24.9" customHeight="1"/>
    <row r="38003" ht="24.9" customHeight="1"/>
    <row r="38004" ht="24.9" customHeight="1"/>
    <row r="38005" ht="24.9" customHeight="1"/>
    <row r="38006" ht="24.9" customHeight="1"/>
    <row r="38007" ht="24.9" customHeight="1"/>
    <row r="38008" ht="24.9" customHeight="1"/>
    <row r="38009" ht="24.9" customHeight="1"/>
    <row r="38010" ht="24.9" customHeight="1"/>
    <row r="38011" ht="24.9" customHeight="1"/>
    <row r="38012" ht="24.9" customHeight="1"/>
    <row r="38013" ht="24.9" customHeight="1"/>
    <row r="38014" ht="24.9" customHeight="1"/>
    <row r="38015" ht="24.9" customHeight="1"/>
    <row r="38016" ht="24.9" customHeight="1"/>
    <row r="38017" ht="24.9" customHeight="1"/>
    <row r="38018" ht="24.9" customHeight="1"/>
    <row r="38019" ht="24.9" customHeight="1"/>
    <row r="38020" ht="24.9" customHeight="1"/>
    <row r="38021" ht="24.9" customHeight="1"/>
    <row r="38022" ht="24.9" customHeight="1"/>
    <row r="38023" ht="24.9" customHeight="1"/>
    <row r="38024" ht="24.9" customHeight="1"/>
    <row r="38025" ht="24.9" customHeight="1"/>
    <row r="38026" ht="24.9" customHeight="1"/>
    <row r="38027" ht="24.9" customHeight="1"/>
    <row r="38028" ht="24.9" customHeight="1"/>
    <row r="38029" ht="24.9" customHeight="1"/>
    <row r="38030" ht="24.9" customHeight="1"/>
    <row r="38031" ht="24.9" customHeight="1"/>
    <row r="38032" ht="24.9" customHeight="1"/>
    <row r="38033" ht="24.9" customHeight="1"/>
    <row r="38034" ht="24.9" customHeight="1"/>
    <row r="38035" ht="24.9" customHeight="1"/>
    <row r="38036" ht="24.9" customHeight="1"/>
    <row r="38037" ht="24.9" customHeight="1"/>
    <row r="38038" ht="24.9" customHeight="1"/>
    <row r="38039" ht="24.9" customHeight="1"/>
    <row r="38040" ht="24.9" customHeight="1"/>
    <row r="38041" ht="24.9" customHeight="1"/>
    <row r="38042" ht="24.9" customHeight="1"/>
    <row r="38043" ht="24.9" customHeight="1"/>
    <row r="38044" ht="24.9" customHeight="1"/>
    <row r="38045" ht="24.9" customHeight="1"/>
    <row r="38046" ht="24.9" customHeight="1"/>
    <row r="38047" ht="24.9" customHeight="1"/>
    <row r="38048" ht="24.9" customHeight="1"/>
    <row r="38049" ht="24.9" customHeight="1"/>
    <row r="38050" ht="24.9" customHeight="1"/>
    <row r="38051" ht="24.9" customHeight="1"/>
    <row r="38052" ht="24.9" customHeight="1"/>
    <row r="38053" ht="24.9" customHeight="1"/>
    <row r="38054" ht="24.9" customHeight="1"/>
    <row r="38055" ht="24.9" customHeight="1"/>
    <row r="38056" ht="24.9" customHeight="1"/>
    <row r="38057" ht="24.9" customHeight="1"/>
    <row r="38058" ht="24.9" customHeight="1"/>
    <row r="38059" ht="24.9" customHeight="1"/>
    <row r="38060" ht="24.9" customHeight="1"/>
    <row r="38061" ht="24.9" customHeight="1"/>
    <row r="38062" ht="24.9" customHeight="1"/>
    <row r="38063" ht="24.9" customHeight="1"/>
    <row r="38064" ht="24.9" customHeight="1"/>
    <row r="38065" ht="24.9" customHeight="1"/>
    <row r="38066" ht="24.9" customHeight="1"/>
    <row r="38067" ht="24.9" customHeight="1"/>
    <row r="38068" ht="24.9" customHeight="1"/>
    <row r="38069" ht="24.9" customHeight="1"/>
    <row r="38070" ht="24.9" customHeight="1"/>
    <row r="38071" ht="24.9" customHeight="1"/>
    <row r="38072" ht="24.9" customHeight="1"/>
    <row r="38073" ht="24.9" customHeight="1"/>
    <row r="38074" ht="24.9" customHeight="1"/>
    <row r="38075" ht="24.9" customHeight="1"/>
    <row r="38076" ht="24.9" customHeight="1"/>
    <row r="38077" ht="24.9" customHeight="1"/>
    <row r="38078" ht="24.9" customHeight="1"/>
    <row r="38079" ht="24.9" customHeight="1"/>
    <row r="38080" ht="24.9" customHeight="1"/>
    <row r="38081" ht="24.9" customHeight="1"/>
    <row r="38082" ht="24.9" customHeight="1"/>
    <row r="38083" ht="24.9" customHeight="1"/>
    <row r="38084" ht="24.9" customHeight="1"/>
    <row r="38085" ht="24.9" customHeight="1"/>
    <row r="38086" ht="24.9" customHeight="1"/>
    <row r="38087" ht="24.9" customHeight="1"/>
    <row r="38088" ht="24.9" customHeight="1"/>
    <row r="38089" ht="24.9" customHeight="1"/>
    <row r="38090" ht="24.9" customHeight="1"/>
    <row r="38091" ht="24.9" customHeight="1"/>
    <row r="38092" ht="24.9" customHeight="1"/>
    <row r="38093" ht="24.9" customHeight="1"/>
    <row r="38094" ht="24.9" customHeight="1"/>
    <row r="38095" ht="24.9" customHeight="1"/>
    <row r="38096" ht="24.9" customHeight="1"/>
    <row r="38097" ht="24.9" customHeight="1"/>
    <row r="38098" ht="24.9" customHeight="1"/>
    <row r="38099" ht="24.9" customHeight="1"/>
    <row r="38100" ht="24.9" customHeight="1"/>
    <row r="38101" ht="24.9" customHeight="1"/>
    <row r="38102" ht="24.9" customHeight="1"/>
    <row r="38103" ht="24.9" customHeight="1"/>
    <row r="38104" ht="24.9" customHeight="1"/>
    <row r="38105" ht="24.9" customHeight="1"/>
    <row r="38106" ht="24.9" customHeight="1"/>
    <row r="38107" ht="24.9" customHeight="1"/>
    <row r="38108" ht="24.9" customHeight="1"/>
    <row r="38109" ht="24.9" customHeight="1"/>
    <row r="38110" ht="24.9" customHeight="1"/>
    <row r="38111" ht="24.9" customHeight="1"/>
    <row r="38112" ht="24.9" customHeight="1"/>
    <row r="38113" ht="24.9" customHeight="1"/>
    <row r="38114" ht="24.9" customHeight="1"/>
    <row r="38115" ht="24.9" customHeight="1"/>
    <row r="38116" ht="24.9" customHeight="1"/>
    <row r="38117" ht="24.9" customHeight="1"/>
    <row r="38118" ht="24.9" customHeight="1"/>
    <row r="38119" ht="24.9" customHeight="1"/>
    <row r="38120" ht="24.9" customHeight="1"/>
    <row r="38121" ht="24.9" customHeight="1"/>
    <row r="38122" ht="24.9" customHeight="1"/>
    <row r="38123" ht="24.9" customHeight="1"/>
    <row r="38124" ht="24.9" customHeight="1"/>
    <row r="38125" ht="24.9" customHeight="1"/>
    <row r="38126" ht="24.9" customHeight="1"/>
    <row r="38127" ht="24.9" customHeight="1"/>
    <row r="38128" ht="24.9" customHeight="1"/>
    <row r="38129" ht="24.9" customHeight="1"/>
    <row r="38130" ht="24.9" customHeight="1"/>
    <row r="38131" ht="24.9" customHeight="1"/>
    <row r="38132" ht="24.9" customHeight="1"/>
    <row r="38133" ht="24.9" customHeight="1"/>
    <row r="38134" ht="24.9" customHeight="1"/>
    <row r="38135" ht="24.9" customHeight="1"/>
    <row r="38136" ht="24.9" customHeight="1"/>
    <row r="38137" ht="24.9" customHeight="1"/>
    <row r="38138" ht="24.9" customHeight="1"/>
    <row r="38139" ht="24.9" customHeight="1"/>
    <row r="38140" ht="24.9" customHeight="1"/>
    <row r="38141" ht="24.9" customHeight="1"/>
    <row r="38142" ht="24.9" customHeight="1"/>
    <row r="38143" ht="24.9" customHeight="1"/>
    <row r="38144" ht="24.9" customHeight="1"/>
    <row r="38145" ht="24.9" customHeight="1"/>
    <row r="38146" ht="24.9" customHeight="1"/>
    <row r="38147" ht="24.9" customHeight="1"/>
    <row r="38148" ht="24.9" customHeight="1"/>
    <row r="38149" ht="24.9" customHeight="1"/>
    <row r="38150" ht="24.9" customHeight="1"/>
    <row r="38151" ht="24.9" customHeight="1"/>
    <row r="38152" ht="24.9" customHeight="1"/>
    <row r="38153" ht="24.9" customHeight="1"/>
    <row r="38154" ht="24.9" customHeight="1"/>
    <row r="38155" ht="24.9" customHeight="1"/>
    <row r="38156" ht="24.9" customHeight="1"/>
    <row r="38157" ht="24.9" customHeight="1"/>
    <row r="38158" ht="24.9" customHeight="1"/>
    <row r="38159" ht="24.9" customHeight="1"/>
    <row r="38160" ht="24.9" customHeight="1"/>
    <row r="38161" ht="24.9" customHeight="1"/>
    <row r="38162" ht="24.9" customHeight="1"/>
    <row r="38163" ht="24.9" customHeight="1"/>
    <row r="38164" ht="24.9" customHeight="1"/>
    <row r="38165" ht="24.9" customHeight="1"/>
    <row r="38166" ht="24.9" customHeight="1"/>
    <row r="38167" ht="24.9" customHeight="1"/>
    <row r="38168" ht="24.9" customHeight="1"/>
    <row r="38169" ht="24.9" customHeight="1"/>
    <row r="38170" ht="24.9" customHeight="1"/>
    <row r="38171" ht="24.9" customHeight="1"/>
    <row r="38172" ht="24.9" customHeight="1"/>
    <row r="38173" ht="24.9" customHeight="1"/>
    <row r="38174" ht="24.9" customHeight="1"/>
    <row r="38175" ht="24.9" customHeight="1"/>
    <row r="38176" ht="24.9" customHeight="1"/>
    <row r="38177" ht="24.9" customHeight="1"/>
    <row r="38178" ht="24.9" customHeight="1"/>
    <row r="38179" ht="24.9" customHeight="1"/>
    <row r="38180" ht="24.9" customHeight="1"/>
    <row r="38181" ht="24.9" customHeight="1"/>
    <row r="38182" ht="24.9" customHeight="1"/>
    <row r="38183" ht="24.9" customHeight="1"/>
    <row r="38184" ht="24.9" customHeight="1"/>
    <row r="38185" ht="24.9" customHeight="1"/>
    <row r="38186" ht="24.9" customHeight="1"/>
    <row r="38187" ht="24.9" customHeight="1"/>
    <row r="38188" ht="24.9" customHeight="1"/>
    <row r="38189" ht="24.9" customHeight="1"/>
    <row r="38190" ht="24.9" customHeight="1"/>
    <row r="38191" ht="24.9" customHeight="1"/>
    <row r="38192" ht="24.9" customHeight="1"/>
    <row r="38193" ht="24.9" customHeight="1"/>
    <row r="38194" ht="24.9" customHeight="1"/>
    <row r="38195" ht="24.9" customHeight="1"/>
    <row r="38196" ht="24.9" customHeight="1"/>
    <row r="38197" ht="24.9" customHeight="1"/>
    <row r="38198" ht="24.9" customHeight="1"/>
    <row r="38199" ht="24.9" customHeight="1"/>
    <row r="38200" ht="24.9" customHeight="1"/>
    <row r="38201" ht="24.9" customHeight="1"/>
    <row r="38202" ht="24.9" customHeight="1"/>
    <row r="38203" ht="24.9" customHeight="1"/>
    <row r="38204" ht="24.9" customHeight="1"/>
    <row r="38205" ht="24.9" customHeight="1"/>
    <row r="38206" ht="24.9" customHeight="1"/>
    <row r="38207" ht="24.9" customHeight="1"/>
    <row r="38208" ht="24.9" customHeight="1"/>
    <row r="38209" ht="24.9" customHeight="1"/>
    <row r="38210" ht="24.9" customHeight="1"/>
    <row r="38211" ht="24.9" customHeight="1"/>
    <row r="38212" ht="24.9" customHeight="1"/>
    <row r="38213" ht="24.9" customHeight="1"/>
    <row r="38214" ht="24.9" customHeight="1"/>
    <row r="38215" ht="24.9" customHeight="1"/>
    <row r="38216" ht="24.9" customHeight="1"/>
    <row r="38217" ht="24.9" customHeight="1"/>
    <row r="38218" ht="24.9" customHeight="1"/>
    <row r="38219" ht="24.9" customHeight="1"/>
    <row r="38220" ht="24.9" customHeight="1"/>
    <row r="38221" ht="24.9" customHeight="1"/>
    <row r="38222" ht="24.9" customHeight="1"/>
    <row r="38223" ht="24.9" customHeight="1"/>
    <row r="38224" ht="24.9" customHeight="1"/>
    <row r="38225" ht="24.9" customHeight="1"/>
    <row r="38226" ht="24.9" customHeight="1"/>
    <row r="38227" ht="24.9" customHeight="1"/>
    <row r="38228" ht="24.9" customHeight="1"/>
    <row r="38229" ht="24.9" customHeight="1"/>
    <row r="38230" ht="24.9" customHeight="1"/>
    <row r="38231" ht="24.9" customHeight="1"/>
    <row r="38232" ht="24.9" customHeight="1"/>
    <row r="38233" ht="24.9" customHeight="1"/>
    <row r="38234" ht="24.9" customHeight="1"/>
    <row r="38235" ht="24.9" customHeight="1"/>
    <row r="38236" ht="24.9" customHeight="1"/>
    <row r="38237" ht="24.9" customHeight="1"/>
    <row r="38238" ht="24.9" customHeight="1"/>
    <row r="38239" ht="24.9" customHeight="1"/>
    <row r="38240" ht="24.9" customHeight="1"/>
    <row r="38241" ht="24.9" customHeight="1"/>
    <row r="38242" ht="24.9" customHeight="1"/>
    <row r="38243" ht="24.9" customHeight="1"/>
    <row r="38244" ht="24.9" customHeight="1"/>
    <row r="38245" ht="24.9" customHeight="1"/>
    <row r="38246" ht="24.9" customHeight="1"/>
    <row r="38247" ht="24.9" customHeight="1"/>
    <row r="38248" ht="24.9" customHeight="1"/>
    <row r="38249" ht="24.9" customHeight="1"/>
    <row r="38250" ht="24.9" customHeight="1"/>
    <row r="38251" ht="24.9" customHeight="1"/>
    <row r="38252" ht="24.9" customHeight="1"/>
    <row r="38253" ht="24.9" customHeight="1"/>
    <row r="38254" ht="24.9" customHeight="1"/>
    <row r="38255" ht="24.9" customHeight="1"/>
    <row r="38256" ht="24.9" customHeight="1"/>
    <row r="38257" ht="24.9" customHeight="1"/>
    <row r="38258" ht="24.9" customHeight="1"/>
    <row r="38259" ht="24.9" customHeight="1"/>
    <row r="38260" ht="24.9" customHeight="1"/>
    <row r="38261" ht="24.9" customHeight="1"/>
    <row r="38262" ht="24.9" customHeight="1"/>
    <row r="38263" ht="24.9" customHeight="1"/>
    <row r="38264" ht="24.9" customHeight="1"/>
    <row r="38265" ht="24.9" customHeight="1"/>
    <row r="38266" ht="24.9" customHeight="1"/>
    <row r="38267" ht="24.9" customHeight="1"/>
    <row r="38268" ht="24.9" customHeight="1"/>
    <row r="38269" ht="24.9" customHeight="1"/>
    <row r="38270" ht="24.9" customHeight="1"/>
    <row r="38271" ht="24.9" customHeight="1"/>
    <row r="38272" ht="24.9" customHeight="1"/>
    <row r="38273" ht="24.9" customHeight="1"/>
    <row r="38274" ht="24.9" customHeight="1"/>
    <row r="38275" ht="24.9" customHeight="1"/>
    <row r="38276" ht="24.9" customHeight="1"/>
    <row r="38277" ht="24.9" customHeight="1"/>
    <row r="38278" ht="24.9" customHeight="1"/>
    <row r="38279" ht="24.9" customHeight="1"/>
    <row r="38280" ht="24.9" customHeight="1"/>
    <row r="38281" ht="24.9" customHeight="1"/>
    <row r="38282" ht="24.9" customHeight="1"/>
    <row r="38283" ht="24.9" customHeight="1"/>
    <row r="38284" ht="24.9" customHeight="1"/>
    <row r="38285" ht="24.9" customHeight="1"/>
    <row r="38286" ht="24.9" customHeight="1"/>
    <row r="38287" ht="24.9" customHeight="1"/>
    <row r="38288" ht="24.9" customHeight="1"/>
    <row r="38289" ht="24.9" customHeight="1"/>
    <row r="38290" ht="24.9" customHeight="1"/>
    <row r="38291" ht="24.9" customHeight="1"/>
    <row r="38292" ht="24.9" customHeight="1"/>
    <row r="38293" ht="24.9" customHeight="1"/>
    <row r="38294" ht="24.9" customHeight="1"/>
    <row r="38295" ht="24.9" customHeight="1"/>
    <row r="38296" ht="24.9" customHeight="1"/>
    <row r="38297" ht="24.9" customHeight="1"/>
    <row r="38298" ht="24.9" customHeight="1"/>
    <row r="38299" ht="24.9" customHeight="1"/>
    <row r="38300" ht="24.9" customHeight="1"/>
    <row r="38301" ht="24.9" customHeight="1"/>
    <row r="38302" ht="24.9" customHeight="1"/>
    <row r="38303" ht="24.9" customHeight="1"/>
    <row r="38304" ht="24.9" customHeight="1"/>
    <row r="38305" ht="24.9" customHeight="1"/>
    <row r="38306" ht="24.9" customHeight="1"/>
    <row r="38307" ht="24.9" customHeight="1"/>
    <row r="38308" ht="24.9" customHeight="1"/>
    <row r="38309" ht="24.9" customHeight="1"/>
    <row r="38310" ht="24.9" customHeight="1"/>
    <row r="38311" ht="24.9" customHeight="1"/>
    <row r="38312" ht="24.9" customHeight="1"/>
    <row r="38313" ht="24.9" customHeight="1"/>
    <row r="38314" ht="24.9" customHeight="1"/>
    <row r="38315" ht="24.9" customHeight="1"/>
    <row r="38316" ht="24.9" customHeight="1"/>
    <row r="38317" ht="24.9" customHeight="1"/>
    <row r="38318" ht="24.9" customHeight="1"/>
    <row r="38319" ht="24.9" customHeight="1"/>
    <row r="38320" ht="24.9" customHeight="1"/>
    <row r="38321" ht="24.9" customHeight="1"/>
    <row r="38322" ht="24.9" customHeight="1"/>
    <row r="38323" ht="24.9" customHeight="1"/>
    <row r="38324" ht="24.9" customHeight="1"/>
    <row r="38325" ht="24.9" customHeight="1"/>
    <row r="38326" ht="24.9" customHeight="1"/>
    <row r="38327" ht="24.9" customHeight="1"/>
    <row r="38328" ht="24.9" customHeight="1"/>
    <row r="38329" ht="24.9" customHeight="1"/>
    <row r="38330" ht="24.9" customHeight="1"/>
    <row r="38331" ht="24.9" customHeight="1"/>
    <row r="38332" ht="24.9" customHeight="1"/>
    <row r="38333" ht="24.9" customHeight="1"/>
    <row r="38334" ht="24.9" customHeight="1"/>
    <row r="38335" ht="24.9" customHeight="1"/>
    <row r="38336" ht="24.9" customHeight="1"/>
    <row r="38337" ht="24.9" customHeight="1"/>
    <row r="38338" ht="24.9" customHeight="1"/>
    <row r="38339" ht="24.9" customHeight="1"/>
    <row r="38340" ht="24.9" customHeight="1"/>
    <row r="38341" ht="24.9" customHeight="1"/>
    <row r="38342" ht="24.9" customHeight="1"/>
    <row r="38343" ht="24.9" customHeight="1"/>
    <row r="38344" ht="24.9" customHeight="1"/>
    <row r="38345" ht="24.9" customHeight="1"/>
    <row r="38346" ht="24.9" customHeight="1"/>
    <row r="38347" ht="24.9" customHeight="1"/>
    <row r="38348" ht="24.9" customHeight="1"/>
    <row r="38349" ht="24.9" customHeight="1"/>
    <row r="38350" ht="24.9" customHeight="1"/>
    <row r="38351" ht="24.9" customHeight="1"/>
    <row r="38352" ht="24.9" customHeight="1"/>
    <row r="38353" ht="24.9" customHeight="1"/>
    <row r="38354" ht="24.9" customHeight="1"/>
    <row r="38355" ht="24.9" customHeight="1"/>
    <row r="38356" ht="24.9" customHeight="1"/>
    <row r="38357" ht="24.9" customHeight="1"/>
    <row r="38358" ht="24.9" customHeight="1"/>
    <row r="38359" ht="24.9" customHeight="1"/>
    <row r="38360" ht="24.9" customHeight="1"/>
    <row r="38361" ht="24.9" customHeight="1"/>
    <row r="38362" ht="24.9" customHeight="1"/>
    <row r="38363" ht="24.9" customHeight="1"/>
    <row r="38364" ht="24.9" customHeight="1"/>
    <row r="38365" ht="24.9" customHeight="1"/>
    <row r="38366" ht="24.9" customHeight="1"/>
    <row r="38367" ht="24.9" customHeight="1"/>
    <row r="38368" ht="24.9" customHeight="1"/>
    <row r="38369" ht="24.9" customHeight="1"/>
    <row r="38370" ht="24.9" customHeight="1"/>
    <row r="38371" ht="24.9" customHeight="1"/>
    <row r="38372" ht="24.9" customHeight="1"/>
    <row r="38373" ht="24.9" customHeight="1"/>
    <row r="38374" ht="24.9" customHeight="1"/>
    <row r="38375" ht="24.9" customHeight="1"/>
    <row r="38376" ht="24.9" customHeight="1"/>
    <row r="38377" ht="24.9" customHeight="1"/>
    <row r="38378" ht="24.9" customHeight="1"/>
    <row r="38379" ht="24.9" customHeight="1"/>
    <row r="38380" ht="24.9" customHeight="1"/>
    <row r="38381" ht="24.9" customHeight="1"/>
    <row r="38382" ht="24.9" customHeight="1"/>
    <row r="38383" ht="24.9" customHeight="1"/>
    <row r="38384" ht="24.9" customHeight="1"/>
    <row r="38385" ht="24.9" customHeight="1"/>
    <row r="38386" ht="24.9" customHeight="1"/>
    <row r="38387" ht="24.9" customHeight="1"/>
    <row r="38388" ht="24.9" customHeight="1"/>
    <row r="38389" ht="24.9" customHeight="1"/>
    <row r="38390" ht="24.9" customHeight="1"/>
    <row r="38391" ht="24.9" customHeight="1"/>
    <row r="38392" ht="24.9" customHeight="1"/>
    <row r="38393" ht="24.9" customHeight="1"/>
    <row r="38394" ht="24.9" customHeight="1"/>
    <row r="38395" ht="24.9" customHeight="1"/>
    <row r="38396" ht="24.9" customHeight="1"/>
    <row r="38397" ht="24.9" customHeight="1"/>
    <row r="38398" ht="24.9" customHeight="1"/>
    <row r="38399" ht="24.9" customHeight="1"/>
    <row r="38400" ht="24.9" customHeight="1"/>
    <row r="38401" ht="24.9" customHeight="1"/>
    <row r="38402" ht="24.9" customHeight="1"/>
    <row r="38403" ht="24.9" customHeight="1"/>
    <row r="38404" ht="24.9" customHeight="1"/>
    <row r="38405" ht="24.9" customHeight="1"/>
    <row r="38406" ht="24.9" customHeight="1"/>
    <row r="38407" ht="24.9" customHeight="1"/>
    <row r="38408" ht="24.9" customHeight="1"/>
    <row r="38409" ht="24.9" customHeight="1"/>
    <row r="38410" ht="24.9" customHeight="1"/>
    <row r="38411" ht="24.9" customHeight="1"/>
    <row r="38412" ht="24.9" customHeight="1"/>
    <row r="38413" ht="24.9" customHeight="1"/>
    <row r="38414" ht="24.9" customHeight="1"/>
    <row r="38415" ht="24.9" customHeight="1"/>
    <row r="38416" ht="24.9" customHeight="1"/>
    <row r="38417" ht="24.9" customHeight="1"/>
    <row r="38418" ht="24.9" customHeight="1"/>
    <row r="38419" ht="24.9" customHeight="1"/>
    <row r="38420" ht="24.9" customHeight="1"/>
    <row r="38421" ht="24.9" customHeight="1"/>
    <row r="38422" ht="24.9" customHeight="1"/>
    <row r="38423" ht="24.9" customHeight="1"/>
    <row r="38424" ht="24.9" customHeight="1"/>
    <row r="38425" ht="24.9" customHeight="1"/>
    <row r="38426" ht="24.9" customHeight="1"/>
    <row r="38427" ht="24.9" customHeight="1"/>
    <row r="38428" ht="24.9" customHeight="1"/>
    <row r="38429" ht="24.9" customHeight="1"/>
    <row r="38430" ht="24.9" customHeight="1"/>
    <row r="38431" ht="24.9" customHeight="1"/>
    <row r="38432" ht="24.9" customHeight="1"/>
    <row r="38433" ht="24.9" customHeight="1"/>
    <row r="38434" ht="24.9" customHeight="1"/>
    <row r="38435" ht="24.9" customHeight="1"/>
    <row r="38436" ht="24.9" customHeight="1"/>
    <row r="38437" ht="24.9" customHeight="1"/>
    <row r="38438" ht="24.9" customHeight="1"/>
    <row r="38439" ht="24.9" customHeight="1"/>
    <row r="38440" ht="24.9" customHeight="1"/>
    <row r="38441" ht="24.9" customHeight="1"/>
    <row r="38442" ht="24.9" customHeight="1"/>
    <row r="38443" ht="24.9" customHeight="1"/>
    <row r="38444" ht="24.9" customHeight="1"/>
    <row r="38445" ht="24.9" customHeight="1"/>
    <row r="38446" ht="24.9" customHeight="1"/>
    <row r="38447" ht="24.9" customHeight="1"/>
    <row r="38448" ht="24.9" customHeight="1"/>
    <row r="38449" ht="24.9" customHeight="1"/>
    <row r="38450" ht="24.9" customHeight="1"/>
    <row r="38451" ht="24.9" customHeight="1"/>
    <row r="38452" ht="24.9" customHeight="1"/>
    <row r="38453" ht="24.9" customHeight="1"/>
    <row r="38454" ht="24.9" customHeight="1"/>
    <row r="38455" ht="24.9" customHeight="1"/>
    <row r="38456" ht="24.9" customHeight="1"/>
    <row r="38457" ht="24.9" customHeight="1"/>
    <row r="38458" ht="24.9" customHeight="1"/>
    <row r="38459" ht="24.9" customHeight="1"/>
    <row r="38460" ht="24.9" customHeight="1"/>
    <row r="38461" ht="24.9" customHeight="1"/>
    <row r="38462" ht="24.9" customHeight="1"/>
    <row r="38463" ht="24.9" customHeight="1"/>
    <row r="38464" ht="24.9" customHeight="1"/>
    <row r="38465" ht="24.9" customHeight="1"/>
    <row r="38466" ht="24.9" customHeight="1"/>
    <row r="38467" ht="24.9" customHeight="1"/>
    <row r="38468" ht="24.9" customHeight="1"/>
    <row r="38469" ht="24.9" customHeight="1"/>
    <row r="38470" ht="24.9" customHeight="1"/>
    <row r="38471" ht="24.9" customHeight="1"/>
    <row r="38472" ht="24.9" customHeight="1"/>
    <row r="38473" ht="24.9" customHeight="1"/>
    <row r="38474" ht="24.9" customHeight="1"/>
    <row r="38475" ht="24.9" customHeight="1"/>
    <row r="38476" ht="24.9" customHeight="1"/>
    <row r="38477" ht="24.9" customHeight="1"/>
    <row r="38478" ht="24.9" customHeight="1"/>
    <row r="38479" ht="24.9" customHeight="1"/>
    <row r="38480" ht="24.9" customHeight="1"/>
    <row r="38481" ht="24.9" customHeight="1"/>
    <row r="38482" ht="24.9" customHeight="1"/>
    <row r="38483" ht="24.9" customHeight="1"/>
    <row r="38484" ht="24.9" customHeight="1"/>
    <row r="38485" ht="24.9" customHeight="1"/>
    <row r="38486" ht="24.9" customHeight="1"/>
    <row r="38487" ht="24.9" customHeight="1"/>
    <row r="38488" ht="24.9" customHeight="1"/>
    <row r="38489" ht="24.9" customHeight="1"/>
    <row r="38490" ht="24.9" customHeight="1"/>
    <row r="38491" ht="24.9" customHeight="1"/>
    <row r="38492" ht="24.9" customHeight="1"/>
    <row r="38493" ht="24.9" customHeight="1"/>
    <row r="38494" ht="24.9" customHeight="1"/>
    <row r="38495" ht="24.9" customHeight="1"/>
    <row r="38496" ht="24.9" customHeight="1"/>
    <row r="38497" ht="24.9" customHeight="1"/>
    <row r="38498" ht="24.9" customHeight="1"/>
    <row r="38499" ht="24.9" customHeight="1"/>
    <row r="38500" ht="24.9" customHeight="1"/>
    <row r="38501" ht="24.9" customHeight="1"/>
    <row r="38502" ht="24.9" customHeight="1"/>
    <row r="38503" ht="24.9" customHeight="1"/>
    <row r="38504" ht="24.9" customHeight="1"/>
    <row r="38505" ht="24.9" customHeight="1"/>
    <row r="38506" ht="24.9" customHeight="1"/>
    <row r="38507" ht="24.9" customHeight="1"/>
    <row r="38508" ht="24.9" customHeight="1"/>
    <row r="38509" ht="24.9" customHeight="1"/>
    <row r="38510" ht="24.9" customHeight="1"/>
    <row r="38511" ht="24.9" customHeight="1"/>
    <row r="38512" ht="24.9" customHeight="1"/>
    <row r="38513" ht="24.9" customHeight="1"/>
    <row r="38514" ht="24.9" customHeight="1"/>
    <row r="38515" ht="24.9" customHeight="1"/>
    <row r="38516" ht="24.9" customHeight="1"/>
    <row r="38517" ht="24.9" customHeight="1"/>
    <row r="38518" ht="24.9" customHeight="1"/>
    <row r="38519" ht="24.9" customHeight="1"/>
    <row r="38520" ht="24.9" customHeight="1"/>
    <row r="38521" ht="24.9" customHeight="1"/>
    <row r="38522" ht="24.9" customHeight="1"/>
    <row r="38523" ht="24.9" customHeight="1"/>
    <row r="38524" ht="24.9" customHeight="1"/>
    <row r="38525" ht="24.9" customHeight="1"/>
    <row r="38526" ht="24.9" customHeight="1"/>
    <row r="38527" ht="24.9" customHeight="1"/>
    <row r="38528" ht="24.9" customHeight="1"/>
    <row r="38529" ht="24.9" customHeight="1"/>
    <row r="38530" ht="24.9" customHeight="1"/>
    <row r="38531" ht="24.9" customHeight="1"/>
    <row r="38532" ht="24.9" customHeight="1"/>
    <row r="38533" ht="24.9" customHeight="1"/>
    <row r="38534" ht="24.9" customHeight="1"/>
    <row r="38535" ht="24.9" customHeight="1"/>
    <row r="38536" ht="24.9" customHeight="1"/>
    <row r="38537" ht="24.9" customHeight="1"/>
    <row r="38538" ht="24.9" customHeight="1"/>
    <row r="38539" ht="24.9" customHeight="1"/>
    <row r="38540" ht="24.9" customHeight="1"/>
    <row r="38541" ht="24.9" customHeight="1"/>
    <row r="38542" ht="24.9" customHeight="1"/>
    <row r="38543" ht="24.9" customHeight="1"/>
    <row r="38544" ht="24.9" customHeight="1"/>
    <row r="38545" ht="24.9" customHeight="1"/>
    <row r="38546" ht="24.9" customHeight="1"/>
    <row r="38547" ht="24.9" customHeight="1"/>
    <row r="38548" ht="24.9" customHeight="1"/>
    <row r="38549" ht="24.9" customHeight="1"/>
    <row r="38550" ht="24.9" customHeight="1"/>
    <row r="38551" ht="24.9" customHeight="1"/>
    <row r="38552" ht="24.9" customHeight="1"/>
    <row r="38553" ht="24.9" customHeight="1"/>
    <row r="38554" ht="24.9" customHeight="1"/>
    <row r="38555" ht="24.9" customHeight="1"/>
    <row r="38556" ht="24.9" customHeight="1"/>
    <row r="38557" ht="24.9" customHeight="1"/>
    <row r="38558" ht="24.9" customHeight="1"/>
    <row r="38559" ht="24.9" customHeight="1"/>
    <row r="38560" ht="24.9" customHeight="1"/>
    <row r="38561" ht="24.9" customHeight="1"/>
    <row r="38562" ht="24.9" customHeight="1"/>
    <row r="38563" ht="24.9" customHeight="1"/>
    <row r="38564" ht="24.9" customHeight="1"/>
    <row r="38565" ht="24.9" customHeight="1"/>
    <row r="38566" ht="24.9" customHeight="1"/>
    <row r="38567" ht="24.9" customHeight="1"/>
    <row r="38568" ht="24.9" customHeight="1"/>
    <row r="38569" ht="24.9" customHeight="1"/>
    <row r="38570" ht="24.9" customHeight="1"/>
    <row r="38571" ht="24.9" customHeight="1"/>
    <row r="38572" ht="24.9" customHeight="1"/>
    <row r="38573" ht="24.9" customHeight="1"/>
    <row r="38574" ht="24.9" customHeight="1"/>
    <row r="38575" ht="24.9" customHeight="1"/>
    <row r="38576" ht="24.9" customHeight="1"/>
    <row r="38577" ht="24.9" customHeight="1"/>
    <row r="38578" ht="24.9" customHeight="1"/>
    <row r="38579" ht="24.9" customHeight="1"/>
    <row r="38580" ht="24.9" customHeight="1"/>
    <row r="38581" ht="24.9" customHeight="1"/>
    <row r="38582" ht="24.9" customHeight="1"/>
    <row r="38583" ht="24.9" customHeight="1"/>
    <row r="38584" ht="24.9" customHeight="1"/>
    <row r="38585" ht="24.9" customHeight="1"/>
    <row r="38586" ht="24.9" customHeight="1"/>
    <row r="38587" ht="24.9" customHeight="1"/>
    <row r="38588" ht="24.9" customHeight="1"/>
    <row r="38589" ht="24.9" customHeight="1"/>
    <row r="38590" ht="24.9" customHeight="1"/>
    <row r="38591" ht="24.9" customHeight="1"/>
    <row r="38592" ht="24.9" customHeight="1"/>
    <row r="38593" ht="24.9" customHeight="1"/>
    <row r="38594" ht="24.9" customHeight="1"/>
    <row r="38595" ht="24.9" customHeight="1"/>
    <row r="38596" ht="24.9" customHeight="1"/>
    <row r="38597" ht="24.9" customHeight="1"/>
    <row r="38598" ht="24.9" customHeight="1"/>
    <row r="38599" ht="24.9" customHeight="1"/>
    <row r="38600" ht="24.9" customHeight="1"/>
    <row r="38601" ht="24.9" customHeight="1"/>
    <row r="38602" ht="24.9" customHeight="1"/>
    <row r="38603" ht="24.9" customHeight="1"/>
    <row r="38604" ht="24.9" customHeight="1"/>
    <row r="38605" ht="24.9" customHeight="1"/>
    <row r="38606" ht="24.9" customHeight="1"/>
    <row r="38607" ht="24.9" customHeight="1"/>
    <row r="38608" ht="24.9" customHeight="1"/>
    <row r="38609" ht="24.9" customHeight="1"/>
    <row r="38610" ht="24.9" customHeight="1"/>
    <row r="38611" ht="24.9" customHeight="1"/>
    <row r="38612" ht="24.9" customHeight="1"/>
    <row r="38613" ht="24.9" customHeight="1"/>
    <row r="38614" ht="24.9" customHeight="1"/>
    <row r="38615" ht="24.9" customHeight="1"/>
    <row r="38616" ht="24.9" customHeight="1"/>
    <row r="38617" ht="24.9" customHeight="1"/>
    <row r="38618" ht="24.9" customHeight="1"/>
    <row r="38619" ht="24.9" customHeight="1"/>
    <row r="38620" ht="24.9" customHeight="1"/>
    <row r="38621" ht="24.9" customHeight="1"/>
    <row r="38622" ht="24.9" customHeight="1"/>
    <row r="38623" ht="24.9" customHeight="1"/>
    <row r="38624" ht="24.9" customHeight="1"/>
    <row r="38625" ht="24.9" customHeight="1"/>
    <row r="38626" ht="24.9" customHeight="1"/>
    <row r="38627" ht="24.9" customHeight="1"/>
    <row r="38628" ht="24.9" customHeight="1"/>
    <row r="38629" ht="24.9" customHeight="1"/>
    <row r="38630" ht="24.9" customHeight="1"/>
    <row r="38631" ht="24.9" customHeight="1"/>
    <row r="38632" ht="24.9" customHeight="1"/>
    <row r="38633" ht="24.9" customHeight="1"/>
    <row r="38634" ht="24.9" customHeight="1"/>
    <row r="38635" ht="24.9" customHeight="1"/>
    <row r="38636" ht="24.9" customHeight="1"/>
    <row r="38637" ht="24.9" customHeight="1"/>
    <row r="38638" ht="24.9" customHeight="1"/>
    <row r="38639" ht="24.9" customHeight="1"/>
    <row r="38640" ht="24.9" customHeight="1"/>
    <row r="38641" ht="24.9" customHeight="1"/>
    <row r="38642" ht="24.9" customHeight="1"/>
    <row r="38643" ht="24.9" customHeight="1"/>
    <row r="38644" ht="24.9" customHeight="1"/>
    <row r="38645" ht="24.9" customHeight="1"/>
    <row r="38646" ht="24.9" customHeight="1"/>
    <row r="38647" ht="24.9" customHeight="1"/>
    <row r="38648" ht="24.9" customHeight="1"/>
    <row r="38649" ht="24.9" customHeight="1"/>
    <row r="38650" ht="24.9" customHeight="1"/>
    <row r="38651" ht="24.9" customHeight="1"/>
    <row r="38652" ht="24.9" customHeight="1"/>
    <row r="38653" ht="24.9" customHeight="1"/>
    <row r="38654" ht="24.9" customHeight="1"/>
    <row r="38655" ht="24.9" customHeight="1"/>
    <row r="38656" ht="24.9" customHeight="1"/>
    <row r="38657" ht="24.9" customHeight="1"/>
    <row r="38658" ht="24.9" customHeight="1"/>
    <row r="38659" ht="24.9" customHeight="1"/>
    <row r="38660" ht="24.9" customHeight="1"/>
    <row r="38661" ht="24.9" customHeight="1"/>
    <row r="38662" ht="24.9" customHeight="1"/>
    <row r="38663" ht="24.9" customHeight="1"/>
    <row r="38664" ht="24.9" customHeight="1"/>
    <row r="38665" ht="24.9" customHeight="1"/>
    <row r="38666" ht="24.9" customHeight="1"/>
    <row r="38667" ht="24.9" customHeight="1"/>
    <row r="38668" ht="24.9" customHeight="1"/>
    <row r="38669" ht="24.9" customHeight="1"/>
    <row r="38670" ht="24.9" customHeight="1"/>
    <row r="38671" ht="24.9" customHeight="1"/>
    <row r="38672" ht="24.9" customHeight="1"/>
    <row r="38673" ht="24.9" customHeight="1"/>
    <row r="38674" ht="24.9" customHeight="1"/>
    <row r="38675" ht="24.9" customHeight="1"/>
    <row r="38676" ht="24.9" customHeight="1"/>
    <row r="38677" ht="24.9" customHeight="1"/>
    <row r="38678" ht="24.9" customHeight="1"/>
    <row r="38679" ht="24.9" customHeight="1"/>
    <row r="38680" ht="24.9" customHeight="1"/>
    <row r="38681" ht="24.9" customHeight="1"/>
    <row r="38682" ht="24.9" customHeight="1"/>
    <row r="38683" ht="24.9" customHeight="1"/>
    <row r="38684" ht="24.9" customHeight="1"/>
    <row r="38685" ht="24.9" customHeight="1"/>
    <row r="38686" ht="24.9" customHeight="1"/>
    <row r="38687" ht="24.9" customHeight="1"/>
    <row r="38688" ht="24.9" customHeight="1"/>
    <row r="38689" ht="24.9" customHeight="1"/>
    <row r="38690" ht="24.9" customHeight="1"/>
    <row r="38691" ht="24.9" customHeight="1"/>
    <row r="38692" ht="24.9" customHeight="1"/>
    <row r="38693" ht="24.9" customHeight="1"/>
    <row r="38694" ht="24.9" customHeight="1"/>
    <row r="38695" ht="24.9" customHeight="1"/>
    <row r="38696" ht="24.9" customHeight="1"/>
    <row r="38697" ht="24.9" customHeight="1"/>
    <row r="38698" ht="24.9" customHeight="1"/>
    <row r="38699" ht="24.9" customHeight="1"/>
    <row r="38700" ht="24.9" customHeight="1"/>
    <row r="38701" ht="24.9" customHeight="1"/>
    <row r="38702" ht="24.9" customHeight="1"/>
    <row r="38703" ht="24.9" customHeight="1"/>
    <row r="38704" ht="24.9" customHeight="1"/>
    <row r="38705" ht="24.9" customHeight="1"/>
    <row r="38706" ht="24.9" customHeight="1"/>
    <row r="38707" ht="24.9" customHeight="1"/>
    <row r="38708" ht="24.9" customHeight="1"/>
    <row r="38709" ht="24.9" customHeight="1"/>
    <row r="38710" ht="24.9" customHeight="1"/>
    <row r="38711" ht="24.9" customHeight="1"/>
    <row r="38712" ht="24.9" customHeight="1"/>
    <row r="38713" ht="24.9" customHeight="1"/>
    <row r="38714" ht="24.9" customHeight="1"/>
    <row r="38715" ht="24.9" customHeight="1"/>
    <row r="38716" ht="24.9" customHeight="1"/>
    <row r="38717" ht="24.9" customHeight="1"/>
    <row r="38718" ht="24.9" customHeight="1"/>
    <row r="38719" ht="24.9" customHeight="1"/>
    <row r="38720" ht="24.9" customHeight="1"/>
    <row r="38721" ht="24.9" customHeight="1"/>
    <row r="38722" ht="24.9" customHeight="1"/>
    <row r="38723" ht="24.9" customHeight="1"/>
    <row r="38724" ht="24.9" customHeight="1"/>
    <row r="38725" ht="24.9" customHeight="1"/>
    <row r="38726" ht="24.9" customHeight="1"/>
    <row r="38727" ht="24.9" customHeight="1"/>
    <row r="38728" ht="24.9" customHeight="1"/>
    <row r="38729" ht="24.9" customHeight="1"/>
    <row r="38730" ht="24.9" customHeight="1"/>
    <row r="38731" ht="24.9" customHeight="1"/>
    <row r="38732" ht="24.9" customHeight="1"/>
    <row r="38733" ht="24.9" customHeight="1"/>
    <row r="38734" ht="24.9" customHeight="1"/>
    <row r="38735" ht="24.9" customHeight="1"/>
    <row r="38736" ht="24.9" customHeight="1"/>
    <row r="38737" ht="24.9" customHeight="1"/>
    <row r="38738" ht="24.9" customHeight="1"/>
    <row r="38739" ht="24.9" customHeight="1"/>
    <row r="38740" ht="24.9" customHeight="1"/>
    <row r="38741" ht="24.9" customHeight="1"/>
    <row r="38742" ht="24.9" customHeight="1"/>
    <row r="38743" ht="24.9" customHeight="1"/>
    <row r="38744" ht="24.9" customHeight="1"/>
    <row r="38745" ht="24.9" customHeight="1"/>
    <row r="38746" ht="24.9" customHeight="1"/>
    <row r="38747" ht="24.9" customHeight="1"/>
    <row r="38748" ht="24.9" customHeight="1"/>
    <row r="38749" ht="24.9" customHeight="1"/>
    <row r="38750" ht="24.9" customHeight="1"/>
    <row r="38751" ht="24.9" customHeight="1"/>
    <row r="38752" ht="24.9" customHeight="1"/>
    <row r="38753" ht="24.9" customHeight="1"/>
    <row r="38754" ht="24.9" customHeight="1"/>
    <row r="38755" ht="24.9" customHeight="1"/>
    <row r="38756" ht="24.9" customHeight="1"/>
    <row r="38757" ht="24.9" customHeight="1"/>
    <row r="38758" ht="24.9" customHeight="1"/>
    <row r="38759" ht="24.9" customHeight="1"/>
    <row r="38760" ht="24.9" customHeight="1"/>
    <row r="38761" ht="24.9" customHeight="1"/>
    <row r="38762" ht="24.9" customHeight="1"/>
    <row r="38763" ht="24.9" customHeight="1"/>
    <row r="38764" ht="24.9" customHeight="1"/>
    <row r="38765" ht="24.9" customHeight="1"/>
    <row r="38766" ht="24.9" customHeight="1"/>
    <row r="38767" ht="24.9" customHeight="1"/>
    <row r="38768" ht="24.9" customHeight="1"/>
    <row r="38769" ht="24.9" customHeight="1"/>
    <row r="38770" ht="24.9" customHeight="1"/>
    <row r="38771" ht="24.9" customHeight="1"/>
    <row r="38772" ht="24.9" customHeight="1"/>
    <row r="38773" ht="24.9" customHeight="1"/>
    <row r="38774" ht="24.9" customHeight="1"/>
    <row r="38775" ht="24.9" customHeight="1"/>
    <row r="38776" ht="24.9" customHeight="1"/>
    <row r="38777" ht="24.9" customHeight="1"/>
    <row r="38778" ht="24.9" customHeight="1"/>
    <row r="38779" ht="24.9" customHeight="1"/>
    <row r="38780" ht="24.9" customHeight="1"/>
    <row r="38781" ht="24.9" customHeight="1"/>
    <row r="38782" ht="24.9" customHeight="1"/>
    <row r="38783" ht="24.9" customHeight="1"/>
    <row r="38784" ht="24.9" customHeight="1"/>
    <row r="38785" ht="24.9" customHeight="1"/>
    <row r="38786" ht="24.9" customHeight="1"/>
    <row r="38787" ht="24.9" customHeight="1"/>
    <row r="38788" ht="24.9" customHeight="1"/>
    <row r="38789" ht="24.9" customHeight="1"/>
    <row r="38790" ht="24.9" customHeight="1"/>
    <row r="38791" ht="24.9" customHeight="1"/>
    <row r="38792" ht="24.9" customHeight="1"/>
    <row r="38793" ht="24.9" customHeight="1"/>
    <row r="38794" ht="24.9" customHeight="1"/>
    <row r="38795" ht="24.9" customHeight="1"/>
    <row r="38796" ht="24.9" customHeight="1"/>
    <row r="38797" ht="24.9" customHeight="1"/>
    <row r="38798" ht="24.9" customHeight="1"/>
    <row r="38799" ht="24.9" customHeight="1"/>
    <row r="38800" ht="24.9" customHeight="1"/>
    <row r="38801" ht="24.9" customHeight="1"/>
    <row r="38802" ht="24.9" customHeight="1"/>
    <row r="38803" ht="24.9" customHeight="1"/>
    <row r="38804" ht="24.9" customHeight="1"/>
    <row r="38805" ht="24.9" customHeight="1"/>
    <row r="38806" ht="24.9" customHeight="1"/>
    <row r="38807" ht="24.9" customHeight="1"/>
    <row r="38808" ht="24.9" customHeight="1"/>
    <row r="38809" ht="24.9" customHeight="1"/>
    <row r="38810" ht="24.9" customHeight="1"/>
    <row r="38811" ht="24.9" customHeight="1"/>
    <row r="38812" ht="24.9" customHeight="1"/>
    <row r="38813" ht="24.9" customHeight="1"/>
    <row r="38814" ht="24.9" customHeight="1"/>
    <row r="38815" ht="24.9" customHeight="1"/>
    <row r="38816" ht="24.9" customHeight="1"/>
    <row r="38817" ht="24.9" customHeight="1"/>
    <row r="38818" ht="24.9" customHeight="1"/>
    <row r="38819" ht="24.9" customHeight="1"/>
    <row r="38820" ht="24.9" customHeight="1"/>
    <row r="38821" ht="24.9" customHeight="1"/>
    <row r="38822" ht="24.9" customHeight="1"/>
    <row r="38823" ht="24.9" customHeight="1"/>
    <row r="38824" ht="24.9" customHeight="1"/>
    <row r="38825" ht="24.9" customHeight="1"/>
    <row r="38826" ht="24.9" customHeight="1"/>
    <row r="38827" ht="24.9" customHeight="1"/>
    <row r="38828" ht="24.9" customHeight="1"/>
    <row r="38829" ht="24.9" customHeight="1"/>
    <row r="38830" ht="24.9" customHeight="1"/>
    <row r="38831" ht="24.9" customHeight="1"/>
    <row r="38832" ht="24.9" customHeight="1"/>
    <row r="38833" ht="24.9" customHeight="1"/>
    <row r="38834" ht="24.9" customHeight="1"/>
    <row r="38835" ht="24.9" customHeight="1"/>
    <row r="38836" ht="24.9" customHeight="1"/>
    <row r="38837" ht="24.9" customHeight="1"/>
    <row r="38838" ht="24.9" customHeight="1"/>
    <row r="38839" ht="24.9" customHeight="1"/>
    <row r="38840" ht="24.9" customHeight="1"/>
    <row r="38841" ht="24.9" customHeight="1"/>
    <row r="38842" ht="24.9" customHeight="1"/>
    <row r="38843" ht="24.9" customHeight="1"/>
    <row r="38844" ht="24.9" customHeight="1"/>
    <row r="38845" ht="24.9" customHeight="1"/>
    <row r="38846" ht="24.9" customHeight="1"/>
    <row r="38847" ht="24.9" customHeight="1"/>
    <row r="38848" ht="24.9" customHeight="1"/>
    <row r="38849" ht="24.9" customHeight="1"/>
    <row r="38850" ht="24.9" customHeight="1"/>
    <row r="38851" ht="24.9" customHeight="1"/>
    <row r="38852" ht="24.9" customHeight="1"/>
    <row r="38853" ht="24.9" customHeight="1"/>
    <row r="38854" ht="24.9" customHeight="1"/>
    <row r="38855" ht="24.9" customHeight="1"/>
    <row r="38856" ht="24.9" customHeight="1"/>
    <row r="38857" ht="24.9" customHeight="1"/>
    <row r="38858" ht="24.9" customHeight="1"/>
    <row r="38859" ht="24.9" customHeight="1"/>
    <row r="38860" ht="24.9" customHeight="1"/>
    <row r="38861" ht="24.9" customHeight="1"/>
    <row r="38862" ht="24.9" customHeight="1"/>
    <row r="38863" ht="24.9" customHeight="1"/>
    <row r="38864" ht="24.9" customHeight="1"/>
    <row r="38865" ht="24.9" customHeight="1"/>
    <row r="38866" ht="24.9" customHeight="1"/>
    <row r="38867" ht="24.9" customHeight="1"/>
    <row r="38868" ht="24.9" customHeight="1"/>
    <row r="38869" ht="24.9" customHeight="1"/>
    <row r="38870" ht="24.9" customHeight="1"/>
    <row r="38871" ht="24.9" customHeight="1"/>
    <row r="38872" ht="24.9" customHeight="1"/>
    <row r="38873" ht="24.9" customHeight="1"/>
    <row r="38874" ht="24.9" customHeight="1"/>
    <row r="38875" ht="24.9" customHeight="1"/>
    <row r="38876" ht="24.9" customHeight="1"/>
    <row r="38877" ht="24.9" customHeight="1"/>
    <row r="38878" ht="24.9" customHeight="1"/>
    <row r="38879" ht="24.9" customHeight="1"/>
    <row r="38880" ht="24.9" customHeight="1"/>
    <row r="38881" ht="24.9" customHeight="1"/>
    <row r="38882" ht="24.9" customHeight="1"/>
    <row r="38883" ht="24.9" customHeight="1"/>
    <row r="38884" ht="24.9" customHeight="1"/>
    <row r="38885" ht="24.9" customHeight="1"/>
    <row r="38886" ht="24.9" customHeight="1"/>
    <row r="38887" ht="24.9" customHeight="1"/>
    <row r="38888" ht="24.9" customHeight="1"/>
    <row r="38889" ht="24.9" customHeight="1"/>
    <row r="38890" ht="24.9" customHeight="1"/>
    <row r="38891" ht="24.9" customHeight="1"/>
    <row r="38892" ht="24.9" customHeight="1"/>
    <row r="38893" ht="24.9" customHeight="1"/>
    <row r="38894" ht="24.9" customHeight="1"/>
    <row r="38895" ht="24.9" customHeight="1"/>
    <row r="38896" ht="24.9" customHeight="1"/>
    <row r="38897" ht="24.9" customHeight="1"/>
    <row r="38898" ht="24.9" customHeight="1"/>
    <row r="38899" ht="24.9" customHeight="1"/>
    <row r="38900" ht="24.9" customHeight="1"/>
    <row r="38901" ht="24.9" customHeight="1"/>
    <row r="38902" ht="24.9" customHeight="1"/>
    <row r="38903" ht="24.9" customHeight="1"/>
    <row r="38904" ht="24.9" customHeight="1"/>
    <row r="38905" ht="24.9" customHeight="1"/>
    <row r="38906" ht="24.9" customHeight="1"/>
    <row r="38907" ht="24.9" customHeight="1"/>
    <row r="38908" ht="24.9" customHeight="1"/>
    <row r="38909" ht="24.9" customHeight="1"/>
    <row r="38910" ht="24.9" customHeight="1"/>
    <row r="38911" ht="24.9" customHeight="1"/>
    <row r="38912" ht="24.9" customHeight="1"/>
    <row r="38913" ht="24.9" customHeight="1"/>
    <row r="38914" ht="24.9" customHeight="1"/>
    <row r="38915" ht="24.9" customHeight="1"/>
    <row r="38916" ht="24.9" customHeight="1"/>
    <row r="38917" ht="24.9" customHeight="1"/>
    <row r="38918" ht="24.9" customHeight="1"/>
    <row r="38919" ht="24.9" customHeight="1"/>
    <row r="38920" ht="24.9" customHeight="1"/>
    <row r="38921" ht="24.9" customHeight="1"/>
    <row r="38922" ht="24.9" customHeight="1"/>
    <row r="38923" ht="24.9" customHeight="1"/>
    <row r="38924" ht="24.9" customHeight="1"/>
    <row r="38925" ht="24.9" customHeight="1"/>
    <row r="38926" ht="24.9" customHeight="1"/>
    <row r="38927" ht="24.9" customHeight="1"/>
    <row r="38928" ht="24.9" customHeight="1"/>
    <row r="38929" ht="24.9" customHeight="1"/>
    <row r="38930" ht="24.9" customHeight="1"/>
    <row r="38931" ht="24.9" customHeight="1"/>
    <row r="38932" ht="24.9" customHeight="1"/>
    <row r="38933" ht="24.9" customHeight="1"/>
    <row r="38934" ht="24.9" customHeight="1"/>
    <row r="38935" ht="24.9" customHeight="1"/>
    <row r="38936" ht="24.9" customHeight="1"/>
    <row r="38937" ht="24.9" customHeight="1"/>
    <row r="38938" ht="24.9" customHeight="1"/>
    <row r="38939" ht="24.9" customHeight="1"/>
    <row r="38940" ht="24.9" customHeight="1"/>
    <row r="38941" ht="24.9" customHeight="1"/>
    <row r="38942" ht="24.9" customHeight="1"/>
    <row r="38943" ht="24.9" customHeight="1"/>
    <row r="38944" ht="24.9" customHeight="1"/>
    <row r="38945" ht="24.9" customHeight="1"/>
    <row r="38946" ht="24.9" customHeight="1"/>
    <row r="38947" ht="24.9" customHeight="1"/>
    <row r="38948" ht="24.9" customHeight="1"/>
    <row r="38949" ht="24.9" customHeight="1"/>
    <row r="38950" ht="24.9" customHeight="1"/>
    <row r="38951" ht="24.9" customHeight="1"/>
    <row r="38952" ht="24.9" customHeight="1"/>
    <row r="38953" ht="24.9" customHeight="1"/>
    <row r="38954" ht="24.9" customHeight="1"/>
    <row r="38955" ht="24.9" customHeight="1"/>
    <row r="38956" ht="24.9" customHeight="1"/>
    <row r="38957" ht="24.9" customHeight="1"/>
    <row r="38958" ht="24.9" customHeight="1"/>
    <row r="38959" ht="24.9" customHeight="1"/>
    <row r="38960" ht="24.9" customHeight="1"/>
    <row r="38961" ht="24.9" customHeight="1"/>
    <row r="38962" ht="24.9" customHeight="1"/>
    <row r="38963" ht="24.9" customHeight="1"/>
    <row r="38964" ht="24.9" customHeight="1"/>
    <row r="38965" ht="24.9" customHeight="1"/>
    <row r="38966" ht="24.9" customHeight="1"/>
    <row r="38967" ht="24.9" customHeight="1"/>
    <row r="38968" ht="24.9" customHeight="1"/>
    <row r="38969" ht="24.9" customHeight="1"/>
    <row r="38970" ht="24.9" customHeight="1"/>
    <row r="38971" ht="24.9" customHeight="1"/>
    <row r="38972" ht="24.9" customHeight="1"/>
    <row r="38973" ht="24.9" customHeight="1"/>
    <row r="38974" ht="24.9" customHeight="1"/>
    <row r="38975" ht="24.9" customHeight="1"/>
    <row r="38976" ht="24.9" customHeight="1"/>
    <row r="38977" ht="24.9" customHeight="1"/>
    <row r="38978" ht="24.9" customHeight="1"/>
    <row r="38979" ht="24.9" customHeight="1"/>
    <row r="38980" ht="24.9" customHeight="1"/>
    <row r="38981" ht="24.9" customHeight="1"/>
    <row r="38982" ht="24.9" customHeight="1"/>
    <row r="38983" ht="24.9" customHeight="1"/>
    <row r="38984" ht="24.9" customHeight="1"/>
    <row r="38985" ht="24.9" customHeight="1"/>
    <row r="38986" ht="24.9" customHeight="1"/>
    <row r="38987" ht="24.9" customHeight="1"/>
    <row r="38988" ht="24.9" customHeight="1"/>
    <row r="38989" ht="24.9" customHeight="1"/>
    <row r="38990" ht="24.9" customHeight="1"/>
    <row r="38991" ht="24.9" customHeight="1"/>
    <row r="38992" ht="24.9" customHeight="1"/>
    <row r="38993" ht="24.9" customHeight="1"/>
    <row r="38994" ht="24.9" customHeight="1"/>
    <row r="38995" ht="24.9" customHeight="1"/>
    <row r="38996" ht="24.9" customHeight="1"/>
    <row r="38997" ht="24.9" customHeight="1"/>
    <row r="38998" ht="24.9" customHeight="1"/>
    <row r="38999" ht="24.9" customHeight="1"/>
    <row r="39000" ht="24.9" customHeight="1"/>
    <row r="39001" ht="24.9" customHeight="1"/>
    <row r="39002" ht="24.9" customHeight="1"/>
    <row r="39003" ht="24.9" customHeight="1"/>
    <row r="39004" ht="24.9" customHeight="1"/>
    <row r="39005" ht="24.9" customHeight="1"/>
    <row r="39006" ht="24.9" customHeight="1"/>
    <row r="39007" ht="24.9" customHeight="1"/>
    <row r="39008" ht="24.9" customHeight="1"/>
    <row r="39009" ht="24.9" customHeight="1"/>
    <row r="39010" ht="24.9" customHeight="1"/>
    <row r="39011" ht="24.9" customHeight="1"/>
    <row r="39012" ht="24.9" customHeight="1"/>
    <row r="39013" ht="24.9" customHeight="1"/>
    <row r="39014" ht="24.9" customHeight="1"/>
    <row r="39015" ht="24.9" customHeight="1"/>
    <row r="39016" ht="24.9" customHeight="1"/>
    <row r="39017" ht="24.9" customHeight="1"/>
    <row r="39018" ht="24.9" customHeight="1"/>
    <row r="39019" ht="24.9" customHeight="1"/>
    <row r="39020" ht="24.9" customHeight="1"/>
    <row r="39021" ht="24.9" customHeight="1"/>
    <row r="39022" ht="24.9" customHeight="1"/>
    <row r="39023" ht="24.9" customHeight="1"/>
    <row r="39024" ht="24.9" customHeight="1"/>
    <row r="39025" ht="24.9" customHeight="1"/>
    <row r="39026" ht="24.9" customHeight="1"/>
    <row r="39027" ht="24.9" customHeight="1"/>
    <row r="39028" ht="24.9" customHeight="1"/>
    <row r="39029" ht="24.9" customHeight="1"/>
    <row r="39030" ht="24.9" customHeight="1"/>
    <row r="39031" ht="24.9" customHeight="1"/>
    <row r="39032" ht="24.9" customHeight="1"/>
    <row r="39033" ht="24.9" customHeight="1"/>
    <row r="39034" ht="24.9" customHeight="1"/>
    <row r="39035" ht="24.9" customHeight="1"/>
    <row r="39036" ht="24.9" customHeight="1"/>
    <row r="39037" ht="24.9" customHeight="1"/>
    <row r="39038" ht="24.9" customHeight="1"/>
    <row r="39039" ht="24.9" customHeight="1"/>
    <row r="39040" ht="24.9" customHeight="1"/>
    <row r="39041" ht="24.9" customHeight="1"/>
    <row r="39042" ht="24.9" customHeight="1"/>
    <row r="39043" ht="24.9" customHeight="1"/>
    <row r="39044" ht="24.9" customHeight="1"/>
    <row r="39045" ht="24.9" customHeight="1"/>
    <row r="39046" ht="24.9" customHeight="1"/>
    <row r="39047" ht="24.9" customHeight="1"/>
    <row r="39048" ht="24.9" customHeight="1"/>
    <row r="39049" ht="24.9" customHeight="1"/>
    <row r="39050" ht="24.9" customHeight="1"/>
    <row r="39051" ht="24.9" customHeight="1"/>
    <row r="39052" ht="24.9" customHeight="1"/>
    <row r="39053" ht="24.9" customHeight="1"/>
    <row r="39054" ht="24.9" customHeight="1"/>
    <row r="39055" ht="24.9" customHeight="1"/>
    <row r="39056" ht="24.9" customHeight="1"/>
    <row r="39057" ht="24.9" customHeight="1"/>
    <row r="39058" ht="24.9" customHeight="1"/>
    <row r="39059" ht="24.9" customHeight="1"/>
    <row r="39060" ht="24.9" customHeight="1"/>
    <row r="39061" ht="24.9" customHeight="1"/>
    <row r="39062" ht="24.9" customHeight="1"/>
    <row r="39063" ht="24.9" customHeight="1"/>
    <row r="39064" ht="24.9" customHeight="1"/>
    <row r="39065" ht="24.9" customHeight="1"/>
    <row r="39066" ht="24.9" customHeight="1"/>
    <row r="39067" ht="24.9" customHeight="1"/>
    <row r="39068" ht="24.9" customHeight="1"/>
    <row r="39069" ht="24.9" customHeight="1"/>
    <row r="39070" ht="24.9" customHeight="1"/>
    <row r="39071" ht="24.9" customHeight="1"/>
    <row r="39072" ht="24.9" customHeight="1"/>
    <row r="39073" ht="24.9" customHeight="1"/>
    <row r="39074" ht="24.9" customHeight="1"/>
    <row r="39075" ht="24.9" customHeight="1"/>
    <row r="39076" ht="24.9" customHeight="1"/>
    <row r="39077" ht="24.9" customHeight="1"/>
    <row r="39078" ht="24.9" customHeight="1"/>
    <row r="39079" ht="24.9" customHeight="1"/>
    <row r="39080" ht="24.9" customHeight="1"/>
    <row r="39081" ht="24.9" customHeight="1"/>
    <row r="39082" ht="24.9" customHeight="1"/>
    <row r="39083" ht="24.9" customHeight="1"/>
    <row r="39084" ht="24.9" customHeight="1"/>
    <row r="39085" ht="24.9" customHeight="1"/>
    <row r="39086" ht="24.9" customHeight="1"/>
    <row r="39087" ht="24.9" customHeight="1"/>
    <row r="39088" ht="24.9" customHeight="1"/>
    <row r="39089" ht="24.9" customHeight="1"/>
    <row r="39090" ht="24.9" customHeight="1"/>
    <row r="39091" ht="24.9" customHeight="1"/>
    <row r="39092" ht="24.9" customHeight="1"/>
    <row r="39093" ht="24.9" customHeight="1"/>
    <row r="39094" ht="24.9" customHeight="1"/>
    <row r="39095" ht="24.9" customHeight="1"/>
    <row r="39096" ht="24.9" customHeight="1"/>
    <row r="39097" ht="24.9" customHeight="1"/>
    <row r="39098" ht="24.9" customHeight="1"/>
    <row r="39099" ht="24.9" customHeight="1"/>
    <row r="39100" ht="24.9" customHeight="1"/>
    <row r="39101" ht="24.9" customHeight="1"/>
    <row r="39102" ht="24.9" customHeight="1"/>
    <row r="39103" ht="24.9" customHeight="1"/>
    <row r="39104" ht="24.9" customHeight="1"/>
    <row r="39105" ht="24.9" customHeight="1"/>
    <row r="39106" ht="24.9" customHeight="1"/>
    <row r="39107" ht="24.9" customHeight="1"/>
    <row r="39108" ht="24.9" customHeight="1"/>
    <row r="39109" ht="24.9" customHeight="1"/>
    <row r="39110" ht="24.9" customHeight="1"/>
    <row r="39111" ht="24.9" customHeight="1"/>
    <row r="39112" ht="24.9" customHeight="1"/>
    <row r="39113" ht="24.9" customHeight="1"/>
    <row r="39114" ht="24.9" customHeight="1"/>
    <row r="39115" ht="24.9" customHeight="1"/>
    <row r="39116" ht="24.9" customHeight="1"/>
    <row r="39117" ht="24.9" customHeight="1"/>
    <row r="39118" ht="24.9" customHeight="1"/>
    <row r="39119" ht="24.9" customHeight="1"/>
    <row r="39120" ht="24.9" customHeight="1"/>
    <row r="39121" ht="24.9" customHeight="1"/>
    <row r="39122" ht="24.9" customHeight="1"/>
    <row r="39123" ht="24.9" customHeight="1"/>
    <row r="39124" ht="24.9" customHeight="1"/>
    <row r="39125" ht="24.9" customHeight="1"/>
    <row r="39126" ht="24.9" customHeight="1"/>
    <row r="39127" ht="24.9" customHeight="1"/>
    <row r="39128" ht="24.9" customHeight="1"/>
    <row r="39129" ht="24.9" customHeight="1"/>
    <row r="39130" ht="24.9" customHeight="1"/>
    <row r="39131" ht="24.9" customHeight="1"/>
    <row r="39132" ht="24.9" customHeight="1"/>
    <row r="39133" ht="24.9" customHeight="1"/>
    <row r="39134" ht="24.9" customHeight="1"/>
    <row r="39135" ht="24.9" customHeight="1"/>
    <row r="39136" ht="24.9" customHeight="1"/>
    <row r="39137" ht="24.9" customHeight="1"/>
    <row r="39138" ht="24.9" customHeight="1"/>
    <row r="39139" ht="24.9" customHeight="1"/>
    <row r="39140" ht="24.9" customHeight="1"/>
    <row r="39141" ht="24.9" customHeight="1"/>
    <row r="39142" ht="24.9" customHeight="1"/>
    <row r="39143" ht="24.9" customHeight="1"/>
    <row r="39144" ht="24.9" customHeight="1"/>
    <row r="39145" ht="24.9" customHeight="1"/>
    <row r="39146" ht="24.9" customHeight="1"/>
    <row r="39147" ht="24.9" customHeight="1"/>
    <row r="39148" ht="24.9" customHeight="1"/>
    <row r="39149" ht="24.9" customHeight="1"/>
    <row r="39150" ht="24.9" customHeight="1"/>
    <row r="39151" ht="24.9" customHeight="1"/>
    <row r="39152" ht="24.9" customHeight="1"/>
    <row r="39153" ht="24.9" customHeight="1"/>
    <row r="39154" ht="24.9" customHeight="1"/>
    <row r="39155" ht="24.9" customHeight="1"/>
    <row r="39156" ht="24.9" customHeight="1"/>
    <row r="39157" ht="24.9" customHeight="1"/>
    <row r="39158" ht="24.9" customHeight="1"/>
    <row r="39159" ht="24.9" customHeight="1"/>
    <row r="39160" ht="24.9" customHeight="1"/>
    <row r="39161" ht="24.9" customHeight="1"/>
    <row r="39162" ht="24.9" customHeight="1"/>
    <row r="39163" ht="24.9" customHeight="1"/>
    <row r="39164" ht="24.9" customHeight="1"/>
    <row r="39165" ht="24.9" customHeight="1"/>
    <row r="39166" ht="24.9" customHeight="1"/>
    <row r="39167" ht="24.9" customHeight="1"/>
    <row r="39168" ht="24.9" customHeight="1"/>
    <row r="39169" ht="24.9" customHeight="1"/>
    <row r="39170" ht="24.9" customHeight="1"/>
    <row r="39171" ht="24.9" customHeight="1"/>
    <row r="39172" ht="24.9" customHeight="1"/>
    <row r="39173" ht="24.9" customHeight="1"/>
    <row r="39174" ht="24.9" customHeight="1"/>
    <row r="39175" ht="24.9" customHeight="1"/>
    <row r="39176" ht="24.9" customHeight="1"/>
    <row r="39177" ht="24.9" customHeight="1"/>
    <row r="39178" ht="24.9" customHeight="1"/>
    <row r="39179" ht="24.9" customHeight="1"/>
    <row r="39180" ht="24.9" customHeight="1"/>
    <row r="39181" ht="24.9" customHeight="1"/>
    <row r="39182" ht="24.9" customHeight="1"/>
    <row r="39183" ht="24.9" customHeight="1"/>
    <row r="39184" ht="24.9" customHeight="1"/>
    <row r="39185" ht="24.9" customHeight="1"/>
    <row r="39186" ht="24.9" customHeight="1"/>
    <row r="39187" ht="24.9" customHeight="1"/>
    <row r="39188" ht="24.9" customHeight="1"/>
    <row r="39189" ht="24.9" customHeight="1"/>
    <row r="39190" ht="24.9" customHeight="1"/>
    <row r="39191" ht="24.9" customHeight="1"/>
    <row r="39192" ht="24.9" customHeight="1"/>
    <row r="39193" ht="24.9" customHeight="1"/>
    <row r="39194" ht="24.9" customHeight="1"/>
    <row r="39195" ht="24.9" customHeight="1"/>
    <row r="39196" ht="24.9" customHeight="1"/>
    <row r="39197" ht="24.9" customHeight="1"/>
    <row r="39198" ht="24.9" customHeight="1"/>
    <row r="39199" ht="24.9" customHeight="1"/>
    <row r="39200" ht="24.9" customHeight="1"/>
    <row r="39201" ht="24.9" customHeight="1"/>
    <row r="39202" ht="24.9" customHeight="1"/>
    <row r="39203" ht="24.9" customHeight="1"/>
    <row r="39204" ht="24.9" customHeight="1"/>
    <row r="39205" ht="24.9" customHeight="1"/>
    <row r="39206" ht="24.9" customHeight="1"/>
    <row r="39207" ht="24.9" customHeight="1"/>
    <row r="39208" ht="24.9" customHeight="1"/>
    <row r="39209" ht="24.9" customHeight="1"/>
    <row r="39210" ht="24.9" customHeight="1"/>
    <row r="39211" ht="24.9" customHeight="1"/>
    <row r="39212" ht="24.9" customHeight="1"/>
    <row r="39213" ht="24.9" customHeight="1"/>
    <row r="39214" ht="24.9" customHeight="1"/>
    <row r="39215" ht="24.9" customHeight="1"/>
    <row r="39216" ht="24.9" customHeight="1"/>
    <row r="39217" ht="24.9" customHeight="1"/>
    <row r="39218" ht="24.9" customHeight="1"/>
    <row r="39219" ht="24.9" customHeight="1"/>
    <row r="39220" ht="24.9" customHeight="1"/>
    <row r="39221" ht="24.9" customHeight="1"/>
    <row r="39222" ht="24.9" customHeight="1"/>
    <row r="39223" ht="24.9" customHeight="1"/>
    <row r="39224" ht="24.9" customHeight="1"/>
    <row r="39225" ht="24.9" customHeight="1"/>
    <row r="39226" ht="24.9" customHeight="1"/>
    <row r="39227" ht="24.9" customHeight="1"/>
    <row r="39228" ht="24.9" customHeight="1"/>
    <row r="39229" ht="24.9" customHeight="1"/>
    <row r="39230" ht="24.9" customHeight="1"/>
    <row r="39231" ht="24.9" customHeight="1"/>
    <row r="39232" ht="24.9" customHeight="1"/>
    <row r="39233" ht="24.9" customHeight="1"/>
    <row r="39234" ht="24.9" customHeight="1"/>
    <row r="39235" ht="24.9" customHeight="1"/>
    <row r="39236" ht="24.9" customHeight="1"/>
    <row r="39237" ht="24.9" customHeight="1"/>
    <row r="39238" ht="24.9" customHeight="1"/>
    <row r="39239" ht="24.9" customHeight="1"/>
    <row r="39240" ht="24.9" customHeight="1"/>
    <row r="39241" ht="24.9" customHeight="1"/>
    <row r="39242" ht="24.9" customHeight="1"/>
    <row r="39243" ht="24.9" customHeight="1"/>
    <row r="39244" ht="24.9" customHeight="1"/>
    <row r="39245" ht="24.9" customHeight="1"/>
    <row r="39246" ht="24.9" customHeight="1"/>
    <row r="39247" ht="24.9" customHeight="1"/>
    <row r="39248" ht="24.9" customHeight="1"/>
    <row r="39249" ht="24.9" customHeight="1"/>
    <row r="39250" ht="24.9" customHeight="1"/>
    <row r="39251" ht="24.9" customHeight="1"/>
    <row r="39252" ht="24.9" customHeight="1"/>
    <row r="39253" ht="24.9" customHeight="1"/>
    <row r="39254" ht="24.9" customHeight="1"/>
    <row r="39255" ht="24.9" customHeight="1"/>
    <row r="39256" ht="24.9" customHeight="1"/>
    <row r="39257" ht="24.9" customHeight="1"/>
    <row r="39258" ht="24.9" customHeight="1"/>
    <row r="39259" ht="24.9" customHeight="1"/>
    <row r="39260" ht="24.9" customHeight="1"/>
    <row r="39261" ht="24.9" customHeight="1"/>
    <row r="39262" ht="24.9" customHeight="1"/>
    <row r="39263" ht="24.9" customHeight="1"/>
    <row r="39264" ht="24.9" customHeight="1"/>
    <row r="39265" ht="24.9" customHeight="1"/>
    <row r="39266" ht="24.9" customHeight="1"/>
    <row r="39267" ht="24.9" customHeight="1"/>
    <row r="39268" ht="24.9" customHeight="1"/>
    <row r="39269" ht="24.9" customHeight="1"/>
    <row r="39270" ht="24.9" customHeight="1"/>
    <row r="39271" ht="24.9" customHeight="1"/>
    <row r="39272" ht="24.9" customHeight="1"/>
    <row r="39273" ht="24.9" customHeight="1"/>
    <row r="39274" ht="24.9" customHeight="1"/>
    <row r="39275" ht="24.9" customHeight="1"/>
    <row r="39276" ht="24.9" customHeight="1"/>
    <row r="39277" ht="24.9" customHeight="1"/>
    <row r="39278" ht="24.9" customHeight="1"/>
    <row r="39279" ht="24.9" customHeight="1"/>
    <row r="39280" ht="24.9" customHeight="1"/>
    <row r="39281" ht="24.9" customHeight="1"/>
    <row r="39282" ht="24.9" customHeight="1"/>
    <row r="39283" ht="24.9" customHeight="1"/>
    <row r="39284" ht="24.9" customHeight="1"/>
    <row r="39285" ht="24.9" customHeight="1"/>
    <row r="39286" ht="24.9" customHeight="1"/>
    <row r="39287" ht="24.9" customHeight="1"/>
    <row r="39288" ht="24.9" customHeight="1"/>
    <row r="39289" ht="24.9" customHeight="1"/>
    <row r="39290" ht="24.9" customHeight="1"/>
    <row r="39291" ht="24.9" customHeight="1"/>
    <row r="39292" ht="24.9" customHeight="1"/>
    <row r="39293" ht="24.9" customHeight="1"/>
    <row r="39294" ht="24.9" customHeight="1"/>
    <row r="39295" ht="24.9" customHeight="1"/>
    <row r="39296" ht="24.9" customHeight="1"/>
    <row r="39297" ht="24.9" customHeight="1"/>
    <row r="39298" ht="24.9" customHeight="1"/>
    <row r="39299" ht="24.9" customHeight="1"/>
    <row r="39300" ht="24.9" customHeight="1"/>
    <row r="39301" ht="24.9" customHeight="1"/>
    <row r="39302" ht="24.9" customHeight="1"/>
    <row r="39303" ht="24.9" customHeight="1"/>
    <row r="39304" ht="24.9" customHeight="1"/>
    <row r="39305" ht="24.9" customHeight="1"/>
    <row r="39306" ht="24.9" customHeight="1"/>
    <row r="39307" ht="24.9" customHeight="1"/>
    <row r="39308" ht="24.9" customHeight="1"/>
    <row r="39309" ht="24.9" customHeight="1"/>
    <row r="39310" ht="24.9" customHeight="1"/>
    <row r="39311" ht="24.9" customHeight="1"/>
    <row r="39312" ht="24.9" customHeight="1"/>
    <row r="39313" ht="24.9" customHeight="1"/>
    <row r="39314" ht="24.9" customHeight="1"/>
    <row r="39315" ht="24.9" customHeight="1"/>
    <row r="39316" ht="24.9" customHeight="1"/>
    <row r="39317" ht="24.9" customHeight="1"/>
    <row r="39318" ht="24.9" customHeight="1"/>
    <row r="39319" ht="24.9" customHeight="1"/>
    <row r="39320" ht="24.9" customHeight="1"/>
    <row r="39321" ht="24.9" customHeight="1"/>
    <row r="39322" ht="24.9" customHeight="1"/>
    <row r="39323" ht="24.9" customHeight="1"/>
    <row r="39324" ht="24.9" customHeight="1"/>
    <row r="39325" ht="24.9" customHeight="1"/>
    <row r="39326" ht="24.9" customHeight="1"/>
    <row r="39327" ht="24.9" customHeight="1"/>
    <row r="39328" ht="24.9" customHeight="1"/>
    <row r="39329" ht="24.9" customHeight="1"/>
    <row r="39330" ht="24.9" customHeight="1"/>
    <row r="39331" ht="24.9" customHeight="1"/>
    <row r="39332" ht="24.9" customHeight="1"/>
    <row r="39333" ht="24.9" customHeight="1"/>
    <row r="39334" ht="24.9" customHeight="1"/>
    <row r="39335" ht="24.9" customHeight="1"/>
    <row r="39336" ht="24.9" customHeight="1"/>
    <row r="39337" ht="24.9" customHeight="1"/>
    <row r="39338" ht="24.9" customHeight="1"/>
    <row r="39339" ht="24.9" customHeight="1"/>
    <row r="39340" ht="24.9" customHeight="1"/>
    <row r="39341" ht="24.9" customHeight="1"/>
    <row r="39342" ht="24.9" customHeight="1"/>
    <row r="39343" ht="24.9" customHeight="1"/>
    <row r="39344" ht="24.9" customHeight="1"/>
    <row r="39345" ht="24.9" customHeight="1"/>
    <row r="39346" ht="24.9" customHeight="1"/>
    <row r="39347" ht="24.9" customHeight="1"/>
    <row r="39348" ht="24.9" customHeight="1"/>
    <row r="39349" ht="24.9" customHeight="1"/>
    <row r="39350" ht="24.9" customHeight="1"/>
    <row r="39351" ht="24.9" customHeight="1"/>
    <row r="39352" ht="24.9" customHeight="1"/>
    <row r="39353" ht="24.9" customHeight="1"/>
    <row r="39354" ht="24.9" customHeight="1"/>
    <row r="39355" ht="24.9" customHeight="1"/>
    <row r="39356" ht="24.9" customHeight="1"/>
    <row r="39357" ht="24.9" customHeight="1"/>
    <row r="39358" ht="24.9" customHeight="1"/>
    <row r="39359" ht="24.9" customHeight="1"/>
    <row r="39360" ht="24.9" customHeight="1"/>
    <row r="39361" ht="24.9" customHeight="1"/>
    <row r="39362" ht="24.9" customHeight="1"/>
    <row r="39363" ht="24.9" customHeight="1"/>
    <row r="39364" ht="24.9" customHeight="1"/>
    <row r="39365" ht="24.9" customHeight="1"/>
    <row r="39366" ht="24.9" customHeight="1"/>
    <row r="39367" ht="24.9" customHeight="1"/>
    <row r="39368" ht="24.9" customHeight="1"/>
    <row r="39369" ht="24.9" customHeight="1"/>
    <row r="39370" ht="24.9" customHeight="1"/>
    <row r="39371" ht="24.9" customHeight="1"/>
    <row r="39372" ht="24.9" customHeight="1"/>
    <row r="39373" ht="24.9" customHeight="1"/>
    <row r="39374" ht="24.9" customHeight="1"/>
    <row r="39375" ht="24.9" customHeight="1"/>
    <row r="39376" ht="24.9" customHeight="1"/>
    <row r="39377" ht="24.9" customHeight="1"/>
    <row r="39378" ht="24.9" customHeight="1"/>
    <row r="39379" ht="24.9" customHeight="1"/>
    <row r="39380" ht="24.9" customHeight="1"/>
    <row r="39381" ht="24.9" customHeight="1"/>
    <row r="39382" ht="24.9" customHeight="1"/>
    <row r="39383" ht="24.9" customHeight="1"/>
    <row r="39384" ht="24.9" customHeight="1"/>
    <row r="39385" ht="24.9" customHeight="1"/>
    <row r="39386" ht="24.9" customHeight="1"/>
    <row r="39387" ht="24.9" customHeight="1"/>
    <row r="39388" ht="24.9" customHeight="1"/>
    <row r="39389" ht="24.9" customHeight="1"/>
    <row r="39390" ht="24.9" customHeight="1"/>
    <row r="39391" ht="24.9" customHeight="1"/>
    <row r="39392" ht="24.9" customHeight="1"/>
    <row r="39393" ht="24.9" customHeight="1"/>
    <row r="39394" ht="24.9" customHeight="1"/>
    <row r="39395" ht="24.9" customHeight="1"/>
    <row r="39396" ht="24.9" customHeight="1"/>
    <row r="39397" ht="24.9" customHeight="1"/>
    <row r="39398" ht="24.9" customHeight="1"/>
    <row r="39399" ht="24.9" customHeight="1"/>
    <row r="39400" ht="24.9" customHeight="1"/>
    <row r="39401" ht="24.9" customHeight="1"/>
    <row r="39402" ht="24.9" customHeight="1"/>
    <row r="39403" ht="24.9" customHeight="1"/>
    <row r="39404" ht="24.9" customHeight="1"/>
    <row r="39405" ht="24.9" customHeight="1"/>
    <row r="39406" ht="24.9" customHeight="1"/>
    <row r="39407" ht="24.9" customHeight="1"/>
    <row r="39408" ht="24.9" customHeight="1"/>
    <row r="39409" ht="24.9" customHeight="1"/>
    <row r="39410" ht="24.9" customHeight="1"/>
    <row r="39411" ht="24.9" customHeight="1"/>
    <row r="39412" ht="24.9" customHeight="1"/>
    <row r="39413" ht="24.9" customHeight="1"/>
    <row r="39414" ht="24.9" customHeight="1"/>
    <row r="39415" ht="24.9" customHeight="1"/>
    <row r="39416" ht="24.9" customHeight="1"/>
    <row r="39417" ht="24.9" customHeight="1"/>
    <row r="39418" ht="24.9" customHeight="1"/>
    <row r="39419" ht="24.9" customHeight="1"/>
    <row r="39420" ht="24.9" customHeight="1"/>
    <row r="39421" ht="24.9" customHeight="1"/>
    <row r="39422" ht="24.9" customHeight="1"/>
    <row r="39423" ht="24.9" customHeight="1"/>
    <row r="39424" ht="24.9" customHeight="1"/>
    <row r="39425" ht="24.9" customHeight="1"/>
    <row r="39426" ht="24.9" customHeight="1"/>
    <row r="39427" ht="24.9" customHeight="1"/>
    <row r="39428" ht="24.9" customHeight="1"/>
    <row r="39429" ht="24.9" customHeight="1"/>
    <row r="39430" ht="24.9" customHeight="1"/>
    <row r="39431" ht="24.9" customHeight="1"/>
    <row r="39432" ht="24.9" customHeight="1"/>
    <row r="39433" ht="24.9" customHeight="1"/>
    <row r="39434" ht="24.9" customHeight="1"/>
    <row r="39435" ht="24.9" customHeight="1"/>
    <row r="39436" ht="24.9" customHeight="1"/>
    <row r="39437" ht="24.9" customHeight="1"/>
    <row r="39438" ht="24.9" customHeight="1"/>
    <row r="39439" ht="24.9" customHeight="1"/>
    <row r="39440" ht="24.9" customHeight="1"/>
    <row r="39441" ht="24.9" customHeight="1"/>
    <row r="39442" ht="24.9" customHeight="1"/>
    <row r="39443" ht="24.9" customHeight="1"/>
    <row r="39444" ht="24.9" customHeight="1"/>
    <row r="39445" ht="24.9" customHeight="1"/>
    <row r="39446" ht="24.9" customHeight="1"/>
    <row r="39447" ht="24.9" customHeight="1"/>
    <row r="39448" ht="24.9" customHeight="1"/>
    <row r="39449" ht="24.9" customHeight="1"/>
    <row r="39450" ht="24.9" customHeight="1"/>
    <row r="39451" ht="24.9" customHeight="1"/>
    <row r="39452" ht="24.9" customHeight="1"/>
    <row r="39453" ht="24.9" customHeight="1"/>
    <row r="39454" ht="24.9" customHeight="1"/>
    <row r="39455" ht="24.9" customHeight="1"/>
    <row r="39456" ht="24.9" customHeight="1"/>
    <row r="39457" ht="24.9" customHeight="1"/>
    <row r="39458" ht="24.9" customHeight="1"/>
    <row r="39459" ht="24.9" customHeight="1"/>
    <row r="39460" ht="24.9" customHeight="1"/>
    <row r="39461" ht="24.9" customHeight="1"/>
    <row r="39462" ht="24.9" customHeight="1"/>
    <row r="39463" ht="24.9" customHeight="1"/>
    <row r="39464" ht="24.9" customHeight="1"/>
    <row r="39465" ht="24.9" customHeight="1"/>
    <row r="39466" ht="24.9" customHeight="1"/>
    <row r="39467" ht="24.9" customHeight="1"/>
    <row r="39468" ht="24.9" customHeight="1"/>
    <row r="39469" ht="24.9" customHeight="1"/>
    <row r="39470" ht="24.9" customHeight="1"/>
    <row r="39471" ht="24.9" customHeight="1"/>
    <row r="39472" ht="24.9" customHeight="1"/>
    <row r="39473" ht="24.9" customHeight="1"/>
    <row r="39474" ht="24.9" customHeight="1"/>
    <row r="39475" ht="24.9" customHeight="1"/>
    <row r="39476" ht="24.9" customHeight="1"/>
    <row r="39477" ht="24.9" customHeight="1"/>
    <row r="39478" ht="24.9" customHeight="1"/>
    <row r="39479" ht="24.9" customHeight="1"/>
    <row r="39480" ht="24.9" customHeight="1"/>
    <row r="39481" ht="24.9" customHeight="1"/>
    <row r="39482" ht="24.9" customHeight="1"/>
    <row r="39483" ht="24.9" customHeight="1"/>
    <row r="39484" ht="24.9" customHeight="1"/>
    <row r="39485" ht="24.9" customHeight="1"/>
    <row r="39486" ht="24.9" customHeight="1"/>
    <row r="39487" ht="24.9" customHeight="1"/>
    <row r="39488" ht="24.9" customHeight="1"/>
    <row r="39489" ht="24.9" customHeight="1"/>
    <row r="39490" ht="24.9" customHeight="1"/>
    <row r="39491" ht="24.9" customHeight="1"/>
    <row r="39492" ht="24.9" customHeight="1"/>
    <row r="39493" ht="24.9" customHeight="1"/>
    <row r="39494" ht="24.9" customHeight="1"/>
    <row r="39495" ht="24.9" customHeight="1"/>
    <row r="39496" ht="24.9" customHeight="1"/>
    <row r="39497" ht="24.9" customHeight="1"/>
    <row r="39498" ht="24.9" customHeight="1"/>
    <row r="39499" ht="24.9" customHeight="1"/>
    <row r="39500" ht="24.9" customHeight="1"/>
    <row r="39501" ht="24.9" customHeight="1"/>
    <row r="39502" ht="24.9" customHeight="1"/>
    <row r="39503" ht="24.9" customHeight="1"/>
    <row r="39504" ht="24.9" customHeight="1"/>
    <row r="39505" ht="24.9" customHeight="1"/>
    <row r="39506" ht="24.9" customHeight="1"/>
    <row r="39507" ht="24.9" customHeight="1"/>
    <row r="39508" ht="24.9" customHeight="1"/>
    <row r="39509" ht="24.9" customHeight="1"/>
    <row r="39510" ht="24.9" customHeight="1"/>
    <row r="39511" ht="24.9" customHeight="1"/>
    <row r="39512" ht="24.9" customHeight="1"/>
    <row r="39513" ht="24.9" customHeight="1"/>
    <row r="39514" ht="24.9" customHeight="1"/>
    <row r="39515" ht="24.9" customHeight="1"/>
    <row r="39516" ht="24.9" customHeight="1"/>
    <row r="39517" ht="24.9" customHeight="1"/>
    <row r="39518" ht="24.9" customHeight="1"/>
    <row r="39519" ht="24.9" customHeight="1"/>
    <row r="39520" ht="24.9" customHeight="1"/>
    <row r="39521" ht="24.9" customHeight="1"/>
    <row r="39522" ht="24.9" customHeight="1"/>
    <row r="39523" ht="24.9" customHeight="1"/>
    <row r="39524" ht="24.9" customHeight="1"/>
    <row r="39525" ht="24.9" customHeight="1"/>
    <row r="39526" ht="24.9" customHeight="1"/>
    <row r="39527" ht="24.9" customHeight="1"/>
    <row r="39528" ht="24.9" customHeight="1"/>
    <row r="39529" ht="24.9" customHeight="1"/>
    <row r="39530" ht="24.9" customHeight="1"/>
    <row r="39531" ht="24.9" customHeight="1"/>
    <row r="39532" ht="24.9" customHeight="1"/>
    <row r="39533" ht="24.9" customHeight="1"/>
    <row r="39534" ht="24.9" customHeight="1"/>
    <row r="39535" ht="24.9" customHeight="1"/>
    <row r="39536" ht="24.9" customHeight="1"/>
    <row r="39537" ht="24.9" customHeight="1"/>
    <row r="39538" ht="24.9" customHeight="1"/>
    <row r="39539" ht="24.9" customHeight="1"/>
    <row r="39540" ht="24.9" customHeight="1"/>
    <row r="39541" ht="24.9" customHeight="1"/>
    <row r="39542" ht="24.9" customHeight="1"/>
    <row r="39543" ht="24.9" customHeight="1"/>
    <row r="39544" ht="24.9" customHeight="1"/>
    <row r="39545" ht="24.9" customHeight="1"/>
    <row r="39546" ht="24.9" customHeight="1"/>
    <row r="39547" ht="24.9" customHeight="1"/>
    <row r="39548" ht="24.9" customHeight="1"/>
    <row r="39549" ht="24.9" customHeight="1"/>
    <row r="39550" ht="24.9" customHeight="1"/>
    <row r="39551" ht="24.9" customHeight="1"/>
    <row r="39552" ht="24.9" customHeight="1"/>
    <row r="39553" ht="24.9" customHeight="1"/>
    <row r="39554" ht="24.9" customHeight="1"/>
    <row r="39555" ht="24.9" customHeight="1"/>
    <row r="39556" ht="24.9" customHeight="1"/>
    <row r="39557" ht="24.9" customHeight="1"/>
    <row r="39558" ht="24.9" customHeight="1"/>
    <row r="39559" ht="24.9" customHeight="1"/>
    <row r="39560" ht="24.9" customHeight="1"/>
    <row r="39561" ht="24.9" customHeight="1"/>
    <row r="39562" ht="24.9" customHeight="1"/>
    <row r="39563" ht="24.9" customHeight="1"/>
    <row r="39564" ht="24.9" customHeight="1"/>
    <row r="39565" ht="24.9" customHeight="1"/>
    <row r="39566" ht="24.9" customHeight="1"/>
    <row r="39567" ht="24.9" customHeight="1"/>
    <row r="39568" ht="24.9" customHeight="1"/>
    <row r="39569" ht="24.9" customHeight="1"/>
    <row r="39570" ht="24.9" customHeight="1"/>
    <row r="39571" ht="24.9" customHeight="1"/>
    <row r="39572" ht="24.9" customHeight="1"/>
    <row r="39573" ht="24.9" customHeight="1"/>
    <row r="39574" ht="24.9" customHeight="1"/>
    <row r="39575" ht="24.9" customHeight="1"/>
    <row r="39576" ht="24.9" customHeight="1"/>
    <row r="39577" ht="24.9" customHeight="1"/>
    <row r="39578" ht="24.9" customHeight="1"/>
    <row r="39579" ht="24.9" customHeight="1"/>
    <row r="39580" ht="24.9" customHeight="1"/>
    <row r="39581" ht="24.9" customHeight="1"/>
    <row r="39582" ht="24.9" customHeight="1"/>
    <row r="39583" ht="24.9" customHeight="1"/>
    <row r="39584" ht="24.9" customHeight="1"/>
    <row r="39585" ht="24.9" customHeight="1"/>
    <row r="39586" ht="24.9" customHeight="1"/>
    <row r="39587" ht="24.9" customHeight="1"/>
    <row r="39588" ht="24.9" customHeight="1"/>
    <row r="39589" ht="24.9" customHeight="1"/>
    <row r="39590" ht="24.9" customHeight="1"/>
    <row r="39591" ht="24.9" customHeight="1"/>
    <row r="39592" ht="24.9" customHeight="1"/>
    <row r="39593" ht="24.9" customHeight="1"/>
    <row r="39594" ht="24.9" customHeight="1"/>
    <row r="39595" ht="24.9" customHeight="1"/>
    <row r="39596" ht="24.9" customHeight="1"/>
    <row r="39597" ht="24.9" customHeight="1"/>
    <row r="39598" ht="24.9" customHeight="1"/>
    <row r="39599" ht="24.9" customHeight="1"/>
    <row r="39600" ht="24.9" customHeight="1"/>
    <row r="39601" ht="24.9" customHeight="1"/>
    <row r="39602" ht="24.9" customHeight="1"/>
    <row r="39603" ht="24.9" customHeight="1"/>
    <row r="39604" ht="24.9" customHeight="1"/>
    <row r="39605" ht="24.9" customHeight="1"/>
    <row r="39606" ht="24.9" customHeight="1"/>
    <row r="39607" ht="24.9" customHeight="1"/>
    <row r="39608" ht="24.9" customHeight="1"/>
    <row r="39609" ht="24.9" customHeight="1"/>
    <row r="39610" ht="24.9" customHeight="1"/>
    <row r="39611" ht="24.9" customHeight="1"/>
    <row r="39612" ht="24.9" customHeight="1"/>
    <row r="39613" ht="24.9" customHeight="1"/>
    <row r="39614" ht="24.9" customHeight="1"/>
    <row r="39615" ht="24.9" customHeight="1"/>
    <row r="39616" ht="24.9" customHeight="1"/>
    <row r="39617" ht="24.9" customHeight="1"/>
    <row r="39618" ht="24.9" customHeight="1"/>
    <row r="39619" ht="24.9" customHeight="1"/>
    <row r="39620" ht="24.9" customHeight="1"/>
    <row r="39621" ht="24.9" customHeight="1"/>
    <row r="39622" ht="24.9" customHeight="1"/>
    <row r="39623" ht="24.9" customHeight="1"/>
    <row r="39624" ht="24.9" customHeight="1"/>
    <row r="39625" ht="24.9" customHeight="1"/>
    <row r="39626" ht="24.9" customHeight="1"/>
    <row r="39627" ht="24.9" customHeight="1"/>
    <row r="39628" ht="24.9" customHeight="1"/>
    <row r="39629" ht="24.9" customHeight="1"/>
    <row r="39630" ht="24.9" customHeight="1"/>
    <row r="39631" ht="24.9" customHeight="1"/>
    <row r="39632" ht="24.9" customHeight="1"/>
    <row r="39633" ht="24.9" customHeight="1"/>
    <row r="39634" ht="24.9" customHeight="1"/>
    <row r="39635" ht="24.9" customHeight="1"/>
    <row r="39636" ht="24.9" customHeight="1"/>
    <row r="39637" ht="24.9" customHeight="1"/>
    <row r="39638" ht="24.9" customHeight="1"/>
    <row r="39639" ht="24.9" customHeight="1"/>
    <row r="39640" ht="24.9" customHeight="1"/>
    <row r="39641" ht="24.9" customHeight="1"/>
    <row r="39642" ht="24.9" customHeight="1"/>
    <row r="39643" ht="24.9" customHeight="1"/>
    <row r="39644" ht="24.9" customHeight="1"/>
    <row r="39645" ht="24.9" customHeight="1"/>
    <row r="39646" ht="24.9" customHeight="1"/>
    <row r="39647" ht="24.9" customHeight="1"/>
    <row r="39648" ht="24.9" customHeight="1"/>
    <row r="39649" ht="24.9" customHeight="1"/>
    <row r="39650" ht="24.9" customHeight="1"/>
    <row r="39651" ht="24.9" customHeight="1"/>
    <row r="39652" ht="24.9" customHeight="1"/>
    <row r="39653" ht="24.9" customHeight="1"/>
    <row r="39654" ht="24.9" customHeight="1"/>
    <row r="39655" ht="24.9" customHeight="1"/>
    <row r="39656" ht="24.9" customHeight="1"/>
    <row r="39657" ht="24.9" customHeight="1"/>
    <row r="39658" ht="24.9" customHeight="1"/>
    <row r="39659" ht="24.9" customHeight="1"/>
    <row r="39660" ht="24.9" customHeight="1"/>
    <row r="39661" ht="24.9" customHeight="1"/>
    <row r="39662" ht="24.9" customHeight="1"/>
    <row r="39663" ht="24.9" customHeight="1"/>
    <row r="39664" ht="24.9" customHeight="1"/>
    <row r="39665" ht="24.9" customHeight="1"/>
    <row r="39666" ht="24.9" customHeight="1"/>
    <row r="39667" ht="24.9" customHeight="1"/>
    <row r="39668" ht="24.9" customHeight="1"/>
    <row r="39669" ht="24.9" customHeight="1"/>
    <row r="39670" ht="24.9" customHeight="1"/>
    <row r="39671" ht="24.9" customHeight="1"/>
    <row r="39672" ht="24.9" customHeight="1"/>
    <row r="39673" ht="24.9" customHeight="1"/>
    <row r="39674" ht="24.9" customHeight="1"/>
    <row r="39675" ht="24.9" customHeight="1"/>
    <row r="39676" ht="24.9" customHeight="1"/>
    <row r="39677" ht="24.9" customHeight="1"/>
    <row r="39678" ht="24.9" customHeight="1"/>
    <row r="39679" ht="24.9" customHeight="1"/>
    <row r="39680" ht="24.9" customHeight="1"/>
    <row r="39681" ht="24.9" customHeight="1"/>
    <row r="39682" ht="24.9" customHeight="1"/>
    <row r="39683" ht="24.9" customHeight="1"/>
    <row r="39684" ht="24.9" customHeight="1"/>
    <row r="39685" ht="24.9" customHeight="1"/>
    <row r="39686" ht="24.9" customHeight="1"/>
    <row r="39687" ht="24.9" customHeight="1"/>
    <row r="39688" ht="24.9" customHeight="1"/>
    <row r="39689" ht="24.9" customHeight="1"/>
    <row r="39690" ht="24.9" customHeight="1"/>
    <row r="39691" ht="24.9" customHeight="1"/>
    <row r="39692" ht="24.9" customHeight="1"/>
    <row r="39693" ht="24.9" customHeight="1"/>
    <row r="39694" ht="24.9" customHeight="1"/>
    <row r="39695" ht="24.9" customHeight="1"/>
    <row r="39696" ht="24.9" customHeight="1"/>
    <row r="39697" ht="24.9" customHeight="1"/>
    <row r="39698" ht="24.9" customHeight="1"/>
    <row r="39699" ht="24.9" customHeight="1"/>
    <row r="39700" ht="24.9" customHeight="1"/>
    <row r="39701" ht="24.9" customHeight="1"/>
    <row r="39702" ht="24.9" customHeight="1"/>
    <row r="39703" ht="24.9" customHeight="1"/>
    <row r="39704" ht="24.9" customHeight="1"/>
    <row r="39705" ht="24.9" customHeight="1"/>
    <row r="39706" ht="24.9" customHeight="1"/>
    <row r="39707" ht="24.9" customHeight="1"/>
    <row r="39708" ht="24.9" customHeight="1"/>
    <row r="39709" ht="24.9" customHeight="1"/>
    <row r="39710" ht="24.9" customHeight="1"/>
    <row r="39711" ht="24.9" customHeight="1"/>
    <row r="39712" ht="24.9" customHeight="1"/>
    <row r="39713" ht="24.9" customHeight="1"/>
    <row r="39714" ht="24.9" customHeight="1"/>
    <row r="39715" ht="24.9" customHeight="1"/>
    <row r="39716" ht="24.9" customHeight="1"/>
    <row r="39717" ht="24.9" customHeight="1"/>
    <row r="39718" ht="24.9" customHeight="1"/>
    <row r="39719" ht="24.9" customHeight="1"/>
    <row r="39720" ht="24.9" customHeight="1"/>
    <row r="39721" ht="24.9" customHeight="1"/>
    <row r="39722" ht="24.9" customHeight="1"/>
    <row r="39723" ht="24.9" customHeight="1"/>
    <row r="39724" ht="24.9" customHeight="1"/>
    <row r="39725" ht="24.9" customHeight="1"/>
    <row r="39726" ht="24.9" customHeight="1"/>
    <row r="39727" ht="24.9" customHeight="1"/>
    <row r="39728" ht="24.9" customHeight="1"/>
    <row r="39729" ht="24.9" customHeight="1"/>
    <row r="39730" ht="24.9" customHeight="1"/>
    <row r="39731" ht="24.9" customHeight="1"/>
    <row r="39732" ht="24.9" customHeight="1"/>
    <row r="39733" ht="24.9" customHeight="1"/>
    <row r="39734" ht="24.9" customHeight="1"/>
    <row r="39735" ht="24.9" customHeight="1"/>
    <row r="39736" ht="24.9" customHeight="1"/>
    <row r="39737" ht="24.9" customHeight="1"/>
    <row r="39738" ht="24.9" customHeight="1"/>
    <row r="39739" ht="24.9" customHeight="1"/>
    <row r="39740" ht="24.9" customHeight="1"/>
    <row r="39741" ht="24.9" customHeight="1"/>
    <row r="39742" ht="24.9" customHeight="1"/>
    <row r="39743" ht="24.9" customHeight="1"/>
    <row r="39744" ht="24.9" customHeight="1"/>
    <row r="39745" ht="24.9" customHeight="1"/>
    <row r="39746" ht="24.9" customHeight="1"/>
    <row r="39747" ht="24.9" customHeight="1"/>
    <row r="39748" ht="24.9" customHeight="1"/>
    <row r="39749" ht="24.9" customHeight="1"/>
    <row r="39750" ht="24.9" customHeight="1"/>
    <row r="39751" ht="24.9" customHeight="1"/>
    <row r="39752" ht="24.9" customHeight="1"/>
    <row r="39753" ht="24.9" customHeight="1"/>
    <row r="39754" ht="24.9" customHeight="1"/>
    <row r="39755" ht="24.9" customHeight="1"/>
    <row r="39756" ht="24.9" customHeight="1"/>
    <row r="39757" ht="24.9" customHeight="1"/>
    <row r="39758" ht="24.9" customHeight="1"/>
    <row r="39759" ht="24.9" customHeight="1"/>
    <row r="39760" ht="24.9" customHeight="1"/>
    <row r="39761" ht="24.9" customHeight="1"/>
    <row r="39762" ht="24.9" customHeight="1"/>
    <row r="39763" ht="24.9" customHeight="1"/>
    <row r="39764" ht="24.9" customHeight="1"/>
    <row r="39765" ht="24.9" customHeight="1"/>
    <row r="39766" ht="24.9" customHeight="1"/>
    <row r="39767" ht="24.9" customHeight="1"/>
    <row r="39768" ht="24.9" customHeight="1"/>
    <row r="39769" ht="24.9" customHeight="1"/>
    <row r="39770" ht="24.9" customHeight="1"/>
    <row r="39771" ht="24.9" customHeight="1"/>
    <row r="39772" ht="24.9" customHeight="1"/>
    <row r="39773" ht="24.9" customHeight="1"/>
    <row r="39774" ht="24.9" customHeight="1"/>
    <row r="39775" ht="24.9" customHeight="1"/>
    <row r="39776" ht="24.9" customHeight="1"/>
    <row r="39777" ht="24.9" customHeight="1"/>
    <row r="39778" ht="24.9" customHeight="1"/>
    <row r="39779" ht="24.9" customHeight="1"/>
    <row r="39780" ht="24.9" customHeight="1"/>
    <row r="39781" ht="24.9" customHeight="1"/>
    <row r="39782" ht="24.9" customHeight="1"/>
    <row r="39783" ht="24.9" customHeight="1"/>
    <row r="39784" ht="24.9" customHeight="1"/>
    <row r="39785" ht="24.9" customHeight="1"/>
    <row r="39786" ht="24.9" customHeight="1"/>
    <row r="39787" ht="24.9" customHeight="1"/>
    <row r="39788" ht="24.9" customHeight="1"/>
    <row r="39789" ht="24.9" customHeight="1"/>
    <row r="39790" ht="24.9" customHeight="1"/>
    <row r="39791" ht="24.9" customHeight="1"/>
    <row r="39792" ht="24.9" customHeight="1"/>
    <row r="39793" ht="24.9" customHeight="1"/>
    <row r="39794" ht="24.9" customHeight="1"/>
    <row r="39795" ht="24.9" customHeight="1"/>
    <row r="39796" ht="24.9" customHeight="1"/>
    <row r="39797" ht="24.9" customHeight="1"/>
    <row r="39798" ht="24.9" customHeight="1"/>
    <row r="39799" ht="24.9" customHeight="1"/>
    <row r="39800" ht="24.9" customHeight="1"/>
    <row r="39801" ht="24.9" customHeight="1"/>
    <row r="39802" ht="24.9" customHeight="1"/>
    <row r="39803" ht="24.9" customHeight="1"/>
    <row r="39804" ht="24.9" customHeight="1"/>
    <row r="39805" ht="24.9" customHeight="1"/>
    <row r="39806" ht="24.9" customHeight="1"/>
    <row r="39807" ht="24.9" customHeight="1"/>
    <row r="39808" ht="24.9" customHeight="1"/>
    <row r="39809" ht="24.9" customHeight="1"/>
    <row r="39810" ht="24.9" customHeight="1"/>
    <row r="39811" ht="24.9" customHeight="1"/>
    <row r="39812" ht="24.9" customHeight="1"/>
    <row r="39813" ht="24.9" customHeight="1"/>
    <row r="39814" ht="24.9" customHeight="1"/>
    <row r="39815" ht="24.9" customHeight="1"/>
    <row r="39816" ht="24.9" customHeight="1"/>
    <row r="39817" ht="24.9" customHeight="1"/>
    <row r="39818" ht="24.9" customHeight="1"/>
    <row r="39819" ht="24.9" customHeight="1"/>
    <row r="39820" ht="24.9" customHeight="1"/>
    <row r="39821" ht="24.9" customHeight="1"/>
    <row r="39822" ht="24.9" customHeight="1"/>
    <row r="39823" ht="24.9" customHeight="1"/>
    <row r="39824" ht="24.9" customHeight="1"/>
    <row r="39825" ht="24.9" customHeight="1"/>
    <row r="39826" ht="24.9" customHeight="1"/>
    <row r="39827" ht="24.9" customHeight="1"/>
    <row r="39828" ht="24.9" customHeight="1"/>
    <row r="39829" ht="24.9" customHeight="1"/>
    <row r="39830" ht="24.9" customHeight="1"/>
    <row r="39831" ht="24.9" customHeight="1"/>
    <row r="39832" ht="24.9" customHeight="1"/>
    <row r="39833" ht="24.9" customHeight="1"/>
    <row r="39834" ht="24.9" customHeight="1"/>
    <row r="39835" ht="24.9" customHeight="1"/>
    <row r="39836" ht="24.9" customHeight="1"/>
    <row r="39837" ht="24.9" customHeight="1"/>
    <row r="39838" ht="24.9" customHeight="1"/>
    <row r="39839" ht="24.9" customHeight="1"/>
    <row r="39840" ht="24.9" customHeight="1"/>
    <row r="39841" ht="24.9" customHeight="1"/>
    <row r="39842" ht="24.9" customHeight="1"/>
    <row r="39843" ht="24.9" customHeight="1"/>
    <row r="39844" ht="24.9" customHeight="1"/>
    <row r="39845" ht="24.9" customHeight="1"/>
    <row r="39846" ht="24.9" customHeight="1"/>
    <row r="39847" ht="24.9" customHeight="1"/>
    <row r="39848" ht="24.9" customHeight="1"/>
    <row r="39849" ht="24.9" customHeight="1"/>
    <row r="39850" ht="24.9" customHeight="1"/>
    <row r="39851" ht="24.9" customHeight="1"/>
    <row r="39852" ht="24.9" customHeight="1"/>
    <row r="39853" ht="24.9" customHeight="1"/>
    <row r="39854" ht="24.9" customHeight="1"/>
    <row r="39855" ht="24.9" customHeight="1"/>
    <row r="39856" ht="24.9" customHeight="1"/>
    <row r="39857" ht="24.9" customHeight="1"/>
    <row r="39858" ht="24.9" customHeight="1"/>
    <row r="39859" ht="24.9" customHeight="1"/>
    <row r="39860" ht="24.9" customHeight="1"/>
    <row r="39861" ht="24.9" customHeight="1"/>
    <row r="39862" ht="24.9" customHeight="1"/>
    <row r="39863" ht="24.9" customHeight="1"/>
    <row r="39864" ht="24.9" customHeight="1"/>
    <row r="39865" ht="24.9" customHeight="1"/>
    <row r="39866" ht="24.9" customHeight="1"/>
    <row r="39867" ht="24.9" customHeight="1"/>
    <row r="39868" ht="24.9" customHeight="1"/>
    <row r="39869" ht="24.9" customHeight="1"/>
    <row r="39870" ht="24.9" customHeight="1"/>
    <row r="39871" ht="24.9" customHeight="1"/>
    <row r="39872" ht="24.9" customHeight="1"/>
    <row r="39873" ht="24.9" customHeight="1"/>
    <row r="39874" ht="24.9" customHeight="1"/>
    <row r="39875" ht="24.9" customHeight="1"/>
    <row r="39876" ht="24.9" customHeight="1"/>
    <row r="39877" ht="24.9" customHeight="1"/>
    <row r="39878" ht="24.9" customHeight="1"/>
    <row r="39879" ht="24.9" customHeight="1"/>
    <row r="39880" ht="24.9" customHeight="1"/>
    <row r="39881" ht="24.9" customHeight="1"/>
    <row r="39882" ht="24.9" customHeight="1"/>
    <row r="39883" ht="24.9" customHeight="1"/>
    <row r="39884" ht="24.9" customHeight="1"/>
    <row r="39885" ht="24.9" customHeight="1"/>
    <row r="39886" ht="24.9" customHeight="1"/>
    <row r="39887" ht="24.9" customHeight="1"/>
    <row r="39888" ht="24.9" customHeight="1"/>
    <row r="39889" ht="24.9" customHeight="1"/>
    <row r="39890" ht="24.9" customHeight="1"/>
    <row r="39891" ht="24.9" customHeight="1"/>
    <row r="39892" ht="24.9" customHeight="1"/>
    <row r="39893" ht="24.9" customHeight="1"/>
    <row r="39894" ht="24.9" customHeight="1"/>
    <row r="39895" ht="24.9" customHeight="1"/>
    <row r="39896" ht="24.9" customHeight="1"/>
    <row r="39897" ht="24.9" customHeight="1"/>
    <row r="39898" ht="24.9" customHeight="1"/>
    <row r="39899" ht="24.9" customHeight="1"/>
    <row r="39900" ht="24.9" customHeight="1"/>
    <row r="39901" ht="24.9" customHeight="1"/>
    <row r="39902" ht="24.9" customHeight="1"/>
    <row r="39903" ht="24.9" customHeight="1"/>
    <row r="39904" ht="24.9" customHeight="1"/>
    <row r="39905" ht="24.9" customHeight="1"/>
    <row r="39906" ht="24.9" customHeight="1"/>
    <row r="39907" ht="24.9" customHeight="1"/>
    <row r="39908" ht="24.9" customHeight="1"/>
    <row r="39909" ht="24.9" customHeight="1"/>
    <row r="39910" ht="24.9" customHeight="1"/>
    <row r="39911" ht="24.9" customHeight="1"/>
    <row r="39912" ht="24.9" customHeight="1"/>
    <row r="39913" ht="24.9" customHeight="1"/>
    <row r="39914" ht="24.9" customHeight="1"/>
    <row r="39915" ht="24.9" customHeight="1"/>
    <row r="39916" ht="24.9" customHeight="1"/>
    <row r="39917" ht="24.9" customHeight="1"/>
    <row r="39918" ht="24.9" customHeight="1"/>
    <row r="39919" ht="24.9" customHeight="1"/>
    <row r="39920" ht="24.9" customHeight="1"/>
    <row r="39921" ht="24.9" customHeight="1"/>
    <row r="39922" ht="24.9" customHeight="1"/>
    <row r="39923" ht="24.9" customHeight="1"/>
    <row r="39924" ht="24.9" customHeight="1"/>
    <row r="39925" ht="24.9" customHeight="1"/>
    <row r="39926" ht="24.9" customHeight="1"/>
    <row r="39927" ht="24.9" customHeight="1"/>
    <row r="39928" ht="24.9" customHeight="1"/>
    <row r="39929" ht="24.9" customHeight="1"/>
    <row r="39930" ht="24.9" customHeight="1"/>
    <row r="39931" ht="24.9" customHeight="1"/>
    <row r="39932" ht="24.9" customHeight="1"/>
    <row r="39933" ht="24.9" customHeight="1"/>
    <row r="39934" ht="24.9" customHeight="1"/>
    <row r="39935" ht="24.9" customHeight="1"/>
    <row r="39936" ht="24.9" customHeight="1"/>
    <row r="39937" ht="24.9" customHeight="1"/>
    <row r="39938" ht="24.9" customHeight="1"/>
    <row r="39939" ht="24.9" customHeight="1"/>
    <row r="39940" ht="24.9" customHeight="1"/>
    <row r="39941" ht="24.9" customHeight="1"/>
    <row r="39942" ht="24.9" customHeight="1"/>
    <row r="39943" ht="24.9" customHeight="1"/>
    <row r="39944" ht="24.9" customHeight="1"/>
    <row r="39945" ht="24.9" customHeight="1"/>
    <row r="39946" ht="24.9" customHeight="1"/>
    <row r="39947" ht="24.9" customHeight="1"/>
    <row r="39948" ht="24.9" customHeight="1"/>
    <row r="39949" ht="24.9" customHeight="1"/>
    <row r="39950" ht="24.9" customHeight="1"/>
    <row r="39951" ht="24.9" customHeight="1"/>
    <row r="39952" ht="24.9" customHeight="1"/>
    <row r="39953" ht="24.9" customHeight="1"/>
    <row r="39954" ht="24.9" customHeight="1"/>
    <row r="39955" ht="24.9" customHeight="1"/>
    <row r="39956" ht="24.9" customHeight="1"/>
    <row r="39957" ht="24.9" customHeight="1"/>
    <row r="39958" ht="24.9" customHeight="1"/>
    <row r="39959" ht="24.9" customHeight="1"/>
    <row r="39960" ht="24.9" customHeight="1"/>
    <row r="39961" ht="24.9" customHeight="1"/>
    <row r="39962" ht="24.9" customHeight="1"/>
    <row r="39963" ht="24.9" customHeight="1"/>
    <row r="39964" ht="24.9" customHeight="1"/>
    <row r="39965" ht="24.9" customHeight="1"/>
    <row r="39966" ht="24.9" customHeight="1"/>
    <row r="39967" ht="24.9" customHeight="1"/>
    <row r="39968" ht="24.9" customHeight="1"/>
    <row r="39969" ht="24.9" customHeight="1"/>
    <row r="39970" ht="24.9" customHeight="1"/>
    <row r="39971" ht="24.9" customHeight="1"/>
    <row r="39972" ht="24.9" customHeight="1"/>
    <row r="39973" ht="24.9" customHeight="1"/>
    <row r="39974" ht="24.9" customHeight="1"/>
    <row r="39975" ht="24.9" customHeight="1"/>
    <row r="39976" ht="24.9" customHeight="1"/>
    <row r="39977" ht="24.9" customHeight="1"/>
    <row r="39978" ht="24.9" customHeight="1"/>
    <row r="39979" ht="24.9" customHeight="1"/>
    <row r="39980" ht="24.9" customHeight="1"/>
    <row r="39981" ht="24.9" customHeight="1"/>
    <row r="39982" ht="24.9" customHeight="1"/>
    <row r="39983" ht="24.9" customHeight="1"/>
    <row r="39984" ht="24.9" customHeight="1"/>
    <row r="39985" ht="24.9" customHeight="1"/>
    <row r="39986" ht="24.9" customHeight="1"/>
    <row r="39987" ht="24.9" customHeight="1"/>
    <row r="39988" ht="24.9" customHeight="1"/>
    <row r="39989" ht="24.9" customHeight="1"/>
    <row r="39990" ht="24.9" customHeight="1"/>
    <row r="39991" ht="24.9" customHeight="1"/>
    <row r="39992" ht="24.9" customHeight="1"/>
    <row r="39993" ht="24.9" customHeight="1"/>
    <row r="39994" ht="24.9" customHeight="1"/>
    <row r="39995" ht="24.9" customHeight="1"/>
    <row r="39996" ht="24.9" customHeight="1"/>
    <row r="39997" ht="24.9" customHeight="1"/>
    <row r="39998" ht="24.9" customHeight="1"/>
    <row r="39999" ht="24.9" customHeight="1"/>
    <row r="40000" ht="24.9" customHeight="1"/>
    <row r="40001" ht="24.9" customHeight="1"/>
    <row r="40002" ht="24.9" customHeight="1"/>
    <row r="40003" ht="24.9" customHeight="1"/>
    <row r="40004" ht="24.9" customHeight="1"/>
    <row r="40005" ht="24.9" customHeight="1"/>
    <row r="40006" ht="24.9" customHeight="1"/>
    <row r="40007" ht="24.9" customHeight="1"/>
    <row r="40008" ht="24.9" customHeight="1"/>
    <row r="40009" ht="24.9" customHeight="1"/>
    <row r="40010" ht="24.9" customHeight="1"/>
    <row r="40011" ht="24.9" customHeight="1"/>
    <row r="40012" ht="24.9" customHeight="1"/>
    <row r="40013" ht="24.9" customHeight="1"/>
    <row r="40014" ht="24.9" customHeight="1"/>
    <row r="40015" ht="24.9" customHeight="1"/>
    <row r="40016" ht="24.9" customHeight="1"/>
    <row r="40017" ht="24.9" customHeight="1"/>
    <row r="40018" ht="24.9" customHeight="1"/>
    <row r="40019" ht="24.9" customHeight="1"/>
    <row r="40020" ht="24.9" customHeight="1"/>
    <row r="40021" ht="24.9" customHeight="1"/>
    <row r="40022" ht="24.9" customHeight="1"/>
    <row r="40023" ht="24.9" customHeight="1"/>
    <row r="40024" ht="24.9" customHeight="1"/>
    <row r="40025" ht="24.9" customHeight="1"/>
    <row r="40026" ht="24.9" customHeight="1"/>
    <row r="40027" ht="24.9" customHeight="1"/>
    <row r="40028" ht="24.9" customHeight="1"/>
    <row r="40029" ht="24.9" customHeight="1"/>
    <row r="40030" ht="24.9" customHeight="1"/>
    <row r="40031" ht="24.9" customHeight="1"/>
    <row r="40032" ht="24.9" customHeight="1"/>
    <row r="40033" ht="24.9" customHeight="1"/>
    <row r="40034" ht="24.9" customHeight="1"/>
    <row r="40035" ht="24.9" customHeight="1"/>
    <row r="40036" ht="24.9" customHeight="1"/>
    <row r="40037" ht="24.9" customHeight="1"/>
    <row r="40038" ht="24.9" customHeight="1"/>
    <row r="40039" ht="24.9" customHeight="1"/>
    <row r="40040" ht="24.9" customHeight="1"/>
    <row r="40041" ht="24.9" customHeight="1"/>
    <row r="40042" ht="24.9" customHeight="1"/>
    <row r="40043" ht="24.9" customHeight="1"/>
    <row r="40044" ht="24.9" customHeight="1"/>
    <row r="40045" ht="24.9" customHeight="1"/>
    <row r="40046" ht="24.9" customHeight="1"/>
    <row r="40047" ht="24.9" customHeight="1"/>
    <row r="40048" ht="24.9" customHeight="1"/>
    <row r="40049" ht="24.9" customHeight="1"/>
    <row r="40050" ht="24.9" customHeight="1"/>
    <row r="40051" ht="24.9" customHeight="1"/>
    <row r="40052" ht="24.9" customHeight="1"/>
    <row r="40053" ht="24.9" customHeight="1"/>
    <row r="40054" ht="24.9" customHeight="1"/>
    <row r="40055" ht="24.9" customHeight="1"/>
    <row r="40056" ht="24.9" customHeight="1"/>
    <row r="40057" ht="24.9" customHeight="1"/>
    <row r="40058" ht="24.9" customHeight="1"/>
    <row r="40059" ht="24.9" customHeight="1"/>
    <row r="40060" ht="24.9" customHeight="1"/>
    <row r="40061" ht="24.9" customHeight="1"/>
    <row r="40062" ht="24.9" customHeight="1"/>
    <row r="40063" ht="24.9" customHeight="1"/>
    <row r="40064" ht="24.9" customHeight="1"/>
    <row r="40065" ht="24.9" customHeight="1"/>
    <row r="40066" ht="24.9" customHeight="1"/>
    <row r="40067" ht="24.9" customHeight="1"/>
    <row r="40068" ht="24.9" customHeight="1"/>
    <row r="40069" ht="24.9" customHeight="1"/>
    <row r="40070" ht="24.9" customHeight="1"/>
    <row r="40071" ht="24.9" customHeight="1"/>
    <row r="40072" ht="24.9" customHeight="1"/>
    <row r="40073" ht="24.9" customHeight="1"/>
    <row r="40074" ht="24.9" customHeight="1"/>
    <row r="40075" ht="24.9" customHeight="1"/>
    <row r="40076" ht="24.9" customHeight="1"/>
    <row r="40077" ht="24.9" customHeight="1"/>
    <row r="40078" ht="24.9" customHeight="1"/>
    <row r="40079" ht="24.9" customHeight="1"/>
    <row r="40080" ht="24.9" customHeight="1"/>
    <row r="40081" ht="24.9" customHeight="1"/>
    <row r="40082" ht="24.9" customHeight="1"/>
    <row r="40083" ht="24.9" customHeight="1"/>
    <row r="40084" ht="24.9" customHeight="1"/>
    <row r="40085" ht="24.9" customHeight="1"/>
    <row r="40086" ht="24.9" customHeight="1"/>
    <row r="40087" ht="24.9" customHeight="1"/>
    <row r="40088" ht="24.9" customHeight="1"/>
    <row r="40089" ht="24.9" customHeight="1"/>
    <row r="40090" ht="24.9" customHeight="1"/>
    <row r="40091" ht="24.9" customHeight="1"/>
    <row r="40092" ht="24.9" customHeight="1"/>
    <row r="40093" ht="24.9" customHeight="1"/>
    <row r="40094" ht="24.9" customHeight="1"/>
    <row r="40095" ht="24.9" customHeight="1"/>
    <row r="40096" ht="24.9" customHeight="1"/>
    <row r="40097" ht="24.9" customHeight="1"/>
    <row r="40098" ht="24.9" customHeight="1"/>
    <row r="40099" ht="24.9" customHeight="1"/>
    <row r="40100" ht="24.9" customHeight="1"/>
    <row r="40101" ht="24.9" customHeight="1"/>
    <row r="40102" ht="24.9" customHeight="1"/>
    <row r="40103" ht="24.9" customHeight="1"/>
    <row r="40104" ht="24.9" customHeight="1"/>
    <row r="40105" ht="24.9" customHeight="1"/>
    <row r="40106" ht="24.9" customHeight="1"/>
    <row r="40107" ht="24.9" customHeight="1"/>
    <row r="40108" ht="24.9" customHeight="1"/>
    <row r="40109" ht="24.9" customHeight="1"/>
    <row r="40110" ht="24.9" customHeight="1"/>
    <row r="40111" ht="24.9" customHeight="1"/>
    <row r="40112" ht="24.9" customHeight="1"/>
    <row r="40113" ht="24.9" customHeight="1"/>
    <row r="40114" ht="24.9" customHeight="1"/>
    <row r="40115" ht="24.9" customHeight="1"/>
    <row r="40116" ht="24.9" customHeight="1"/>
    <row r="40117" ht="24.9" customHeight="1"/>
    <row r="40118" ht="24.9" customHeight="1"/>
    <row r="40119" ht="24.9" customHeight="1"/>
    <row r="40120" ht="24.9" customHeight="1"/>
    <row r="40121" ht="24.9" customHeight="1"/>
    <row r="40122" ht="24.9" customHeight="1"/>
    <row r="40123" ht="24.9" customHeight="1"/>
    <row r="40124" ht="24.9" customHeight="1"/>
    <row r="40125" ht="24.9" customHeight="1"/>
    <row r="40126" ht="24.9" customHeight="1"/>
    <row r="40127" ht="24.9" customHeight="1"/>
    <row r="40128" ht="24.9" customHeight="1"/>
    <row r="40129" ht="24.9" customHeight="1"/>
    <row r="40130" ht="24.9" customHeight="1"/>
    <row r="40131" ht="24.9" customHeight="1"/>
    <row r="40132" ht="24.9" customHeight="1"/>
    <row r="40133" ht="24.9" customHeight="1"/>
    <row r="40134" ht="24.9" customHeight="1"/>
    <row r="40135" ht="24.9" customHeight="1"/>
    <row r="40136" ht="24.9" customHeight="1"/>
    <row r="40137" ht="24.9" customHeight="1"/>
    <row r="40138" ht="24.9" customHeight="1"/>
    <row r="40139" ht="24.9" customHeight="1"/>
    <row r="40140" ht="24.9" customHeight="1"/>
    <row r="40141" ht="24.9" customHeight="1"/>
    <row r="40142" ht="24.9" customHeight="1"/>
    <row r="40143" ht="24.9" customHeight="1"/>
    <row r="40144" ht="24.9" customHeight="1"/>
    <row r="40145" ht="24.9" customHeight="1"/>
    <row r="40146" ht="24.9" customHeight="1"/>
    <row r="40147" ht="24.9" customHeight="1"/>
    <row r="40148" ht="24.9" customHeight="1"/>
    <row r="40149" ht="24.9" customHeight="1"/>
    <row r="40150" ht="24.9" customHeight="1"/>
    <row r="40151" ht="24.9" customHeight="1"/>
    <row r="40152" ht="24.9" customHeight="1"/>
    <row r="40153" ht="24.9" customHeight="1"/>
    <row r="40154" ht="24.9" customHeight="1"/>
    <row r="40155" ht="24.9" customHeight="1"/>
    <row r="40156" ht="24.9" customHeight="1"/>
    <row r="40157" ht="24.9" customHeight="1"/>
    <row r="40158" ht="24.9" customHeight="1"/>
    <row r="40159" ht="24.9" customHeight="1"/>
    <row r="40160" ht="24.9" customHeight="1"/>
    <row r="40161" ht="24.9" customHeight="1"/>
    <row r="40162" ht="24.9" customHeight="1"/>
    <row r="40163" ht="24.9" customHeight="1"/>
    <row r="40164" ht="24.9" customHeight="1"/>
    <row r="40165" ht="24.9" customHeight="1"/>
    <row r="40166" ht="24.9" customHeight="1"/>
    <row r="40167" ht="24.9" customHeight="1"/>
    <row r="40168" ht="24.9" customHeight="1"/>
    <row r="40169" ht="24.9" customHeight="1"/>
    <row r="40170" ht="24.9" customHeight="1"/>
    <row r="40171" ht="24.9" customHeight="1"/>
    <row r="40172" ht="24.9" customHeight="1"/>
    <row r="40173" ht="24.9" customHeight="1"/>
    <row r="40174" ht="24.9" customHeight="1"/>
    <row r="40175" ht="24.9" customHeight="1"/>
    <row r="40176" ht="24.9" customHeight="1"/>
    <row r="40177" ht="24.9" customHeight="1"/>
    <row r="40178" ht="24.9" customHeight="1"/>
    <row r="40179" ht="24.9" customHeight="1"/>
    <row r="40180" ht="24.9" customHeight="1"/>
    <row r="40181" ht="24.9" customHeight="1"/>
    <row r="40182" ht="24.9" customHeight="1"/>
    <row r="40183" ht="24.9" customHeight="1"/>
    <row r="40184" ht="24.9" customHeight="1"/>
    <row r="40185" ht="24.9" customHeight="1"/>
    <row r="40186" ht="24.9" customHeight="1"/>
    <row r="40187" ht="24.9" customHeight="1"/>
    <row r="40188" ht="24.9" customHeight="1"/>
    <row r="40189" ht="24.9" customHeight="1"/>
    <row r="40190" ht="24.9" customHeight="1"/>
    <row r="40191" ht="24.9" customHeight="1"/>
    <row r="40192" ht="24.9" customHeight="1"/>
    <row r="40193" ht="24.9" customHeight="1"/>
    <row r="40194" ht="24.9" customHeight="1"/>
    <row r="40195" ht="24.9" customHeight="1"/>
    <row r="40196" ht="24.9" customHeight="1"/>
    <row r="40197" ht="24.9" customHeight="1"/>
    <row r="40198" ht="24.9" customHeight="1"/>
    <row r="40199" ht="24.9" customHeight="1"/>
    <row r="40200" ht="24.9" customHeight="1"/>
    <row r="40201" ht="24.9" customHeight="1"/>
    <row r="40202" ht="24.9" customHeight="1"/>
    <row r="40203" ht="24.9" customHeight="1"/>
    <row r="40204" ht="24.9" customHeight="1"/>
    <row r="40205" ht="24.9" customHeight="1"/>
    <row r="40206" ht="24.9" customHeight="1"/>
    <row r="40207" ht="24.9" customHeight="1"/>
    <row r="40208" ht="24.9" customHeight="1"/>
    <row r="40209" ht="24.9" customHeight="1"/>
    <row r="40210" ht="24.9" customHeight="1"/>
    <row r="40211" ht="24.9" customHeight="1"/>
    <row r="40212" ht="24.9" customHeight="1"/>
    <row r="40213" ht="24.9" customHeight="1"/>
    <row r="40214" ht="24.9" customHeight="1"/>
    <row r="40215" ht="24.9" customHeight="1"/>
    <row r="40216" ht="24.9" customHeight="1"/>
    <row r="40217" ht="24.9" customHeight="1"/>
    <row r="40218" ht="24.9" customHeight="1"/>
    <row r="40219" ht="24.9" customHeight="1"/>
    <row r="40220" ht="24.9" customHeight="1"/>
    <row r="40221" ht="24.9" customHeight="1"/>
    <row r="40222" ht="24.9" customHeight="1"/>
    <row r="40223" ht="24.9" customHeight="1"/>
    <row r="40224" ht="24.9" customHeight="1"/>
    <row r="40225" ht="24.9" customHeight="1"/>
    <row r="40226" ht="24.9" customHeight="1"/>
    <row r="40227" ht="24.9" customHeight="1"/>
    <row r="40228" ht="24.9" customHeight="1"/>
    <row r="40229" ht="24.9" customHeight="1"/>
    <row r="40230" ht="24.9" customHeight="1"/>
    <row r="40231" ht="24.9" customHeight="1"/>
    <row r="40232" ht="24.9" customHeight="1"/>
    <row r="40233" ht="24.9" customHeight="1"/>
    <row r="40234" ht="24.9" customHeight="1"/>
    <row r="40235" ht="24.9" customHeight="1"/>
    <row r="40236" ht="24.9" customHeight="1"/>
    <row r="40237" ht="24.9" customHeight="1"/>
    <row r="40238" ht="24.9" customHeight="1"/>
    <row r="40239" ht="24.9" customHeight="1"/>
    <row r="40240" ht="24.9" customHeight="1"/>
    <row r="40241" ht="24.9" customHeight="1"/>
    <row r="40242" ht="24.9" customHeight="1"/>
    <row r="40243" ht="24.9" customHeight="1"/>
    <row r="40244" ht="24.9" customHeight="1"/>
    <row r="40245" ht="24.9" customHeight="1"/>
    <row r="40246" ht="24.9" customHeight="1"/>
    <row r="40247" ht="24.9" customHeight="1"/>
    <row r="40248" ht="24.9" customHeight="1"/>
    <row r="40249" ht="24.9" customHeight="1"/>
    <row r="40250" ht="24.9" customHeight="1"/>
    <row r="40251" ht="24.9" customHeight="1"/>
    <row r="40252" ht="24.9" customHeight="1"/>
    <row r="40253" ht="24.9" customHeight="1"/>
    <row r="40254" ht="24.9" customHeight="1"/>
    <row r="40255" ht="24.9" customHeight="1"/>
    <row r="40256" ht="24.9" customHeight="1"/>
    <row r="40257" ht="24.9" customHeight="1"/>
    <row r="40258" ht="24.9" customHeight="1"/>
    <row r="40259" ht="24.9" customHeight="1"/>
    <row r="40260" ht="24.9" customHeight="1"/>
    <row r="40261" ht="24.9" customHeight="1"/>
    <row r="40262" ht="24.9" customHeight="1"/>
    <row r="40263" ht="24.9" customHeight="1"/>
    <row r="40264" ht="24.9" customHeight="1"/>
    <row r="40265" ht="24.9" customHeight="1"/>
    <row r="40266" ht="24.9" customHeight="1"/>
    <row r="40267" ht="24.9" customHeight="1"/>
    <row r="40268" ht="24.9" customHeight="1"/>
    <row r="40269" ht="24.9" customHeight="1"/>
    <row r="40270" ht="24.9" customHeight="1"/>
    <row r="40271" ht="24.9" customHeight="1"/>
    <row r="40272" ht="24.9" customHeight="1"/>
    <row r="40273" ht="24.9" customHeight="1"/>
    <row r="40274" ht="24.9" customHeight="1"/>
    <row r="40275" ht="24.9" customHeight="1"/>
    <row r="40276" ht="24.9" customHeight="1"/>
    <row r="40277" ht="24.9" customHeight="1"/>
    <row r="40278" ht="24.9" customHeight="1"/>
    <row r="40279" ht="24.9" customHeight="1"/>
    <row r="40280" ht="24.9" customHeight="1"/>
    <row r="40281" ht="24.9" customHeight="1"/>
    <row r="40282" ht="24.9" customHeight="1"/>
    <row r="40283" ht="24.9" customHeight="1"/>
    <row r="40284" ht="24.9" customHeight="1"/>
    <row r="40285" ht="24.9" customHeight="1"/>
    <row r="40286" ht="24.9" customHeight="1"/>
    <row r="40287" ht="24.9" customHeight="1"/>
    <row r="40288" ht="24.9" customHeight="1"/>
    <row r="40289" ht="24.9" customHeight="1"/>
    <row r="40290" ht="24.9" customHeight="1"/>
    <row r="40291" ht="24.9" customHeight="1"/>
    <row r="40292" ht="24.9" customHeight="1"/>
    <row r="40293" ht="24.9" customHeight="1"/>
    <row r="40294" ht="24.9" customHeight="1"/>
    <row r="40295" ht="24.9" customHeight="1"/>
    <row r="40296" ht="24.9" customHeight="1"/>
    <row r="40297" ht="24.9" customHeight="1"/>
    <row r="40298" ht="24.9" customHeight="1"/>
    <row r="40299" ht="24.9" customHeight="1"/>
    <row r="40300" ht="24.9" customHeight="1"/>
    <row r="40301" ht="24.9" customHeight="1"/>
    <row r="40302" ht="24.9" customHeight="1"/>
    <row r="40303" ht="24.9" customHeight="1"/>
    <row r="40304" ht="24.9" customHeight="1"/>
    <row r="40305" ht="24.9" customHeight="1"/>
    <row r="40306" ht="24.9" customHeight="1"/>
    <row r="40307" ht="24.9" customHeight="1"/>
    <row r="40308" ht="24.9" customHeight="1"/>
    <row r="40309" ht="24.9" customHeight="1"/>
    <row r="40310" ht="24.9" customHeight="1"/>
    <row r="40311" ht="24.9" customHeight="1"/>
    <row r="40312" ht="24.9" customHeight="1"/>
    <row r="40313" ht="24.9" customHeight="1"/>
    <row r="40314" ht="24.9" customHeight="1"/>
    <row r="40315" ht="24.9" customHeight="1"/>
    <row r="40316" ht="24.9" customHeight="1"/>
    <row r="40317" ht="24.9" customHeight="1"/>
    <row r="40318" ht="24.9" customHeight="1"/>
    <row r="40319" ht="24.9" customHeight="1"/>
    <row r="40320" ht="24.9" customHeight="1"/>
    <row r="40321" ht="24.9" customHeight="1"/>
    <row r="40322" ht="24.9" customHeight="1"/>
    <row r="40323" ht="24.9" customHeight="1"/>
    <row r="40324" ht="24.9" customHeight="1"/>
    <row r="40325" ht="24.9" customHeight="1"/>
    <row r="40326" ht="24.9" customHeight="1"/>
    <row r="40327" ht="24.9" customHeight="1"/>
    <row r="40328" ht="24.9" customHeight="1"/>
    <row r="40329" ht="24.9" customHeight="1"/>
    <row r="40330" ht="24.9" customHeight="1"/>
    <row r="40331" ht="24.9" customHeight="1"/>
    <row r="40332" ht="24.9" customHeight="1"/>
    <row r="40333" ht="24.9" customHeight="1"/>
    <row r="40334" ht="24.9" customHeight="1"/>
    <row r="40335" ht="24.9" customHeight="1"/>
    <row r="40336" ht="24.9" customHeight="1"/>
    <row r="40337" ht="24.9" customHeight="1"/>
    <row r="40338" ht="24.9" customHeight="1"/>
    <row r="40339" ht="24.9" customHeight="1"/>
    <row r="40340" ht="24.9" customHeight="1"/>
    <row r="40341" ht="24.9" customHeight="1"/>
    <row r="40342" ht="24.9" customHeight="1"/>
    <row r="40343" ht="24.9" customHeight="1"/>
    <row r="40344" ht="24.9" customHeight="1"/>
    <row r="40345" ht="24.9" customHeight="1"/>
    <row r="40346" ht="24.9" customHeight="1"/>
    <row r="40347" ht="24.9" customHeight="1"/>
    <row r="40348" ht="24.9" customHeight="1"/>
    <row r="40349" ht="24.9" customHeight="1"/>
    <row r="40350" ht="24.9" customHeight="1"/>
    <row r="40351" ht="24.9" customHeight="1"/>
    <row r="40352" ht="24.9" customHeight="1"/>
    <row r="40353" ht="24.9" customHeight="1"/>
    <row r="40354" ht="24.9" customHeight="1"/>
    <row r="40355" ht="24.9" customHeight="1"/>
    <row r="40356" ht="24.9" customHeight="1"/>
    <row r="40357" ht="24.9" customHeight="1"/>
    <row r="40358" ht="24.9" customHeight="1"/>
    <row r="40359" ht="24.9" customHeight="1"/>
    <row r="40360" ht="24.9" customHeight="1"/>
    <row r="40361" ht="24.9" customHeight="1"/>
    <row r="40362" ht="24.9" customHeight="1"/>
    <row r="40363" ht="24.9" customHeight="1"/>
    <row r="40364" ht="24.9" customHeight="1"/>
    <row r="40365" ht="24.9" customHeight="1"/>
    <row r="40366" ht="24.9" customHeight="1"/>
    <row r="40367" ht="24.9" customHeight="1"/>
    <row r="40368" ht="24.9" customHeight="1"/>
    <row r="40369" ht="24.9" customHeight="1"/>
    <row r="40370" ht="24.9" customHeight="1"/>
    <row r="40371" ht="24.9" customHeight="1"/>
    <row r="40372" ht="24.9" customHeight="1"/>
    <row r="40373" ht="24.9" customHeight="1"/>
    <row r="40374" ht="24.9" customHeight="1"/>
    <row r="40375" ht="24.9" customHeight="1"/>
    <row r="40376" ht="24.9" customHeight="1"/>
    <row r="40377" ht="24.9" customHeight="1"/>
    <row r="40378" ht="24.9" customHeight="1"/>
    <row r="40379" ht="24.9" customHeight="1"/>
    <row r="40380" ht="24.9" customHeight="1"/>
    <row r="40381" ht="24.9" customHeight="1"/>
    <row r="40382" ht="24.9" customHeight="1"/>
    <row r="40383" ht="24.9" customHeight="1"/>
    <row r="40384" ht="24.9" customHeight="1"/>
    <row r="40385" ht="24.9" customHeight="1"/>
    <row r="40386" ht="24.9" customHeight="1"/>
    <row r="40387" ht="24.9" customHeight="1"/>
    <row r="40388" ht="24.9" customHeight="1"/>
    <row r="40389" ht="24.9" customHeight="1"/>
    <row r="40390" ht="24.9" customHeight="1"/>
    <row r="40391" ht="24.9" customHeight="1"/>
    <row r="40392" ht="24.9" customHeight="1"/>
    <row r="40393" ht="24.9" customHeight="1"/>
    <row r="40394" ht="24.9" customHeight="1"/>
    <row r="40395" ht="24.9" customHeight="1"/>
    <row r="40396" ht="24.9" customHeight="1"/>
    <row r="40397" ht="24.9" customHeight="1"/>
    <row r="40398" ht="24.9" customHeight="1"/>
    <row r="40399" ht="24.9" customHeight="1"/>
    <row r="40400" ht="24.9" customHeight="1"/>
    <row r="40401" ht="24.9" customHeight="1"/>
    <row r="40402" ht="24.9" customHeight="1"/>
    <row r="40403" ht="24.9" customHeight="1"/>
    <row r="40404" ht="24.9" customHeight="1"/>
    <row r="40405" ht="24.9" customHeight="1"/>
    <row r="40406" ht="24.9" customHeight="1"/>
    <row r="40407" ht="24.9" customHeight="1"/>
    <row r="40408" ht="24.9" customHeight="1"/>
    <row r="40409" ht="24.9" customHeight="1"/>
    <row r="40410" ht="24.9" customHeight="1"/>
    <row r="40411" ht="24.9" customHeight="1"/>
    <row r="40412" ht="24.9" customHeight="1"/>
    <row r="40413" ht="24.9" customHeight="1"/>
    <row r="40414" ht="24.9" customHeight="1"/>
    <row r="40415" ht="24.9" customHeight="1"/>
    <row r="40416" ht="24.9" customHeight="1"/>
    <row r="40417" ht="24.9" customHeight="1"/>
    <row r="40418" ht="24.9" customHeight="1"/>
    <row r="40419" ht="24.9" customHeight="1"/>
    <row r="40420" ht="24.9" customHeight="1"/>
    <row r="40421" ht="24.9" customHeight="1"/>
    <row r="40422" ht="24.9" customHeight="1"/>
    <row r="40423" ht="24.9" customHeight="1"/>
    <row r="40424" ht="24.9" customHeight="1"/>
    <row r="40425" ht="24.9" customHeight="1"/>
    <row r="40426" ht="24.9" customHeight="1"/>
    <row r="40427" ht="24.9" customHeight="1"/>
    <row r="40428" ht="24.9" customHeight="1"/>
    <row r="40429" ht="24.9" customHeight="1"/>
    <row r="40430" ht="24.9" customHeight="1"/>
    <row r="40431" ht="24.9" customHeight="1"/>
    <row r="40432" ht="24.9" customHeight="1"/>
    <row r="40433" ht="24.9" customHeight="1"/>
    <row r="40434" ht="24.9" customHeight="1"/>
    <row r="40435" ht="24.9" customHeight="1"/>
    <row r="40436" ht="24.9" customHeight="1"/>
    <row r="40437" ht="24.9" customHeight="1"/>
    <row r="40438" ht="24.9" customHeight="1"/>
    <row r="40439" ht="24.9" customHeight="1"/>
    <row r="40440" ht="24.9" customHeight="1"/>
    <row r="40441" ht="24.9" customHeight="1"/>
    <row r="40442" ht="24.9" customHeight="1"/>
    <row r="40443" ht="24.9" customHeight="1"/>
    <row r="40444" ht="24.9" customHeight="1"/>
    <row r="40445" ht="24.9" customHeight="1"/>
    <row r="40446" ht="24.9" customHeight="1"/>
    <row r="40447" ht="24.9" customHeight="1"/>
    <row r="40448" ht="24.9" customHeight="1"/>
    <row r="40449" ht="24.9" customHeight="1"/>
    <row r="40450" ht="24.9" customHeight="1"/>
    <row r="40451" ht="24.9" customHeight="1"/>
    <row r="40452" ht="24.9" customHeight="1"/>
    <row r="40453" ht="24.9" customHeight="1"/>
    <row r="40454" ht="24.9" customHeight="1"/>
    <row r="40455" ht="24.9" customHeight="1"/>
    <row r="40456" ht="24.9" customHeight="1"/>
    <row r="40457" ht="24.9" customHeight="1"/>
    <row r="40458" ht="24.9" customHeight="1"/>
    <row r="40459" ht="24.9" customHeight="1"/>
    <row r="40460" ht="24.9" customHeight="1"/>
    <row r="40461" ht="24.9" customHeight="1"/>
    <row r="40462" ht="24.9" customHeight="1"/>
    <row r="40463" ht="24.9" customHeight="1"/>
    <row r="40464" ht="24.9" customHeight="1"/>
    <row r="40465" ht="24.9" customHeight="1"/>
    <row r="40466" ht="24.9" customHeight="1"/>
    <row r="40467" ht="24.9" customHeight="1"/>
    <row r="40468" ht="24.9" customHeight="1"/>
    <row r="40469" ht="24.9" customHeight="1"/>
    <row r="40470" ht="24.9" customHeight="1"/>
    <row r="40471" ht="24.9" customHeight="1"/>
    <row r="40472" ht="24.9" customHeight="1"/>
    <row r="40473" ht="24.9" customHeight="1"/>
    <row r="40474" ht="24.9" customHeight="1"/>
    <row r="40475" ht="24.9" customHeight="1"/>
    <row r="40476" ht="24.9" customHeight="1"/>
    <row r="40477" ht="24.9" customHeight="1"/>
    <row r="40478" ht="24.9" customHeight="1"/>
    <row r="40479" ht="24.9" customHeight="1"/>
    <row r="40480" ht="24.9" customHeight="1"/>
    <row r="40481" ht="24.9" customHeight="1"/>
    <row r="40482" ht="24.9" customHeight="1"/>
    <row r="40483" ht="24.9" customHeight="1"/>
    <row r="40484" ht="24.9" customHeight="1"/>
    <row r="40485" ht="24.9" customHeight="1"/>
    <row r="40486" ht="24.9" customHeight="1"/>
    <row r="40487" ht="24.9" customHeight="1"/>
    <row r="40488" ht="24.9" customHeight="1"/>
    <row r="40489" ht="24.9" customHeight="1"/>
    <row r="40490" ht="24.9" customHeight="1"/>
    <row r="40491" ht="24.9" customHeight="1"/>
    <row r="40492" ht="24.9" customHeight="1"/>
    <row r="40493" ht="24.9" customHeight="1"/>
    <row r="40494" ht="24.9" customHeight="1"/>
    <row r="40495" ht="24.9" customHeight="1"/>
    <row r="40496" ht="24.9" customHeight="1"/>
    <row r="40497" ht="24.9" customHeight="1"/>
    <row r="40498" ht="24.9" customHeight="1"/>
    <row r="40499" ht="24.9" customHeight="1"/>
    <row r="40500" ht="24.9" customHeight="1"/>
    <row r="40501" ht="24.9" customHeight="1"/>
    <row r="40502" ht="24.9" customHeight="1"/>
    <row r="40503" ht="24.9" customHeight="1"/>
    <row r="40504" ht="24.9" customHeight="1"/>
    <row r="40505" ht="24.9" customHeight="1"/>
    <row r="40506" ht="24.9" customHeight="1"/>
    <row r="40507" ht="24.9" customHeight="1"/>
    <row r="40508" ht="24.9" customHeight="1"/>
    <row r="40509" ht="24.9" customHeight="1"/>
    <row r="40510" ht="24.9" customHeight="1"/>
    <row r="40511" ht="24.9" customHeight="1"/>
    <row r="40512" ht="24.9" customHeight="1"/>
    <row r="40513" ht="24.9" customHeight="1"/>
    <row r="40514" ht="24.9" customHeight="1"/>
    <row r="40515" ht="24.9" customHeight="1"/>
    <row r="40516" ht="24.9" customHeight="1"/>
    <row r="40517" ht="24.9" customHeight="1"/>
    <row r="40518" ht="24.9" customHeight="1"/>
    <row r="40519" ht="24.9" customHeight="1"/>
    <row r="40520" ht="24.9" customHeight="1"/>
    <row r="40521" ht="24.9" customHeight="1"/>
    <row r="40522" ht="24.9" customHeight="1"/>
    <row r="40523" ht="24.9" customHeight="1"/>
    <row r="40524" ht="24.9" customHeight="1"/>
    <row r="40525" ht="24.9" customHeight="1"/>
    <row r="40526" ht="24.9" customHeight="1"/>
    <row r="40527" ht="24.9" customHeight="1"/>
    <row r="40528" ht="24.9" customHeight="1"/>
    <row r="40529" ht="24.9" customHeight="1"/>
    <row r="40530" ht="24.9" customHeight="1"/>
    <row r="40531" ht="24.9" customHeight="1"/>
    <row r="40532" ht="24.9" customHeight="1"/>
    <row r="40533" ht="24.9" customHeight="1"/>
    <row r="40534" ht="24.9" customHeight="1"/>
    <row r="40535" ht="24.9" customHeight="1"/>
    <row r="40536" ht="24.9" customHeight="1"/>
    <row r="40537" ht="24.9" customHeight="1"/>
    <row r="40538" ht="24.9" customHeight="1"/>
    <row r="40539" ht="24.9" customHeight="1"/>
    <row r="40540" ht="24.9" customHeight="1"/>
    <row r="40541" ht="24.9" customHeight="1"/>
    <row r="40542" ht="24.9" customHeight="1"/>
    <row r="40543" ht="24.9" customHeight="1"/>
    <row r="40544" ht="24.9" customHeight="1"/>
    <row r="40545" ht="24.9" customHeight="1"/>
    <row r="40546" ht="24.9" customHeight="1"/>
    <row r="40547" ht="24.9" customHeight="1"/>
    <row r="40548" ht="24.9" customHeight="1"/>
    <row r="40549" ht="24.9" customHeight="1"/>
    <row r="40550" ht="24.9" customHeight="1"/>
    <row r="40551" ht="24.9" customHeight="1"/>
    <row r="40552" ht="24.9" customHeight="1"/>
    <row r="40553" ht="24.9" customHeight="1"/>
    <row r="40554" ht="24.9" customHeight="1"/>
    <row r="40555" ht="24.9" customHeight="1"/>
    <row r="40556" ht="24.9" customHeight="1"/>
    <row r="40557" ht="24.9" customHeight="1"/>
    <row r="40558" ht="24.9" customHeight="1"/>
    <row r="40559" ht="24.9" customHeight="1"/>
    <row r="40560" ht="24.9" customHeight="1"/>
    <row r="40561" ht="24.9" customHeight="1"/>
    <row r="40562" ht="24.9" customHeight="1"/>
    <row r="40563" ht="24.9" customHeight="1"/>
    <row r="40564" ht="24.9" customHeight="1"/>
    <row r="40565" ht="24.9" customHeight="1"/>
    <row r="40566" ht="24.9" customHeight="1"/>
    <row r="40567" ht="24.9" customHeight="1"/>
    <row r="40568" ht="24.9" customHeight="1"/>
    <row r="40569" ht="24.9" customHeight="1"/>
    <row r="40570" ht="24.9" customHeight="1"/>
    <row r="40571" ht="24.9" customHeight="1"/>
    <row r="40572" ht="24.9" customHeight="1"/>
    <row r="40573" ht="24.9" customHeight="1"/>
    <row r="40574" ht="24.9" customHeight="1"/>
    <row r="40575" ht="24.9" customHeight="1"/>
    <row r="40576" ht="24.9" customHeight="1"/>
    <row r="40577" ht="24.9" customHeight="1"/>
    <row r="40578" ht="24.9" customHeight="1"/>
    <row r="40579" ht="24.9" customHeight="1"/>
    <row r="40580" ht="24.9" customHeight="1"/>
    <row r="40581" ht="24.9" customHeight="1"/>
    <row r="40582" ht="24.9" customHeight="1"/>
    <row r="40583" ht="24.9" customHeight="1"/>
    <row r="40584" ht="24.9" customHeight="1"/>
    <row r="40585" ht="24.9" customHeight="1"/>
    <row r="40586" ht="24.9" customHeight="1"/>
    <row r="40587" ht="24.9" customHeight="1"/>
    <row r="40588" ht="24.9" customHeight="1"/>
    <row r="40589" ht="24.9" customHeight="1"/>
    <row r="40590" ht="24.9" customHeight="1"/>
    <row r="40591" ht="24.9" customHeight="1"/>
    <row r="40592" ht="24.9" customHeight="1"/>
    <row r="40593" ht="24.9" customHeight="1"/>
    <row r="40594" ht="24.9" customHeight="1"/>
    <row r="40595" ht="24.9" customHeight="1"/>
    <row r="40596" ht="24.9" customHeight="1"/>
    <row r="40597" ht="24.9" customHeight="1"/>
    <row r="40598" ht="24.9" customHeight="1"/>
    <row r="40599" ht="24.9" customHeight="1"/>
    <row r="40600" ht="24.9" customHeight="1"/>
    <row r="40601" ht="24.9" customHeight="1"/>
    <row r="40602" ht="24.9" customHeight="1"/>
    <row r="40603" ht="24.9" customHeight="1"/>
    <row r="40604" ht="24.9" customHeight="1"/>
    <row r="40605" ht="24.9" customHeight="1"/>
    <row r="40606" ht="24.9" customHeight="1"/>
    <row r="40607" ht="24.9" customHeight="1"/>
    <row r="40608" ht="24.9" customHeight="1"/>
    <row r="40609" ht="24.9" customHeight="1"/>
    <row r="40610" ht="24.9" customHeight="1"/>
    <row r="40611" ht="24.9" customHeight="1"/>
    <row r="40612" ht="24.9" customHeight="1"/>
    <row r="40613" ht="24.9" customHeight="1"/>
    <row r="40614" ht="24.9" customHeight="1"/>
    <row r="40615" ht="24.9" customHeight="1"/>
    <row r="40616" ht="24.9" customHeight="1"/>
    <row r="40617" ht="24.9" customHeight="1"/>
    <row r="40618" ht="24.9" customHeight="1"/>
    <row r="40619" ht="24.9" customHeight="1"/>
    <row r="40620" ht="24.9" customHeight="1"/>
    <row r="40621" ht="24.9" customHeight="1"/>
    <row r="40622" ht="24.9" customHeight="1"/>
    <row r="40623" ht="24.9" customHeight="1"/>
    <row r="40624" ht="24.9" customHeight="1"/>
    <row r="40625" ht="24.9" customHeight="1"/>
    <row r="40626" ht="24.9" customHeight="1"/>
    <row r="40627" ht="24.9" customHeight="1"/>
    <row r="40628" ht="24.9" customHeight="1"/>
    <row r="40629" ht="24.9" customHeight="1"/>
    <row r="40630" ht="24.9" customHeight="1"/>
    <row r="40631" ht="24.9" customHeight="1"/>
    <row r="40632" ht="24.9" customHeight="1"/>
    <row r="40633" ht="24.9" customHeight="1"/>
    <row r="40634" ht="24.9" customHeight="1"/>
    <row r="40635" ht="24.9" customHeight="1"/>
    <row r="40636" ht="24.9" customHeight="1"/>
    <row r="40637" ht="24.9" customHeight="1"/>
    <row r="40638" ht="24.9" customHeight="1"/>
    <row r="40639" ht="24.9" customHeight="1"/>
    <row r="40640" ht="24.9" customHeight="1"/>
    <row r="40641" ht="24.9" customHeight="1"/>
    <row r="40642" ht="24.9" customHeight="1"/>
    <row r="40643" ht="24.9" customHeight="1"/>
    <row r="40644" ht="24.9" customHeight="1"/>
    <row r="40645" ht="24.9" customHeight="1"/>
    <row r="40646" ht="24.9" customHeight="1"/>
    <row r="40647" ht="24.9" customHeight="1"/>
    <row r="40648" ht="24.9" customHeight="1"/>
    <row r="40649" ht="24.9" customHeight="1"/>
    <row r="40650" ht="24.9" customHeight="1"/>
    <row r="40651" ht="24.9" customHeight="1"/>
    <row r="40652" ht="24.9" customHeight="1"/>
    <row r="40653" ht="24.9" customHeight="1"/>
    <row r="40654" ht="24.9" customHeight="1"/>
    <row r="40655" ht="24.9" customHeight="1"/>
    <row r="40656" ht="24.9" customHeight="1"/>
    <row r="40657" ht="24.9" customHeight="1"/>
    <row r="40658" ht="24.9" customHeight="1"/>
    <row r="40659" ht="24.9" customHeight="1"/>
    <row r="40660" ht="24.9" customHeight="1"/>
    <row r="40661" ht="24.9" customHeight="1"/>
    <row r="40662" ht="24.9" customHeight="1"/>
    <row r="40663" ht="24.9" customHeight="1"/>
    <row r="40664" ht="24.9" customHeight="1"/>
    <row r="40665" ht="24.9" customHeight="1"/>
    <row r="40666" ht="24.9" customHeight="1"/>
    <row r="40667" ht="24.9" customHeight="1"/>
    <row r="40668" ht="24.9" customHeight="1"/>
    <row r="40669" ht="24.9" customHeight="1"/>
    <row r="40670" ht="24.9" customHeight="1"/>
    <row r="40671" ht="24.9" customHeight="1"/>
    <row r="40672" ht="24.9" customHeight="1"/>
    <row r="40673" ht="24.9" customHeight="1"/>
    <row r="40674" ht="24.9" customHeight="1"/>
    <row r="40675" ht="24.9" customHeight="1"/>
    <row r="40676" ht="24.9" customHeight="1"/>
    <row r="40677" ht="24.9" customHeight="1"/>
    <row r="40678" ht="24.9" customHeight="1"/>
    <row r="40679" ht="24.9" customHeight="1"/>
    <row r="40680" ht="24.9" customHeight="1"/>
    <row r="40681" ht="24.9" customHeight="1"/>
    <row r="40682" ht="24.9" customHeight="1"/>
    <row r="40683" ht="24.9" customHeight="1"/>
    <row r="40684" ht="24.9" customHeight="1"/>
    <row r="40685" ht="24.9" customHeight="1"/>
    <row r="40686" ht="24.9" customHeight="1"/>
    <row r="40687" ht="24.9" customHeight="1"/>
    <row r="40688" ht="24.9" customHeight="1"/>
    <row r="40689" ht="24.9" customHeight="1"/>
    <row r="40690" ht="24.9" customHeight="1"/>
    <row r="40691" ht="24.9" customHeight="1"/>
    <row r="40692" ht="24.9" customHeight="1"/>
    <row r="40693" ht="24.9" customHeight="1"/>
    <row r="40694" ht="24.9" customHeight="1"/>
    <row r="40695" ht="24.9" customHeight="1"/>
    <row r="40696" ht="24.9" customHeight="1"/>
    <row r="40697" ht="24.9" customHeight="1"/>
    <row r="40698" ht="24.9" customHeight="1"/>
    <row r="40699" ht="24.9" customHeight="1"/>
    <row r="40700" ht="24.9" customHeight="1"/>
    <row r="40701" ht="24.9" customHeight="1"/>
    <row r="40702" ht="24.9" customHeight="1"/>
    <row r="40703" ht="24.9" customHeight="1"/>
    <row r="40704" ht="24.9" customHeight="1"/>
    <row r="40705" ht="24.9" customHeight="1"/>
    <row r="40706" ht="24.9" customHeight="1"/>
    <row r="40707" ht="24.9" customHeight="1"/>
    <row r="40708" ht="24.9" customHeight="1"/>
    <row r="40709" ht="24.9" customHeight="1"/>
    <row r="40710" ht="24.9" customHeight="1"/>
    <row r="40711" ht="24.9" customHeight="1"/>
    <row r="40712" ht="24.9" customHeight="1"/>
    <row r="40713" ht="24.9" customHeight="1"/>
    <row r="40714" ht="24.9" customHeight="1"/>
    <row r="40715" ht="24.9" customHeight="1"/>
    <row r="40716" ht="24.9" customHeight="1"/>
    <row r="40717" ht="24.9" customHeight="1"/>
    <row r="40718" ht="24.9" customHeight="1"/>
    <row r="40719" ht="24.9" customHeight="1"/>
    <row r="40720" ht="24.9" customHeight="1"/>
    <row r="40721" ht="24.9" customHeight="1"/>
    <row r="40722" ht="24.9" customHeight="1"/>
    <row r="40723" ht="24.9" customHeight="1"/>
    <row r="40724" ht="24.9" customHeight="1"/>
    <row r="40725" ht="24.9" customHeight="1"/>
    <row r="40726" ht="24.9" customHeight="1"/>
    <row r="40727" ht="24.9" customHeight="1"/>
    <row r="40728" ht="24.9" customHeight="1"/>
    <row r="40729" ht="24.9" customHeight="1"/>
    <row r="40730" ht="24.9" customHeight="1"/>
    <row r="40731" ht="24.9" customHeight="1"/>
    <row r="40732" ht="24.9" customHeight="1"/>
    <row r="40733" ht="24.9" customHeight="1"/>
    <row r="40734" ht="24.9" customHeight="1"/>
    <row r="40735" ht="24.9" customHeight="1"/>
    <row r="40736" ht="24.9" customHeight="1"/>
    <row r="40737" ht="24.9" customHeight="1"/>
    <row r="40738" ht="24.9" customHeight="1"/>
    <row r="40739" ht="24.9" customHeight="1"/>
    <row r="40740" ht="24.9" customHeight="1"/>
    <row r="40741" ht="24.9" customHeight="1"/>
    <row r="40742" ht="24.9" customHeight="1"/>
    <row r="40743" ht="24.9" customHeight="1"/>
    <row r="40744" ht="24.9" customHeight="1"/>
    <row r="40745" ht="24.9" customHeight="1"/>
    <row r="40746" ht="24.9" customHeight="1"/>
    <row r="40747" ht="24.9" customHeight="1"/>
    <row r="40748" ht="24.9" customHeight="1"/>
    <row r="40749" ht="24.9" customHeight="1"/>
    <row r="40750" ht="24.9" customHeight="1"/>
    <row r="40751" ht="24.9" customHeight="1"/>
    <row r="40752" ht="24.9" customHeight="1"/>
    <row r="40753" ht="24.9" customHeight="1"/>
    <row r="40754" ht="24.9" customHeight="1"/>
    <row r="40755" ht="24.9" customHeight="1"/>
    <row r="40756" ht="24.9" customHeight="1"/>
    <row r="40757" ht="24.9" customHeight="1"/>
    <row r="40758" ht="24.9" customHeight="1"/>
    <row r="40759" ht="24.9" customHeight="1"/>
    <row r="40760" ht="24.9" customHeight="1"/>
    <row r="40761" ht="24.9" customHeight="1"/>
    <row r="40762" ht="24.9" customHeight="1"/>
    <row r="40763" ht="24.9" customHeight="1"/>
    <row r="40764" ht="24.9" customHeight="1"/>
    <row r="40765" ht="24.9" customHeight="1"/>
    <row r="40766" ht="24.9" customHeight="1"/>
    <row r="40767" ht="24.9" customHeight="1"/>
    <row r="40768" ht="24.9" customHeight="1"/>
    <row r="40769" ht="24.9" customHeight="1"/>
    <row r="40770" ht="24.9" customHeight="1"/>
    <row r="40771" ht="24.9" customHeight="1"/>
    <row r="40772" ht="24.9" customHeight="1"/>
    <row r="40773" ht="24.9" customHeight="1"/>
    <row r="40774" ht="24.9" customHeight="1"/>
    <row r="40775" ht="24.9" customHeight="1"/>
    <row r="40776" ht="24.9" customHeight="1"/>
    <row r="40777" ht="24.9" customHeight="1"/>
    <row r="40778" ht="24.9" customHeight="1"/>
    <row r="40779" ht="24.9" customHeight="1"/>
    <row r="40780" ht="24.9" customHeight="1"/>
    <row r="40781" ht="24.9" customHeight="1"/>
    <row r="40782" ht="24.9" customHeight="1"/>
    <row r="40783" ht="24.9" customHeight="1"/>
    <row r="40784" ht="24.9" customHeight="1"/>
    <row r="40785" ht="24.9" customHeight="1"/>
    <row r="40786" ht="24.9" customHeight="1"/>
    <row r="40787" ht="24.9" customHeight="1"/>
    <row r="40788" ht="24.9" customHeight="1"/>
    <row r="40789" ht="24.9" customHeight="1"/>
    <row r="40790" ht="24.9" customHeight="1"/>
    <row r="40791" ht="24.9" customHeight="1"/>
    <row r="40792" ht="24.9" customHeight="1"/>
    <row r="40793" ht="24.9" customHeight="1"/>
    <row r="40794" ht="24.9" customHeight="1"/>
    <row r="40795" ht="24.9" customHeight="1"/>
    <row r="40796" ht="24.9" customHeight="1"/>
    <row r="40797" ht="24.9" customHeight="1"/>
    <row r="40798" ht="24.9" customHeight="1"/>
    <row r="40799" ht="24.9" customHeight="1"/>
    <row r="40800" ht="24.9" customHeight="1"/>
    <row r="40801" ht="24.9" customHeight="1"/>
    <row r="40802" ht="24.9" customHeight="1"/>
    <row r="40803" ht="24.9" customHeight="1"/>
    <row r="40804" ht="24.9" customHeight="1"/>
    <row r="40805" ht="24.9" customHeight="1"/>
    <row r="40806" ht="24.9" customHeight="1"/>
    <row r="40807" ht="24.9" customHeight="1"/>
    <row r="40808" ht="24.9" customHeight="1"/>
    <row r="40809" ht="24.9" customHeight="1"/>
    <row r="40810" ht="24.9" customHeight="1"/>
    <row r="40811" ht="24.9" customHeight="1"/>
    <row r="40812" ht="24.9" customHeight="1"/>
    <row r="40813" ht="24.9" customHeight="1"/>
    <row r="40814" ht="24.9" customHeight="1"/>
    <row r="40815" ht="24.9" customHeight="1"/>
    <row r="40816" ht="24.9" customHeight="1"/>
    <row r="40817" ht="24.9" customHeight="1"/>
    <row r="40818" ht="24.9" customHeight="1"/>
    <row r="40819" ht="24.9" customHeight="1"/>
    <row r="40820" ht="24.9" customHeight="1"/>
    <row r="40821" ht="24.9" customHeight="1"/>
    <row r="40822" ht="24.9" customHeight="1"/>
    <row r="40823" ht="24.9" customHeight="1"/>
    <row r="40824" ht="24.9" customHeight="1"/>
    <row r="40825" ht="24.9" customHeight="1"/>
    <row r="40826" ht="24.9" customHeight="1"/>
    <row r="40827" ht="24.9" customHeight="1"/>
    <row r="40828" ht="24.9" customHeight="1"/>
    <row r="40829" ht="24.9" customHeight="1"/>
    <row r="40830" ht="24.9" customHeight="1"/>
    <row r="40831" ht="24.9" customHeight="1"/>
    <row r="40832" ht="24.9" customHeight="1"/>
    <row r="40833" ht="24.9" customHeight="1"/>
    <row r="40834" ht="24.9" customHeight="1"/>
    <row r="40835" ht="24.9" customHeight="1"/>
    <row r="40836" ht="24.9" customHeight="1"/>
    <row r="40837" ht="24.9" customHeight="1"/>
    <row r="40838" ht="24.9" customHeight="1"/>
    <row r="40839" ht="24.9" customHeight="1"/>
    <row r="40840" ht="24.9" customHeight="1"/>
    <row r="40841" ht="24.9" customHeight="1"/>
    <row r="40842" ht="24.9" customHeight="1"/>
    <row r="40843" ht="24.9" customHeight="1"/>
    <row r="40844" ht="24.9" customHeight="1"/>
    <row r="40845" ht="24.9" customHeight="1"/>
    <row r="40846" ht="24.9" customHeight="1"/>
    <row r="40847" ht="24.9" customHeight="1"/>
    <row r="40848" ht="24.9" customHeight="1"/>
    <row r="40849" ht="24.9" customHeight="1"/>
    <row r="40850" ht="24.9" customHeight="1"/>
    <row r="40851" ht="24.9" customHeight="1"/>
    <row r="40852" ht="24.9" customHeight="1"/>
    <row r="40853" ht="24.9" customHeight="1"/>
    <row r="40854" ht="24.9" customHeight="1"/>
    <row r="40855" ht="24.9" customHeight="1"/>
    <row r="40856" ht="24.9" customHeight="1"/>
    <row r="40857" ht="24.9" customHeight="1"/>
    <row r="40858" ht="24.9" customHeight="1"/>
    <row r="40859" ht="24.9" customHeight="1"/>
    <row r="40860" ht="24.9" customHeight="1"/>
    <row r="40861" ht="24.9" customHeight="1"/>
    <row r="40862" ht="24.9" customHeight="1"/>
    <row r="40863" ht="24.9" customHeight="1"/>
    <row r="40864" ht="24.9" customHeight="1"/>
    <row r="40865" ht="24.9" customHeight="1"/>
    <row r="40866" ht="24.9" customHeight="1"/>
    <row r="40867" ht="24.9" customHeight="1"/>
    <row r="40868" ht="24.9" customHeight="1"/>
    <row r="40869" ht="24.9" customHeight="1"/>
    <row r="40870" ht="24.9" customHeight="1"/>
    <row r="40871" ht="24.9" customHeight="1"/>
    <row r="40872" ht="24.9" customHeight="1"/>
    <row r="40873" ht="24.9" customHeight="1"/>
    <row r="40874" ht="24.9" customHeight="1"/>
    <row r="40875" ht="24.9" customHeight="1"/>
    <row r="40876" ht="24.9" customHeight="1"/>
    <row r="40877" ht="24.9" customHeight="1"/>
    <row r="40878" ht="24.9" customHeight="1"/>
    <row r="40879" ht="24.9" customHeight="1"/>
    <row r="40880" ht="24.9" customHeight="1"/>
    <row r="40881" ht="24.9" customHeight="1"/>
    <row r="40882" ht="24.9" customHeight="1"/>
    <row r="40883" ht="24.9" customHeight="1"/>
    <row r="40884" ht="24.9" customHeight="1"/>
    <row r="40885" ht="24.9" customHeight="1"/>
    <row r="40886" ht="24.9" customHeight="1"/>
    <row r="40887" ht="24.9" customHeight="1"/>
    <row r="40888" ht="24.9" customHeight="1"/>
    <row r="40889" ht="24.9" customHeight="1"/>
    <row r="40890" ht="24.9" customHeight="1"/>
    <row r="40891" ht="24.9" customHeight="1"/>
    <row r="40892" ht="24.9" customHeight="1"/>
    <row r="40893" ht="24.9" customHeight="1"/>
    <row r="40894" ht="24.9" customHeight="1"/>
    <row r="40895" ht="24.9" customHeight="1"/>
    <row r="40896" ht="24.9" customHeight="1"/>
    <row r="40897" ht="24.9" customHeight="1"/>
    <row r="40898" ht="24.9" customHeight="1"/>
    <row r="40899" ht="24.9" customHeight="1"/>
    <row r="40900" ht="24.9" customHeight="1"/>
    <row r="40901" ht="24.9" customHeight="1"/>
    <row r="40902" ht="24.9" customHeight="1"/>
    <row r="40903" ht="24.9" customHeight="1"/>
    <row r="40904" ht="24.9" customHeight="1"/>
    <row r="40905" ht="24.9" customHeight="1"/>
    <row r="40906" ht="24.9" customHeight="1"/>
    <row r="40907" ht="24.9" customHeight="1"/>
    <row r="40908" ht="24.9" customHeight="1"/>
    <row r="40909" ht="24.9" customHeight="1"/>
    <row r="40910" ht="24.9" customHeight="1"/>
    <row r="40911" ht="24.9" customHeight="1"/>
    <row r="40912" ht="24.9" customHeight="1"/>
    <row r="40913" ht="24.9" customHeight="1"/>
    <row r="40914" ht="24.9" customHeight="1"/>
    <row r="40915" ht="24.9" customHeight="1"/>
    <row r="40916" ht="24.9" customHeight="1"/>
    <row r="40917" ht="24.9" customHeight="1"/>
    <row r="40918" ht="24.9" customHeight="1"/>
    <row r="40919" ht="24.9" customHeight="1"/>
    <row r="40920" ht="24.9" customHeight="1"/>
    <row r="40921" ht="24.9" customHeight="1"/>
    <row r="40922" ht="24.9" customHeight="1"/>
    <row r="40923" ht="24.9" customHeight="1"/>
    <row r="40924" ht="24.9" customHeight="1"/>
    <row r="40925" ht="24.9" customHeight="1"/>
    <row r="40926" ht="24.9" customHeight="1"/>
    <row r="40927" ht="24.9" customHeight="1"/>
    <row r="40928" ht="24.9" customHeight="1"/>
    <row r="40929" ht="24.9" customHeight="1"/>
    <row r="40930" ht="24.9" customHeight="1"/>
    <row r="40931" ht="24.9" customHeight="1"/>
    <row r="40932" ht="24.9" customHeight="1"/>
    <row r="40933" ht="24.9" customHeight="1"/>
    <row r="40934" ht="24.9" customHeight="1"/>
    <row r="40935" ht="24.9" customHeight="1"/>
    <row r="40936" ht="24.9" customHeight="1"/>
    <row r="40937" ht="24.9" customHeight="1"/>
    <row r="40938" ht="24.9" customHeight="1"/>
    <row r="40939" ht="24.9" customHeight="1"/>
    <row r="40940" ht="24.9" customHeight="1"/>
    <row r="40941" ht="24.9" customHeight="1"/>
    <row r="40942" ht="24.9" customHeight="1"/>
    <row r="40943" ht="24.9" customHeight="1"/>
    <row r="40944" ht="24.9" customHeight="1"/>
    <row r="40945" ht="24.9" customHeight="1"/>
    <row r="40946" ht="24.9" customHeight="1"/>
    <row r="40947" ht="24.9" customHeight="1"/>
    <row r="40948" ht="24.9" customHeight="1"/>
    <row r="40949" ht="24.9" customHeight="1"/>
    <row r="40950" ht="24.9" customHeight="1"/>
    <row r="40951" ht="24.9" customHeight="1"/>
    <row r="40952" ht="24.9" customHeight="1"/>
    <row r="40953" ht="24.9" customHeight="1"/>
    <row r="40954" ht="24.9" customHeight="1"/>
    <row r="40955" ht="24.9" customHeight="1"/>
    <row r="40956" ht="24.9" customHeight="1"/>
    <row r="40957" ht="24.9" customHeight="1"/>
    <row r="40958" ht="24.9" customHeight="1"/>
    <row r="40959" ht="24.9" customHeight="1"/>
    <row r="40960" ht="24.9" customHeight="1"/>
    <row r="40961" ht="24.9" customHeight="1"/>
    <row r="40962" ht="24.9" customHeight="1"/>
    <row r="40963" ht="24.9" customHeight="1"/>
    <row r="40964" ht="24.9" customHeight="1"/>
    <row r="40965" ht="24.9" customHeight="1"/>
    <row r="40966" ht="24.9" customHeight="1"/>
    <row r="40967" ht="24.9" customHeight="1"/>
    <row r="40968" ht="24.9" customHeight="1"/>
    <row r="40969" ht="24.9" customHeight="1"/>
    <row r="40970" ht="24.9" customHeight="1"/>
    <row r="40971" ht="24.9" customHeight="1"/>
    <row r="40972" ht="24.9" customHeight="1"/>
    <row r="40973" ht="24.9" customHeight="1"/>
    <row r="40974" ht="24.9" customHeight="1"/>
    <row r="40975" ht="24.9" customHeight="1"/>
    <row r="40976" ht="24.9" customHeight="1"/>
    <row r="40977" ht="24.9" customHeight="1"/>
    <row r="40978" ht="24.9" customHeight="1"/>
    <row r="40979" ht="24.9" customHeight="1"/>
    <row r="40980" ht="24.9" customHeight="1"/>
    <row r="40981" ht="24.9" customHeight="1"/>
    <row r="40982" ht="24.9" customHeight="1"/>
    <row r="40983" ht="24.9" customHeight="1"/>
    <row r="40984" ht="24.9" customHeight="1"/>
    <row r="40985" ht="24.9" customHeight="1"/>
    <row r="40986" ht="24.9" customHeight="1"/>
    <row r="40987" ht="24.9" customHeight="1"/>
    <row r="40988" ht="24.9" customHeight="1"/>
    <row r="40989" ht="24.9" customHeight="1"/>
    <row r="40990" ht="24.9" customHeight="1"/>
    <row r="40991" ht="24.9" customHeight="1"/>
    <row r="40992" ht="24.9" customHeight="1"/>
    <row r="40993" ht="24.9" customHeight="1"/>
    <row r="40994" ht="24.9" customHeight="1"/>
    <row r="40995" ht="24.9" customHeight="1"/>
    <row r="40996" ht="24.9" customHeight="1"/>
    <row r="40997" ht="24.9" customHeight="1"/>
    <row r="40998" ht="24.9" customHeight="1"/>
    <row r="40999" ht="24.9" customHeight="1"/>
    <row r="41000" ht="24.9" customHeight="1"/>
    <row r="41001" ht="24.9" customHeight="1"/>
    <row r="41002" ht="24.9" customHeight="1"/>
    <row r="41003" ht="24.9" customHeight="1"/>
    <row r="41004" ht="24.9" customHeight="1"/>
    <row r="41005" ht="24.9" customHeight="1"/>
    <row r="41006" ht="24.9" customHeight="1"/>
    <row r="41007" ht="24.9" customHeight="1"/>
    <row r="41008" ht="24.9" customHeight="1"/>
    <row r="41009" ht="24.9" customHeight="1"/>
    <row r="41010" ht="24.9" customHeight="1"/>
    <row r="41011" ht="24.9" customHeight="1"/>
    <row r="41012" ht="24.9" customHeight="1"/>
    <row r="41013" ht="24.9" customHeight="1"/>
    <row r="41014" ht="24.9" customHeight="1"/>
    <row r="41015" ht="24.9" customHeight="1"/>
    <row r="41016" ht="24.9" customHeight="1"/>
    <row r="41017" ht="24.9" customHeight="1"/>
    <row r="41018" ht="24.9" customHeight="1"/>
    <row r="41019" ht="24.9" customHeight="1"/>
    <row r="41020" ht="24.9" customHeight="1"/>
    <row r="41021" ht="24.9" customHeight="1"/>
    <row r="41022" ht="24.9" customHeight="1"/>
    <row r="41023" ht="24.9" customHeight="1"/>
    <row r="41024" ht="24.9" customHeight="1"/>
    <row r="41025" ht="24.9" customHeight="1"/>
    <row r="41026" ht="24.9" customHeight="1"/>
    <row r="41027" ht="24.9" customHeight="1"/>
    <row r="41028" ht="24.9" customHeight="1"/>
    <row r="41029" ht="24.9" customHeight="1"/>
    <row r="41030" ht="24.9" customHeight="1"/>
    <row r="41031" ht="24.9" customHeight="1"/>
    <row r="41032" ht="24.9" customHeight="1"/>
    <row r="41033" ht="24.9" customHeight="1"/>
    <row r="41034" ht="24.9" customHeight="1"/>
    <row r="41035" ht="24.9" customHeight="1"/>
    <row r="41036" ht="24.9" customHeight="1"/>
    <row r="41037" ht="24.9" customHeight="1"/>
    <row r="41038" ht="24.9" customHeight="1"/>
    <row r="41039" ht="24.9" customHeight="1"/>
    <row r="41040" ht="24.9" customHeight="1"/>
    <row r="41041" ht="24.9" customHeight="1"/>
    <row r="41042" ht="24.9" customHeight="1"/>
    <row r="41043" ht="24.9" customHeight="1"/>
    <row r="41044" ht="24.9" customHeight="1"/>
    <row r="41045" ht="24.9" customHeight="1"/>
    <row r="41046" ht="24.9" customHeight="1"/>
    <row r="41047" ht="24.9" customHeight="1"/>
    <row r="41048" ht="24.9" customHeight="1"/>
    <row r="41049" ht="24.9" customHeight="1"/>
    <row r="41050" ht="24.9" customHeight="1"/>
    <row r="41051" ht="24.9" customHeight="1"/>
    <row r="41052" ht="24.9" customHeight="1"/>
    <row r="41053" ht="24.9" customHeight="1"/>
    <row r="41054" ht="24.9" customHeight="1"/>
    <row r="41055" ht="24.9" customHeight="1"/>
    <row r="41056" ht="24.9" customHeight="1"/>
    <row r="41057" ht="24.9" customHeight="1"/>
    <row r="41058" ht="24.9" customHeight="1"/>
    <row r="41059" ht="24.9" customHeight="1"/>
    <row r="41060" ht="24.9" customHeight="1"/>
    <row r="41061" ht="24.9" customHeight="1"/>
    <row r="41062" ht="24.9" customHeight="1"/>
    <row r="41063" ht="24.9" customHeight="1"/>
    <row r="41064" ht="24.9" customHeight="1"/>
    <row r="41065" ht="24.9" customHeight="1"/>
    <row r="41066" ht="24.9" customHeight="1"/>
    <row r="41067" ht="24.9" customHeight="1"/>
    <row r="41068" ht="24.9" customHeight="1"/>
    <row r="41069" ht="24.9" customHeight="1"/>
    <row r="41070" ht="24.9" customHeight="1"/>
    <row r="41071" ht="24.9" customHeight="1"/>
    <row r="41072" ht="24.9" customHeight="1"/>
    <row r="41073" ht="24.9" customHeight="1"/>
    <row r="41074" ht="24.9" customHeight="1"/>
    <row r="41075" ht="24.9" customHeight="1"/>
    <row r="41076" ht="24.9" customHeight="1"/>
    <row r="41077" ht="24.9" customHeight="1"/>
    <row r="41078" ht="24.9" customHeight="1"/>
    <row r="41079" ht="24.9" customHeight="1"/>
    <row r="41080" ht="24.9" customHeight="1"/>
    <row r="41081" ht="24.9" customHeight="1"/>
    <row r="41082" ht="24.9" customHeight="1"/>
    <row r="41083" ht="24.9" customHeight="1"/>
    <row r="41084" ht="24.9" customHeight="1"/>
    <row r="41085" ht="24.9" customHeight="1"/>
    <row r="41086" ht="24.9" customHeight="1"/>
    <row r="41087" ht="24.9" customHeight="1"/>
    <row r="41088" ht="24.9" customHeight="1"/>
    <row r="41089" ht="24.9" customHeight="1"/>
    <row r="41090" ht="24.9" customHeight="1"/>
    <row r="41091" ht="24.9" customHeight="1"/>
    <row r="41092" ht="24.9" customHeight="1"/>
    <row r="41093" ht="24.9" customHeight="1"/>
    <row r="41094" ht="24.9" customHeight="1"/>
    <row r="41095" ht="24.9" customHeight="1"/>
    <row r="41096" ht="24.9" customHeight="1"/>
    <row r="41097" ht="24.9" customHeight="1"/>
    <row r="41098" ht="24.9" customHeight="1"/>
    <row r="41099" ht="24.9" customHeight="1"/>
    <row r="41100" ht="24.9" customHeight="1"/>
    <row r="41101" ht="24.9" customHeight="1"/>
    <row r="41102" ht="24.9" customHeight="1"/>
    <row r="41103" ht="24.9" customHeight="1"/>
    <row r="41104" ht="24.9" customHeight="1"/>
    <row r="41105" ht="24.9" customHeight="1"/>
    <row r="41106" ht="24.9" customHeight="1"/>
    <row r="41107" ht="24.9" customHeight="1"/>
    <row r="41108" ht="24.9" customHeight="1"/>
    <row r="41109" ht="24.9" customHeight="1"/>
    <row r="41110" ht="24.9" customHeight="1"/>
    <row r="41111" ht="24.9" customHeight="1"/>
    <row r="41112" ht="24.9" customHeight="1"/>
    <row r="41113" ht="24.9" customHeight="1"/>
    <row r="41114" ht="24.9" customHeight="1"/>
    <row r="41115" ht="24.9" customHeight="1"/>
    <row r="41116" ht="24.9" customHeight="1"/>
    <row r="41117" ht="24.9" customHeight="1"/>
    <row r="41118" ht="24.9" customHeight="1"/>
    <row r="41119" ht="24.9" customHeight="1"/>
    <row r="41120" ht="24.9" customHeight="1"/>
    <row r="41121" ht="24.9" customHeight="1"/>
    <row r="41122" ht="24.9" customHeight="1"/>
    <row r="41123" ht="24.9" customHeight="1"/>
    <row r="41124" ht="24.9" customHeight="1"/>
    <row r="41125" ht="24.9" customHeight="1"/>
    <row r="41126" ht="24.9" customHeight="1"/>
    <row r="41127" ht="24.9" customHeight="1"/>
    <row r="41128" ht="24.9" customHeight="1"/>
    <row r="41129" ht="24.9" customHeight="1"/>
    <row r="41130" ht="24.9" customHeight="1"/>
    <row r="41131" ht="24.9" customHeight="1"/>
    <row r="41132" ht="24.9" customHeight="1"/>
    <row r="41133" ht="24.9" customHeight="1"/>
    <row r="41134" ht="24.9" customHeight="1"/>
    <row r="41135" ht="24.9" customHeight="1"/>
    <row r="41136" ht="24.9" customHeight="1"/>
    <row r="41137" ht="24.9" customHeight="1"/>
    <row r="41138" ht="24.9" customHeight="1"/>
    <row r="41139" ht="24.9" customHeight="1"/>
    <row r="41140" ht="24.9" customHeight="1"/>
    <row r="41141" ht="24.9" customHeight="1"/>
    <row r="41142" ht="24.9" customHeight="1"/>
    <row r="41143" ht="24.9" customHeight="1"/>
    <row r="41144" ht="24.9" customHeight="1"/>
    <row r="41145" ht="24.9" customHeight="1"/>
    <row r="41146" ht="24.9" customHeight="1"/>
    <row r="41147" ht="24.9" customHeight="1"/>
    <row r="41148" ht="24.9" customHeight="1"/>
    <row r="41149" ht="24.9" customHeight="1"/>
    <row r="41150" ht="24.9" customHeight="1"/>
    <row r="41151" ht="24.9" customHeight="1"/>
    <row r="41152" ht="24.9" customHeight="1"/>
    <row r="41153" ht="24.9" customHeight="1"/>
    <row r="41154" ht="24.9" customHeight="1"/>
    <row r="41155" ht="24.9" customHeight="1"/>
    <row r="41156" ht="24.9" customHeight="1"/>
    <row r="41157" ht="24.9" customHeight="1"/>
    <row r="41158" ht="24.9" customHeight="1"/>
    <row r="41159" ht="24.9" customHeight="1"/>
    <row r="41160" ht="24.9" customHeight="1"/>
    <row r="41161" ht="24.9" customHeight="1"/>
    <row r="41162" ht="24.9" customHeight="1"/>
    <row r="41163" ht="24.9" customHeight="1"/>
    <row r="41164" ht="24.9" customHeight="1"/>
    <row r="41165" ht="24.9" customHeight="1"/>
    <row r="41166" ht="24.9" customHeight="1"/>
    <row r="41167" ht="24.9" customHeight="1"/>
    <row r="41168" ht="24.9" customHeight="1"/>
    <row r="41169" ht="24.9" customHeight="1"/>
    <row r="41170" ht="24.9" customHeight="1"/>
    <row r="41171" ht="24.9" customHeight="1"/>
    <row r="41172" ht="24.9" customHeight="1"/>
    <row r="41173" ht="24.9" customHeight="1"/>
    <row r="41174" ht="24.9" customHeight="1"/>
    <row r="41175" ht="24.9" customHeight="1"/>
    <row r="41176" ht="24.9" customHeight="1"/>
    <row r="41177" ht="24.9" customHeight="1"/>
    <row r="41178" ht="24.9" customHeight="1"/>
    <row r="41179" ht="24.9" customHeight="1"/>
    <row r="41180" ht="24.9" customHeight="1"/>
    <row r="41181" ht="24.9" customHeight="1"/>
    <row r="41182" ht="24.9" customHeight="1"/>
    <row r="41183" ht="24.9" customHeight="1"/>
    <row r="41184" ht="24.9" customHeight="1"/>
    <row r="41185" ht="24.9" customHeight="1"/>
    <row r="41186" ht="24.9" customHeight="1"/>
    <row r="41187" ht="24.9" customHeight="1"/>
    <row r="41188" ht="24.9" customHeight="1"/>
    <row r="41189" ht="24.9" customHeight="1"/>
    <row r="41190" ht="24.9" customHeight="1"/>
    <row r="41191" ht="24.9" customHeight="1"/>
    <row r="41192" ht="24.9" customHeight="1"/>
    <row r="41193" ht="24.9" customHeight="1"/>
    <row r="41194" ht="24.9" customHeight="1"/>
    <row r="41195" ht="24.9" customHeight="1"/>
    <row r="41196" ht="24.9" customHeight="1"/>
    <row r="41197" ht="24.9" customHeight="1"/>
    <row r="41198" ht="24.9" customHeight="1"/>
    <row r="41199" ht="24.9" customHeight="1"/>
    <row r="41200" ht="24.9" customHeight="1"/>
    <row r="41201" ht="24.9" customHeight="1"/>
    <row r="41202" ht="24.9" customHeight="1"/>
    <row r="41203" ht="24.9" customHeight="1"/>
    <row r="41204" ht="24.9" customHeight="1"/>
    <row r="41205" ht="24.9" customHeight="1"/>
    <row r="41206" ht="24.9" customHeight="1"/>
    <row r="41207" ht="24.9" customHeight="1"/>
    <row r="41208" ht="24.9" customHeight="1"/>
    <row r="41209" ht="24.9" customHeight="1"/>
    <row r="41210" ht="24.9" customHeight="1"/>
    <row r="41211" ht="24.9" customHeight="1"/>
    <row r="41212" ht="24.9" customHeight="1"/>
    <row r="41213" ht="24.9" customHeight="1"/>
    <row r="41214" ht="24.9" customHeight="1"/>
    <row r="41215" ht="24.9" customHeight="1"/>
    <row r="41216" ht="24.9" customHeight="1"/>
    <row r="41217" ht="24.9" customHeight="1"/>
    <row r="41218" ht="24.9" customHeight="1"/>
    <row r="41219" ht="24.9" customHeight="1"/>
    <row r="41220" ht="24.9" customHeight="1"/>
    <row r="41221" ht="24.9" customHeight="1"/>
    <row r="41222" ht="24.9" customHeight="1"/>
    <row r="41223" ht="24.9" customHeight="1"/>
    <row r="41224" ht="24.9" customHeight="1"/>
    <row r="41225" ht="24.9" customHeight="1"/>
    <row r="41226" ht="24.9" customHeight="1"/>
    <row r="41227" ht="24.9" customHeight="1"/>
    <row r="41228" ht="24.9" customHeight="1"/>
    <row r="41229" ht="24.9" customHeight="1"/>
    <row r="41230" ht="24.9" customHeight="1"/>
    <row r="41231" ht="24.9" customHeight="1"/>
    <row r="41232" ht="24.9" customHeight="1"/>
    <row r="41233" ht="24.9" customHeight="1"/>
    <row r="41234" ht="24.9" customHeight="1"/>
    <row r="41235" ht="24.9" customHeight="1"/>
    <row r="41236" ht="24.9" customHeight="1"/>
    <row r="41237" ht="24.9" customHeight="1"/>
    <row r="41238" ht="24.9" customHeight="1"/>
    <row r="41239" ht="24.9" customHeight="1"/>
    <row r="41240" ht="24.9" customHeight="1"/>
    <row r="41241" ht="24.9" customHeight="1"/>
    <row r="41242" ht="24.9" customHeight="1"/>
    <row r="41243" ht="24.9" customHeight="1"/>
    <row r="41244" ht="24.9" customHeight="1"/>
    <row r="41245" ht="24.9" customHeight="1"/>
    <row r="41246" ht="24.9" customHeight="1"/>
    <row r="41247" ht="24.9" customHeight="1"/>
    <row r="41248" ht="24.9" customHeight="1"/>
    <row r="41249" ht="24.9" customHeight="1"/>
    <row r="41250" ht="24.9" customHeight="1"/>
    <row r="41251" ht="24.9" customHeight="1"/>
    <row r="41252" ht="24.9" customHeight="1"/>
    <row r="41253" ht="24.9" customHeight="1"/>
    <row r="41254" ht="24.9" customHeight="1"/>
    <row r="41255" ht="24.9" customHeight="1"/>
    <row r="41256" ht="24.9" customHeight="1"/>
    <row r="41257" ht="24.9" customHeight="1"/>
    <row r="41258" ht="24.9" customHeight="1"/>
    <row r="41259" ht="24.9" customHeight="1"/>
    <row r="41260" ht="24.9" customHeight="1"/>
    <row r="41261" ht="24.9" customHeight="1"/>
    <row r="41262" ht="24.9" customHeight="1"/>
    <row r="41263" ht="24.9" customHeight="1"/>
    <row r="41264" ht="24.9" customHeight="1"/>
    <row r="41265" ht="24.9" customHeight="1"/>
    <row r="41266" ht="24.9" customHeight="1"/>
    <row r="41267" ht="24.9" customHeight="1"/>
    <row r="41268" ht="24.9" customHeight="1"/>
    <row r="41269" ht="24.9" customHeight="1"/>
    <row r="41270" ht="24.9" customHeight="1"/>
    <row r="41271" ht="24.9" customHeight="1"/>
    <row r="41272" ht="24.9" customHeight="1"/>
    <row r="41273" ht="24.9" customHeight="1"/>
    <row r="41274" ht="24.9" customHeight="1"/>
    <row r="41275" ht="24.9" customHeight="1"/>
    <row r="41276" ht="24.9" customHeight="1"/>
    <row r="41277" ht="24.9" customHeight="1"/>
    <row r="41278" ht="24.9" customHeight="1"/>
    <row r="41279" ht="24.9" customHeight="1"/>
    <row r="41280" ht="24.9" customHeight="1"/>
    <row r="41281" ht="24.9" customHeight="1"/>
    <row r="41282" ht="24.9" customHeight="1"/>
    <row r="41283" ht="24.9" customHeight="1"/>
    <row r="41284" ht="24.9" customHeight="1"/>
    <row r="41285" ht="24.9" customHeight="1"/>
    <row r="41286" ht="24.9" customHeight="1"/>
    <row r="41287" ht="24.9" customHeight="1"/>
    <row r="41288" ht="24.9" customHeight="1"/>
    <row r="41289" ht="24.9" customHeight="1"/>
    <row r="41290" ht="24.9" customHeight="1"/>
    <row r="41291" ht="24.9" customHeight="1"/>
    <row r="41292" ht="24.9" customHeight="1"/>
    <row r="41293" ht="24.9" customHeight="1"/>
    <row r="41294" ht="24.9" customHeight="1"/>
    <row r="41295" ht="24.9" customHeight="1"/>
    <row r="41296" ht="24.9" customHeight="1"/>
    <row r="41297" ht="24.9" customHeight="1"/>
    <row r="41298" ht="24.9" customHeight="1"/>
    <row r="41299" ht="24.9" customHeight="1"/>
    <row r="41300" ht="24.9" customHeight="1"/>
    <row r="41301" ht="24.9" customHeight="1"/>
    <row r="41302" ht="24.9" customHeight="1"/>
    <row r="41303" ht="24.9" customHeight="1"/>
    <row r="41304" ht="24.9" customHeight="1"/>
    <row r="41305" ht="24.9" customHeight="1"/>
    <row r="41306" ht="24.9" customHeight="1"/>
    <row r="41307" ht="24.9" customHeight="1"/>
    <row r="41308" ht="24.9" customHeight="1"/>
    <row r="41309" ht="24.9" customHeight="1"/>
    <row r="41310" ht="24.9" customHeight="1"/>
    <row r="41311" ht="24.9" customHeight="1"/>
    <row r="41312" ht="24.9" customHeight="1"/>
    <row r="41313" ht="24.9" customHeight="1"/>
    <row r="41314" ht="24.9" customHeight="1"/>
    <row r="41315" ht="24.9" customHeight="1"/>
    <row r="41316" ht="24.9" customHeight="1"/>
    <row r="41317" ht="24.9" customHeight="1"/>
    <row r="41318" ht="24.9" customHeight="1"/>
    <row r="41319" ht="24.9" customHeight="1"/>
    <row r="41320" ht="24.9" customHeight="1"/>
    <row r="41321" ht="24.9" customHeight="1"/>
    <row r="41322" ht="24.9" customHeight="1"/>
    <row r="41323" ht="24.9" customHeight="1"/>
    <row r="41324" ht="24.9" customHeight="1"/>
    <row r="41325" ht="24.9" customHeight="1"/>
    <row r="41326" ht="24.9" customHeight="1"/>
    <row r="41327" ht="24.9" customHeight="1"/>
    <row r="41328" ht="24.9" customHeight="1"/>
    <row r="41329" ht="24.9" customHeight="1"/>
    <row r="41330" ht="24.9" customHeight="1"/>
    <row r="41331" ht="24.9" customHeight="1"/>
    <row r="41332" ht="24.9" customHeight="1"/>
    <row r="41333" ht="24.9" customHeight="1"/>
    <row r="41334" ht="24.9" customHeight="1"/>
    <row r="41335" ht="24.9" customHeight="1"/>
    <row r="41336" ht="24.9" customHeight="1"/>
    <row r="41337" ht="24.9" customHeight="1"/>
    <row r="41338" ht="24.9" customHeight="1"/>
    <row r="41339" ht="24.9" customHeight="1"/>
    <row r="41340" ht="24.9" customHeight="1"/>
    <row r="41341" ht="24.9" customHeight="1"/>
    <row r="41342" ht="24.9" customHeight="1"/>
    <row r="41343" ht="24.9" customHeight="1"/>
    <row r="41344" ht="24.9" customHeight="1"/>
    <row r="41345" ht="24.9" customHeight="1"/>
    <row r="41346" ht="24.9" customHeight="1"/>
    <row r="41347" ht="24.9" customHeight="1"/>
    <row r="41348" ht="24.9" customHeight="1"/>
    <row r="41349" ht="24.9" customHeight="1"/>
    <row r="41350" ht="24.9" customHeight="1"/>
    <row r="41351" ht="24.9" customHeight="1"/>
    <row r="41352" ht="24.9" customHeight="1"/>
    <row r="41353" ht="24.9" customHeight="1"/>
    <row r="41354" ht="24.9" customHeight="1"/>
    <row r="41355" ht="24.9" customHeight="1"/>
    <row r="41356" ht="24.9" customHeight="1"/>
    <row r="41357" ht="24.9" customHeight="1"/>
    <row r="41358" ht="24.9" customHeight="1"/>
    <row r="41359" ht="24.9" customHeight="1"/>
    <row r="41360" ht="24.9" customHeight="1"/>
    <row r="41361" ht="24.9" customHeight="1"/>
    <row r="41362" ht="24.9" customHeight="1"/>
    <row r="41363" ht="24.9" customHeight="1"/>
    <row r="41364" ht="24.9" customHeight="1"/>
    <row r="41365" ht="24.9" customHeight="1"/>
    <row r="41366" ht="24.9" customHeight="1"/>
    <row r="41367" ht="24.9" customHeight="1"/>
    <row r="41368" ht="24.9" customHeight="1"/>
    <row r="41369" ht="24.9" customHeight="1"/>
    <row r="41370" ht="24.9" customHeight="1"/>
    <row r="41371" ht="24.9" customHeight="1"/>
    <row r="41372" ht="24.9" customHeight="1"/>
    <row r="41373" ht="24.9" customHeight="1"/>
    <row r="41374" ht="24.9" customHeight="1"/>
    <row r="41375" ht="24.9" customHeight="1"/>
    <row r="41376" ht="24.9" customHeight="1"/>
    <row r="41377" ht="24.9" customHeight="1"/>
    <row r="41378" ht="24.9" customHeight="1"/>
    <row r="41379" ht="24.9" customHeight="1"/>
    <row r="41380" ht="24.9" customHeight="1"/>
    <row r="41381" ht="24.9" customHeight="1"/>
    <row r="41382" ht="24.9" customHeight="1"/>
    <row r="41383" ht="24.9" customHeight="1"/>
    <row r="41384" ht="24.9" customHeight="1"/>
    <row r="41385" ht="24.9" customHeight="1"/>
    <row r="41386" ht="24.9" customHeight="1"/>
    <row r="41387" ht="24.9" customHeight="1"/>
    <row r="41388" ht="24.9" customHeight="1"/>
    <row r="41389" ht="24.9" customHeight="1"/>
    <row r="41390" ht="24.9" customHeight="1"/>
    <row r="41391" ht="24.9" customHeight="1"/>
    <row r="41392" ht="24.9" customHeight="1"/>
    <row r="41393" ht="24.9" customHeight="1"/>
    <row r="41394" ht="24.9" customHeight="1"/>
    <row r="41395" ht="24.9" customHeight="1"/>
    <row r="41396" ht="24.9" customHeight="1"/>
    <row r="41397" ht="24.9" customHeight="1"/>
    <row r="41398" ht="24.9" customHeight="1"/>
    <row r="41399" ht="24.9" customHeight="1"/>
    <row r="41400" ht="24.9" customHeight="1"/>
    <row r="41401" ht="24.9" customHeight="1"/>
    <row r="41402" ht="24.9" customHeight="1"/>
    <row r="41403" ht="24.9" customHeight="1"/>
    <row r="41404" ht="24.9" customHeight="1"/>
    <row r="41405" ht="24.9" customHeight="1"/>
    <row r="41406" ht="24.9" customHeight="1"/>
    <row r="41407" ht="24.9" customHeight="1"/>
    <row r="41408" ht="24.9" customHeight="1"/>
    <row r="41409" ht="24.9" customHeight="1"/>
    <row r="41410" ht="24.9" customHeight="1"/>
    <row r="41411" ht="24.9" customHeight="1"/>
    <row r="41412" ht="24.9" customHeight="1"/>
    <row r="41413" ht="24.9" customHeight="1"/>
    <row r="41414" ht="24.9" customHeight="1"/>
    <row r="41415" ht="24.9" customHeight="1"/>
    <row r="41416" ht="24.9" customHeight="1"/>
    <row r="41417" ht="24.9" customHeight="1"/>
    <row r="41418" ht="24.9" customHeight="1"/>
    <row r="41419" ht="24.9" customHeight="1"/>
    <row r="41420" ht="24.9" customHeight="1"/>
    <row r="41421" ht="24.9" customHeight="1"/>
    <row r="41422" ht="24.9" customHeight="1"/>
    <row r="41423" ht="24.9" customHeight="1"/>
    <row r="41424" ht="24.9" customHeight="1"/>
    <row r="41425" ht="24.9" customHeight="1"/>
    <row r="41426" ht="24.9" customHeight="1"/>
    <row r="41427" ht="24.9" customHeight="1"/>
    <row r="41428" ht="24.9" customHeight="1"/>
    <row r="41429" ht="24.9" customHeight="1"/>
    <row r="41430" ht="24.9" customHeight="1"/>
    <row r="41431" ht="24.9" customHeight="1"/>
    <row r="41432" ht="24.9" customHeight="1"/>
    <row r="41433" ht="24.9" customHeight="1"/>
    <row r="41434" ht="24.9" customHeight="1"/>
    <row r="41435" ht="24.9" customHeight="1"/>
    <row r="41436" ht="24.9" customHeight="1"/>
    <row r="41437" ht="24.9" customHeight="1"/>
    <row r="41438" ht="24.9" customHeight="1"/>
    <row r="41439" ht="24.9" customHeight="1"/>
    <row r="41440" ht="24.9" customHeight="1"/>
    <row r="41441" ht="24.9" customHeight="1"/>
    <row r="41442" ht="24.9" customHeight="1"/>
    <row r="41443" ht="24.9" customHeight="1"/>
    <row r="41444" ht="24.9" customHeight="1"/>
    <row r="41445" ht="24.9" customHeight="1"/>
    <row r="41446" ht="24.9" customHeight="1"/>
    <row r="41447" ht="24.9" customHeight="1"/>
    <row r="41448" ht="24.9" customHeight="1"/>
    <row r="41449" ht="24.9" customHeight="1"/>
    <row r="41450" ht="24.9" customHeight="1"/>
    <row r="41451" ht="24.9" customHeight="1"/>
    <row r="41452" ht="24.9" customHeight="1"/>
    <row r="41453" ht="24.9" customHeight="1"/>
    <row r="41454" ht="24.9" customHeight="1"/>
    <row r="41455" ht="24.9" customHeight="1"/>
    <row r="41456" ht="24.9" customHeight="1"/>
    <row r="41457" ht="24.9" customHeight="1"/>
    <row r="41458" ht="24.9" customHeight="1"/>
    <row r="41459" ht="24.9" customHeight="1"/>
    <row r="41460" ht="24.9" customHeight="1"/>
    <row r="41461" ht="24.9" customHeight="1"/>
    <row r="41462" ht="24.9" customHeight="1"/>
    <row r="41463" ht="24.9" customHeight="1"/>
    <row r="41464" ht="24.9" customHeight="1"/>
    <row r="41465" ht="24.9" customHeight="1"/>
    <row r="41466" ht="24.9" customHeight="1"/>
    <row r="41467" ht="24.9" customHeight="1"/>
    <row r="41468" ht="24.9" customHeight="1"/>
    <row r="41469" ht="24.9" customHeight="1"/>
    <row r="41470" ht="24.9" customHeight="1"/>
    <row r="41471" ht="24.9" customHeight="1"/>
    <row r="41472" ht="24.9" customHeight="1"/>
    <row r="41473" ht="24.9" customHeight="1"/>
    <row r="41474" ht="24.9" customHeight="1"/>
    <row r="41475" ht="24.9" customHeight="1"/>
    <row r="41476" ht="24.9" customHeight="1"/>
    <row r="41477" ht="24.9" customHeight="1"/>
    <row r="41478" ht="24.9" customHeight="1"/>
    <row r="41479" ht="24.9" customHeight="1"/>
    <row r="41480" ht="24.9" customHeight="1"/>
    <row r="41481" ht="24.9" customHeight="1"/>
    <row r="41482" ht="24.9" customHeight="1"/>
    <row r="41483" ht="24.9" customHeight="1"/>
    <row r="41484" ht="24.9" customHeight="1"/>
    <row r="41485" ht="24.9" customHeight="1"/>
    <row r="41486" ht="24.9" customHeight="1"/>
    <row r="41487" ht="24.9" customHeight="1"/>
    <row r="41488" ht="24.9" customHeight="1"/>
    <row r="41489" ht="24.9" customHeight="1"/>
    <row r="41490" ht="24.9" customHeight="1"/>
    <row r="41491" ht="24.9" customHeight="1"/>
    <row r="41492" ht="24.9" customHeight="1"/>
    <row r="41493" ht="24.9" customHeight="1"/>
    <row r="41494" ht="24.9" customHeight="1"/>
    <row r="41495" ht="24.9" customHeight="1"/>
    <row r="41496" ht="24.9" customHeight="1"/>
    <row r="41497" ht="24.9" customHeight="1"/>
    <row r="41498" ht="24.9" customHeight="1"/>
    <row r="41499" ht="24.9" customHeight="1"/>
    <row r="41500" ht="24.9" customHeight="1"/>
    <row r="41501" ht="24.9" customHeight="1"/>
    <row r="41502" ht="24.9" customHeight="1"/>
    <row r="41503" ht="24.9" customHeight="1"/>
    <row r="41504" ht="24.9" customHeight="1"/>
    <row r="41505" ht="24.9" customHeight="1"/>
    <row r="41506" ht="24.9" customHeight="1"/>
    <row r="41507" ht="24.9" customHeight="1"/>
    <row r="41508" ht="24.9" customHeight="1"/>
    <row r="41509" ht="24.9" customHeight="1"/>
    <row r="41510" ht="24.9" customHeight="1"/>
    <row r="41511" ht="24.9" customHeight="1"/>
    <row r="41512" ht="24.9" customHeight="1"/>
    <row r="41513" ht="24.9" customHeight="1"/>
    <row r="41514" ht="24.9" customHeight="1"/>
    <row r="41515" ht="24.9" customHeight="1"/>
    <row r="41516" ht="24.9" customHeight="1"/>
    <row r="41517" ht="24.9" customHeight="1"/>
    <row r="41518" ht="24.9" customHeight="1"/>
    <row r="41519" ht="24.9" customHeight="1"/>
    <row r="41520" ht="24.9" customHeight="1"/>
    <row r="41521" ht="24.9" customHeight="1"/>
    <row r="41522" ht="24.9" customHeight="1"/>
    <row r="41523" ht="24.9" customHeight="1"/>
    <row r="41524" ht="24.9" customHeight="1"/>
    <row r="41525" ht="24.9" customHeight="1"/>
    <row r="41526" ht="24.9" customHeight="1"/>
    <row r="41527" ht="24.9" customHeight="1"/>
    <row r="41528" ht="24.9" customHeight="1"/>
    <row r="41529" ht="24.9" customHeight="1"/>
    <row r="41530" ht="24.9" customHeight="1"/>
    <row r="41531" ht="24.9" customHeight="1"/>
    <row r="41532" ht="24.9" customHeight="1"/>
    <row r="41533" ht="24.9" customHeight="1"/>
    <row r="41534" ht="24.9" customHeight="1"/>
    <row r="41535" ht="24.9" customHeight="1"/>
    <row r="41536" ht="24.9" customHeight="1"/>
    <row r="41537" ht="24.9" customHeight="1"/>
    <row r="41538" ht="24.9" customHeight="1"/>
    <row r="41539" ht="24.9" customHeight="1"/>
    <row r="41540" ht="24.9" customHeight="1"/>
    <row r="41541" ht="24.9" customHeight="1"/>
    <row r="41542" ht="24.9" customHeight="1"/>
    <row r="41543" ht="24.9" customHeight="1"/>
    <row r="41544" ht="24.9" customHeight="1"/>
    <row r="41545" ht="24.9" customHeight="1"/>
    <row r="41546" ht="24.9" customHeight="1"/>
    <row r="41547" ht="24.9" customHeight="1"/>
    <row r="41548" ht="24.9" customHeight="1"/>
    <row r="41549" ht="24.9" customHeight="1"/>
    <row r="41550" ht="24.9" customHeight="1"/>
    <row r="41551" ht="24.9" customHeight="1"/>
    <row r="41552" ht="24.9" customHeight="1"/>
    <row r="41553" ht="24.9" customHeight="1"/>
    <row r="41554" ht="24.9" customHeight="1"/>
    <row r="41555" ht="24.9" customHeight="1"/>
    <row r="41556" ht="24.9" customHeight="1"/>
    <row r="41557" ht="24.9" customHeight="1"/>
    <row r="41558" ht="24.9" customHeight="1"/>
    <row r="41559" ht="24.9" customHeight="1"/>
    <row r="41560" ht="24.9" customHeight="1"/>
    <row r="41561" ht="24.9" customHeight="1"/>
    <row r="41562" ht="24.9" customHeight="1"/>
    <row r="41563" ht="24.9" customHeight="1"/>
    <row r="41564" ht="24.9" customHeight="1"/>
    <row r="41565" ht="24.9" customHeight="1"/>
    <row r="41566" ht="24.9" customHeight="1"/>
    <row r="41567" ht="24.9" customHeight="1"/>
    <row r="41568" ht="24.9" customHeight="1"/>
    <row r="41569" ht="24.9" customHeight="1"/>
    <row r="41570" ht="24.9" customHeight="1"/>
    <row r="41571" ht="24.9" customHeight="1"/>
    <row r="41572" ht="24.9" customHeight="1"/>
    <row r="41573" ht="24.9" customHeight="1"/>
    <row r="41574" ht="24.9" customHeight="1"/>
    <row r="41575" ht="24.9" customHeight="1"/>
    <row r="41576" ht="24.9" customHeight="1"/>
    <row r="41577" ht="24.9" customHeight="1"/>
    <row r="41578" ht="24.9" customHeight="1"/>
    <row r="41579" ht="24.9" customHeight="1"/>
    <row r="41580" ht="24.9" customHeight="1"/>
    <row r="41581" ht="24.9" customHeight="1"/>
    <row r="41582" ht="24.9" customHeight="1"/>
    <row r="41583" ht="24.9" customHeight="1"/>
    <row r="41584" ht="24.9" customHeight="1"/>
    <row r="41585" ht="24.9" customHeight="1"/>
    <row r="41586" ht="24.9" customHeight="1"/>
    <row r="41587" ht="24.9" customHeight="1"/>
    <row r="41588" ht="24.9" customHeight="1"/>
    <row r="41589" ht="24.9" customHeight="1"/>
    <row r="41590" ht="24.9" customHeight="1"/>
    <row r="41591" ht="24.9" customHeight="1"/>
    <row r="41592" ht="24.9" customHeight="1"/>
    <row r="41593" ht="24.9" customHeight="1"/>
    <row r="41594" ht="24.9" customHeight="1"/>
    <row r="41595" ht="24.9" customHeight="1"/>
    <row r="41596" ht="24.9" customHeight="1"/>
    <row r="41597" ht="24.9" customHeight="1"/>
    <row r="41598" ht="24.9" customHeight="1"/>
    <row r="41599" ht="24.9" customHeight="1"/>
    <row r="41600" ht="24.9" customHeight="1"/>
    <row r="41601" ht="24.9" customHeight="1"/>
    <row r="41602" ht="24.9" customHeight="1"/>
    <row r="41603" ht="24.9" customHeight="1"/>
    <row r="41604" ht="24.9" customHeight="1"/>
    <row r="41605" ht="24.9" customHeight="1"/>
    <row r="41606" ht="24.9" customHeight="1"/>
    <row r="41607" ht="24.9" customHeight="1"/>
    <row r="41608" ht="24.9" customHeight="1"/>
    <row r="41609" ht="24.9" customHeight="1"/>
    <row r="41610" ht="24.9" customHeight="1"/>
    <row r="41611" ht="24.9" customHeight="1"/>
    <row r="41612" ht="24.9" customHeight="1"/>
    <row r="41613" ht="24.9" customHeight="1"/>
    <row r="41614" ht="24.9" customHeight="1"/>
    <row r="41615" ht="24.9" customHeight="1"/>
    <row r="41616" ht="24.9" customHeight="1"/>
    <row r="41617" ht="24.9" customHeight="1"/>
    <row r="41618" ht="24.9" customHeight="1"/>
    <row r="41619" ht="24.9" customHeight="1"/>
    <row r="41620" ht="24.9" customHeight="1"/>
    <row r="41621" ht="24.9" customHeight="1"/>
    <row r="41622" ht="24.9" customHeight="1"/>
    <row r="41623" ht="24.9" customHeight="1"/>
    <row r="41624" ht="24.9" customHeight="1"/>
    <row r="41625" ht="24.9" customHeight="1"/>
    <row r="41626" ht="24.9" customHeight="1"/>
    <row r="41627" ht="24.9" customHeight="1"/>
    <row r="41628" ht="24.9" customHeight="1"/>
    <row r="41629" ht="24.9" customHeight="1"/>
    <row r="41630" ht="24.9" customHeight="1"/>
    <row r="41631" ht="24.9" customHeight="1"/>
    <row r="41632" ht="24.9" customHeight="1"/>
    <row r="41633" ht="24.9" customHeight="1"/>
    <row r="41634" ht="24.9" customHeight="1"/>
    <row r="41635" ht="24.9" customHeight="1"/>
    <row r="41636" ht="24.9" customHeight="1"/>
    <row r="41637" ht="24.9" customHeight="1"/>
    <row r="41638" ht="24.9" customHeight="1"/>
    <row r="41639" ht="24.9" customHeight="1"/>
    <row r="41640" ht="24.9" customHeight="1"/>
    <row r="41641" ht="24.9" customHeight="1"/>
    <row r="41642" ht="24.9" customHeight="1"/>
    <row r="41643" ht="24.9" customHeight="1"/>
    <row r="41644" ht="24.9" customHeight="1"/>
    <row r="41645" ht="24.9" customHeight="1"/>
    <row r="41646" ht="24.9" customHeight="1"/>
    <row r="41647" ht="24.9" customHeight="1"/>
    <row r="41648" ht="24.9" customHeight="1"/>
    <row r="41649" ht="24.9" customHeight="1"/>
    <row r="41650" ht="24.9" customHeight="1"/>
    <row r="41651" ht="24.9" customHeight="1"/>
    <row r="41652" ht="24.9" customHeight="1"/>
    <row r="41653" ht="24.9" customHeight="1"/>
    <row r="41654" ht="24.9" customHeight="1"/>
    <row r="41655" ht="24.9" customHeight="1"/>
    <row r="41656" ht="24.9" customHeight="1"/>
    <row r="41657" ht="24.9" customHeight="1"/>
    <row r="41658" ht="24.9" customHeight="1"/>
    <row r="41659" ht="24.9" customHeight="1"/>
    <row r="41660" ht="24.9" customHeight="1"/>
    <row r="41661" ht="24.9" customHeight="1"/>
    <row r="41662" ht="24.9" customHeight="1"/>
    <row r="41663" ht="24.9" customHeight="1"/>
    <row r="41664" ht="24.9" customHeight="1"/>
    <row r="41665" ht="24.9" customHeight="1"/>
    <row r="41666" ht="24.9" customHeight="1"/>
    <row r="41667" ht="24.9" customHeight="1"/>
    <row r="41668" ht="24.9" customHeight="1"/>
    <row r="41669" ht="24.9" customHeight="1"/>
    <row r="41670" ht="24.9" customHeight="1"/>
    <row r="41671" ht="24.9" customHeight="1"/>
    <row r="41672" ht="24.9" customHeight="1"/>
    <row r="41673" ht="24.9" customHeight="1"/>
    <row r="41674" ht="24.9" customHeight="1"/>
    <row r="41675" ht="24.9" customHeight="1"/>
    <row r="41676" ht="24.9" customHeight="1"/>
    <row r="41677" ht="24.9" customHeight="1"/>
    <row r="41678" ht="24.9" customHeight="1"/>
    <row r="41679" ht="24.9" customHeight="1"/>
    <row r="41680" ht="24.9" customHeight="1"/>
    <row r="41681" ht="24.9" customHeight="1"/>
    <row r="41682" ht="24.9" customHeight="1"/>
    <row r="41683" ht="24.9" customHeight="1"/>
    <row r="41684" ht="24.9" customHeight="1"/>
    <row r="41685" ht="24.9" customHeight="1"/>
    <row r="41686" ht="24.9" customHeight="1"/>
    <row r="41687" ht="24.9" customHeight="1"/>
    <row r="41688" ht="24.9" customHeight="1"/>
    <row r="41689" ht="24.9" customHeight="1"/>
    <row r="41690" ht="24.9" customHeight="1"/>
    <row r="41691" ht="24.9" customHeight="1"/>
    <row r="41692" ht="24.9" customHeight="1"/>
    <row r="41693" ht="24.9" customHeight="1"/>
    <row r="41694" ht="24.9" customHeight="1"/>
    <row r="41695" ht="24.9" customHeight="1"/>
    <row r="41696" ht="24.9" customHeight="1"/>
    <row r="41697" ht="24.9" customHeight="1"/>
    <row r="41698" ht="24.9" customHeight="1"/>
    <row r="41699" ht="24.9" customHeight="1"/>
    <row r="41700" ht="24.9" customHeight="1"/>
    <row r="41701" ht="24.9" customHeight="1"/>
    <row r="41702" ht="24.9" customHeight="1"/>
    <row r="41703" ht="24.9" customHeight="1"/>
    <row r="41704" ht="24.9" customHeight="1"/>
    <row r="41705" ht="24.9" customHeight="1"/>
    <row r="41706" ht="24.9" customHeight="1"/>
    <row r="41707" ht="24.9" customHeight="1"/>
    <row r="41708" ht="24.9" customHeight="1"/>
    <row r="41709" ht="24.9" customHeight="1"/>
    <row r="41710" ht="24.9" customHeight="1"/>
    <row r="41711" ht="24.9" customHeight="1"/>
    <row r="41712" ht="24.9" customHeight="1"/>
    <row r="41713" ht="24.9" customHeight="1"/>
    <row r="41714" ht="24.9" customHeight="1"/>
    <row r="41715" ht="24.9" customHeight="1"/>
    <row r="41716" ht="24.9" customHeight="1"/>
    <row r="41717" ht="24.9" customHeight="1"/>
    <row r="41718" ht="24.9" customHeight="1"/>
    <row r="41719" ht="24.9" customHeight="1"/>
    <row r="41720" ht="24.9" customHeight="1"/>
    <row r="41721" ht="24.9" customHeight="1"/>
    <row r="41722" ht="24.9" customHeight="1"/>
    <row r="41723" ht="24.9" customHeight="1"/>
    <row r="41724" ht="24.9" customHeight="1"/>
    <row r="41725" ht="24.9" customHeight="1"/>
    <row r="41726" ht="24.9" customHeight="1"/>
    <row r="41727" ht="24.9" customHeight="1"/>
    <row r="41728" ht="24.9" customHeight="1"/>
    <row r="41729" ht="24.9" customHeight="1"/>
    <row r="41730" ht="24.9" customHeight="1"/>
    <row r="41731" ht="24.9" customHeight="1"/>
    <row r="41732" ht="24.9" customHeight="1"/>
    <row r="41733" ht="24.9" customHeight="1"/>
    <row r="41734" ht="24.9" customHeight="1"/>
    <row r="41735" ht="24.9" customHeight="1"/>
    <row r="41736" ht="24.9" customHeight="1"/>
    <row r="41737" ht="24.9" customHeight="1"/>
    <row r="41738" ht="24.9" customHeight="1"/>
    <row r="41739" ht="24.9" customHeight="1"/>
    <row r="41740" ht="24.9" customHeight="1"/>
    <row r="41741" ht="24.9" customHeight="1"/>
    <row r="41742" ht="24.9" customHeight="1"/>
    <row r="41743" ht="24.9" customHeight="1"/>
    <row r="41744" ht="24.9" customHeight="1"/>
    <row r="41745" ht="24.9" customHeight="1"/>
    <row r="41746" ht="24.9" customHeight="1"/>
    <row r="41747" ht="24.9" customHeight="1"/>
    <row r="41748" ht="24.9" customHeight="1"/>
    <row r="41749" ht="24.9" customHeight="1"/>
    <row r="41750" ht="24.9" customHeight="1"/>
    <row r="41751" ht="24.9" customHeight="1"/>
    <row r="41752" ht="24.9" customHeight="1"/>
    <row r="41753" ht="24.9" customHeight="1"/>
    <row r="41754" ht="24.9" customHeight="1"/>
    <row r="41755" ht="24.9" customHeight="1"/>
    <row r="41756" ht="24.9" customHeight="1"/>
    <row r="41757" ht="24.9" customHeight="1"/>
    <row r="41758" ht="24.9" customHeight="1"/>
    <row r="41759" ht="24.9" customHeight="1"/>
    <row r="41760" ht="24.9" customHeight="1"/>
    <row r="41761" ht="24.9" customHeight="1"/>
    <row r="41762" ht="24.9" customHeight="1"/>
    <row r="41763" ht="24.9" customHeight="1"/>
    <row r="41764" ht="24.9" customHeight="1"/>
    <row r="41765" ht="24.9" customHeight="1"/>
    <row r="41766" ht="24.9" customHeight="1"/>
    <row r="41767" ht="24.9" customHeight="1"/>
    <row r="41768" ht="24.9" customHeight="1"/>
    <row r="41769" ht="24.9" customHeight="1"/>
    <row r="41770" ht="24.9" customHeight="1"/>
    <row r="41771" ht="24.9" customHeight="1"/>
    <row r="41772" ht="24.9" customHeight="1"/>
    <row r="41773" ht="24.9" customHeight="1"/>
    <row r="41774" ht="24.9" customHeight="1"/>
    <row r="41775" ht="24.9" customHeight="1"/>
    <row r="41776" ht="24.9" customHeight="1"/>
    <row r="41777" ht="24.9" customHeight="1"/>
    <row r="41778" ht="24.9" customHeight="1"/>
    <row r="41779" ht="24.9" customHeight="1"/>
    <row r="41780" ht="24.9" customHeight="1"/>
    <row r="41781" ht="24.9" customHeight="1"/>
    <row r="41782" ht="24.9" customHeight="1"/>
    <row r="41783" ht="24.9" customHeight="1"/>
    <row r="41784" ht="24.9" customHeight="1"/>
    <row r="41785" ht="24.9" customHeight="1"/>
    <row r="41786" ht="24.9" customHeight="1"/>
    <row r="41787" ht="24.9" customHeight="1"/>
    <row r="41788" ht="24.9" customHeight="1"/>
    <row r="41789" ht="24.9" customHeight="1"/>
    <row r="41790" ht="24.9" customHeight="1"/>
    <row r="41791" ht="24.9" customHeight="1"/>
    <row r="41792" ht="24.9" customHeight="1"/>
    <row r="41793" ht="24.9" customHeight="1"/>
    <row r="41794" ht="24.9" customHeight="1"/>
    <row r="41795" ht="24.9" customHeight="1"/>
    <row r="41796" ht="24.9" customHeight="1"/>
    <row r="41797" ht="24.9" customHeight="1"/>
    <row r="41798" ht="24.9" customHeight="1"/>
    <row r="41799" ht="24.9" customHeight="1"/>
    <row r="41800" ht="24.9" customHeight="1"/>
    <row r="41801" ht="24.9" customHeight="1"/>
    <row r="41802" ht="24.9" customHeight="1"/>
    <row r="41803" ht="24.9" customHeight="1"/>
    <row r="41804" ht="24.9" customHeight="1"/>
    <row r="41805" ht="24.9" customHeight="1"/>
    <row r="41806" ht="24.9" customHeight="1"/>
    <row r="41807" ht="24.9" customHeight="1"/>
    <row r="41808" ht="24.9" customHeight="1"/>
    <row r="41809" ht="24.9" customHeight="1"/>
    <row r="41810" ht="24.9" customHeight="1"/>
    <row r="41811" ht="24.9" customHeight="1"/>
    <row r="41812" ht="24.9" customHeight="1"/>
    <row r="41813" ht="24.9" customHeight="1"/>
    <row r="41814" ht="24.9" customHeight="1"/>
    <row r="41815" ht="24.9" customHeight="1"/>
    <row r="41816" ht="24.9" customHeight="1"/>
    <row r="41817" ht="24.9" customHeight="1"/>
    <row r="41818" ht="24.9" customHeight="1"/>
    <row r="41819" ht="24.9" customHeight="1"/>
    <row r="41820" ht="24.9" customHeight="1"/>
    <row r="41821" ht="24.9" customHeight="1"/>
    <row r="41822" ht="24.9" customHeight="1"/>
    <row r="41823" ht="24.9" customHeight="1"/>
    <row r="41824" ht="24.9" customHeight="1"/>
    <row r="41825" ht="24.9" customHeight="1"/>
    <row r="41826" ht="24.9" customHeight="1"/>
    <row r="41827" ht="24.9" customHeight="1"/>
    <row r="41828" ht="24.9" customHeight="1"/>
    <row r="41829" ht="24.9" customHeight="1"/>
    <row r="41830" ht="24.9" customHeight="1"/>
    <row r="41831" ht="24.9" customHeight="1"/>
    <row r="41832" ht="24.9" customHeight="1"/>
    <row r="41833" ht="24.9" customHeight="1"/>
    <row r="41834" ht="24.9" customHeight="1"/>
    <row r="41835" ht="24.9" customHeight="1"/>
    <row r="41836" ht="24.9" customHeight="1"/>
    <row r="41837" ht="24.9" customHeight="1"/>
    <row r="41838" ht="24.9" customHeight="1"/>
    <row r="41839" ht="24.9" customHeight="1"/>
    <row r="41840" ht="24.9" customHeight="1"/>
    <row r="41841" ht="24.9" customHeight="1"/>
    <row r="41842" ht="24.9" customHeight="1"/>
    <row r="41843" ht="24.9" customHeight="1"/>
    <row r="41844" ht="24.9" customHeight="1"/>
    <row r="41845" ht="24.9" customHeight="1"/>
    <row r="41846" ht="24.9" customHeight="1"/>
    <row r="41847" ht="24.9" customHeight="1"/>
    <row r="41848" ht="24.9" customHeight="1"/>
    <row r="41849" ht="24.9" customHeight="1"/>
    <row r="41850" ht="24.9" customHeight="1"/>
    <row r="41851" ht="24.9" customHeight="1"/>
    <row r="41852" ht="24.9" customHeight="1"/>
    <row r="41853" ht="24.9" customHeight="1"/>
    <row r="41854" ht="24.9" customHeight="1"/>
    <row r="41855" ht="24.9" customHeight="1"/>
    <row r="41856" ht="24.9" customHeight="1"/>
    <row r="41857" ht="24.9" customHeight="1"/>
    <row r="41858" ht="24.9" customHeight="1"/>
    <row r="41859" ht="24.9" customHeight="1"/>
    <row r="41860" ht="24.9" customHeight="1"/>
    <row r="41861" ht="24.9" customHeight="1"/>
    <row r="41862" ht="24.9" customHeight="1"/>
    <row r="41863" ht="24.9" customHeight="1"/>
    <row r="41864" ht="24.9" customHeight="1"/>
    <row r="41865" ht="24.9" customHeight="1"/>
    <row r="41866" ht="24.9" customHeight="1"/>
    <row r="41867" ht="24.9" customHeight="1"/>
    <row r="41868" ht="24.9" customHeight="1"/>
    <row r="41869" ht="24.9" customHeight="1"/>
    <row r="41870" ht="24.9" customHeight="1"/>
    <row r="41871" ht="24.9" customHeight="1"/>
    <row r="41872" ht="24.9" customHeight="1"/>
    <row r="41873" ht="24.9" customHeight="1"/>
    <row r="41874" ht="24.9" customHeight="1"/>
    <row r="41875" ht="24.9" customHeight="1"/>
    <row r="41876" ht="24.9" customHeight="1"/>
    <row r="41877" ht="24.9" customHeight="1"/>
    <row r="41878" ht="24.9" customHeight="1"/>
    <row r="41879" ht="24.9" customHeight="1"/>
    <row r="41880" ht="24.9" customHeight="1"/>
    <row r="41881" ht="24.9" customHeight="1"/>
    <row r="41882" ht="24.9" customHeight="1"/>
    <row r="41883" ht="24.9" customHeight="1"/>
    <row r="41884" ht="24.9" customHeight="1"/>
    <row r="41885" ht="24.9" customHeight="1"/>
    <row r="41886" ht="24.9" customHeight="1"/>
    <row r="41887" ht="24.9" customHeight="1"/>
    <row r="41888" ht="24.9" customHeight="1"/>
    <row r="41889" ht="24.9" customHeight="1"/>
    <row r="41890" ht="24.9" customHeight="1"/>
    <row r="41891" ht="24.9" customHeight="1"/>
    <row r="41892" ht="24.9" customHeight="1"/>
    <row r="41893" ht="24.9" customHeight="1"/>
    <row r="41894" ht="24.9" customHeight="1"/>
    <row r="41895" ht="24.9" customHeight="1"/>
    <row r="41896" ht="24.9" customHeight="1"/>
    <row r="41897" ht="24.9" customHeight="1"/>
    <row r="41898" ht="24.9" customHeight="1"/>
    <row r="41899" ht="24.9" customHeight="1"/>
    <row r="41900" ht="24.9" customHeight="1"/>
    <row r="41901" ht="24.9" customHeight="1"/>
    <row r="41902" ht="24.9" customHeight="1"/>
    <row r="41903" ht="24.9" customHeight="1"/>
    <row r="41904" ht="24.9" customHeight="1"/>
    <row r="41905" ht="24.9" customHeight="1"/>
    <row r="41906" ht="24.9" customHeight="1"/>
    <row r="41907" ht="24.9" customHeight="1"/>
    <row r="41908" ht="24.9" customHeight="1"/>
    <row r="41909" ht="24.9" customHeight="1"/>
    <row r="41910" ht="24.9" customHeight="1"/>
    <row r="41911" ht="24.9" customHeight="1"/>
    <row r="41912" ht="24.9" customHeight="1"/>
    <row r="41913" ht="24.9" customHeight="1"/>
    <row r="41914" ht="24.9" customHeight="1"/>
    <row r="41915" ht="24.9" customHeight="1"/>
    <row r="41916" ht="24.9" customHeight="1"/>
    <row r="41917" ht="24.9" customHeight="1"/>
    <row r="41918" ht="24.9" customHeight="1"/>
    <row r="41919" ht="24.9" customHeight="1"/>
    <row r="41920" ht="24.9" customHeight="1"/>
    <row r="41921" ht="24.9" customHeight="1"/>
    <row r="41922" ht="24.9" customHeight="1"/>
    <row r="41923" ht="24.9" customHeight="1"/>
    <row r="41924" ht="24.9" customHeight="1"/>
    <row r="41925" ht="24.9" customHeight="1"/>
    <row r="41926" ht="24.9" customHeight="1"/>
    <row r="41927" ht="24.9" customHeight="1"/>
    <row r="41928" ht="24.9" customHeight="1"/>
    <row r="41929" ht="24.9" customHeight="1"/>
    <row r="41930" ht="24.9" customHeight="1"/>
    <row r="41931" ht="24.9" customHeight="1"/>
    <row r="41932" ht="24.9" customHeight="1"/>
    <row r="41933" ht="24.9" customHeight="1"/>
    <row r="41934" ht="24.9" customHeight="1"/>
    <row r="41935" ht="24.9" customHeight="1"/>
    <row r="41936" ht="24.9" customHeight="1"/>
    <row r="41937" ht="24.9" customHeight="1"/>
    <row r="41938" ht="24.9" customHeight="1"/>
    <row r="41939" ht="24.9" customHeight="1"/>
    <row r="41940" ht="24.9" customHeight="1"/>
    <row r="41941" ht="24.9" customHeight="1"/>
    <row r="41942" ht="24.9" customHeight="1"/>
    <row r="41943" ht="24.9" customHeight="1"/>
    <row r="41944" ht="24.9" customHeight="1"/>
    <row r="41945" ht="24.9" customHeight="1"/>
    <row r="41946" ht="24.9" customHeight="1"/>
    <row r="41947" ht="24.9" customHeight="1"/>
    <row r="41948" ht="24.9" customHeight="1"/>
    <row r="41949" ht="24.9" customHeight="1"/>
    <row r="41950" ht="24.9" customHeight="1"/>
    <row r="41951" ht="24.9" customHeight="1"/>
    <row r="41952" ht="24.9" customHeight="1"/>
    <row r="41953" ht="24.9" customHeight="1"/>
    <row r="41954" ht="24.9" customHeight="1"/>
    <row r="41955" ht="24.9" customHeight="1"/>
    <row r="41956" ht="24.9" customHeight="1"/>
    <row r="41957" ht="24.9" customHeight="1"/>
    <row r="41958" ht="24.9" customHeight="1"/>
    <row r="41959" ht="24.9" customHeight="1"/>
    <row r="41960" ht="24.9" customHeight="1"/>
    <row r="41961" ht="24.9" customHeight="1"/>
    <row r="41962" ht="24.9" customHeight="1"/>
    <row r="41963" ht="24.9" customHeight="1"/>
    <row r="41964" ht="24.9" customHeight="1"/>
    <row r="41965" ht="24.9" customHeight="1"/>
    <row r="41966" ht="24.9" customHeight="1"/>
    <row r="41967" ht="24.9" customHeight="1"/>
    <row r="41968" ht="24.9" customHeight="1"/>
    <row r="41969" ht="24.9" customHeight="1"/>
    <row r="41970" ht="24.9" customHeight="1"/>
    <row r="41971" ht="24.9" customHeight="1"/>
    <row r="41972" ht="24.9" customHeight="1"/>
    <row r="41973" ht="24.9" customHeight="1"/>
    <row r="41974" ht="24.9" customHeight="1"/>
    <row r="41975" ht="24.9" customHeight="1"/>
    <row r="41976" ht="24.9" customHeight="1"/>
    <row r="41977" ht="24.9" customHeight="1"/>
    <row r="41978" ht="24.9" customHeight="1"/>
    <row r="41979" ht="24.9" customHeight="1"/>
    <row r="41980" ht="24.9" customHeight="1"/>
    <row r="41981" ht="24.9" customHeight="1"/>
    <row r="41982" ht="24.9" customHeight="1"/>
    <row r="41983" ht="24.9" customHeight="1"/>
    <row r="41984" ht="24.9" customHeight="1"/>
    <row r="41985" ht="24.9" customHeight="1"/>
    <row r="41986" ht="24.9" customHeight="1"/>
    <row r="41987" ht="24.9" customHeight="1"/>
    <row r="41988" ht="24.9" customHeight="1"/>
    <row r="41989" ht="24.9" customHeight="1"/>
    <row r="41990" ht="24.9" customHeight="1"/>
    <row r="41991" ht="24.9" customHeight="1"/>
    <row r="41992" ht="24.9" customHeight="1"/>
    <row r="41993" ht="24.9" customHeight="1"/>
    <row r="41994" ht="24.9" customHeight="1"/>
    <row r="41995" ht="24.9" customHeight="1"/>
    <row r="41996" ht="24.9" customHeight="1"/>
    <row r="41997" ht="24.9" customHeight="1"/>
    <row r="41998" ht="24.9" customHeight="1"/>
    <row r="41999" ht="24.9" customHeight="1"/>
    <row r="42000" ht="24.9" customHeight="1"/>
    <row r="42001" ht="24.9" customHeight="1"/>
    <row r="42002" ht="24.9" customHeight="1"/>
    <row r="42003" ht="24.9" customHeight="1"/>
    <row r="42004" ht="24.9" customHeight="1"/>
    <row r="42005" ht="24.9" customHeight="1"/>
    <row r="42006" ht="24.9" customHeight="1"/>
    <row r="42007" ht="24.9" customHeight="1"/>
    <row r="42008" ht="24.9" customHeight="1"/>
    <row r="42009" ht="24.9" customHeight="1"/>
    <row r="42010" ht="24.9" customHeight="1"/>
    <row r="42011" ht="24.9" customHeight="1"/>
    <row r="42012" ht="24.9" customHeight="1"/>
    <row r="42013" ht="24.9" customHeight="1"/>
    <row r="42014" ht="24.9" customHeight="1"/>
    <row r="42015" ht="24.9" customHeight="1"/>
    <row r="42016" ht="24.9" customHeight="1"/>
    <row r="42017" ht="24.9" customHeight="1"/>
    <row r="42018" ht="24.9" customHeight="1"/>
    <row r="42019" ht="24.9" customHeight="1"/>
    <row r="42020" ht="24.9" customHeight="1"/>
    <row r="42021" ht="24.9" customHeight="1"/>
    <row r="42022" ht="24.9" customHeight="1"/>
    <row r="42023" ht="24.9" customHeight="1"/>
    <row r="42024" ht="24.9" customHeight="1"/>
    <row r="42025" ht="24.9" customHeight="1"/>
    <row r="42026" ht="24.9" customHeight="1"/>
    <row r="42027" ht="24.9" customHeight="1"/>
    <row r="42028" ht="24.9" customHeight="1"/>
    <row r="42029" ht="24.9" customHeight="1"/>
    <row r="42030" ht="24.9" customHeight="1"/>
    <row r="42031" ht="24.9" customHeight="1"/>
    <row r="42032" ht="24.9" customHeight="1"/>
    <row r="42033" ht="24.9" customHeight="1"/>
    <row r="42034" ht="24.9" customHeight="1"/>
    <row r="42035" ht="24.9" customHeight="1"/>
    <row r="42036" ht="24.9" customHeight="1"/>
    <row r="42037" ht="24.9" customHeight="1"/>
    <row r="42038" ht="24.9" customHeight="1"/>
    <row r="42039" ht="24.9" customHeight="1"/>
    <row r="42040" ht="24.9" customHeight="1"/>
    <row r="42041" ht="24.9" customHeight="1"/>
    <row r="42042" ht="24.9" customHeight="1"/>
    <row r="42043" ht="24.9" customHeight="1"/>
    <row r="42044" ht="24.9" customHeight="1"/>
    <row r="42045" ht="24.9" customHeight="1"/>
    <row r="42046" ht="24.9" customHeight="1"/>
    <row r="42047" ht="24.9" customHeight="1"/>
    <row r="42048" ht="24.9" customHeight="1"/>
    <row r="42049" ht="24.9" customHeight="1"/>
    <row r="42050" ht="24.9" customHeight="1"/>
    <row r="42051" ht="24.9" customHeight="1"/>
    <row r="42052" ht="24.9" customHeight="1"/>
    <row r="42053" ht="24.9" customHeight="1"/>
    <row r="42054" ht="24.9" customHeight="1"/>
    <row r="42055" ht="24.9" customHeight="1"/>
    <row r="42056" ht="24.9" customHeight="1"/>
    <row r="42057" ht="24.9" customHeight="1"/>
    <row r="42058" ht="24.9" customHeight="1"/>
    <row r="42059" ht="24.9" customHeight="1"/>
    <row r="42060" ht="24.9" customHeight="1"/>
    <row r="42061" ht="24.9" customHeight="1"/>
    <row r="42062" ht="24.9" customHeight="1"/>
    <row r="42063" ht="24.9" customHeight="1"/>
    <row r="42064" ht="24.9" customHeight="1"/>
    <row r="42065" ht="24.9" customHeight="1"/>
    <row r="42066" ht="24.9" customHeight="1"/>
    <row r="42067" ht="24.9" customHeight="1"/>
    <row r="42068" ht="24.9" customHeight="1"/>
    <row r="42069" ht="24.9" customHeight="1"/>
    <row r="42070" ht="24.9" customHeight="1"/>
    <row r="42071" ht="24.9" customHeight="1"/>
    <row r="42072" ht="24.9" customHeight="1"/>
    <row r="42073" ht="24.9" customHeight="1"/>
    <row r="42074" ht="24.9" customHeight="1"/>
    <row r="42075" ht="24.9" customHeight="1"/>
    <row r="42076" ht="24.9" customHeight="1"/>
    <row r="42077" ht="24.9" customHeight="1"/>
    <row r="42078" ht="24.9" customHeight="1"/>
    <row r="42079" ht="24.9" customHeight="1"/>
    <row r="42080" ht="24.9" customHeight="1"/>
    <row r="42081" ht="24.9" customHeight="1"/>
    <row r="42082" ht="24.9" customHeight="1"/>
    <row r="42083" ht="24.9" customHeight="1"/>
    <row r="42084" ht="24.9" customHeight="1"/>
    <row r="42085" ht="24.9" customHeight="1"/>
    <row r="42086" ht="24.9" customHeight="1"/>
    <row r="42087" ht="24.9" customHeight="1"/>
    <row r="42088" ht="24.9" customHeight="1"/>
    <row r="42089" ht="24.9" customHeight="1"/>
    <row r="42090" ht="24.9" customHeight="1"/>
    <row r="42091" ht="24.9" customHeight="1"/>
    <row r="42092" ht="24.9" customHeight="1"/>
    <row r="42093" ht="24.9" customHeight="1"/>
    <row r="42094" ht="24.9" customHeight="1"/>
    <row r="42095" ht="24.9" customHeight="1"/>
    <row r="42096" ht="24.9" customHeight="1"/>
    <row r="42097" ht="24.9" customHeight="1"/>
    <row r="42098" ht="24.9" customHeight="1"/>
    <row r="42099" ht="24.9" customHeight="1"/>
    <row r="42100" ht="24.9" customHeight="1"/>
    <row r="42101" ht="24.9" customHeight="1"/>
    <row r="42102" ht="24.9" customHeight="1"/>
    <row r="42103" ht="24.9" customHeight="1"/>
    <row r="42104" ht="24.9" customHeight="1"/>
    <row r="42105" ht="24.9" customHeight="1"/>
    <row r="42106" ht="24.9" customHeight="1"/>
    <row r="42107" ht="24.9" customHeight="1"/>
    <row r="42108"/>
    <row r="42109"/>
    <row r="42110"/>
    <row r="42111"/>
    <row r="42112"/>
    <row r="42113"/>
    <row r="42114"/>
    <row r="42115"/>
    <row r="42116"/>
    <row r="42117"/>
    <row r="42118"/>
    <row r="42119"/>
    <row r="42120"/>
    <row r="42121"/>
    <row r="42122"/>
    <row r="42123"/>
    <row r="42124"/>
    <row r="42125"/>
    <row r="42126"/>
    <row r="42127"/>
    <row r="42128"/>
    <row r="42129"/>
    <row r="42130"/>
    <row r="42131"/>
    <row r="42132"/>
    <row r="42133"/>
    <row r="42134"/>
    <row r="42135"/>
    <row r="42136"/>
    <row r="42137"/>
    <row r="42138"/>
    <row r="42139"/>
    <row r="42140"/>
    <row r="42141"/>
    <row r="42142"/>
    <row r="42143"/>
    <row r="42144"/>
    <row r="42145"/>
    <row r="42146"/>
    <row r="42147"/>
    <row r="42148"/>
    <row r="42149"/>
    <row r="42150"/>
    <row r="42151"/>
    <row r="42152"/>
    <row r="42153"/>
    <row r="42154"/>
    <row r="42155"/>
    <row r="42156"/>
    <row r="42157"/>
    <row r="42158"/>
    <row r="42159"/>
    <row r="42160"/>
    <row r="42161"/>
    <row r="42162"/>
    <row r="42163"/>
    <row r="42164"/>
    <row r="42165"/>
    <row r="42166"/>
    <row r="42167"/>
    <row r="42168"/>
    <row r="42169"/>
    <row r="42170"/>
    <row r="42171"/>
    <row r="42172"/>
    <row r="42173"/>
    <row r="42174"/>
    <row r="42175"/>
    <row r="42176"/>
    <row r="42177"/>
    <row r="42178"/>
    <row r="42179"/>
    <row r="42180"/>
    <row r="42181"/>
    <row r="42182"/>
    <row r="42183"/>
    <row r="42184"/>
    <row r="42185"/>
    <row r="42186"/>
    <row r="42187"/>
    <row r="42188"/>
    <row r="42189"/>
    <row r="42190"/>
    <row r="42191"/>
    <row r="42192"/>
    <row r="42193"/>
    <row r="42194"/>
    <row r="42195"/>
    <row r="42196"/>
    <row r="42197"/>
    <row r="42198"/>
    <row r="42199"/>
    <row r="42200"/>
    <row r="42201"/>
    <row r="42202"/>
    <row r="42203"/>
    <row r="42204"/>
    <row r="42205"/>
    <row r="42206"/>
    <row r="42207"/>
    <row r="42208"/>
    <row r="42209"/>
    <row r="42210"/>
    <row r="42211"/>
    <row r="42212"/>
    <row r="42213"/>
    <row r="42214"/>
    <row r="42215"/>
    <row r="42216"/>
    <row r="42217"/>
    <row r="42218"/>
    <row r="42219"/>
    <row r="42220"/>
    <row r="42221"/>
    <row r="42222"/>
    <row r="42223"/>
    <row r="42224"/>
    <row r="42225"/>
    <row r="42226"/>
    <row r="42227"/>
    <row r="42228"/>
    <row r="42229"/>
    <row r="42230"/>
    <row r="42231"/>
    <row r="42232"/>
    <row r="42233"/>
    <row r="42234"/>
    <row r="42235"/>
    <row r="42236"/>
    <row r="42237"/>
    <row r="42238"/>
    <row r="42239"/>
    <row r="42240"/>
    <row r="42241"/>
    <row r="42242"/>
    <row r="42243"/>
    <row r="42244"/>
    <row r="42245"/>
    <row r="42246"/>
    <row r="42247"/>
    <row r="42248"/>
    <row r="42249"/>
    <row r="42250"/>
    <row r="42251"/>
    <row r="42252"/>
    <row r="42253"/>
    <row r="42254"/>
    <row r="42255"/>
    <row r="42256"/>
    <row r="42257"/>
    <row r="42258"/>
    <row r="42259"/>
    <row r="42260"/>
    <row r="42261"/>
    <row r="42262"/>
    <row r="42263"/>
    <row r="42264"/>
    <row r="42265"/>
    <row r="42266"/>
    <row r="42267"/>
    <row r="42268"/>
    <row r="42269"/>
    <row r="42270"/>
    <row r="42271"/>
    <row r="42272"/>
    <row r="42273"/>
    <row r="42274"/>
    <row r="42275"/>
    <row r="42276"/>
    <row r="42277"/>
    <row r="42278"/>
    <row r="42279"/>
    <row r="42280"/>
    <row r="42281"/>
    <row r="42282"/>
    <row r="42283"/>
    <row r="42284"/>
    <row r="42285"/>
    <row r="42286"/>
    <row r="42287"/>
    <row r="42288"/>
    <row r="42289"/>
    <row r="42290"/>
    <row r="42291"/>
    <row r="42292"/>
    <row r="42293"/>
    <row r="42294"/>
    <row r="42295"/>
    <row r="42296"/>
    <row r="42297"/>
    <row r="42298"/>
    <row r="42299"/>
    <row r="42300"/>
    <row r="42301"/>
    <row r="42302"/>
    <row r="42303"/>
    <row r="42304"/>
    <row r="42305"/>
    <row r="42306"/>
    <row r="42307"/>
    <row r="42308"/>
    <row r="42309"/>
    <row r="42310"/>
    <row r="42311"/>
    <row r="42312"/>
    <row r="42313"/>
    <row r="42314"/>
    <row r="42315"/>
    <row r="42316"/>
    <row r="42317"/>
    <row r="42318"/>
    <row r="42319"/>
    <row r="42320"/>
    <row r="42321"/>
    <row r="42322"/>
    <row r="42323"/>
    <row r="42324"/>
    <row r="42325"/>
    <row r="42326"/>
    <row r="42327"/>
    <row r="42328"/>
    <row r="42329"/>
    <row r="42330"/>
    <row r="42331"/>
    <row r="42332"/>
    <row r="42333"/>
    <row r="42334"/>
    <row r="42335"/>
    <row r="42336"/>
    <row r="42337"/>
    <row r="42338"/>
    <row r="42339"/>
    <row r="42340"/>
    <row r="42341"/>
    <row r="42342"/>
    <row r="42343"/>
    <row r="42344"/>
    <row r="42345"/>
    <row r="42346"/>
    <row r="42347"/>
    <row r="42348"/>
    <row r="42349"/>
    <row r="42350"/>
    <row r="42351"/>
    <row r="42352"/>
    <row r="42353"/>
    <row r="42354"/>
    <row r="42355"/>
    <row r="42356"/>
    <row r="42357"/>
    <row r="42358"/>
    <row r="42359"/>
    <row r="42360"/>
    <row r="42361"/>
    <row r="42362"/>
    <row r="42363"/>
    <row r="42364"/>
    <row r="42365"/>
    <row r="42366"/>
    <row r="42367"/>
    <row r="42368"/>
    <row r="42369"/>
    <row r="42370"/>
    <row r="42371"/>
    <row r="42372"/>
    <row r="42373"/>
    <row r="42374"/>
    <row r="42375"/>
    <row r="42376"/>
    <row r="42377"/>
    <row r="42378"/>
    <row r="42379"/>
    <row r="42380"/>
    <row r="42381"/>
    <row r="42382"/>
    <row r="42383"/>
    <row r="42384"/>
    <row r="42385"/>
    <row r="42386"/>
    <row r="42387"/>
    <row r="42388"/>
    <row r="42389"/>
    <row r="42390"/>
    <row r="42391"/>
    <row r="42392"/>
    <row r="42393"/>
    <row r="42394"/>
    <row r="42395"/>
    <row r="42396"/>
    <row r="42397"/>
    <row r="42398"/>
    <row r="42399"/>
    <row r="42400"/>
    <row r="42401"/>
    <row r="42402"/>
    <row r="42403"/>
    <row r="42404"/>
    <row r="42405"/>
    <row r="42406"/>
    <row r="42407"/>
    <row r="42408"/>
    <row r="42409"/>
    <row r="42410"/>
    <row r="42411"/>
    <row r="42412"/>
    <row r="42413"/>
    <row r="42414"/>
    <row r="42415"/>
    <row r="42416"/>
    <row r="42417"/>
    <row r="42418"/>
    <row r="42419"/>
    <row r="42420"/>
    <row r="42421"/>
    <row r="42422"/>
    <row r="42423"/>
    <row r="42424"/>
    <row r="42425"/>
    <row r="42426"/>
    <row r="42427"/>
    <row r="42428"/>
    <row r="42429"/>
    <row r="42430"/>
    <row r="42431"/>
    <row r="42432"/>
    <row r="42433"/>
    <row r="42434"/>
    <row r="42435"/>
    <row r="42436"/>
    <row r="42437"/>
    <row r="42438"/>
    <row r="42439"/>
    <row r="42440"/>
    <row r="42441"/>
    <row r="42442"/>
    <row r="42443"/>
    <row r="42444"/>
    <row r="42445"/>
    <row r="42446"/>
    <row r="42447"/>
    <row r="42448"/>
    <row r="42449"/>
    <row r="42450"/>
    <row r="42451"/>
    <row r="42452"/>
    <row r="42453"/>
    <row r="42454"/>
    <row r="42455"/>
    <row r="42456"/>
    <row r="42457"/>
    <row r="42458"/>
    <row r="42459"/>
    <row r="42460"/>
    <row r="42461"/>
    <row r="42462"/>
    <row r="42463"/>
    <row r="42464"/>
    <row r="42465"/>
    <row r="42466"/>
    <row r="42467"/>
    <row r="42468"/>
    <row r="42469"/>
    <row r="42470"/>
    <row r="42471"/>
    <row r="42472"/>
    <row r="42473"/>
    <row r="42474"/>
    <row r="42475"/>
    <row r="42476"/>
    <row r="42477"/>
    <row r="42478"/>
    <row r="42479"/>
    <row r="42480"/>
    <row r="42481"/>
    <row r="42482"/>
    <row r="42483"/>
    <row r="42484"/>
    <row r="42485"/>
    <row r="42486"/>
    <row r="42487"/>
    <row r="42488"/>
    <row r="42489"/>
    <row r="42490"/>
    <row r="42491"/>
    <row r="42492"/>
    <row r="42493"/>
    <row r="42494"/>
    <row r="42495"/>
    <row r="42496"/>
    <row r="42497"/>
    <row r="42498"/>
    <row r="42499"/>
    <row r="42500"/>
    <row r="42501"/>
    <row r="42502"/>
    <row r="42503"/>
    <row r="42504"/>
    <row r="42505"/>
    <row r="42506"/>
    <row r="42507"/>
    <row r="42508"/>
    <row r="42509"/>
    <row r="42510"/>
    <row r="42511"/>
    <row r="42512"/>
    <row r="42513"/>
    <row r="42514"/>
    <row r="42515"/>
    <row r="42516"/>
    <row r="42517"/>
    <row r="42518"/>
    <row r="42519"/>
    <row r="42520"/>
    <row r="42521"/>
    <row r="42522"/>
    <row r="42523"/>
    <row r="42524"/>
    <row r="42525"/>
    <row r="42526"/>
    <row r="42527"/>
    <row r="42528"/>
    <row r="42529"/>
    <row r="42530"/>
    <row r="42531"/>
    <row r="42532"/>
    <row r="42533"/>
    <row r="42534"/>
    <row r="42535"/>
    <row r="42536"/>
    <row r="42537"/>
    <row r="42538"/>
    <row r="42539"/>
    <row r="42540"/>
    <row r="42541"/>
    <row r="42542"/>
    <row r="42543"/>
    <row r="42544"/>
    <row r="42545"/>
    <row r="42546"/>
    <row r="42547"/>
    <row r="42548"/>
    <row r="42549"/>
    <row r="42550"/>
    <row r="42551"/>
    <row r="42552"/>
    <row r="42553"/>
    <row r="42554"/>
    <row r="42555"/>
    <row r="42556"/>
    <row r="42557"/>
    <row r="42558"/>
    <row r="42559"/>
    <row r="42560"/>
    <row r="42561"/>
    <row r="42562"/>
    <row r="42563"/>
    <row r="42564"/>
    <row r="42565"/>
    <row r="42566"/>
    <row r="42567"/>
    <row r="42568"/>
    <row r="42569"/>
    <row r="42570"/>
    <row r="42571"/>
    <row r="42572"/>
    <row r="42573"/>
    <row r="42574"/>
    <row r="42575"/>
    <row r="42576"/>
    <row r="42577"/>
    <row r="42578"/>
    <row r="42579"/>
    <row r="42580"/>
    <row r="42581"/>
    <row r="42582"/>
    <row r="42583"/>
    <row r="42584"/>
    <row r="42585"/>
    <row r="42586"/>
    <row r="42587"/>
    <row r="42588"/>
    <row r="42589"/>
    <row r="42590"/>
    <row r="42591"/>
    <row r="42592"/>
    <row r="42593"/>
    <row r="42594"/>
    <row r="42595"/>
    <row r="42596"/>
    <row r="42597"/>
    <row r="42598"/>
    <row r="42599"/>
    <row r="42600"/>
    <row r="42601"/>
    <row r="42602"/>
    <row r="42603"/>
    <row r="42604"/>
    <row r="42605"/>
    <row r="42606"/>
    <row r="42607"/>
    <row r="42608"/>
    <row r="42609"/>
    <row r="42610"/>
    <row r="42611"/>
    <row r="42612"/>
    <row r="42613"/>
    <row r="42614"/>
    <row r="42615"/>
    <row r="42616"/>
    <row r="42617"/>
    <row r="42618"/>
    <row r="42619"/>
    <row r="42620"/>
    <row r="42621"/>
    <row r="42622"/>
    <row r="42623"/>
    <row r="42624"/>
    <row r="42625"/>
    <row r="42626"/>
    <row r="42627"/>
    <row r="42628"/>
    <row r="42629"/>
    <row r="42630"/>
    <row r="42631"/>
    <row r="42632"/>
    <row r="42633"/>
    <row r="42634"/>
    <row r="42635"/>
    <row r="42636"/>
    <row r="42637"/>
    <row r="42638"/>
    <row r="42639"/>
    <row r="42640"/>
    <row r="42641"/>
    <row r="42642"/>
    <row r="42643"/>
    <row r="42644"/>
    <row r="42645"/>
    <row r="42646"/>
    <row r="42647"/>
    <row r="42648"/>
    <row r="42649"/>
    <row r="42650"/>
    <row r="42651"/>
    <row r="42652"/>
    <row r="42653"/>
    <row r="42654"/>
    <row r="42655"/>
    <row r="42656"/>
    <row r="42657"/>
    <row r="42658"/>
    <row r="42659"/>
    <row r="42660"/>
    <row r="42661"/>
    <row r="42662"/>
    <row r="42663"/>
    <row r="42664"/>
    <row r="42665"/>
    <row r="42666"/>
    <row r="42667"/>
    <row r="42668"/>
    <row r="42669"/>
    <row r="42670"/>
    <row r="42671"/>
    <row r="42672"/>
    <row r="42673"/>
    <row r="42674"/>
    <row r="42675"/>
    <row r="42676"/>
    <row r="42677"/>
    <row r="42678"/>
    <row r="42679"/>
    <row r="42680"/>
    <row r="42681"/>
    <row r="42682"/>
    <row r="42683"/>
    <row r="42684"/>
    <row r="42685"/>
    <row r="42686"/>
    <row r="42687"/>
    <row r="42688"/>
    <row r="42689"/>
    <row r="42690"/>
    <row r="42691"/>
    <row r="42692"/>
    <row r="42693"/>
    <row r="42694"/>
    <row r="42695"/>
    <row r="42696"/>
    <row r="42697"/>
    <row r="42698"/>
    <row r="42699"/>
    <row r="42700"/>
    <row r="42701"/>
    <row r="42702"/>
    <row r="42703"/>
    <row r="42704"/>
    <row r="42705"/>
    <row r="42706"/>
    <row r="42707"/>
    <row r="42708"/>
    <row r="42709"/>
    <row r="42710"/>
    <row r="42711"/>
    <row r="42712"/>
    <row r="42713"/>
    <row r="42714"/>
    <row r="42715"/>
    <row r="42716"/>
    <row r="42717"/>
    <row r="42718"/>
    <row r="42719"/>
    <row r="42720"/>
    <row r="42721"/>
    <row r="42722"/>
    <row r="42723"/>
    <row r="42724"/>
    <row r="42725"/>
    <row r="42726"/>
    <row r="42727"/>
    <row r="42728"/>
    <row r="42729"/>
    <row r="42730"/>
    <row r="42731"/>
    <row r="42732"/>
    <row r="42733"/>
    <row r="42734"/>
    <row r="42735"/>
    <row r="42736"/>
    <row r="42737"/>
    <row r="42738"/>
    <row r="42739"/>
    <row r="42740"/>
    <row r="42741"/>
    <row r="42742"/>
    <row r="42743"/>
    <row r="42744"/>
    <row r="42745"/>
    <row r="42746"/>
    <row r="42747"/>
    <row r="42748"/>
    <row r="42749"/>
    <row r="42750"/>
    <row r="42751"/>
    <row r="42752"/>
    <row r="42753"/>
    <row r="42754"/>
    <row r="42755"/>
    <row r="42756"/>
    <row r="42757"/>
    <row r="42758"/>
    <row r="42759"/>
    <row r="42760"/>
    <row r="42761"/>
    <row r="42762"/>
    <row r="42763"/>
    <row r="42764"/>
    <row r="42765"/>
    <row r="42766"/>
    <row r="42767"/>
    <row r="42768"/>
    <row r="42769"/>
    <row r="42770"/>
    <row r="42771"/>
    <row r="42772"/>
    <row r="42773"/>
    <row r="42774"/>
    <row r="42775"/>
    <row r="42776"/>
    <row r="42777"/>
    <row r="42778"/>
    <row r="42779"/>
    <row r="42780"/>
    <row r="42781"/>
    <row r="42782"/>
    <row r="42783"/>
    <row r="42784"/>
    <row r="42785"/>
    <row r="42786"/>
    <row r="42787"/>
    <row r="42788"/>
    <row r="42789"/>
    <row r="42790"/>
    <row r="42791"/>
    <row r="42792"/>
    <row r="42793"/>
    <row r="42794"/>
    <row r="42795"/>
    <row r="42796"/>
    <row r="42797"/>
    <row r="42798"/>
    <row r="42799"/>
    <row r="42800"/>
    <row r="42801"/>
    <row r="42802"/>
    <row r="42803"/>
    <row r="42804"/>
    <row r="42805"/>
    <row r="42806"/>
    <row r="42807"/>
    <row r="42808"/>
    <row r="42809"/>
    <row r="42810"/>
    <row r="42811"/>
    <row r="42812"/>
    <row r="42813"/>
    <row r="42814"/>
    <row r="42815"/>
    <row r="42816"/>
    <row r="42817"/>
    <row r="42818"/>
    <row r="42819"/>
    <row r="42820"/>
    <row r="42821"/>
    <row r="42822"/>
    <row r="42823"/>
    <row r="42824"/>
    <row r="42825"/>
    <row r="42826"/>
    <row r="42827"/>
    <row r="42828"/>
    <row r="42829"/>
    <row r="42830"/>
    <row r="42831"/>
    <row r="42832"/>
    <row r="42833"/>
    <row r="42834"/>
    <row r="42835"/>
    <row r="42836"/>
    <row r="42837"/>
    <row r="42838"/>
    <row r="42839"/>
    <row r="42840"/>
    <row r="42841"/>
    <row r="42842"/>
    <row r="42843"/>
    <row r="42844"/>
    <row r="42845"/>
    <row r="42846"/>
    <row r="42847"/>
    <row r="42848"/>
    <row r="42849"/>
    <row r="42850"/>
    <row r="42851"/>
    <row r="42852"/>
    <row r="42853"/>
    <row r="42854"/>
    <row r="42855"/>
    <row r="42856"/>
    <row r="42857"/>
    <row r="42858"/>
    <row r="42859"/>
    <row r="42860"/>
    <row r="42861"/>
    <row r="42862"/>
    <row r="42863"/>
    <row r="42864"/>
    <row r="42865"/>
    <row r="42866"/>
    <row r="42867"/>
    <row r="42868"/>
    <row r="42869"/>
    <row r="42870"/>
    <row r="42871"/>
    <row r="42872"/>
    <row r="42873"/>
    <row r="42874"/>
    <row r="42875"/>
    <row r="42876"/>
    <row r="42877"/>
    <row r="42878"/>
    <row r="42879"/>
    <row r="42880"/>
    <row r="42881"/>
    <row r="42882"/>
    <row r="42883"/>
    <row r="42884"/>
    <row r="42885"/>
    <row r="42886"/>
    <row r="42887"/>
    <row r="42888"/>
    <row r="42889"/>
    <row r="42890"/>
    <row r="42891"/>
    <row r="42892"/>
    <row r="42893"/>
    <row r="42894"/>
    <row r="42895"/>
    <row r="42896"/>
    <row r="42897"/>
    <row r="42898"/>
    <row r="42899"/>
    <row r="42900"/>
    <row r="42901"/>
    <row r="42902"/>
    <row r="42903"/>
    <row r="42904"/>
    <row r="42905"/>
    <row r="42906"/>
    <row r="42907"/>
    <row r="42908"/>
    <row r="42909"/>
    <row r="42910"/>
    <row r="42911"/>
    <row r="42912"/>
    <row r="42913"/>
    <row r="42914"/>
    <row r="42915"/>
    <row r="42916"/>
    <row r="42917"/>
    <row r="42918"/>
    <row r="42919"/>
    <row r="42920"/>
    <row r="42921"/>
    <row r="42922"/>
    <row r="42923"/>
    <row r="42924"/>
    <row r="42925"/>
    <row r="42926"/>
    <row r="42927"/>
    <row r="42928"/>
    <row r="42929"/>
    <row r="42930"/>
    <row r="42931"/>
    <row r="42932"/>
    <row r="42933"/>
    <row r="42934"/>
    <row r="42935"/>
    <row r="42936"/>
    <row r="42937"/>
    <row r="42938"/>
    <row r="42939"/>
    <row r="42940"/>
    <row r="42941"/>
    <row r="42942"/>
    <row r="42943"/>
    <row r="42944"/>
    <row r="42945"/>
    <row r="42946"/>
    <row r="42947"/>
    <row r="42948"/>
    <row r="42949"/>
    <row r="42950"/>
    <row r="42951"/>
    <row r="42952"/>
    <row r="42953"/>
    <row r="42954"/>
    <row r="42955"/>
    <row r="42956"/>
    <row r="42957"/>
    <row r="42958"/>
    <row r="42959"/>
    <row r="42960"/>
    <row r="42961"/>
    <row r="42962"/>
    <row r="42963"/>
    <row r="42964"/>
    <row r="42965"/>
    <row r="42966"/>
    <row r="42967"/>
    <row r="42968"/>
    <row r="42969"/>
    <row r="42970"/>
    <row r="42971"/>
    <row r="42972"/>
    <row r="42973"/>
    <row r="42974"/>
    <row r="42975"/>
    <row r="42976"/>
    <row r="42977"/>
    <row r="42978"/>
    <row r="42979"/>
    <row r="42980"/>
    <row r="42981"/>
    <row r="42982"/>
    <row r="42983"/>
    <row r="42984"/>
    <row r="42985"/>
    <row r="42986"/>
    <row r="42987"/>
    <row r="42988"/>
    <row r="42989"/>
    <row r="42990"/>
    <row r="42991"/>
    <row r="42992"/>
    <row r="42993"/>
    <row r="42994"/>
    <row r="42995"/>
    <row r="42996"/>
    <row r="42997"/>
    <row r="42998"/>
    <row r="42999"/>
    <row r="43000"/>
    <row r="43001"/>
    <row r="43002"/>
    <row r="43003"/>
    <row r="43004"/>
    <row r="43005"/>
    <row r="43006"/>
    <row r="43007"/>
    <row r="43008"/>
    <row r="43009"/>
    <row r="43010"/>
    <row r="43011"/>
    <row r="43012"/>
    <row r="43013"/>
    <row r="43014"/>
    <row r="43015"/>
    <row r="43016"/>
    <row r="43017"/>
    <row r="43018"/>
    <row r="43019"/>
    <row r="43020"/>
    <row r="43021"/>
    <row r="43022"/>
    <row r="43023"/>
    <row r="43024"/>
    <row r="43025"/>
    <row r="43026"/>
    <row r="43027"/>
    <row r="43028"/>
    <row r="43029"/>
    <row r="43030"/>
    <row r="43031"/>
    <row r="43032"/>
    <row r="43033"/>
    <row r="43034"/>
    <row r="43035"/>
    <row r="43036"/>
    <row r="43037"/>
    <row r="43038"/>
    <row r="43039"/>
    <row r="43040"/>
    <row r="43041"/>
    <row r="43042"/>
    <row r="43043"/>
    <row r="43044"/>
    <row r="43045"/>
    <row r="43046"/>
    <row r="43047"/>
    <row r="43048"/>
    <row r="43049"/>
    <row r="43050"/>
    <row r="43051"/>
    <row r="43052"/>
    <row r="43053"/>
    <row r="43054"/>
    <row r="43055"/>
    <row r="43056"/>
    <row r="43057"/>
    <row r="43058"/>
    <row r="43059"/>
    <row r="43060"/>
    <row r="43061"/>
    <row r="43062"/>
    <row r="43063"/>
    <row r="43064"/>
    <row r="43065"/>
    <row r="43066"/>
    <row r="43067"/>
    <row r="43068"/>
    <row r="43069"/>
    <row r="43070"/>
    <row r="43071"/>
    <row r="43072"/>
    <row r="43073"/>
    <row r="43074"/>
    <row r="43075"/>
    <row r="43076"/>
    <row r="43077"/>
    <row r="43078"/>
    <row r="43079"/>
    <row r="43080"/>
    <row r="43081"/>
    <row r="43082"/>
    <row r="43083"/>
    <row r="43084"/>
    <row r="43085"/>
    <row r="43086"/>
    <row r="43087"/>
    <row r="43088"/>
    <row r="43089"/>
    <row r="43090"/>
    <row r="43091"/>
    <row r="43092"/>
    <row r="43093"/>
    <row r="43094"/>
    <row r="43095"/>
    <row r="43096"/>
    <row r="43097"/>
    <row r="43098"/>
    <row r="43099"/>
    <row r="43100"/>
    <row r="43101"/>
    <row r="43102"/>
    <row r="43103"/>
    <row r="43104"/>
    <row r="43105"/>
    <row r="43106"/>
    <row r="43107"/>
    <row r="43108"/>
    <row r="43109"/>
    <row r="43110"/>
    <row r="43111"/>
    <row r="43112"/>
    <row r="43113"/>
    <row r="43114"/>
    <row r="43115"/>
    <row r="43116"/>
    <row r="43117"/>
    <row r="43118"/>
    <row r="43119"/>
    <row r="43120"/>
    <row r="43121"/>
    <row r="43122"/>
    <row r="43123"/>
    <row r="43124"/>
    <row r="43125"/>
    <row r="43126"/>
    <row r="43127"/>
    <row r="43128"/>
    <row r="43129"/>
    <row r="43130"/>
    <row r="43131"/>
    <row r="43132"/>
    <row r="43133"/>
    <row r="43134"/>
    <row r="43135"/>
    <row r="43136"/>
    <row r="43137"/>
    <row r="43138"/>
    <row r="43139"/>
    <row r="43140"/>
    <row r="43141"/>
    <row r="43142"/>
    <row r="43143"/>
    <row r="43144"/>
    <row r="43145"/>
    <row r="43146"/>
    <row r="43147"/>
    <row r="43148"/>
    <row r="43149"/>
    <row r="43150"/>
    <row r="43151"/>
    <row r="43152"/>
    <row r="43153"/>
    <row r="43154"/>
    <row r="43155"/>
    <row r="43156"/>
    <row r="43157"/>
    <row r="43158"/>
    <row r="43159"/>
    <row r="43160"/>
    <row r="43161"/>
    <row r="43162"/>
    <row r="43163"/>
    <row r="43164"/>
    <row r="43165"/>
    <row r="43166"/>
    <row r="43167"/>
    <row r="43168"/>
    <row r="43169"/>
    <row r="43170"/>
    <row r="43171"/>
    <row r="43172"/>
    <row r="43173"/>
    <row r="43174"/>
    <row r="43175"/>
    <row r="43176"/>
    <row r="43177"/>
    <row r="43178"/>
    <row r="43179"/>
    <row r="43180"/>
    <row r="43181"/>
    <row r="43182"/>
    <row r="43183"/>
    <row r="43184"/>
    <row r="43185"/>
    <row r="43186"/>
    <row r="43187"/>
    <row r="43188"/>
    <row r="43189"/>
    <row r="43190"/>
    <row r="43191"/>
    <row r="43192"/>
    <row r="43193"/>
    <row r="43194"/>
    <row r="43195"/>
    <row r="43196"/>
    <row r="43197"/>
    <row r="43198"/>
    <row r="43199"/>
    <row r="43200"/>
    <row r="43201"/>
    <row r="43202"/>
    <row r="43203"/>
    <row r="43204"/>
    <row r="43205"/>
    <row r="43206"/>
    <row r="43207"/>
    <row r="43208"/>
    <row r="43209"/>
    <row r="43210"/>
    <row r="43211"/>
    <row r="43212"/>
    <row r="43213"/>
    <row r="43214"/>
    <row r="43215"/>
    <row r="43216"/>
    <row r="43217"/>
    <row r="43218"/>
    <row r="43219"/>
    <row r="43220"/>
    <row r="43221"/>
    <row r="43222"/>
    <row r="43223"/>
    <row r="43224"/>
    <row r="43225"/>
    <row r="43226"/>
    <row r="43227"/>
    <row r="43228"/>
    <row r="43229"/>
    <row r="43230"/>
    <row r="43231"/>
    <row r="43232"/>
    <row r="43233"/>
    <row r="43234"/>
    <row r="43235"/>
    <row r="43236"/>
    <row r="43237"/>
    <row r="43238"/>
    <row r="43239"/>
    <row r="43240"/>
    <row r="43241"/>
    <row r="43242"/>
    <row r="43243"/>
    <row r="43244"/>
    <row r="43245"/>
    <row r="43246"/>
    <row r="43247"/>
    <row r="43248"/>
    <row r="43249"/>
    <row r="43250"/>
    <row r="43251"/>
    <row r="43252"/>
    <row r="43253"/>
    <row r="43254"/>
    <row r="43255"/>
    <row r="43256"/>
    <row r="43257"/>
    <row r="43258"/>
    <row r="43259"/>
    <row r="43260"/>
    <row r="43261"/>
    <row r="43262"/>
    <row r="43263"/>
    <row r="43264"/>
    <row r="43265"/>
    <row r="43266"/>
    <row r="43267"/>
    <row r="43268"/>
    <row r="43269"/>
    <row r="43270"/>
    <row r="43271"/>
    <row r="43272"/>
    <row r="43273"/>
    <row r="43274"/>
    <row r="43275"/>
    <row r="43276"/>
    <row r="43277"/>
    <row r="43278"/>
    <row r="43279"/>
    <row r="43280"/>
    <row r="43281"/>
    <row r="43282"/>
    <row r="43283"/>
    <row r="43284"/>
    <row r="43285"/>
    <row r="43286"/>
    <row r="43287"/>
    <row r="43288"/>
    <row r="43289"/>
    <row r="43290"/>
    <row r="43291"/>
    <row r="43292"/>
    <row r="43293"/>
    <row r="43294"/>
    <row r="43295"/>
    <row r="43296"/>
    <row r="43297"/>
    <row r="43298"/>
    <row r="43299"/>
    <row r="43300"/>
    <row r="43301"/>
    <row r="43302"/>
    <row r="43303"/>
    <row r="43304"/>
    <row r="43305"/>
    <row r="43306"/>
    <row r="43307"/>
    <row r="43308"/>
    <row r="43309"/>
    <row r="43310"/>
    <row r="43311"/>
    <row r="43312"/>
    <row r="43313"/>
    <row r="43314"/>
    <row r="43315"/>
    <row r="43316"/>
    <row r="43317"/>
    <row r="43318"/>
    <row r="43319"/>
    <row r="43320"/>
    <row r="43321"/>
    <row r="43322"/>
    <row r="43323"/>
    <row r="43324"/>
    <row r="43325"/>
    <row r="43326"/>
    <row r="43327"/>
    <row r="43328"/>
    <row r="43329"/>
    <row r="43330"/>
    <row r="43331"/>
    <row r="43332"/>
    <row r="43333"/>
    <row r="43334"/>
    <row r="43335"/>
    <row r="43336"/>
    <row r="43337"/>
    <row r="43338"/>
    <row r="43339"/>
    <row r="43340"/>
    <row r="43341"/>
    <row r="43342"/>
    <row r="43343"/>
    <row r="43344"/>
    <row r="43345"/>
    <row r="43346"/>
    <row r="43347"/>
    <row r="43348"/>
    <row r="43349"/>
    <row r="43350"/>
    <row r="43351"/>
    <row r="43352"/>
    <row r="43353"/>
    <row r="43354"/>
    <row r="43355"/>
    <row r="43356"/>
    <row r="43357"/>
    <row r="43358"/>
    <row r="43359"/>
    <row r="43360"/>
    <row r="43361"/>
    <row r="43362"/>
    <row r="43363"/>
    <row r="43364"/>
    <row r="43365"/>
    <row r="43366"/>
    <row r="43367"/>
    <row r="43368"/>
    <row r="43369"/>
    <row r="43370"/>
    <row r="43371"/>
    <row r="43372"/>
    <row r="43373"/>
    <row r="43374"/>
    <row r="43375"/>
    <row r="43376"/>
    <row r="43377"/>
    <row r="43378"/>
    <row r="43379"/>
    <row r="43380"/>
    <row r="43381"/>
    <row r="43382"/>
    <row r="43383"/>
    <row r="43384"/>
    <row r="43385"/>
    <row r="43386"/>
    <row r="43387"/>
    <row r="43388"/>
    <row r="43389"/>
    <row r="43390"/>
    <row r="43391"/>
    <row r="43392"/>
    <row r="43393"/>
    <row r="43394"/>
    <row r="43395"/>
    <row r="43396"/>
    <row r="43397"/>
    <row r="43398"/>
    <row r="43399"/>
    <row r="43400"/>
    <row r="43401"/>
    <row r="43402"/>
    <row r="43403"/>
    <row r="43404"/>
    <row r="43405"/>
    <row r="43406"/>
    <row r="43407"/>
    <row r="43408"/>
    <row r="43409"/>
    <row r="43410"/>
    <row r="43411"/>
    <row r="43412"/>
    <row r="43413"/>
    <row r="43414"/>
    <row r="43415"/>
    <row r="43416"/>
    <row r="43417"/>
    <row r="43418"/>
    <row r="43419"/>
    <row r="43420"/>
    <row r="43421"/>
    <row r="43422"/>
    <row r="43423"/>
    <row r="43424"/>
    <row r="43425"/>
    <row r="43426"/>
    <row r="43427"/>
    <row r="43428"/>
    <row r="43429"/>
    <row r="43430"/>
    <row r="43431"/>
    <row r="43432"/>
    <row r="43433"/>
    <row r="43434"/>
    <row r="43435"/>
    <row r="43436"/>
    <row r="43437"/>
    <row r="43438"/>
    <row r="43439"/>
    <row r="43440"/>
    <row r="43441"/>
    <row r="43442"/>
    <row r="43443"/>
    <row r="43444"/>
    <row r="43445"/>
    <row r="43446"/>
    <row r="43447"/>
    <row r="43448"/>
    <row r="43449"/>
    <row r="43450"/>
    <row r="43451"/>
    <row r="43452"/>
    <row r="43453"/>
    <row r="43454"/>
    <row r="43455"/>
    <row r="43456"/>
    <row r="43457"/>
    <row r="43458"/>
    <row r="43459"/>
    <row r="43460"/>
    <row r="43461"/>
    <row r="43462"/>
    <row r="43463"/>
    <row r="43464"/>
    <row r="43465"/>
    <row r="43466"/>
    <row r="43467"/>
    <row r="43468"/>
    <row r="43469"/>
    <row r="43470"/>
    <row r="43471"/>
    <row r="43472"/>
    <row r="43473"/>
    <row r="43474"/>
    <row r="43475"/>
    <row r="43476"/>
    <row r="43477"/>
    <row r="43478"/>
    <row r="43479"/>
    <row r="43480"/>
    <row r="43481"/>
    <row r="43482"/>
    <row r="43483"/>
    <row r="43484"/>
    <row r="43485"/>
    <row r="43486"/>
    <row r="43487"/>
    <row r="43488"/>
    <row r="43489"/>
    <row r="43490"/>
    <row r="43491"/>
    <row r="43492"/>
    <row r="43493"/>
    <row r="43494"/>
    <row r="43495"/>
    <row r="43496"/>
    <row r="43497"/>
    <row r="43498"/>
    <row r="43499"/>
    <row r="43500"/>
    <row r="43501"/>
    <row r="43502"/>
    <row r="43503"/>
    <row r="43504"/>
    <row r="43505"/>
    <row r="43506"/>
    <row r="43507"/>
    <row r="43508"/>
    <row r="43509"/>
    <row r="43510"/>
    <row r="43511"/>
    <row r="43512"/>
    <row r="43513"/>
    <row r="43514"/>
    <row r="43515"/>
    <row r="43516"/>
    <row r="43517"/>
    <row r="43518"/>
    <row r="43519"/>
    <row r="43520"/>
    <row r="43521"/>
    <row r="43522"/>
    <row r="43523"/>
    <row r="43524"/>
    <row r="43525"/>
    <row r="43526"/>
    <row r="43527"/>
    <row r="43528"/>
    <row r="43529"/>
    <row r="43530"/>
    <row r="43531"/>
    <row r="43532"/>
    <row r="43533"/>
    <row r="43534"/>
    <row r="43535"/>
    <row r="43536"/>
    <row r="43537"/>
    <row r="43538"/>
    <row r="43539"/>
    <row r="43540"/>
    <row r="43541"/>
    <row r="43542"/>
    <row r="43543"/>
    <row r="43544"/>
    <row r="43545"/>
    <row r="43546"/>
    <row r="43547"/>
    <row r="43548"/>
    <row r="43549"/>
    <row r="43550"/>
    <row r="43551"/>
    <row r="43552"/>
    <row r="43553"/>
    <row r="43554"/>
    <row r="43555"/>
    <row r="43556"/>
    <row r="43557"/>
    <row r="43558"/>
    <row r="43559"/>
    <row r="43560"/>
    <row r="43561"/>
    <row r="43562"/>
    <row r="43563"/>
    <row r="43564"/>
    <row r="43565"/>
    <row r="43566"/>
    <row r="43567"/>
    <row r="43568"/>
    <row r="43569"/>
    <row r="43570"/>
    <row r="43571"/>
    <row r="43572"/>
    <row r="43573"/>
    <row r="43574"/>
    <row r="43575"/>
    <row r="43576"/>
    <row r="43577"/>
    <row r="43578"/>
    <row r="43579"/>
    <row r="43580"/>
    <row r="43581"/>
    <row r="43582"/>
    <row r="43583"/>
    <row r="43584"/>
    <row r="43585"/>
    <row r="43586"/>
    <row r="43587"/>
    <row r="43588"/>
    <row r="43589"/>
    <row r="43590"/>
    <row r="43591"/>
    <row r="43592"/>
    <row r="43593"/>
    <row r="43594"/>
    <row r="43595"/>
    <row r="43596"/>
    <row r="43597"/>
    <row r="43598"/>
    <row r="43599"/>
    <row r="43600"/>
    <row r="43601"/>
    <row r="43602"/>
    <row r="43603"/>
    <row r="43604"/>
    <row r="43605"/>
    <row r="43606"/>
    <row r="43607"/>
    <row r="43608"/>
    <row r="43609"/>
    <row r="43610"/>
    <row r="43611"/>
    <row r="43612"/>
    <row r="43613"/>
    <row r="43614"/>
    <row r="43615"/>
    <row r="43616"/>
    <row r="43617"/>
    <row r="43618"/>
    <row r="43619"/>
    <row r="43620"/>
    <row r="43621"/>
    <row r="43622"/>
    <row r="43623"/>
    <row r="43624"/>
    <row r="43625"/>
    <row r="43626"/>
    <row r="43627"/>
    <row r="43628"/>
    <row r="43629"/>
    <row r="43630"/>
    <row r="43631"/>
    <row r="43632"/>
    <row r="43633"/>
    <row r="43634"/>
    <row r="43635"/>
    <row r="43636"/>
    <row r="43637"/>
    <row r="43638"/>
    <row r="43639"/>
    <row r="43640"/>
    <row r="43641"/>
    <row r="43642"/>
    <row r="43643"/>
    <row r="43644"/>
    <row r="43645"/>
    <row r="43646"/>
    <row r="43647"/>
    <row r="43648"/>
    <row r="43649"/>
    <row r="43650"/>
    <row r="43651"/>
    <row r="43652"/>
    <row r="43653"/>
    <row r="43654"/>
    <row r="43655"/>
    <row r="43656"/>
    <row r="43657"/>
    <row r="43658"/>
    <row r="43659"/>
    <row r="43660"/>
    <row r="43661"/>
    <row r="43662"/>
    <row r="43663"/>
    <row r="43664"/>
    <row r="43665"/>
    <row r="43666"/>
    <row r="43667"/>
    <row r="43668"/>
    <row r="43669"/>
    <row r="43670"/>
    <row r="43671"/>
    <row r="43672"/>
    <row r="43673"/>
    <row r="43674"/>
    <row r="43675"/>
    <row r="43676"/>
    <row r="43677"/>
    <row r="43678"/>
    <row r="43679"/>
    <row r="43680"/>
    <row r="43681"/>
    <row r="43682"/>
    <row r="43683"/>
    <row r="43684"/>
    <row r="43685"/>
    <row r="43686"/>
    <row r="43687"/>
    <row r="43688"/>
    <row r="43689"/>
    <row r="43690"/>
    <row r="43691"/>
    <row r="43692"/>
    <row r="43693"/>
    <row r="43694"/>
    <row r="43695"/>
    <row r="43696"/>
    <row r="43697"/>
    <row r="43698"/>
    <row r="43699"/>
    <row r="43700"/>
    <row r="43701"/>
    <row r="43702"/>
    <row r="43703"/>
    <row r="43704"/>
    <row r="43705"/>
    <row r="43706"/>
    <row r="43707"/>
    <row r="43708"/>
    <row r="43709"/>
    <row r="43710"/>
    <row r="43711"/>
    <row r="43712"/>
    <row r="43713"/>
    <row r="43714"/>
    <row r="43715"/>
    <row r="43716"/>
    <row r="43717"/>
    <row r="43718"/>
    <row r="43719"/>
    <row r="43720"/>
    <row r="43721"/>
    <row r="43722"/>
    <row r="43723"/>
    <row r="43724"/>
    <row r="43725"/>
    <row r="43726"/>
    <row r="43727"/>
    <row r="43728"/>
    <row r="43729"/>
    <row r="43730"/>
    <row r="43731"/>
    <row r="43732"/>
    <row r="43733"/>
    <row r="43734"/>
    <row r="43735"/>
    <row r="43736"/>
    <row r="43737"/>
    <row r="43738"/>
    <row r="43739"/>
    <row r="43740"/>
    <row r="43741"/>
    <row r="43742"/>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row r="44012"/>
    <row r="44013"/>
    <row r="44014"/>
    <row r="44015"/>
    <row r="44016"/>
    <row r="44017"/>
    <row r="44018"/>
    <row r="44019"/>
    <row r="44020"/>
    <row r="44021"/>
    <row r="44022"/>
    <row r="44023"/>
    <row r="44024"/>
    <row r="44025"/>
    <row r="44026"/>
    <row r="44027"/>
    <row r="44028"/>
    <row r="44029"/>
    <row r="44030"/>
    <row r="44031"/>
    <row r="44032"/>
    <row r="44033"/>
    <row r="44034"/>
    <row r="44035"/>
    <row r="44036"/>
    <row r="44037"/>
    <row r="44038"/>
    <row r="44039"/>
    <row r="44040"/>
    <row r="44041"/>
    <row r="44042"/>
    <row r="44043"/>
    <row r="44044"/>
    <row r="44045"/>
    <row r="44046"/>
    <row r="44047"/>
    <row r="44048"/>
    <row r="44049"/>
    <row r="44050"/>
    <row r="44051"/>
    <row r="44052"/>
    <row r="44053"/>
    <row r="44054"/>
    <row r="44055"/>
    <row r="44056"/>
    <row r="44057"/>
    <row r="44058"/>
    <row r="44059"/>
    <row r="44060"/>
    <row r="44061"/>
    <row r="44062"/>
    <row r="44063"/>
    <row r="44064"/>
    <row r="44065"/>
    <row r="44066"/>
    <row r="44067"/>
    <row r="44068"/>
    <row r="44069"/>
    <row r="44070"/>
    <row r="44071"/>
    <row r="44072"/>
    <row r="44073"/>
    <row r="44074"/>
    <row r="44075"/>
    <row r="44076"/>
    <row r="44077"/>
    <row r="44078"/>
    <row r="44079"/>
    <row r="44080"/>
    <row r="44081"/>
    <row r="44082"/>
    <row r="44083"/>
    <row r="44084"/>
    <row r="44085"/>
    <row r="44086"/>
    <row r="44087"/>
    <row r="44088"/>
    <row r="44089"/>
    <row r="44090"/>
    <row r="44091"/>
    <row r="44092"/>
    <row r="44093"/>
    <row r="44094"/>
    <row r="44095"/>
    <row r="44096"/>
    <row r="44097"/>
    <row r="44098"/>
    <row r="44099"/>
    <row r="44100"/>
    <row r="44101"/>
    <row r="44102"/>
    <row r="44103"/>
    <row r="44104"/>
    <row r="44105"/>
    <row r="44106"/>
    <row r="44107"/>
    <row r="44108"/>
    <row r="44109"/>
    <row r="44110"/>
    <row r="44111"/>
    <row r="44112"/>
    <row r="44113"/>
    <row r="44114"/>
    <row r="44115"/>
    <row r="44116"/>
    <row r="44117"/>
    <row r="44118"/>
    <row r="44119"/>
    <row r="44120"/>
    <row r="44121"/>
    <row r="44122"/>
    <row r="44123"/>
    <row r="44124"/>
    <row r="44125"/>
    <row r="44126"/>
    <row r="44127"/>
    <row r="44128"/>
    <row r="44129"/>
    <row r="44130"/>
    <row r="44131"/>
    <row r="44132"/>
    <row r="44133"/>
    <row r="44134"/>
    <row r="44135"/>
    <row r="44136"/>
    <row r="44137"/>
    <row r="44138"/>
    <row r="44139"/>
    <row r="44140"/>
    <row r="44141"/>
    <row r="44142"/>
    <row r="44143"/>
    <row r="44144"/>
    <row r="44145"/>
    <row r="44146"/>
    <row r="44147"/>
    <row r="44148"/>
    <row r="44149"/>
    <row r="44150"/>
    <row r="44151"/>
    <row r="44152"/>
    <row r="44153"/>
    <row r="44154"/>
    <row r="44155"/>
    <row r="44156"/>
    <row r="44157"/>
    <row r="44158"/>
    <row r="44159"/>
    <row r="44160"/>
    <row r="44161"/>
    <row r="44162"/>
    <row r="44163"/>
    <row r="44164"/>
    <row r="44165"/>
    <row r="44166"/>
    <row r="44167"/>
    <row r="44168"/>
    <row r="44169"/>
    <row r="44170"/>
    <row r="44171"/>
    <row r="44172"/>
    <row r="44173"/>
    <row r="44174"/>
    <row r="44175"/>
    <row r="44176"/>
    <row r="44177"/>
    <row r="44178"/>
    <row r="44179"/>
    <row r="44180"/>
    <row r="44181"/>
    <row r="44182"/>
    <row r="44183"/>
    <row r="44184"/>
    <row r="44185"/>
    <row r="44186"/>
    <row r="44187"/>
    <row r="44188"/>
    <row r="44189"/>
    <row r="44190"/>
    <row r="44191"/>
    <row r="44192"/>
    <row r="44193"/>
    <row r="44194"/>
    <row r="44195"/>
    <row r="44196"/>
    <row r="44197"/>
    <row r="44198"/>
    <row r="44199"/>
    <row r="44200"/>
    <row r="44201"/>
    <row r="44202"/>
    <row r="44203"/>
    <row r="44204"/>
    <row r="44205"/>
    <row r="44206"/>
    <row r="44207"/>
    <row r="44208"/>
    <row r="44209"/>
    <row r="44210"/>
    <row r="44211"/>
    <row r="44212"/>
    <row r="44213"/>
    <row r="44214"/>
    <row r="44215"/>
    <row r="44216"/>
    <row r="44217"/>
    <row r="44218"/>
    <row r="44219"/>
    <row r="44220"/>
    <row r="44221"/>
    <row r="44222"/>
    <row r="44223"/>
    <row r="44224"/>
    <row r="44225"/>
    <row r="44226"/>
    <row r="44227"/>
    <row r="44228"/>
    <row r="44229"/>
    <row r="44230"/>
    <row r="44231"/>
    <row r="44232"/>
    <row r="44233"/>
    <row r="44234"/>
    <row r="44235"/>
    <row r="44236"/>
    <row r="44237"/>
    <row r="44238"/>
    <row r="44239"/>
    <row r="44240"/>
    <row r="44241"/>
    <row r="44242"/>
    <row r="44243"/>
    <row r="44244"/>
    <row r="44245"/>
    <row r="44246"/>
    <row r="44247"/>
    <row r="44248"/>
    <row r="44249"/>
    <row r="44250"/>
    <row r="44251"/>
    <row r="44252"/>
    <row r="44253"/>
    <row r="44254"/>
    <row r="44255"/>
    <row r="44256"/>
    <row r="44257"/>
    <row r="44258"/>
    <row r="44259"/>
    <row r="44260"/>
    <row r="44261"/>
    <row r="44262"/>
    <row r="44263"/>
    <row r="44264"/>
    <row r="44265"/>
    <row r="44266"/>
    <row r="44267"/>
    <row r="44268"/>
    <row r="44269"/>
    <row r="44270"/>
    <row r="44271"/>
    <row r="44272"/>
    <row r="44273"/>
    <row r="44274"/>
    <row r="44275"/>
    <row r="44276"/>
    <row r="44277"/>
    <row r="44278"/>
    <row r="44279"/>
    <row r="44280"/>
    <row r="44281"/>
    <row r="44282"/>
    <row r="44283"/>
    <row r="44284"/>
    <row r="44285"/>
    <row r="44286"/>
    <row r="44287"/>
    <row r="44288"/>
    <row r="44289"/>
    <row r="44290"/>
    <row r="44291"/>
    <row r="44292"/>
    <row r="44293"/>
    <row r="44294"/>
    <row r="44295"/>
    <row r="44296"/>
    <row r="44297"/>
    <row r="44298"/>
    <row r="44299"/>
    <row r="44300"/>
    <row r="44301"/>
    <row r="44302"/>
    <row r="44303"/>
    <row r="44304"/>
    <row r="44305"/>
    <row r="44306"/>
    <row r="44307"/>
    <row r="44308"/>
    <row r="44309"/>
    <row r="44310"/>
    <row r="44311"/>
    <row r="44312"/>
    <row r="44313"/>
    <row r="44314"/>
    <row r="44315"/>
    <row r="44316"/>
    <row r="44317"/>
    <row r="44318"/>
    <row r="44319"/>
    <row r="44320"/>
    <row r="44321"/>
    <row r="44322"/>
    <row r="44323"/>
    <row r="44324"/>
    <row r="44325"/>
    <row r="44326"/>
    <row r="44327"/>
    <row r="44328"/>
    <row r="44329"/>
    <row r="44330"/>
    <row r="44331"/>
    <row r="44332"/>
    <row r="44333"/>
    <row r="44334"/>
    <row r="44335"/>
    <row r="44336"/>
    <row r="44337"/>
    <row r="44338"/>
    <row r="44339"/>
    <row r="44340"/>
    <row r="44341"/>
    <row r="44342"/>
    <row r="44343"/>
    <row r="44344"/>
    <row r="44345"/>
    <row r="44346"/>
    <row r="44347"/>
    <row r="44348"/>
    <row r="44349"/>
    <row r="44350"/>
    <row r="44351"/>
    <row r="44352"/>
    <row r="44353"/>
    <row r="44354"/>
    <row r="44355"/>
    <row r="44356"/>
    <row r="44357"/>
    <row r="44358"/>
    <row r="44359"/>
    <row r="44360"/>
    <row r="44361"/>
    <row r="44362"/>
    <row r="44363"/>
    <row r="44364"/>
    <row r="44365"/>
    <row r="44366"/>
    <row r="44367"/>
    <row r="44368"/>
    <row r="44369"/>
    <row r="44370"/>
    <row r="44371"/>
    <row r="44372"/>
    <row r="44373"/>
    <row r="44374"/>
    <row r="44375"/>
    <row r="44376"/>
    <row r="44377"/>
    <row r="44378"/>
    <row r="44379"/>
    <row r="44380"/>
    <row r="44381"/>
    <row r="44382"/>
    <row r="44383"/>
    <row r="44384"/>
    <row r="44385"/>
    <row r="44386"/>
    <row r="44387"/>
    <row r="44388"/>
    <row r="44389"/>
    <row r="44390"/>
    <row r="44391"/>
    <row r="44392"/>
    <row r="44393"/>
    <row r="44394"/>
    <row r="44395"/>
    <row r="44396"/>
    <row r="44397"/>
    <row r="44398"/>
    <row r="44399"/>
    <row r="44400"/>
    <row r="44401"/>
    <row r="44402"/>
    <row r="44403"/>
    <row r="44404"/>
    <row r="44405"/>
    <row r="44406"/>
    <row r="44407"/>
    <row r="44408"/>
    <row r="44409"/>
    <row r="44410"/>
    <row r="44411"/>
    <row r="44412"/>
    <row r="44413"/>
    <row r="44414"/>
    <row r="44415"/>
    <row r="44416"/>
    <row r="44417"/>
    <row r="44418"/>
    <row r="44419"/>
    <row r="44420"/>
    <row r="44421"/>
    <row r="44422"/>
    <row r="44423"/>
    <row r="44424"/>
    <row r="44425"/>
    <row r="44426"/>
    <row r="44427"/>
    <row r="44428"/>
    <row r="44429"/>
    <row r="44430"/>
    <row r="44431"/>
    <row r="44432"/>
    <row r="44433"/>
    <row r="44434"/>
    <row r="44435"/>
    <row r="44436"/>
    <row r="44437"/>
    <row r="44438"/>
    <row r="44439"/>
    <row r="44440"/>
    <row r="44441"/>
    <row r="44442"/>
    <row r="44443"/>
    <row r="44444"/>
    <row r="44445"/>
    <row r="44446"/>
    <row r="44447"/>
    <row r="44448"/>
    <row r="44449"/>
    <row r="44450"/>
    <row r="44451"/>
    <row r="44452"/>
    <row r="44453"/>
    <row r="44454"/>
    <row r="44455"/>
    <row r="44456"/>
    <row r="44457"/>
    <row r="44458"/>
    <row r="44459"/>
    <row r="44460"/>
    <row r="44461"/>
    <row r="44462"/>
    <row r="44463"/>
    <row r="44464"/>
    <row r="44465"/>
    <row r="44466"/>
    <row r="44467"/>
    <row r="44468"/>
    <row r="44469"/>
    <row r="44470"/>
    <row r="44471"/>
    <row r="44472"/>
    <row r="44473"/>
    <row r="44474"/>
    <row r="44475"/>
    <row r="44476"/>
    <row r="44477"/>
    <row r="44478"/>
    <row r="44479"/>
    <row r="44480"/>
    <row r="44481"/>
    <row r="44482"/>
    <row r="44483"/>
    <row r="44484"/>
    <row r="44485"/>
    <row r="44486"/>
    <row r="44487"/>
    <row r="44488"/>
    <row r="44489"/>
    <row r="44490"/>
    <row r="44491"/>
    <row r="44492"/>
    <row r="44493"/>
    <row r="44494"/>
    <row r="44495"/>
    <row r="44496"/>
    <row r="44497"/>
    <row r="44498"/>
    <row r="44499"/>
    <row r="44500"/>
    <row r="44501"/>
    <row r="44502"/>
    <row r="44503"/>
    <row r="44504"/>
    <row r="44505"/>
    <row r="44506"/>
    <row r="44507"/>
    <row r="44508"/>
    <row r="44509"/>
    <row r="44510"/>
    <row r="44511"/>
    <row r="44512"/>
    <row r="44513"/>
    <row r="44514"/>
    <row r="44515"/>
    <row r="44516"/>
    <row r="44517"/>
    <row r="44518"/>
    <row r="44519"/>
    <row r="44520"/>
    <row r="44521"/>
    <row r="44522"/>
    <row r="44523"/>
    <row r="44524"/>
    <row r="44525"/>
    <row r="44526"/>
    <row r="44527"/>
    <row r="44528"/>
    <row r="44529"/>
    <row r="44530"/>
    <row r="44531"/>
    <row r="44532"/>
    <row r="44533"/>
    <row r="44534"/>
    <row r="44535"/>
    <row r="44536"/>
    <row r="44537"/>
    <row r="44538"/>
    <row r="44539"/>
    <row r="44540"/>
    <row r="44541"/>
    <row r="44542"/>
    <row r="44543"/>
    <row r="44544"/>
    <row r="44545"/>
    <row r="44546"/>
    <row r="44547"/>
    <row r="44548"/>
    <row r="44549"/>
    <row r="44550"/>
    <row r="44551"/>
    <row r="44552"/>
    <row r="44553"/>
    <row r="44554"/>
    <row r="44555"/>
    <row r="44556"/>
    <row r="44557"/>
    <row r="44558"/>
    <row r="44559"/>
    <row r="44560"/>
    <row r="44561"/>
    <row r="44562"/>
    <row r="44563"/>
    <row r="44564"/>
    <row r="44565"/>
    <row r="44566"/>
    <row r="44567"/>
    <row r="44568"/>
    <row r="44569"/>
    <row r="44570"/>
    <row r="44571"/>
    <row r="44572"/>
    <row r="44573"/>
    <row r="44574"/>
    <row r="44575"/>
    <row r="44576"/>
    <row r="44577"/>
    <row r="44578"/>
    <row r="44579"/>
    <row r="44580"/>
    <row r="44581"/>
    <row r="44582"/>
    <row r="44583"/>
    <row r="44584"/>
    <row r="44585"/>
    <row r="44586"/>
    <row r="44587"/>
    <row r="44588"/>
    <row r="44589"/>
    <row r="44590"/>
    <row r="44591"/>
    <row r="44592"/>
    <row r="44593"/>
    <row r="44594"/>
    <row r="44595"/>
    <row r="44596"/>
    <row r="44597"/>
    <row r="44598"/>
    <row r="44599"/>
    <row r="44600"/>
    <row r="44601"/>
    <row r="44602"/>
    <row r="44603"/>
    <row r="44604"/>
    <row r="44605"/>
    <row r="44606"/>
    <row r="44607"/>
    <row r="44608"/>
    <row r="44609"/>
    <row r="44610"/>
    <row r="44611"/>
    <row r="44612"/>
    <row r="44613"/>
    <row r="44614"/>
    <row r="44615"/>
    <row r="44616"/>
    <row r="44617"/>
    <row r="44618"/>
    <row r="44619"/>
    <row r="44620"/>
    <row r="44621"/>
    <row r="44622"/>
    <row r="44623"/>
    <row r="44624"/>
    <row r="44625"/>
    <row r="44626"/>
    <row r="44627"/>
    <row r="44628"/>
    <row r="44629"/>
    <row r="44630"/>
    <row r="44631"/>
    <row r="44632"/>
    <row r="44633"/>
    <row r="44634"/>
    <row r="44635"/>
    <row r="44636"/>
    <row r="44637"/>
    <row r="44638"/>
    <row r="44639"/>
    <row r="44640"/>
    <row r="44641"/>
    <row r="44642"/>
    <row r="44643"/>
    <row r="44644"/>
    <row r="44645"/>
    <row r="44646"/>
    <row r="44647"/>
    <row r="44648"/>
    <row r="44649"/>
    <row r="44650"/>
    <row r="44651"/>
    <row r="44652"/>
    <row r="44653"/>
    <row r="44654"/>
    <row r="44655"/>
    <row r="44656"/>
    <row r="44657"/>
    <row r="44658"/>
    <row r="44659"/>
    <row r="44660"/>
    <row r="44661"/>
    <row r="44662"/>
    <row r="44663"/>
    <row r="44664"/>
    <row r="44665"/>
    <row r="44666"/>
    <row r="44667"/>
    <row r="44668"/>
    <row r="44669"/>
    <row r="44670"/>
    <row r="44671"/>
    <row r="44672"/>
    <row r="44673"/>
    <row r="44674"/>
    <row r="44675"/>
    <row r="44676"/>
    <row r="44677"/>
    <row r="44678"/>
    <row r="44679"/>
    <row r="44680"/>
    <row r="44681"/>
    <row r="44682"/>
    <row r="44683"/>
    <row r="44684"/>
    <row r="44685"/>
    <row r="44686"/>
    <row r="44687"/>
    <row r="44688"/>
    <row r="44689"/>
    <row r="44690"/>
    <row r="44691"/>
    <row r="44692"/>
    <row r="44693"/>
    <row r="44694"/>
    <row r="44695"/>
    <row r="44696"/>
    <row r="44697"/>
    <row r="44698"/>
    <row r="44699"/>
    <row r="44700"/>
    <row r="44701"/>
    <row r="44702"/>
    <row r="44703"/>
    <row r="44704"/>
    <row r="44705"/>
    <row r="44706"/>
    <row r="44707"/>
    <row r="44708"/>
    <row r="44709"/>
    <row r="44710"/>
    <row r="44711"/>
    <row r="44712"/>
    <row r="44713"/>
    <row r="44714"/>
    <row r="44715"/>
    <row r="44716"/>
    <row r="44717"/>
    <row r="44718"/>
    <row r="44719"/>
    <row r="44720"/>
    <row r="44721"/>
    <row r="44722"/>
    <row r="44723"/>
    <row r="44724"/>
    <row r="44725"/>
    <row r="44726"/>
    <row r="44727"/>
    <row r="44728"/>
    <row r="44729"/>
    <row r="44730"/>
    <row r="44731"/>
    <row r="44732"/>
    <row r="44733"/>
    <row r="44734"/>
    <row r="44735"/>
    <row r="44736"/>
    <row r="44737"/>
    <row r="44738"/>
    <row r="44739"/>
    <row r="44740"/>
    <row r="44741"/>
    <row r="44742"/>
    <row r="44743"/>
    <row r="44744"/>
    <row r="44745"/>
    <row r="44746"/>
    <row r="44747"/>
    <row r="44748"/>
    <row r="44749"/>
    <row r="44750"/>
    <row r="44751"/>
    <row r="44752"/>
    <row r="44753"/>
    <row r="44754"/>
    <row r="44755"/>
    <row r="44756"/>
    <row r="44757"/>
    <row r="44758"/>
    <row r="44759"/>
    <row r="44760"/>
    <row r="44761"/>
    <row r="44762"/>
    <row r="44763"/>
    <row r="44764"/>
    <row r="44765"/>
    <row r="44766"/>
    <row r="44767"/>
    <row r="44768"/>
    <row r="44769"/>
    <row r="44770"/>
    <row r="44771"/>
    <row r="44772"/>
    <row r="44773"/>
    <row r="44774"/>
    <row r="44775"/>
    <row r="44776"/>
    <row r="44777"/>
    <row r="44778"/>
    <row r="44779"/>
    <row r="44780"/>
    <row r="44781"/>
    <row r="44782"/>
    <row r="44783"/>
    <row r="44784"/>
    <row r="44785"/>
    <row r="44786"/>
    <row r="44787"/>
    <row r="44788"/>
    <row r="44789"/>
    <row r="44790"/>
    <row r="44791"/>
    <row r="44792"/>
    <row r="44793"/>
    <row r="44794"/>
    <row r="44795"/>
    <row r="44796"/>
    <row r="44797"/>
    <row r="44798"/>
    <row r="44799"/>
    <row r="44800"/>
    <row r="44801"/>
    <row r="44802"/>
    <row r="44803"/>
    <row r="44804"/>
    <row r="44805"/>
    <row r="44806"/>
    <row r="44807"/>
    <row r="44808"/>
    <row r="44809"/>
    <row r="44810"/>
    <row r="44811"/>
    <row r="44812"/>
    <row r="44813"/>
    <row r="44814"/>
    <row r="44815"/>
    <row r="44816"/>
    <row r="44817"/>
    <row r="44818"/>
    <row r="44819"/>
    <row r="44820"/>
    <row r="44821"/>
    <row r="44822"/>
    <row r="44823"/>
    <row r="44824"/>
    <row r="44825"/>
    <row r="44826"/>
    <row r="44827"/>
    <row r="44828"/>
    <row r="44829"/>
    <row r="44830"/>
    <row r="44831"/>
    <row r="44832"/>
    <row r="44833"/>
    <row r="44834"/>
    <row r="44835"/>
    <row r="44836"/>
    <row r="44837"/>
    <row r="44838"/>
    <row r="44839"/>
    <row r="44840"/>
    <row r="44841"/>
    <row r="44842"/>
    <row r="44843"/>
    <row r="44844"/>
    <row r="44845"/>
    <row r="44846"/>
    <row r="44847"/>
    <row r="44848"/>
    <row r="44849"/>
    <row r="44850"/>
    <row r="44851"/>
    <row r="44852"/>
    <row r="44853"/>
    <row r="44854"/>
    <row r="44855"/>
    <row r="44856"/>
    <row r="44857"/>
    <row r="44858"/>
    <row r="44859"/>
    <row r="44860"/>
    <row r="44861"/>
    <row r="44862"/>
    <row r="44863"/>
    <row r="44864"/>
    <row r="44865"/>
    <row r="44866"/>
    <row r="44867"/>
    <row r="44868"/>
    <row r="44869"/>
    <row r="44870"/>
    <row r="44871"/>
    <row r="44872"/>
    <row r="44873"/>
    <row r="44874"/>
    <row r="44875"/>
    <row r="44876"/>
    <row r="44877"/>
    <row r="44878"/>
    <row r="44879"/>
    <row r="44880"/>
    <row r="44881"/>
    <row r="44882"/>
    <row r="44883"/>
    <row r="44884"/>
    <row r="44885"/>
    <row r="44886"/>
    <row r="44887"/>
    <row r="44888"/>
    <row r="44889"/>
    <row r="44890"/>
    <row r="44891"/>
    <row r="44892"/>
    <row r="44893"/>
    <row r="44894"/>
    <row r="44895"/>
    <row r="44896"/>
    <row r="44897"/>
    <row r="44898"/>
    <row r="44899"/>
    <row r="44900"/>
    <row r="44901"/>
    <row r="44902"/>
    <row r="44903"/>
    <row r="44904"/>
    <row r="44905"/>
    <row r="44906"/>
    <row r="44907"/>
    <row r="44908"/>
    <row r="44909"/>
    <row r="44910"/>
    <row r="44911"/>
    <row r="44912"/>
    <row r="44913"/>
    <row r="44914"/>
    <row r="44915"/>
    <row r="44916"/>
    <row r="44917"/>
    <row r="44918"/>
    <row r="44919"/>
    <row r="44920"/>
    <row r="44921"/>
    <row r="44922"/>
    <row r="44923"/>
    <row r="44924"/>
    <row r="44925"/>
    <row r="44926"/>
    <row r="44927"/>
    <row r="44928"/>
    <row r="44929"/>
    <row r="44930"/>
    <row r="44931"/>
    <row r="44932"/>
    <row r="44933"/>
    <row r="44934"/>
    <row r="44935"/>
    <row r="44936"/>
    <row r="44937"/>
    <row r="44938"/>
    <row r="44939"/>
    <row r="44940"/>
    <row r="44941"/>
    <row r="44942"/>
    <row r="44943"/>
    <row r="44944"/>
    <row r="44945"/>
    <row r="44946"/>
    <row r="44947"/>
    <row r="44948"/>
    <row r="44949"/>
    <row r="44950"/>
    <row r="44951"/>
    <row r="44952"/>
    <row r="44953"/>
    <row r="44954"/>
    <row r="44955"/>
    <row r="44956"/>
    <row r="44957"/>
    <row r="44958"/>
    <row r="44959"/>
    <row r="44960"/>
    <row r="44961"/>
    <row r="44962"/>
    <row r="44963"/>
    <row r="44964"/>
    <row r="44965"/>
    <row r="44966"/>
    <row r="44967"/>
    <row r="44968"/>
    <row r="44969"/>
    <row r="44970"/>
    <row r="44971"/>
    <row r="44972"/>
    <row r="44973"/>
    <row r="44974"/>
    <row r="44975"/>
    <row r="44976"/>
    <row r="44977"/>
    <row r="44978"/>
    <row r="44979"/>
    <row r="44980"/>
    <row r="44981"/>
    <row r="44982"/>
    <row r="44983"/>
    <row r="44984"/>
    <row r="44985"/>
    <row r="44986"/>
    <row r="44987"/>
    <row r="44988"/>
    <row r="44989"/>
    <row r="44990"/>
    <row r="44991"/>
    <row r="44992"/>
    <row r="44993"/>
    <row r="44994"/>
    <row r="44995"/>
    <row r="44996"/>
    <row r="44997"/>
    <row r="44998"/>
    <row r="44999"/>
    <row r="45000"/>
    <row r="45001"/>
    <row r="45002"/>
    <row r="45003"/>
    <row r="45004"/>
    <row r="45005"/>
    <row r="45006"/>
    <row r="45007"/>
    <row r="45008"/>
    <row r="45009"/>
    <row r="45010"/>
    <row r="45011"/>
    <row r="45012"/>
    <row r="45013"/>
    <row r="45014"/>
    <row r="45015"/>
    <row r="45016"/>
    <row r="45017"/>
    <row r="45018"/>
    <row r="45019"/>
    <row r="45020"/>
    <row r="45021"/>
    <row r="45022"/>
    <row r="45023"/>
    <row r="45024"/>
    <row r="45025"/>
    <row r="45026"/>
    <row r="45027"/>
    <row r="45028"/>
    <row r="45029"/>
    <row r="45030"/>
    <row r="45031"/>
    <row r="45032"/>
    <row r="45033"/>
    <row r="45034"/>
    <row r="45035"/>
    <row r="45036"/>
    <row r="45037"/>
    <row r="45038"/>
    <row r="45039"/>
    <row r="45040"/>
    <row r="45041"/>
    <row r="45042"/>
    <row r="45043"/>
    <row r="45044"/>
    <row r="45045"/>
    <row r="45046"/>
    <row r="45047"/>
    <row r="45048"/>
    <row r="45049"/>
    <row r="45050"/>
    <row r="45051"/>
    <row r="45052"/>
    <row r="45053"/>
    <row r="45054"/>
    <row r="45055"/>
    <row r="45056"/>
    <row r="45057"/>
    <row r="45058"/>
    <row r="45059"/>
    <row r="45060"/>
    <row r="45061"/>
    <row r="45062"/>
    <row r="45063"/>
    <row r="45064"/>
    <row r="45065"/>
    <row r="45066"/>
    <row r="45067"/>
    <row r="45068"/>
    <row r="45069"/>
    <row r="45070"/>
    <row r="45071"/>
    <row r="45072"/>
    <row r="45073"/>
    <row r="45074"/>
    <row r="45075"/>
    <row r="45076"/>
    <row r="45077"/>
    <row r="45078"/>
    <row r="45079"/>
    <row r="45080"/>
    <row r="45081"/>
    <row r="45082"/>
    <row r="45083"/>
    <row r="45084"/>
    <row r="45085"/>
    <row r="45086"/>
    <row r="45087"/>
    <row r="45088"/>
    <row r="45089"/>
    <row r="45090"/>
    <row r="45091"/>
    <row r="45092"/>
    <row r="45093"/>
    <row r="45094"/>
    <row r="45095"/>
    <row r="45096"/>
    <row r="45097"/>
    <row r="45098"/>
    <row r="45099"/>
    <row r="45100"/>
    <row r="45101"/>
    <row r="45102"/>
    <row r="45103"/>
    <row r="45104"/>
    <row r="45105"/>
    <row r="45106"/>
    <row r="45107"/>
    <row r="45108"/>
    <row r="45109"/>
    <row r="45110"/>
    <row r="45111"/>
    <row r="45112"/>
    <row r="45113"/>
    <row r="45114"/>
    <row r="45115"/>
    <row r="45116"/>
    <row r="45117"/>
    <row r="45118"/>
    <row r="45119"/>
    <row r="45120"/>
    <row r="45121"/>
    <row r="45122"/>
    <row r="45123"/>
    <row r="45124"/>
    <row r="45125"/>
    <row r="45126"/>
    <row r="45127"/>
    <row r="45128"/>
    <row r="45129"/>
    <row r="45130"/>
    <row r="45131"/>
    <row r="45132"/>
    <row r="45133"/>
    <row r="45134"/>
    <row r="45135"/>
    <row r="45136"/>
    <row r="45137"/>
    <row r="45138"/>
    <row r="45139"/>
    <row r="45140"/>
    <row r="45141"/>
    <row r="45142"/>
    <row r="45143"/>
    <row r="45144"/>
    <row r="45145"/>
    <row r="45146"/>
    <row r="45147"/>
    <row r="45148"/>
    <row r="45149"/>
    <row r="45150"/>
    <row r="45151"/>
    <row r="45152"/>
    <row r="45153"/>
    <row r="45154"/>
    <row r="45155"/>
    <row r="45156"/>
    <row r="45157"/>
    <row r="45158"/>
    <row r="45159"/>
    <row r="45160"/>
    <row r="45161"/>
    <row r="45162"/>
    <row r="45163"/>
    <row r="45164"/>
    <row r="45165"/>
    <row r="45166"/>
    <row r="45167"/>
    <row r="45168"/>
    <row r="45169"/>
    <row r="45170"/>
    <row r="45171"/>
    <row r="45172"/>
    <row r="45173"/>
    <row r="45174"/>
    <row r="45175"/>
    <row r="45176"/>
    <row r="45177"/>
    <row r="45178"/>
    <row r="45179"/>
    <row r="45180"/>
    <row r="45181"/>
    <row r="45182"/>
    <row r="45183"/>
    <row r="45184"/>
    <row r="45185"/>
    <row r="45186"/>
    <row r="45187"/>
    <row r="45188"/>
    <row r="45189"/>
    <row r="45190"/>
    <row r="45191"/>
    <row r="45192"/>
    <row r="45193"/>
    <row r="45194"/>
    <row r="45195"/>
    <row r="45196"/>
    <row r="45197"/>
    <row r="45198"/>
    <row r="45199"/>
    <row r="45200"/>
    <row r="45201"/>
    <row r="45202"/>
    <row r="45203"/>
    <row r="45204"/>
    <row r="45205"/>
    <row r="45206"/>
    <row r="45207"/>
    <row r="45208"/>
    <row r="45209"/>
    <row r="45210"/>
    <row r="45211"/>
    <row r="45212"/>
    <row r="45213"/>
    <row r="45214"/>
    <row r="45215"/>
    <row r="45216"/>
    <row r="45217"/>
    <row r="45218"/>
    <row r="45219"/>
    <row r="45220"/>
    <row r="45221"/>
    <row r="45222"/>
    <row r="45223"/>
    <row r="45224"/>
    <row r="45225"/>
    <row r="45226"/>
    <row r="45227"/>
    <row r="45228"/>
    <row r="45229"/>
    <row r="45230"/>
    <row r="45231"/>
    <row r="45232"/>
    <row r="45233"/>
    <row r="45234"/>
    <row r="45235"/>
    <row r="45236"/>
    <row r="45237"/>
    <row r="45238"/>
    <row r="45239"/>
    <row r="45240"/>
    <row r="45241"/>
    <row r="45242"/>
    <row r="45243"/>
    <row r="45244"/>
    <row r="45245"/>
    <row r="45246"/>
    <row r="45247"/>
    <row r="45248"/>
    <row r="45249"/>
    <row r="45250"/>
    <row r="45251"/>
    <row r="45252"/>
    <row r="45253"/>
    <row r="45254"/>
    <row r="45255"/>
    <row r="45256"/>
    <row r="45257"/>
    <row r="45258"/>
    <row r="45259"/>
    <row r="45260"/>
    <row r="45261"/>
    <row r="45262"/>
    <row r="45263"/>
    <row r="45264"/>
    <row r="45265"/>
    <row r="45266"/>
    <row r="45267"/>
    <row r="45268"/>
    <row r="45269"/>
    <row r="45270"/>
    <row r="45271"/>
    <row r="45272"/>
    <row r="45273"/>
    <row r="45274"/>
    <row r="45275"/>
    <row r="45276"/>
    <row r="45277"/>
    <row r="45278"/>
    <row r="45279"/>
    <row r="45280"/>
    <row r="45281"/>
    <row r="45282"/>
    <row r="45283"/>
    <row r="45284"/>
    <row r="45285"/>
    <row r="45286"/>
    <row r="45287"/>
    <row r="45288"/>
    <row r="45289"/>
    <row r="45290"/>
    <row r="45291"/>
    <row r="45292"/>
    <row r="45293"/>
    <row r="45294"/>
    <row r="45295"/>
    <row r="45296"/>
    <row r="45297"/>
    <row r="45298"/>
    <row r="45299"/>
    <row r="45300"/>
    <row r="45301"/>
    <row r="45302"/>
    <row r="45303"/>
    <row r="45304"/>
    <row r="45305"/>
    <row r="45306"/>
    <row r="45307"/>
    <row r="45308"/>
    <row r="45309"/>
    <row r="45310"/>
    <row r="45311"/>
    <row r="45312"/>
    <row r="45313"/>
    <row r="45314"/>
    <row r="45315"/>
    <row r="45316"/>
    <row r="45317"/>
    <row r="45318"/>
    <row r="45319"/>
    <row r="45320"/>
    <row r="45321"/>
    <row r="45322"/>
    <row r="45323"/>
    <row r="45324"/>
    <row r="45325"/>
    <row r="45326"/>
    <row r="45327"/>
    <row r="45328"/>
    <row r="45329"/>
    <row r="45330"/>
    <row r="45331"/>
    <row r="45332"/>
    <row r="45333"/>
    <row r="45334"/>
    <row r="45335"/>
    <row r="45336"/>
    <row r="45337"/>
    <row r="45338"/>
    <row r="45339"/>
    <row r="45340"/>
    <row r="45341"/>
    <row r="45342"/>
    <row r="45343"/>
    <row r="45344"/>
    <row r="45345"/>
    <row r="45346"/>
    <row r="45347"/>
    <row r="45348"/>
    <row r="45349"/>
    <row r="45350"/>
    <row r="45351"/>
    <row r="45352"/>
    <row r="45353"/>
    <row r="45354"/>
    <row r="45355"/>
    <row r="45356"/>
    <row r="45357"/>
    <row r="45358"/>
    <row r="45359"/>
    <row r="45360"/>
    <row r="45361"/>
    <row r="45362"/>
    <row r="45363"/>
    <row r="45364"/>
    <row r="45365"/>
    <row r="45366"/>
    <row r="45367"/>
    <row r="45368"/>
    <row r="45369"/>
    <row r="45370"/>
    <row r="45371"/>
    <row r="45372"/>
    <row r="45373"/>
    <row r="45374"/>
    <row r="45375"/>
    <row r="45376"/>
    <row r="45377"/>
    <row r="45378"/>
    <row r="45379"/>
    <row r="45380"/>
    <row r="45381"/>
    <row r="45382"/>
    <row r="45383"/>
    <row r="45384"/>
    <row r="45385"/>
    <row r="45386"/>
    <row r="45387"/>
    <row r="45388"/>
    <row r="45389"/>
    <row r="45390"/>
    <row r="45391"/>
    <row r="45392"/>
    <row r="45393"/>
    <row r="45394"/>
    <row r="45395"/>
    <row r="45396"/>
    <row r="45397"/>
    <row r="45398"/>
    <row r="45399"/>
    <row r="45400"/>
    <row r="45401"/>
    <row r="45402"/>
    <row r="45403"/>
    <row r="45404"/>
    <row r="45405"/>
    <row r="45406"/>
    <row r="45407"/>
    <row r="45408"/>
    <row r="45409"/>
    <row r="45410"/>
    <row r="45411"/>
    <row r="45412"/>
    <row r="45413"/>
    <row r="45414"/>
    <row r="45415"/>
    <row r="45416"/>
    <row r="45417"/>
    <row r="45418"/>
    <row r="45419"/>
    <row r="45420"/>
    <row r="45421"/>
    <row r="45422"/>
    <row r="45423"/>
    <row r="45424"/>
    <row r="45425"/>
    <row r="45426"/>
    <row r="45427"/>
    <row r="45428"/>
    <row r="45429"/>
    <row r="45430"/>
    <row r="45431"/>
    <row r="45432"/>
    <row r="45433"/>
    <row r="45434"/>
    <row r="45435"/>
    <row r="45436"/>
    <row r="45437"/>
    <row r="45438"/>
    <row r="45439"/>
    <row r="45440"/>
    <row r="45441"/>
    <row r="45442"/>
    <row r="45443"/>
    <row r="45444"/>
    <row r="45445"/>
    <row r="45446"/>
    <row r="45447"/>
    <row r="45448"/>
    <row r="45449"/>
    <row r="45450"/>
    <row r="45451"/>
    <row r="45452"/>
    <row r="45453"/>
    <row r="45454"/>
    <row r="45455"/>
    <row r="45456"/>
    <row r="45457"/>
    <row r="45458"/>
    <row r="45459"/>
    <row r="45460"/>
    <row r="45461"/>
    <row r="45462"/>
    <row r="45463"/>
    <row r="45464"/>
    <row r="45465"/>
    <row r="45466"/>
    <row r="45467"/>
    <row r="45468"/>
    <row r="45469"/>
    <row r="45470"/>
    <row r="45471"/>
    <row r="45472"/>
    <row r="45473"/>
    <row r="45474"/>
    <row r="45475"/>
    <row r="45476"/>
    <row r="45477"/>
    <row r="45478"/>
    <row r="45479"/>
    <row r="45480"/>
    <row r="45481"/>
    <row r="45482"/>
    <row r="45483"/>
    <row r="45484"/>
    <row r="45485"/>
    <row r="45486"/>
    <row r="45487"/>
    <row r="45488"/>
    <row r="45489"/>
    <row r="45490"/>
    <row r="45491"/>
    <row r="45492"/>
    <row r="45493"/>
    <row r="45494"/>
    <row r="45495"/>
    <row r="45496"/>
    <row r="45497"/>
    <row r="45498"/>
    <row r="45499"/>
    <row r="45500"/>
    <row r="45501"/>
    <row r="45502"/>
    <row r="45503"/>
    <row r="45504"/>
    <row r="45505"/>
    <row r="45506"/>
    <row r="45507"/>
    <row r="45508"/>
    <row r="45509"/>
    <row r="45510"/>
    <row r="45511"/>
    <row r="45512"/>
    <row r="45513"/>
    <row r="45514"/>
    <row r="45515"/>
    <row r="45516"/>
    <row r="45517"/>
    <row r="45518"/>
    <row r="45519"/>
    <row r="45520"/>
    <row r="45521"/>
    <row r="45522"/>
    <row r="45523"/>
    <row r="45524"/>
    <row r="45525"/>
    <row r="45526"/>
    <row r="45527"/>
    <row r="45528"/>
    <row r="45529"/>
    <row r="45530"/>
    <row r="45531"/>
    <row r="45532"/>
    <row r="45533"/>
    <row r="45534"/>
    <row r="45535"/>
    <row r="45536"/>
    <row r="45537"/>
    <row r="45538"/>
    <row r="45539"/>
    <row r="45540"/>
    <row r="45541"/>
    <row r="45542"/>
    <row r="45543"/>
    <row r="45544"/>
    <row r="45545"/>
    <row r="45546"/>
    <row r="45547"/>
    <row r="45548"/>
    <row r="45549"/>
    <row r="45550"/>
    <row r="45551"/>
    <row r="45552"/>
    <row r="45553"/>
    <row r="45554"/>
    <row r="45555"/>
    <row r="45556"/>
    <row r="45557"/>
    <row r="45558"/>
    <row r="45559"/>
    <row r="45560"/>
    <row r="45561"/>
    <row r="45562"/>
    <row r="45563"/>
    <row r="45564"/>
    <row r="45565"/>
    <row r="45566"/>
    <row r="45567"/>
    <row r="45568"/>
    <row r="45569"/>
    <row r="45570"/>
    <row r="45571"/>
    <row r="45572"/>
    <row r="45573"/>
    <row r="45574"/>
    <row r="45575"/>
    <row r="45576"/>
    <row r="45577"/>
    <row r="45578"/>
    <row r="45579"/>
    <row r="45580"/>
    <row r="45581"/>
    <row r="45582"/>
    <row r="45583"/>
    <row r="45584"/>
    <row r="45585"/>
    <row r="45586"/>
    <row r="45587"/>
    <row r="45588"/>
    <row r="45589"/>
    <row r="45590"/>
    <row r="45591"/>
    <row r="45592"/>
    <row r="45593"/>
    <row r="45594"/>
    <row r="45595"/>
    <row r="45596"/>
    <row r="45597"/>
    <row r="45598"/>
    <row r="45599"/>
    <row r="45600"/>
    <row r="45601"/>
    <row r="45602"/>
    <row r="45603"/>
    <row r="45604"/>
    <row r="45605"/>
    <row r="45606"/>
    <row r="45607"/>
    <row r="45608"/>
    <row r="45609"/>
    <row r="45610"/>
    <row r="45611"/>
    <row r="45612"/>
    <row r="45613"/>
    <row r="45614"/>
    <row r="45615"/>
    <row r="45616"/>
    <row r="45617"/>
    <row r="45618"/>
    <row r="45619"/>
    <row r="45620"/>
    <row r="45621"/>
    <row r="45622"/>
    <row r="45623"/>
    <row r="45624"/>
    <row r="45625"/>
    <row r="45626"/>
    <row r="45627"/>
    <row r="45628"/>
    <row r="45629"/>
    <row r="45630"/>
    <row r="45631"/>
    <row r="45632"/>
    <row r="45633"/>
    <row r="45634"/>
    <row r="45635"/>
    <row r="45636"/>
    <row r="45637"/>
    <row r="45638"/>
    <row r="45639"/>
    <row r="45640"/>
    <row r="45641"/>
    <row r="45642"/>
    <row r="45643"/>
    <row r="45644"/>
    <row r="45645"/>
    <row r="45646"/>
    <row r="45647"/>
    <row r="45648"/>
    <row r="45649"/>
    <row r="45650"/>
    <row r="45651"/>
    <row r="45652"/>
    <row r="45653"/>
    <row r="45654"/>
    <row r="45655"/>
    <row r="45656"/>
    <row r="45657"/>
    <row r="45658"/>
    <row r="45659"/>
    <row r="45660"/>
    <row r="45661"/>
    <row r="45662"/>
    <row r="45663"/>
    <row r="45664"/>
    <row r="45665"/>
    <row r="45666"/>
    <row r="45667"/>
    <row r="45668"/>
    <row r="45669"/>
    <row r="45670"/>
    <row r="45671"/>
    <row r="45672"/>
    <row r="45673"/>
    <row r="45674"/>
    <row r="45675"/>
    <row r="45676"/>
    <row r="45677"/>
    <row r="45678"/>
    <row r="45679"/>
    <row r="45680"/>
    <row r="45681"/>
    <row r="45682"/>
    <row r="45683"/>
    <row r="45684"/>
    <row r="45685"/>
    <row r="45686"/>
    <row r="45687"/>
    <row r="45688"/>
    <row r="45689"/>
    <row r="45690"/>
    <row r="45691"/>
    <row r="45692"/>
    <row r="45693"/>
    <row r="45694"/>
    <row r="45695"/>
    <row r="45696"/>
    <row r="45697"/>
    <row r="45698"/>
    <row r="45699"/>
    <row r="45700"/>
    <row r="45701"/>
    <row r="45702"/>
    <row r="45703"/>
    <row r="45704"/>
    <row r="45705"/>
    <row r="45706"/>
    <row r="45707"/>
    <row r="45708"/>
    <row r="45709"/>
    <row r="45710"/>
    <row r="45711"/>
    <row r="45712"/>
    <row r="45713"/>
    <row r="45714"/>
    <row r="45715"/>
    <row r="45716"/>
    <row r="45717"/>
    <row r="45718"/>
    <row r="45719"/>
    <row r="45720"/>
    <row r="45721"/>
    <row r="45722"/>
    <row r="45723"/>
    <row r="45724"/>
    <row r="45725"/>
    <row r="45726"/>
    <row r="45727"/>
    <row r="45728"/>
    <row r="45729"/>
    <row r="45730"/>
    <row r="45731"/>
    <row r="45732"/>
    <row r="45733"/>
    <row r="45734"/>
    <row r="45735"/>
    <row r="45736"/>
    <row r="45737"/>
    <row r="45738"/>
    <row r="45739"/>
    <row r="45740"/>
    <row r="45741"/>
    <row r="45742"/>
    <row r="45743"/>
    <row r="45744"/>
    <row r="45745"/>
    <row r="45746"/>
    <row r="45747"/>
    <row r="45748"/>
    <row r="45749"/>
    <row r="45750"/>
    <row r="45751"/>
    <row r="45752"/>
    <row r="45753"/>
    <row r="45754"/>
    <row r="45755"/>
    <row r="45756"/>
    <row r="45757"/>
    <row r="45758"/>
    <row r="45759"/>
    <row r="45760"/>
    <row r="45761"/>
    <row r="45762"/>
    <row r="45763"/>
    <row r="45764"/>
    <row r="45765"/>
    <row r="45766"/>
    <row r="45767"/>
    <row r="45768"/>
    <row r="45769"/>
    <row r="45770"/>
    <row r="45771"/>
    <row r="45772"/>
    <row r="45773"/>
    <row r="45774"/>
    <row r="45775"/>
    <row r="45776"/>
    <row r="45777"/>
    <row r="45778"/>
    <row r="45779"/>
    <row r="45780"/>
    <row r="45781"/>
    <row r="45782"/>
    <row r="45783"/>
    <row r="45784"/>
    <row r="45785"/>
    <row r="45786"/>
    <row r="45787"/>
    <row r="45788"/>
    <row r="45789"/>
    <row r="45790"/>
    <row r="45791"/>
    <row r="45792"/>
    <row r="45793"/>
    <row r="45794"/>
    <row r="45795"/>
    <row r="45796"/>
    <row r="45797"/>
    <row r="45798"/>
    <row r="45799"/>
    <row r="45800"/>
    <row r="45801"/>
    <row r="45802"/>
    <row r="45803"/>
    <row r="45804"/>
    <row r="45805"/>
    <row r="45806"/>
    <row r="45807"/>
    <row r="45808"/>
    <row r="45809"/>
    <row r="45810"/>
    <row r="45811"/>
    <row r="45812"/>
    <row r="45813"/>
    <row r="45814"/>
    <row r="45815"/>
    <row r="45816"/>
    <row r="45817"/>
    <row r="45818"/>
    <row r="45819"/>
    <row r="45820"/>
    <row r="45821"/>
    <row r="45822"/>
    <row r="45823"/>
    <row r="45824"/>
    <row r="45825"/>
    <row r="45826"/>
    <row r="45827"/>
    <row r="45828"/>
    <row r="45829"/>
    <row r="45830"/>
    <row r="45831"/>
    <row r="45832"/>
    <row r="45833"/>
    <row r="45834"/>
    <row r="45835"/>
    <row r="45836"/>
    <row r="45837"/>
    <row r="45838"/>
    <row r="45839"/>
    <row r="45840"/>
    <row r="45841"/>
    <row r="45842"/>
  </sheetData>
  <dataConsolidate/>
  <mergeCells count="4673">
    <mergeCell ref="B445:B446"/>
    <mergeCell ref="P1834:Q1834"/>
    <mergeCell ref="R1834:S1834"/>
    <mergeCell ref="P1835:Q1835"/>
    <mergeCell ref="R1835:S1835"/>
    <mergeCell ref="P1836:Q1836"/>
    <mergeCell ref="H445:H446"/>
    <mergeCell ref="K445:K446"/>
    <mergeCell ref="L445:L446"/>
    <mergeCell ref="C61:C62"/>
    <mergeCell ref="D61:D62"/>
    <mergeCell ref="E61:E62"/>
    <mergeCell ref="F61:F62"/>
    <mergeCell ref="C63:C64"/>
    <mergeCell ref="D63:D64"/>
    <mergeCell ref="E63:E64"/>
    <mergeCell ref="F63:F64"/>
    <mergeCell ref="B61:B62"/>
    <mergeCell ref="B63:B64"/>
    <mergeCell ref="H61:H62"/>
    <mergeCell ref="H63:H64"/>
    <mergeCell ref="K61:K62"/>
    <mergeCell ref="L61:L62"/>
    <mergeCell ref="K63:K64"/>
    <mergeCell ref="L63:L64"/>
    <mergeCell ref="E439:E440"/>
    <mergeCell ref="F439:F440"/>
    <mergeCell ref="F442:F444"/>
    <mergeCell ref="K439:K440"/>
    <mergeCell ref="B225:D225"/>
    <mergeCell ref="B226:B227"/>
    <mergeCell ref="H226:H227"/>
    <mergeCell ref="R1998:S1998"/>
    <mergeCell ref="P1999:Q1999"/>
    <mergeCell ref="R1999:S1999"/>
    <mergeCell ref="P1994:Q1994"/>
    <mergeCell ref="R1994:S1994"/>
    <mergeCell ref="C2029:C2030"/>
    <mergeCell ref="B2029:B2030"/>
    <mergeCell ref="D2029:D2030"/>
    <mergeCell ref="E2029:E2030"/>
    <mergeCell ref="F2029:F2030"/>
    <mergeCell ref="K2029:K2030"/>
    <mergeCell ref="L2029:L2030"/>
    <mergeCell ref="B1487:B1488"/>
    <mergeCell ref="J1484:J1485"/>
    <mergeCell ref="C1417:C1418"/>
    <mergeCell ref="D1417:D1418"/>
    <mergeCell ref="E1417:E1418"/>
    <mergeCell ref="B1417:B1418"/>
    <mergeCell ref="F1417:F1418"/>
    <mergeCell ref="K1417:K1418"/>
    <mergeCell ref="L1417:L1418"/>
    <mergeCell ref="H2029:H2030"/>
    <mergeCell ref="C1892:C1893"/>
    <mergeCell ref="D1892:D1893"/>
    <mergeCell ref="E1892:E1893"/>
    <mergeCell ref="F1892:F1893"/>
    <mergeCell ref="K1892:K1893"/>
    <mergeCell ref="L1892:L1893"/>
    <mergeCell ref="B1483:D1483"/>
    <mergeCell ref="K1955:K1956"/>
    <mergeCell ref="L1955:L1956"/>
    <mergeCell ref="B1842:V1842"/>
    <mergeCell ref="R1861:S1861"/>
    <mergeCell ref="R1856:S1857"/>
    <mergeCell ref="T1856:V1856"/>
    <mergeCell ref="P1857:Q1857"/>
    <mergeCell ref="R1594:S1594"/>
    <mergeCell ref="R1892:S1893"/>
    <mergeCell ref="B1892:B1893"/>
    <mergeCell ref="B2024:D2024"/>
    <mergeCell ref="B2025:B2026"/>
    <mergeCell ref="H2025:H2026"/>
    <mergeCell ref="I2025:I2026"/>
    <mergeCell ref="P2006:Q2006"/>
    <mergeCell ref="R2006:S2006"/>
    <mergeCell ref="P2007:Q2007"/>
    <mergeCell ref="B2012:B2021"/>
    <mergeCell ref="R2007:S2007"/>
    <mergeCell ref="B2011:V2011"/>
    <mergeCell ref="P2003:Q2003"/>
    <mergeCell ref="R2003:S2003"/>
    <mergeCell ref="P2004:Q2004"/>
    <mergeCell ref="R2004:S2004"/>
    <mergeCell ref="P2005:Q2005"/>
    <mergeCell ref="R2005:S2005"/>
    <mergeCell ref="P2000:Q2000"/>
    <mergeCell ref="R2000:S2000"/>
    <mergeCell ref="P2001:Q2001"/>
    <mergeCell ref="R2001:S2001"/>
    <mergeCell ref="P2002:Q2002"/>
    <mergeCell ref="R2002:S2002"/>
    <mergeCell ref="P1997:Q1997"/>
    <mergeCell ref="R1997:S1997"/>
    <mergeCell ref="P1592:Q1592"/>
    <mergeCell ref="R1592:S1592"/>
    <mergeCell ref="P1593:Q1593"/>
    <mergeCell ref="R1593:S1593"/>
    <mergeCell ref="P1998:Q1998"/>
    <mergeCell ref="C1487:C1488"/>
    <mergeCell ref="D1487:D1488"/>
    <mergeCell ref="E1487:E1488"/>
    <mergeCell ref="F1487:F1488"/>
    <mergeCell ref="R1649:S1650"/>
    <mergeCell ref="R1487:S1488"/>
    <mergeCell ref="K1487:K1488"/>
    <mergeCell ref="L1487:L1488"/>
    <mergeCell ref="H1487:H1488"/>
    <mergeCell ref="H1880:I1880"/>
    <mergeCell ref="H1881:I1881"/>
    <mergeCell ref="H1882:I1882"/>
    <mergeCell ref="O1882:O1883"/>
    <mergeCell ref="H1883:I1883"/>
    <mergeCell ref="K1889:K1890"/>
    <mergeCell ref="L1889:L1890"/>
    <mergeCell ref="M1889:M1890"/>
    <mergeCell ref="N1889:O1889"/>
    <mergeCell ref="B1888:D1888"/>
    <mergeCell ref="B1889:B1890"/>
    <mergeCell ref="H1889:H1890"/>
    <mergeCell ref="I1889:I1890"/>
    <mergeCell ref="J1889:J1890"/>
    <mergeCell ref="H1884:I1884"/>
    <mergeCell ref="C1885:E1885"/>
    <mergeCell ref="H1885:I1885"/>
    <mergeCell ref="P1871:Q1871"/>
    <mergeCell ref="P1618:Q1618"/>
    <mergeCell ref="P1619:Q1619"/>
    <mergeCell ref="P1620:Q1620"/>
    <mergeCell ref="R1614:S1615"/>
    <mergeCell ref="P1615:Q1615"/>
    <mergeCell ref="P1617:Q1617"/>
    <mergeCell ref="P1630:Q1630"/>
    <mergeCell ref="R1630:S1630"/>
    <mergeCell ref="P1631:Q1631"/>
    <mergeCell ref="R1631:S1631"/>
    <mergeCell ref="P1624:Q1624"/>
    <mergeCell ref="R1624:S1624"/>
    <mergeCell ref="R1627:S1627"/>
    <mergeCell ref="P1595:Q1595"/>
    <mergeCell ref="R1595:S1595"/>
    <mergeCell ref="P1596:Q1596"/>
    <mergeCell ref="R1596:S1596"/>
    <mergeCell ref="B1600:V1600"/>
    <mergeCell ref="P1594:Q1594"/>
    <mergeCell ref="H467:H468"/>
    <mergeCell ref="B1484:B1485"/>
    <mergeCell ref="H1484:H1485"/>
    <mergeCell ref="I1484:I1485"/>
    <mergeCell ref="B1413:D1413"/>
    <mergeCell ref="B1414:B1415"/>
    <mergeCell ref="H1414:H1415"/>
    <mergeCell ref="I1414:I1415"/>
    <mergeCell ref="J1414:J1415"/>
    <mergeCell ref="R1408:S1408"/>
    <mergeCell ref="H1409:I1409"/>
    <mergeCell ref="R1409:S1409"/>
    <mergeCell ref="C1410:E1410"/>
    <mergeCell ref="H1410:I1410"/>
    <mergeCell ref="O1410:S1410"/>
    <mergeCell ref="C504:C505"/>
    <mergeCell ref="D504:D505"/>
    <mergeCell ref="E504:E505"/>
    <mergeCell ref="F504:F505"/>
    <mergeCell ref="K504:K505"/>
    <mergeCell ref="L504:L505"/>
    <mergeCell ref="K766:K767"/>
    <mergeCell ref="L766:L767"/>
    <mergeCell ref="K703:K704"/>
    <mergeCell ref="L703:L704"/>
    <mergeCell ref="K637:K638"/>
    <mergeCell ref="L637:L638"/>
    <mergeCell ref="K569:K570"/>
    <mergeCell ref="L569:L570"/>
    <mergeCell ref="B1080:B1081"/>
    <mergeCell ref="C1080:C1081"/>
    <mergeCell ref="R1056:S1056"/>
    <mergeCell ref="P1051:Q1051"/>
    <mergeCell ref="D1080:D1081"/>
    <mergeCell ref="H1067:I1067"/>
    <mergeCell ref="F1080:F1081"/>
    <mergeCell ref="B1075:D1075"/>
    <mergeCell ref="B1076:B1077"/>
    <mergeCell ref="C1072:E1072"/>
    <mergeCell ref="H1072:I1072"/>
    <mergeCell ref="R1058:S1058"/>
    <mergeCell ref="H1068:I1068"/>
    <mergeCell ref="H1069:I1069"/>
    <mergeCell ref="O1069:O1070"/>
    <mergeCell ref="P1069:S1069"/>
    <mergeCell ref="H1070:I1070"/>
    <mergeCell ref="R1070:S1070"/>
    <mergeCell ref="R1071:S1071"/>
    <mergeCell ref="O1072:S1072"/>
    <mergeCell ref="P1079:Q1079"/>
    <mergeCell ref="R1079:S1079"/>
    <mergeCell ref="P1080:Q1080"/>
    <mergeCell ref="E1080:E1081"/>
    <mergeCell ref="B463:D463"/>
    <mergeCell ref="B464:B465"/>
    <mergeCell ref="H464:H465"/>
    <mergeCell ref="I464:I465"/>
    <mergeCell ref="J464:J465"/>
    <mergeCell ref="R458:S458"/>
    <mergeCell ref="H459:I459"/>
    <mergeCell ref="R459:S459"/>
    <mergeCell ref="C460:E460"/>
    <mergeCell ref="H460:I460"/>
    <mergeCell ref="O460:S460"/>
    <mergeCell ref="P446:Q446"/>
    <mergeCell ref="R446:S446"/>
    <mergeCell ref="B450:V450"/>
    <mergeCell ref="B442:B444"/>
    <mergeCell ref="C442:C444"/>
    <mergeCell ref="I1042:I1043"/>
    <mergeCell ref="J1042:J1043"/>
    <mergeCell ref="B504:B505"/>
    <mergeCell ref="H504:H505"/>
    <mergeCell ref="K1009:K1010"/>
    <mergeCell ref="C467:C468"/>
    <mergeCell ref="D467:D468"/>
    <mergeCell ref="B467:B468"/>
    <mergeCell ref="E467:E468"/>
    <mergeCell ref="F467:F468"/>
    <mergeCell ref="K467:K468"/>
    <mergeCell ref="B498:D498"/>
    <mergeCell ref="B499:B500"/>
    <mergeCell ref="H499:H500"/>
    <mergeCell ref="I499:I500"/>
    <mergeCell ref="J499:J500"/>
    <mergeCell ref="D439:D440"/>
    <mergeCell ref="D442:D444"/>
    <mergeCell ref="E442:E444"/>
    <mergeCell ref="P444:Q444"/>
    <mergeCell ref="P442:Q442"/>
    <mergeCell ref="P443:Q443"/>
    <mergeCell ref="P440:Q440"/>
    <mergeCell ref="C445:C446"/>
    <mergeCell ref="D445:D446"/>
    <mergeCell ref="E445:E446"/>
    <mergeCell ref="F445:F446"/>
    <mergeCell ref="L439:L440"/>
    <mergeCell ref="R439:S440"/>
    <mergeCell ref="H439:H440"/>
    <mergeCell ref="K442:K444"/>
    <mergeCell ref="L442:L444"/>
    <mergeCell ref="R442:S444"/>
    <mergeCell ref="H442:H444"/>
    <mergeCell ref="P441:Q441"/>
    <mergeCell ref="R441:S441"/>
    <mergeCell ref="P417:Q417"/>
    <mergeCell ref="R417:S417"/>
    <mergeCell ref="P418:Q418"/>
    <mergeCell ref="R418:S418"/>
    <mergeCell ref="B422:V422"/>
    <mergeCell ref="P414:Q414"/>
    <mergeCell ref="R414:S414"/>
    <mergeCell ref="C229:C230"/>
    <mergeCell ref="D229:D230"/>
    <mergeCell ref="E229:E230"/>
    <mergeCell ref="F229:F230"/>
    <mergeCell ref="T436:V436"/>
    <mergeCell ref="P437:Q437"/>
    <mergeCell ref="P439:Q439"/>
    <mergeCell ref="K436:K437"/>
    <mergeCell ref="L436:L437"/>
    <mergeCell ref="M436:M437"/>
    <mergeCell ref="N436:O436"/>
    <mergeCell ref="P436:Q436"/>
    <mergeCell ref="B435:D435"/>
    <mergeCell ref="B436:B437"/>
    <mergeCell ref="H436:H437"/>
    <mergeCell ref="I436:I437"/>
    <mergeCell ref="J436:J437"/>
    <mergeCell ref="C439:C440"/>
    <mergeCell ref="B439:B440"/>
    <mergeCell ref="P408:Q408"/>
    <mergeCell ref="R408:S408"/>
    <mergeCell ref="P409:Q409"/>
    <mergeCell ref="R409:S409"/>
    <mergeCell ref="P410:Q410"/>
    <mergeCell ref="R410:S410"/>
    <mergeCell ref="P207:Q207"/>
    <mergeCell ref="R207:S207"/>
    <mergeCell ref="P208:Q208"/>
    <mergeCell ref="R208:S208"/>
    <mergeCell ref="B212:V212"/>
    <mergeCell ref="P204:Q204"/>
    <mergeCell ref="R204:S204"/>
    <mergeCell ref="P205:Q205"/>
    <mergeCell ref="R205:S205"/>
    <mergeCell ref="P206:Q206"/>
    <mergeCell ref="R206:S206"/>
    <mergeCell ref="R436:S437"/>
    <mergeCell ref="R430:S430"/>
    <mergeCell ref="H431:I431"/>
    <mergeCell ref="B229:B230"/>
    <mergeCell ref="R229:S230"/>
    <mergeCell ref="H229:H230"/>
    <mergeCell ref="J226:J227"/>
    <mergeCell ref="R431:S431"/>
    <mergeCell ref="C432:E432"/>
    <mergeCell ref="H432:I432"/>
    <mergeCell ref="O432:S432"/>
    <mergeCell ref="P415:Q415"/>
    <mergeCell ref="R415:S415"/>
    <mergeCell ref="P416:Q416"/>
    <mergeCell ref="R416:S416"/>
    <mergeCell ref="P411:Q411"/>
    <mergeCell ref="R411:S411"/>
    <mergeCell ref="P412:Q412"/>
    <mergeCell ref="R412:S412"/>
    <mergeCell ref="P413:Q413"/>
    <mergeCell ref="R413:S413"/>
    <mergeCell ref="C59:C60"/>
    <mergeCell ref="D59:D60"/>
    <mergeCell ref="E59:E60"/>
    <mergeCell ref="F59:F60"/>
    <mergeCell ref="B59:B60"/>
    <mergeCell ref="H59:H60"/>
    <mergeCell ref="K59:K60"/>
    <mergeCell ref="L59:L60"/>
    <mergeCell ref="B125:D125"/>
    <mergeCell ref="B126:B127"/>
    <mergeCell ref="H126:H127"/>
    <mergeCell ref="I126:I127"/>
    <mergeCell ref="J126:J127"/>
    <mergeCell ref="R120:S120"/>
    <mergeCell ref="H121:I121"/>
    <mergeCell ref="R121:S121"/>
    <mergeCell ref="C122:E122"/>
    <mergeCell ref="H122:I122"/>
    <mergeCell ref="O122:S122"/>
    <mergeCell ref="P107:Q107"/>
    <mergeCell ref="R107:S107"/>
    <mergeCell ref="P108:Q108"/>
    <mergeCell ref="R108:S108"/>
    <mergeCell ref="B112:V112"/>
    <mergeCell ref="P104:Q104"/>
    <mergeCell ref="R104:S104"/>
    <mergeCell ref="P105:Q105"/>
    <mergeCell ref="R105:S105"/>
    <mergeCell ref="P106:Q106"/>
    <mergeCell ref="R106:S106"/>
    <mergeCell ref="P101:Q101"/>
    <mergeCell ref="R101:S101"/>
    <mergeCell ref="C2158:E2158"/>
    <mergeCell ref="H2158:I2158"/>
    <mergeCell ref="O2158:S2158"/>
    <mergeCell ref="C2150:E2150"/>
    <mergeCell ref="G2150:G2151"/>
    <mergeCell ref="H2150:I2151"/>
    <mergeCell ref="J2150:K2150"/>
    <mergeCell ref="C2151:D2151"/>
    <mergeCell ref="B2149:B2158"/>
    <mergeCell ref="C2149:M2149"/>
    <mergeCell ref="P2149:S2150"/>
    <mergeCell ref="T2149:U2151"/>
    <mergeCell ref="V2149:V2151"/>
    <mergeCell ref="H2152:I2152"/>
    <mergeCell ref="O2152:P2154"/>
    <mergeCell ref="Q2152:Q2154"/>
    <mergeCell ref="R2152:S2154"/>
    <mergeCell ref="T2152:V2153"/>
    <mergeCell ref="H2153:I2153"/>
    <mergeCell ref="H2154:I2154"/>
    <mergeCell ref="H2155:I2155"/>
    <mergeCell ref="O2155:O2156"/>
    <mergeCell ref="P2155:S2155"/>
    <mergeCell ref="H2156:I2156"/>
    <mergeCell ref="P2144:Q2144"/>
    <mergeCell ref="R2144:S2144"/>
    <mergeCell ref="B2148:V2148"/>
    <mergeCell ref="P2140:Q2140"/>
    <mergeCell ref="R2140:S2140"/>
    <mergeCell ref="P2141:Q2141"/>
    <mergeCell ref="R2141:S2141"/>
    <mergeCell ref="P2142:Q2142"/>
    <mergeCell ref="R2142:S2142"/>
    <mergeCell ref="P2137:Q2137"/>
    <mergeCell ref="R2137:S2137"/>
    <mergeCell ref="P2138:Q2138"/>
    <mergeCell ref="R2138:S2138"/>
    <mergeCell ref="P2139:Q2139"/>
    <mergeCell ref="R2139:S2139"/>
    <mergeCell ref="R2156:S2156"/>
    <mergeCell ref="H2157:I2157"/>
    <mergeCell ref="R2157:S2157"/>
    <mergeCell ref="P2136:Q2136"/>
    <mergeCell ref="R2136:S2136"/>
    <mergeCell ref="P2133:Q2133"/>
    <mergeCell ref="P2134:Q2134"/>
    <mergeCell ref="R2134:S2134"/>
    <mergeCell ref="P2135:Q2135"/>
    <mergeCell ref="R2135:S2135"/>
    <mergeCell ref="R2129:S2130"/>
    <mergeCell ref="T2129:V2129"/>
    <mergeCell ref="P2130:Q2130"/>
    <mergeCell ref="P2132:Q2132"/>
    <mergeCell ref="P2143:Q2143"/>
    <mergeCell ref="R2143:S2143"/>
    <mergeCell ref="K2129:K2130"/>
    <mergeCell ref="L2129:L2130"/>
    <mergeCell ref="M2129:M2130"/>
    <mergeCell ref="N2129:O2129"/>
    <mergeCell ref="P2129:Q2129"/>
    <mergeCell ref="B2128:D2128"/>
    <mergeCell ref="B2129:B2130"/>
    <mergeCell ref="H2129:H2130"/>
    <mergeCell ref="I2129:I2130"/>
    <mergeCell ref="J2129:J2130"/>
    <mergeCell ref="R2123:S2123"/>
    <mergeCell ref="H2124:I2124"/>
    <mergeCell ref="R2124:S2124"/>
    <mergeCell ref="C2125:E2125"/>
    <mergeCell ref="H2125:I2125"/>
    <mergeCell ref="O2125:S2125"/>
    <mergeCell ref="C2117:E2117"/>
    <mergeCell ref="G2117:G2118"/>
    <mergeCell ref="H2117:I2118"/>
    <mergeCell ref="J2117:K2117"/>
    <mergeCell ref="C2118:D2118"/>
    <mergeCell ref="B2116:B2125"/>
    <mergeCell ref="C2116:M2116"/>
    <mergeCell ref="P2116:S2117"/>
    <mergeCell ref="T2116:U2118"/>
    <mergeCell ref="V2116:V2118"/>
    <mergeCell ref="H2119:I2119"/>
    <mergeCell ref="O2119:P2121"/>
    <mergeCell ref="Q2119:Q2121"/>
    <mergeCell ref="R2119:S2121"/>
    <mergeCell ref="T2119:V2120"/>
    <mergeCell ref="H2120:I2120"/>
    <mergeCell ref="H2121:I2121"/>
    <mergeCell ref="H2122:I2122"/>
    <mergeCell ref="O2122:O2123"/>
    <mergeCell ref="P2122:S2122"/>
    <mergeCell ref="H2123:I2123"/>
    <mergeCell ref="P2110:Q2110"/>
    <mergeCell ref="R2110:S2110"/>
    <mergeCell ref="P2111:Q2111"/>
    <mergeCell ref="R2111:S2111"/>
    <mergeCell ref="B2115:V2115"/>
    <mergeCell ref="P2107:Q2107"/>
    <mergeCell ref="R2107:S2107"/>
    <mergeCell ref="P2108:Q2108"/>
    <mergeCell ref="R2108:S2108"/>
    <mergeCell ref="P2109:Q2109"/>
    <mergeCell ref="R2109:S2109"/>
    <mergeCell ref="P2104:Q2104"/>
    <mergeCell ref="R2104:S2104"/>
    <mergeCell ref="P2105:Q2105"/>
    <mergeCell ref="R2105:S2105"/>
    <mergeCell ref="P2106:Q2106"/>
    <mergeCell ref="R2106:S2106"/>
    <mergeCell ref="P2101:Q2101"/>
    <mergeCell ref="R2101:S2101"/>
    <mergeCell ref="P2102:Q2102"/>
    <mergeCell ref="R2102:S2102"/>
    <mergeCell ref="P2103:Q2103"/>
    <mergeCell ref="R2103:S2103"/>
    <mergeCell ref="P2099:Q2099"/>
    <mergeCell ref="R2099:S2099"/>
    <mergeCell ref="P2100:Q2100"/>
    <mergeCell ref="R2100:S2100"/>
    <mergeCell ref="R2095:S2096"/>
    <mergeCell ref="T2095:V2095"/>
    <mergeCell ref="P2096:Q2096"/>
    <mergeCell ref="P2098:Q2098"/>
    <mergeCell ref="R2098:S2098"/>
    <mergeCell ref="K2095:K2096"/>
    <mergeCell ref="L2095:L2096"/>
    <mergeCell ref="M2095:M2096"/>
    <mergeCell ref="N2095:O2095"/>
    <mergeCell ref="P2095:Q2095"/>
    <mergeCell ref="B2094:D2094"/>
    <mergeCell ref="B2095:B2096"/>
    <mergeCell ref="H2095:H2096"/>
    <mergeCell ref="I2095:I2096"/>
    <mergeCell ref="J2095:J2096"/>
    <mergeCell ref="R2089:S2089"/>
    <mergeCell ref="H2090:I2090"/>
    <mergeCell ref="R2090:S2090"/>
    <mergeCell ref="C2091:E2091"/>
    <mergeCell ref="H2091:I2091"/>
    <mergeCell ref="O2091:S2091"/>
    <mergeCell ref="C2083:E2083"/>
    <mergeCell ref="G2083:G2084"/>
    <mergeCell ref="H2083:I2084"/>
    <mergeCell ref="J2083:K2083"/>
    <mergeCell ref="C2084:D2084"/>
    <mergeCell ref="B2082:B2091"/>
    <mergeCell ref="C2082:M2082"/>
    <mergeCell ref="P2082:S2083"/>
    <mergeCell ref="T2082:U2084"/>
    <mergeCell ref="V2082:V2084"/>
    <mergeCell ref="H2085:I2085"/>
    <mergeCell ref="O2085:P2087"/>
    <mergeCell ref="Q2085:Q2087"/>
    <mergeCell ref="R2085:S2087"/>
    <mergeCell ref="T2085:V2086"/>
    <mergeCell ref="H2086:I2086"/>
    <mergeCell ref="H2087:I2087"/>
    <mergeCell ref="H2088:I2088"/>
    <mergeCell ref="O2088:O2089"/>
    <mergeCell ref="P2088:S2088"/>
    <mergeCell ref="H2089:I2089"/>
    <mergeCell ref="P2067:Q2067"/>
    <mergeCell ref="P2068:Q2068"/>
    <mergeCell ref="P2069:Q2069"/>
    <mergeCell ref="R2069:S2069"/>
    <mergeCell ref="P2064:Q2064"/>
    <mergeCell ref="P2065:Q2065"/>
    <mergeCell ref="P2066:Q2066"/>
    <mergeCell ref="R2060:S2061"/>
    <mergeCell ref="T2060:V2060"/>
    <mergeCell ref="P2061:Q2061"/>
    <mergeCell ref="P2063:Q2063"/>
    <mergeCell ref="P2076:Q2076"/>
    <mergeCell ref="R2076:S2076"/>
    <mergeCell ref="P2077:Q2077"/>
    <mergeCell ref="R2077:S2077"/>
    <mergeCell ref="B2081:V2081"/>
    <mergeCell ref="P2073:Q2073"/>
    <mergeCell ref="R2073:S2073"/>
    <mergeCell ref="P2074:Q2074"/>
    <mergeCell ref="R2074:S2074"/>
    <mergeCell ref="P2075:Q2075"/>
    <mergeCell ref="R2075:S2075"/>
    <mergeCell ref="P2070:Q2070"/>
    <mergeCell ref="R2070:S2070"/>
    <mergeCell ref="P2071:Q2071"/>
    <mergeCell ref="R2071:S2071"/>
    <mergeCell ref="P2072:Q2072"/>
    <mergeCell ref="R2072:S2072"/>
    <mergeCell ref="K2060:K2061"/>
    <mergeCell ref="L2060:L2061"/>
    <mergeCell ref="M2060:M2061"/>
    <mergeCell ref="N2060:O2060"/>
    <mergeCell ref="P2060:Q2060"/>
    <mergeCell ref="B2059:D2059"/>
    <mergeCell ref="B2060:B2061"/>
    <mergeCell ref="H2060:H2061"/>
    <mergeCell ref="I2060:I2061"/>
    <mergeCell ref="J2060:J2061"/>
    <mergeCell ref="R2054:S2054"/>
    <mergeCell ref="H2055:I2055"/>
    <mergeCell ref="R2055:S2055"/>
    <mergeCell ref="C2056:E2056"/>
    <mergeCell ref="H2056:I2056"/>
    <mergeCell ref="O2056:S2056"/>
    <mergeCell ref="L2065:L2066"/>
    <mergeCell ref="K2067:K2068"/>
    <mergeCell ref="L2067:L2068"/>
    <mergeCell ref="R2065:S2066"/>
    <mergeCell ref="R2067:S2068"/>
    <mergeCell ref="D2063:D2064"/>
    <mergeCell ref="E2063:E2064"/>
    <mergeCell ref="F2063:F2064"/>
    <mergeCell ref="H2063:H2064"/>
    <mergeCell ref="K2063:K2064"/>
    <mergeCell ref="L2063:L2064"/>
    <mergeCell ref="R2063:S2064"/>
    <mergeCell ref="B2063:B2064"/>
    <mergeCell ref="C2065:C2066"/>
    <mergeCell ref="D2065:D2066"/>
    <mergeCell ref="C2067:C2068"/>
    <mergeCell ref="D2067:D2068"/>
    <mergeCell ref="E2067:E2068"/>
    <mergeCell ref="F2065:F2066"/>
    <mergeCell ref="F2067:F2068"/>
    <mergeCell ref="C2048:E2048"/>
    <mergeCell ref="G2048:G2049"/>
    <mergeCell ref="H2048:I2049"/>
    <mergeCell ref="J2048:K2048"/>
    <mergeCell ref="C2049:D2049"/>
    <mergeCell ref="B2047:B2056"/>
    <mergeCell ref="C2047:M2047"/>
    <mergeCell ref="P2047:S2048"/>
    <mergeCell ref="T2047:U2049"/>
    <mergeCell ref="V2047:V2049"/>
    <mergeCell ref="H2050:I2050"/>
    <mergeCell ref="O2050:P2052"/>
    <mergeCell ref="Q2050:Q2052"/>
    <mergeCell ref="R2050:S2052"/>
    <mergeCell ref="T2050:V2051"/>
    <mergeCell ref="H2051:I2051"/>
    <mergeCell ref="H2052:I2052"/>
    <mergeCell ref="H2053:I2053"/>
    <mergeCell ref="O2053:O2054"/>
    <mergeCell ref="P2053:S2053"/>
    <mergeCell ref="H2054:I2054"/>
    <mergeCell ref="P2041:Q2041"/>
    <mergeCell ref="R2041:S2041"/>
    <mergeCell ref="P2042:Q2042"/>
    <mergeCell ref="R2042:S2042"/>
    <mergeCell ref="B2046:V2046"/>
    <mergeCell ref="P2038:Q2038"/>
    <mergeCell ref="R2038:S2038"/>
    <mergeCell ref="P2039:Q2039"/>
    <mergeCell ref="R2039:S2039"/>
    <mergeCell ref="P2040:Q2040"/>
    <mergeCell ref="R2040:S2040"/>
    <mergeCell ref="P2035:Q2035"/>
    <mergeCell ref="R2035:S2035"/>
    <mergeCell ref="P2036:Q2036"/>
    <mergeCell ref="R2036:S2036"/>
    <mergeCell ref="P2037:Q2037"/>
    <mergeCell ref="R2037:S2037"/>
    <mergeCell ref="P2032:Q2032"/>
    <mergeCell ref="R2032:S2032"/>
    <mergeCell ref="P2033:Q2033"/>
    <mergeCell ref="R2033:S2033"/>
    <mergeCell ref="P2034:Q2034"/>
    <mergeCell ref="R2034:S2034"/>
    <mergeCell ref="P2029:Q2029"/>
    <mergeCell ref="P2030:Q2030"/>
    <mergeCell ref="P2031:Q2031"/>
    <mergeCell ref="R2031:S2031"/>
    <mergeCell ref="R2025:S2026"/>
    <mergeCell ref="T2025:V2025"/>
    <mergeCell ref="P2026:Q2026"/>
    <mergeCell ref="P2028:Q2028"/>
    <mergeCell ref="R2028:S2028"/>
    <mergeCell ref="K2025:K2026"/>
    <mergeCell ref="L2025:L2026"/>
    <mergeCell ref="M2025:M2026"/>
    <mergeCell ref="N2025:O2025"/>
    <mergeCell ref="P2025:Q2025"/>
    <mergeCell ref="R2029:S2030"/>
    <mergeCell ref="C2013:E2013"/>
    <mergeCell ref="G2013:G2014"/>
    <mergeCell ref="H2013:I2014"/>
    <mergeCell ref="J2013:K2013"/>
    <mergeCell ref="C2014:D2014"/>
    <mergeCell ref="J2025:J2026"/>
    <mergeCell ref="R2019:S2019"/>
    <mergeCell ref="H2020:I2020"/>
    <mergeCell ref="R2020:S2020"/>
    <mergeCell ref="C2021:E2021"/>
    <mergeCell ref="H2021:I2021"/>
    <mergeCell ref="O2021:S2021"/>
    <mergeCell ref="C2012:M2012"/>
    <mergeCell ref="P2012:S2013"/>
    <mergeCell ref="T2012:U2014"/>
    <mergeCell ref="V2012:V2014"/>
    <mergeCell ref="H2015:I2015"/>
    <mergeCell ref="O2015:P2017"/>
    <mergeCell ref="Q2015:Q2017"/>
    <mergeCell ref="R2015:S2017"/>
    <mergeCell ref="T2015:V2016"/>
    <mergeCell ref="H2016:I2016"/>
    <mergeCell ref="H2017:I2017"/>
    <mergeCell ref="H2018:I2018"/>
    <mergeCell ref="O2018:O2019"/>
    <mergeCell ref="P2018:S2018"/>
    <mergeCell ref="H2019:I2019"/>
    <mergeCell ref="P1995:Q1995"/>
    <mergeCell ref="R1995:S1995"/>
    <mergeCell ref="P1996:Q1996"/>
    <mergeCell ref="R1996:S1996"/>
    <mergeCell ref="R1990:S1991"/>
    <mergeCell ref="T1990:V1990"/>
    <mergeCell ref="P1991:Q1991"/>
    <mergeCell ref="P1993:Q1993"/>
    <mergeCell ref="R1993:S1993"/>
    <mergeCell ref="K1990:K1991"/>
    <mergeCell ref="L1990:L1991"/>
    <mergeCell ref="M1990:M1991"/>
    <mergeCell ref="N1990:O1990"/>
    <mergeCell ref="P1990:Q1990"/>
    <mergeCell ref="B1989:D1989"/>
    <mergeCell ref="B1990:B1991"/>
    <mergeCell ref="H1990:H1991"/>
    <mergeCell ref="I1990:I1991"/>
    <mergeCell ref="J1990:J1991"/>
    <mergeCell ref="R1984:S1984"/>
    <mergeCell ref="H1985:I1985"/>
    <mergeCell ref="R1985:S1985"/>
    <mergeCell ref="C1986:E1986"/>
    <mergeCell ref="H1986:I1986"/>
    <mergeCell ref="O1986:S1986"/>
    <mergeCell ref="C1978:E1978"/>
    <mergeCell ref="G1978:G1979"/>
    <mergeCell ref="H1978:I1979"/>
    <mergeCell ref="J1978:K1978"/>
    <mergeCell ref="C1979:D1979"/>
    <mergeCell ref="B1977:B1986"/>
    <mergeCell ref="C1977:M1977"/>
    <mergeCell ref="P1977:S1978"/>
    <mergeCell ref="T1977:U1979"/>
    <mergeCell ref="V1977:V1979"/>
    <mergeCell ref="H1980:I1980"/>
    <mergeCell ref="O1980:P1982"/>
    <mergeCell ref="Q1980:Q1982"/>
    <mergeCell ref="R1980:S1982"/>
    <mergeCell ref="T1980:V1981"/>
    <mergeCell ref="H1981:I1981"/>
    <mergeCell ref="H1982:I1982"/>
    <mergeCell ref="H1983:I1983"/>
    <mergeCell ref="O1983:O1984"/>
    <mergeCell ref="P1983:S1983"/>
    <mergeCell ref="H1984:I1984"/>
    <mergeCell ref="P1971:Q1971"/>
    <mergeCell ref="R1971:S1971"/>
    <mergeCell ref="P1972:Q1972"/>
    <mergeCell ref="R1972:S1972"/>
    <mergeCell ref="B1976:V1976"/>
    <mergeCell ref="P1968:Q1968"/>
    <mergeCell ref="R1968:S1968"/>
    <mergeCell ref="P1969:Q1969"/>
    <mergeCell ref="R1969:S1969"/>
    <mergeCell ref="P1970:Q1970"/>
    <mergeCell ref="R1970:S1970"/>
    <mergeCell ref="P1965:Q1965"/>
    <mergeCell ref="R1965:S1965"/>
    <mergeCell ref="P1966:Q1966"/>
    <mergeCell ref="R1966:S1966"/>
    <mergeCell ref="P1967:Q1967"/>
    <mergeCell ref="R1967:S1967"/>
    <mergeCell ref="P1962:Q1962"/>
    <mergeCell ref="R1962:S1962"/>
    <mergeCell ref="P1963:Q1963"/>
    <mergeCell ref="R1963:S1963"/>
    <mergeCell ref="P1964:Q1964"/>
    <mergeCell ref="R1964:S1964"/>
    <mergeCell ref="P1959:Q1959"/>
    <mergeCell ref="R1959:S1959"/>
    <mergeCell ref="P1960:Q1960"/>
    <mergeCell ref="R1960:S1960"/>
    <mergeCell ref="P1961:Q1961"/>
    <mergeCell ref="R1961:S1961"/>
    <mergeCell ref="R1955:S1956"/>
    <mergeCell ref="T1955:V1955"/>
    <mergeCell ref="P1956:Q1956"/>
    <mergeCell ref="P1958:Q1958"/>
    <mergeCell ref="R1958:S1958"/>
    <mergeCell ref="M1955:M1956"/>
    <mergeCell ref="N1955:O1955"/>
    <mergeCell ref="P1955:Q1955"/>
    <mergeCell ref="B1954:D1954"/>
    <mergeCell ref="B1955:B1956"/>
    <mergeCell ref="H1955:H1956"/>
    <mergeCell ref="I1955:I1956"/>
    <mergeCell ref="J1955:J1956"/>
    <mergeCell ref="R1949:S1949"/>
    <mergeCell ref="H1950:I1950"/>
    <mergeCell ref="R1950:S1950"/>
    <mergeCell ref="C1951:E1951"/>
    <mergeCell ref="H1951:I1951"/>
    <mergeCell ref="O1951:S1951"/>
    <mergeCell ref="C1943:E1943"/>
    <mergeCell ref="G1943:G1944"/>
    <mergeCell ref="H1943:I1944"/>
    <mergeCell ref="J1943:K1943"/>
    <mergeCell ref="C1944:D1944"/>
    <mergeCell ref="B1942:B1951"/>
    <mergeCell ref="C1942:M1942"/>
    <mergeCell ref="P1942:S1943"/>
    <mergeCell ref="T1942:U1944"/>
    <mergeCell ref="V1942:V1944"/>
    <mergeCell ref="H1945:I1945"/>
    <mergeCell ref="O1945:P1947"/>
    <mergeCell ref="Q1945:Q1947"/>
    <mergeCell ref="R1945:S1947"/>
    <mergeCell ref="T1945:V1946"/>
    <mergeCell ref="H1946:I1946"/>
    <mergeCell ref="H1947:I1947"/>
    <mergeCell ref="H1948:I1948"/>
    <mergeCell ref="O1948:O1949"/>
    <mergeCell ref="P1948:S1948"/>
    <mergeCell ref="H1949:I1949"/>
    <mergeCell ref="P1936:Q1936"/>
    <mergeCell ref="R1936:S1936"/>
    <mergeCell ref="P1937:Q1937"/>
    <mergeCell ref="R1937:S1937"/>
    <mergeCell ref="B1941:V1941"/>
    <mergeCell ref="P1933:Q1933"/>
    <mergeCell ref="R1933:S1933"/>
    <mergeCell ref="P1934:Q1934"/>
    <mergeCell ref="R1934:S1934"/>
    <mergeCell ref="P1935:Q1935"/>
    <mergeCell ref="R1935:S1935"/>
    <mergeCell ref="P1930:Q1930"/>
    <mergeCell ref="R1930:S1930"/>
    <mergeCell ref="P1931:Q1931"/>
    <mergeCell ref="R1931:S1931"/>
    <mergeCell ref="P1932:Q1932"/>
    <mergeCell ref="R1932:S1932"/>
    <mergeCell ref="P1927:Q1927"/>
    <mergeCell ref="R1927:S1927"/>
    <mergeCell ref="P1928:Q1928"/>
    <mergeCell ref="R1928:S1928"/>
    <mergeCell ref="P1929:Q1929"/>
    <mergeCell ref="R1929:S1929"/>
    <mergeCell ref="P1924:Q1924"/>
    <mergeCell ref="R1924:S1924"/>
    <mergeCell ref="P1925:Q1925"/>
    <mergeCell ref="R1925:S1925"/>
    <mergeCell ref="P1926:Q1926"/>
    <mergeCell ref="R1926:S1926"/>
    <mergeCell ref="R1920:S1921"/>
    <mergeCell ref="T1920:V1920"/>
    <mergeCell ref="P1921:Q1921"/>
    <mergeCell ref="P1923:Q1923"/>
    <mergeCell ref="R1923:S1923"/>
    <mergeCell ref="K1920:K1921"/>
    <mergeCell ref="L1920:L1921"/>
    <mergeCell ref="M1920:M1921"/>
    <mergeCell ref="N1920:O1920"/>
    <mergeCell ref="P1920:Q1920"/>
    <mergeCell ref="B1919:D1919"/>
    <mergeCell ref="B1920:B1921"/>
    <mergeCell ref="H1920:H1921"/>
    <mergeCell ref="I1920:I1921"/>
    <mergeCell ref="J1920:J1921"/>
    <mergeCell ref="R1914:S1914"/>
    <mergeCell ref="H1915:I1915"/>
    <mergeCell ref="R1915:S1915"/>
    <mergeCell ref="C1916:E1916"/>
    <mergeCell ref="H1916:I1916"/>
    <mergeCell ref="O1916:S1916"/>
    <mergeCell ref="C1908:E1908"/>
    <mergeCell ref="G1908:G1909"/>
    <mergeCell ref="H1908:I1909"/>
    <mergeCell ref="J1908:K1908"/>
    <mergeCell ref="C1909:D1909"/>
    <mergeCell ref="B1907:B1916"/>
    <mergeCell ref="C1907:M1907"/>
    <mergeCell ref="P1907:S1908"/>
    <mergeCell ref="T1907:U1909"/>
    <mergeCell ref="V1907:V1909"/>
    <mergeCell ref="H1910:I1910"/>
    <mergeCell ref="O1910:P1912"/>
    <mergeCell ref="Q1910:Q1912"/>
    <mergeCell ref="R1910:S1912"/>
    <mergeCell ref="T1910:V1911"/>
    <mergeCell ref="H1911:I1911"/>
    <mergeCell ref="H1912:I1912"/>
    <mergeCell ref="H1913:I1913"/>
    <mergeCell ref="O1913:O1914"/>
    <mergeCell ref="P1913:S1913"/>
    <mergeCell ref="H1914:I1914"/>
    <mergeCell ref="P1901:Q1901"/>
    <mergeCell ref="R1901:S1901"/>
    <mergeCell ref="P1902:Q1902"/>
    <mergeCell ref="R1902:S1902"/>
    <mergeCell ref="B1906:V1906"/>
    <mergeCell ref="P1898:Q1898"/>
    <mergeCell ref="R1898:S1898"/>
    <mergeCell ref="P1899:Q1899"/>
    <mergeCell ref="R1899:S1899"/>
    <mergeCell ref="P1900:Q1900"/>
    <mergeCell ref="R1900:S1900"/>
    <mergeCell ref="P1896:Q1896"/>
    <mergeCell ref="R1896:S1896"/>
    <mergeCell ref="P1897:Q1897"/>
    <mergeCell ref="R1897:S1897"/>
    <mergeCell ref="C1877:E1877"/>
    <mergeCell ref="G1877:G1878"/>
    <mergeCell ref="H1877:I1878"/>
    <mergeCell ref="J1877:K1877"/>
    <mergeCell ref="C1878:D1878"/>
    <mergeCell ref="P1895:Q1895"/>
    <mergeCell ref="R1895:S1895"/>
    <mergeCell ref="P1893:Q1893"/>
    <mergeCell ref="P1894:Q1894"/>
    <mergeCell ref="R1894:S1894"/>
    <mergeCell ref="R1889:S1890"/>
    <mergeCell ref="T1889:V1889"/>
    <mergeCell ref="P1890:Q1890"/>
    <mergeCell ref="P1892:Q1892"/>
    <mergeCell ref="R1879:S1881"/>
    <mergeCell ref="T1879:V1880"/>
    <mergeCell ref="P1882:S1882"/>
    <mergeCell ref="P1889:Q1889"/>
    <mergeCell ref="R1883:S1883"/>
    <mergeCell ref="R1884:S1884"/>
    <mergeCell ref="O1885:S1885"/>
    <mergeCell ref="C1876:M1876"/>
    <mergeCell ref="V1876:V1878"/>
    <mergeCell ref="H1879:I1879"/>
    <mergeCell ref="O1879:P1881"/>
    <mergeCell ref="Q1879:Q1881"/>
    <mergeCell ref="P1862:Q1862"/>
    <mergeCell ref="R1862:S1862"/>
    <mergeCell ref="P1863:Q1863"/>
    <mergeCell ref="R1863:S1863"/>
    <mergeCell ref="R1867:S1867"/>
    <mergeCell ref="P1868:Q1868"/>
    <mergeCell ref="R1868:S1868"/>
    <mergeCell ref="P1869:Q1869"/>
    <mergeCell ref="R1869:S1869"/>
    <mergeCell ref="P1864:Q1864"/>
    <mergeCell ref="R1864:S1864"/>
    <mergeCell ref="P1865:Q1865"/>
    <mergeCell ref="R1865:S1865"/>
    <mergeCell ref="P1866:Q1866"/>
    <mergeCell ref="R1866:S1866"/>
    <mergeCell ref="P1867:Q1867"/>
    <mergeCell ref="P1870:Q1870"/>
    <mergeCell ref="R1870:S1870"/>
    <mergeCell ref="T1876:U1878"/>
    <mergeCell ref="R1871:S1871"/>
    <mergeCell ref="B1875:V1875"/>
    <mergeCell ref="B1876:B1885"/>
    <mergeCell ref="P1876:S1877"/>
    <mergeCell ref="M1856:M1857"/>
    <mergeCell ref="N1856:O1856"/>
    <mergeCell ref="P1856:Q1856"/>
    <mergeCell ref="B1855:D1855"/>
    <mergeCell ref="B1856:B1857"/>
    <mergeCell ref="H1856:H1857"/>
    <mergeCell ref="I1856:I1857"/>
    <mergeCell ref="J1856:J1857"/>
    <mergeCell ref="R1850:S1850"/>
    <mergeCell ref="H1851:I1851"/>
    <mergeCell ref="R1851:S1851"/>
    <mergeCell ref="C1852:E1852"/>
    <mergeCell ref="H1852:I1852"/>
    <mergeCell ref="O1852:S1852"/>
    <mergeCell ref="R1846:S1848"/>
    <mergeCell ref="T1846:V1847"/>
    <mergeCell ref="K1856:K1857"/>
    <mergeCell ref="L1856:L1857"/>
    <mergeCell ref="C1844:E1844"/>
    <mergeCell ref="G1844:G1845"/>
    <mergeCell ref="H1844:I1845"/>
    <mergeCell ref="J1844:K1844"/>
    <mergeCell ref="C1845:D1845"/>
    <mergeCell ref="B1843:B1852"/>
    <mergeCell ref="C1843:M1843"/>
    <mergeCell ref="P1843:S1844"/>
    <mergeCell ref="T1843:U1845"/>
    <mergeCell ref="V1843:V1845"/>
    <mergeCell ref="H1846:I1846"/>
    <mergeCell ref="O1846:P1848"/>
    <mergeCell ref="Q1846:Q1848"/>
    <mergeCell ref="H1847:I1847"/>
    <mergeCell ref="H1848:I1848"/>
    <mergeCell ref="H1849:I1849"/>
    <mergeCell ref="O1849:O1850"/>
    <mergeCell ref="P1849:S1849"/>
    <mergeCell ref="H1850:I1850"/>
    <mergeCell ref="R1832:S1832"/>
    <mergeCell ref="P1833:Q1833"/>
    <mergeCell ref="R1833:S1833"/>
    <mergeCell ref="K1821:K1822"/>
    <mergeCell ref="L1821:L1822"/>
    <mergeCell ref="M1821:M1822"/>
    <mergeCell ref="N1821:O1821"/>
    <mergeCell ref="P1821:Q1821"/>
    <mergeCell ref="B1821:B1822"/>
    <mergeCell ref="H1821:H1822"/>
    <mergeCell ref="I1821:I1822"/>
    <mergeCell ref="J1821:J1822"/>
    <mergeCell ref="P1825:Q1825"/>
    <mergeCell ref="P1826:Q1826"/>
    <mergeCell ref="R1826:S1826"/>
    <mergeCell ref="P1827:Q1827"/>
    <mergeCell ref="R1827:S1827"/>
    <mergeCell ref="P1824:Q1824"/>
    <mergeCell ref="R1828:S1828"/>
    <mergeCell ref="P1829:Q1829"/>
    <mergeCell ref="R1829:S1829"/>
    <mergeCell ref="R1821:S1822"/>
    <mergeCell ref="F1824:F1825"/>
    <mergeCell ref="K1824:K1825"/>
    <mergeCell ref="L1824:L1825"/>
    <mergeCell ref="C1824:C1825"/>
    <mergeCell ref="D1824:D1825"/>
    <mergeCell ref="E1824:E1825"/>
    <mergeCell ref="P1822:Q1822"/>
    <mergeCell ref="R1830:S1830"/>
    <mergeCell ref="P1838:Q1838"/>
    <mergeCell ref="R1838:S1838"/>
    <mergeCell ref="C1809:E1809"/>
    <mergeCell ref="G1809:G1810"/>
    <mergeCell ref="H1809:I1810"/>
    <mergeCell ref="J1809:K1809"/>
    <mergeCell ref="C1810:D1810"/>
    <mergeCell ref="B1808:B1817"/>
    <mergeCell ref="C1808:M1808"/>
    <mergeCell ref="P1808:S1809"/>
    <mergeCell ref="T1808:U1810"/>
    <mergeCell ref="V1808:V1810"/>
    <mergeCell ref="H1811:I1811"/>
    <mergeCell ref="O1811:P1813"/>
    <mergeCell ref="Q1811:Q1813"/>
    <mergeCell ref="R1811:S1813"/>
    <mergeCell ref="T1811:V1812"/>
    <mergeCell ref="H1812:I1812"/>
    <mergeCell ref="H1813:I1813"/>
    <mergeCell ref="H1814:I1814"/>
    <mergeCell ref="R1815:S1815"/>
    <mergeCell ref="H1816:I1816"/>
    <mergeCell ref="R1816:S1816"/>
    <mergeCell ref="C1817:E1817"/>
    <mergeCell ref="R1836:S1836"/>
    <mergeCell ref="P1831:Q1831"/>
    <mergeCell ref="P1830:Q1830"/>
    <mergeCell ref="B1824:B1825"/>
    <mergeCell ref="R1824:S1825"/>
    <mergeCell ref="H1824:H1825"/>
    <mergeCell ref="R1831:S1831"/>
    <mergeCell ref="P1832:Q1832"/>
    <mergeCell ref="P1796:Q1796"/>
    <mergeCell ref="R1796:S1796"/>
    <mergeCell ref="P1797:Q1797"/>
    <mergeCell ref="R1797:S1797"/>
    <mergeCell ref="P1798:Q1798"/>
    <mergeCell ref="R1798:S1798"/>
    <mergeCell ref="I1787:I1788"/>
    <mergeCell ref="J1787:J1788"/>
    <mergeCell ref="P1793:Q1793"/>
    <mergeCell ref="R1793:S1793"/>
    <mergeCell ref="P1794:Q1794"/>
    <mergeCell ref="R1794:S1794"/>
    <mergeCell ref="O1814:O1815"/>
    <mergeCell ref="P1814:S1814"/>
    <mergeCell ref="H1815:I1815"/>
    <mergeCell ref="B1820:D1820"/>
    <mergeCell ref="T1821:V1821"/>
    <mergeCell ref="P1795:Q1795"/>
    <mergeCell ref="R1795:S1795"/>
    <mergeCell ref="P1791:Q1791"/>
    <mergeCell ref="R1791:S1791"/>
    <mergeCell ref="P1792:Q1792"/>
    <mergeCell ref="R1792:S1792"/>
    <mergeCell ref="R1787:S1788"/>
    <mergeCell ref="T1787:V1787"/>
    <mergeCell ref="P1788:Q1788"/>
    <mergeCell ref="P1790:Q1790"/>
    <mergeCell ref="R1790:S1790"/>
    <mergeCell ref="C1775:E1775"/>
    <mergeCell ref="G1775:G1776"/>
    <mergeCell ref="H1775:I1776"/>
    <mergeCell ref="J1775:K1775"/>
    <mergeCell ref="C1776:D1776"/>
    <mergeCell ref="K1787:K1788"/>
    <mergeCell ref="L1787:L1788"/>
    <mergeCell ref="M1787:M1788"/>
    <mergeCell ref="N1787:O1787"/>
    <mergeCell ref="B1786:D1786"/>
    <mergeCell ref="B1787:B1788"/>
    <mergeCell ref="H1787:H1788"/>
    <mergeCell ref="B1774:B1783"/>
    <mergeCell ref="C1774:M1774"/>
    <mergeCell ref="P1774:S1775"/>
    <mergeCell ref="T1774:U1776"/>
    <mergeCell ref="V1774:V1776"/>
    <mergeCell ref="H1777:I1777"/>
    <mergeCell ref="O1777:P1779"/>
    <mergeCell ref="Q1777:Q1779"/>
    <mergeCell ref="R1777:S1779"/>
    <mergeCell ref="T1777:V1778"/>
    <mergeCell ref="H1778:I1778"/>
    <mergeCell ref="H1779:I1779"/>
    <mergeCell ref="H1780:I1780"/>
    <mergeCell ref="O1780:O1781"/>
    <mergeCell ref="P1780:S1780"/>
    <mergeCell ref="H1781:I1781"/>
    <mergeCell ref="R1781:S1781"/>
    <mergeCell ref="H1782:I1782"/>
    <mergeCell ref="R1782:S1782"/>
    <mergeCell ref="C1783:E1783"/>
    <mergeCell ref="H1783:I1783"/>
    <mergeCell ref="O1783:S1783"/>
    <mergeCell ref="P1756:Q1756"/>
    <mergeCell ref="R1756:S1756"/>
    <mergeCell ref="P1757:Q1757"/>
    <mergeCell ref="R1757:S1757"/>
    <mergeCell ref="P1758:Q1758"/>
    <mergeCell ref="R1752:S1753"/>
    <mergeCell ref="T1752:V1752"/>
    <mergeCell ref="P1753:Q1753"/>
    <mergeCell ref="P1755:Q1755"/>
    <mergeCell ref="R1755:S1755"/>
    <mergeCell ref="P1768:Q1768"/>
    <mergeCell ref="R1768:S1768"/>
    <mergeCell ref="P1769:Q1769"/>
    <mergeCell ref="R1769:S1769"/>
    <mergeCell ref="B1773:V1773"/>
    <mergeCell ref="P1765:Q1765"/>
    <mergeCell ref="R1765:S1765"/>
    <mergeCell ref="P1766:Q1766"/>
    <mergeCell ref="R1766:S1766"/>
    <mergeCell ref="P1767:Q1767"/>
    <mergeCell ref="R1767:S1767"/>
    <mergeCell ref="P1762:Q1762"/>
    <mergeCell ref="R1762:S1762"/>
    <mergeCell ref="P1763:Q1763"/>
    <mergeCell ref="R1763:S1763"/>
    <mergeCell ref="P1764:Q1764"/>
    <mergeCell ref="R1764:S1764"/>
    <mergeCell ref="K1752:K1753"/>
    <mergeCell ref="L1752:L1753"/>
    <mergeCell ref="M1752:M1753"/>
    <mergeCell ref="N1752:O1752"/>
    <mergeCell ref="P1752:Q1752"/>
    <mergeCell ref="B1751:D1751"/>
    <mergeCell ref="B1752:B1753"/>
    <mergeCell ref="H1752:H1753"/>
    <mergeCell ref="I1752:I1753"/>
    <mergeCell ref="J1752:J1753"/>
    <mergeCell ref="R1746:S1746"/>
    <mergeCell ref="H1747:I1747"/>
    <mergeCell ref="R1747:S1747"/>
    <mergeCell ref="C1748:E1748"/>
    <mergeCell ref="H1748:I1748"/>
    <mergeCell ref="O1748:S1748"/>
    <mergeCell ref="C1740:E1740"/>
    <mergeCell ref="G1740:G1741"/>
    <mergeCell ref="H1740:I1741"/>
    <mergeCell ref="J1740:K1740"/>
    <mergeCell ref="C1741:D1741"/>
    <mergeCell ref="B1739:B1748"/>
    <mergeCell ref="C1739:M1739"/>
    <mergeCell ref="P1739:S1740"/>
    <mergeCell ref="T1739:U1741"/>
    <mergeCell ref="V1739:V1741"/>
    <mergeCell ref="H1742:I1742"/>
    <mergeCell ref="O1742:P1744"/>
    <mergeCell ref="Q1742:Q1744"/>
    <mergeCell ref="R1742:S1744"/>
    <mergeCell ref="T1742:V1743"/>
    <mergeCell ref="H1743:I1743"/>
    <mergeCell ref="T1717:V1717"/>
    <mergeCell ref="P1718:Q1718"/>
    <mergeCell ref="P1720:Q1720"/>
    <mergeCell ref="R1720:S1720"/>
    <mergeCell ref="H1744:I1744"/>
    <mergeCell ref="H1745:I1745"/>
    <mergeCell ref="O1745:O1746"/>
    <mergeCell ref="P1745:S1745"/>
    <mergeCell ref="H1746:I1746"/>
    <mergeCell ref="P1733:Q1733"/>
    <mergeCell ref="R1733:S1733"/>
    <mergeCell ref="P1734:Q1734"/>
    <mergeCell ref="R1734:S1734"/>
    <mergeCell ref="B1738:V1738"/>
    <mergeCell ref="P1730:Q1730"/>
    <mergeCell ref="R1730:S1730"/>
    <mergeCell ref="P1731:Q1731"/>
    <mergeCell ref="R1731:S1731"/>
    <mergeCell ref="P1732:Q1732"/>
    <mergeCell ref="R1732:S1732"/>
    <mergeCell ref="P1727:Q1727"/>
    <mergeCell ref="R1727:S1727"/>
    <mergeCell ref="P1728:Q1728"/>
    <mergeCell ref="R1728:S1728"/>
    <mergeCell ref="P1729:Q1729"/>
    <mergeCell ref="R1729:S1729"/>
    <mergeCell ref="K1717:K1718"/>
    <mergeCell ref="L1717:L1718"/>
    <mergeCell ref="M1717:M1718"/>
    <mergeCell ref="N1717:O1717"/>
    <mergeCell ref="P1717:Q1717"/>
    <mergeCell ref="B1716:D1716"/>
    <mergeCell ref="B1717:B1718"/>
    <mergeCell ref="H1717:H1718"/>
    <mergeCell ref="I1717:I1718"/>
    <mergeCell ref="J1717:J1718"/>
    <mergeCell ref="P1724:Q1724"/>
    <mergeCell ref="R1724:S1724"/>
    <mergeCell ref="P1725:Q1725"/>
    <mergeCell ref="R1725:S1725"/>
    <mergeCell ref="P1726:Q1726"/>
    <mergeCell ref="R1726:S1726"/>
    <mergeCell ref="P1721:Q1721"/>
    <mergeCell ref="R1721:S1721"/>
    <mergeCell ref="P1722:Q1722"/>
    <mergeCell ref="R1722:S1722"/>
    <mergeCell ref="P1723:Q1723"/>
    <mergeCell ref="R1723:S1723"/>
    <mergeCell ref="R1717:S1718"/>
    <mergeCell ref="C1705:E1705"/>
    <mergeCell ref="G1705:G1706"/>
    <mergeCell ref="H1705:I1706"/>
    <mergeCell ref="J1705:K1705"/>
    <mergeCell ref="C1706:D1706"/>
    <mergeCell ref="B1704:B1713"/>
    <mergeCell ref="C1704:M1704"/>
    <mergeCell ref="P1704:S1705"/>
    <mergeCell ref="T1704:U1706"/>
    <mergeCell ref="V1704:V1706"/>
    <mergeCell ref="H1707:I1707"/>
    <mergeCell ref="O1707:P1709"/>
    <mergeCell ref="Q1707:Q1709"/>
    <mergeCell ref="R1707:S1709"/>
    <mergeCell ref="T1707:V1708"/>
    <mergeCell ref="H1708:I1708"/>
    <mergeCell ref="H1709:I1709"/>
    <mergeCell ref="H1710:I1710"/>
    <mergeCell ref="O1710:O1711"/>
    <mergeCell ref="P1710:S1710"/>
    <mergeCell ref="H1711:I1711"/>
    <mergeCell ref="R1711:S1711"/>
    <mergeCell ref="H1712:I1712"/>
    <mergeCell ref="R1712:S1712"/>
    <mergeCell ref="C1713:E1713"/>
    <mergeCell ref="H1713:I1713"/>
    <mergeCell ref="O1713:S1713"/>
    <mergeCell ref="P1698:Q1698"/>
    <mergeCell ref="R1698:S1698"/>
    <mergeCell ref="P1699:Q1699"/>
    <mergeCell ref="R1699:S1699"/>
    <mergeCell ref="B1703:V1703"/>
    <mergeCell ref="P1695:Q1695"/>
    <mergeCell ref="R1695:S1695"/>
    <mergeCell ref="P1696:Q1696"/>
    <mergeCell ref="R1696:S1696"/>
    <mergeCell ref="P1697:Q1697"/>
    <mergeCell ref="R1697:S1697"/>
    <mergeCell ref="P1692:Q1692"/>
    <mergeCell ref="R1692:S1692"/>
    <mergeCell ref="P1693:Q1693"/>
    <mergeCell ref="R1693:S1693"/>
    <mergeCell ref="P1694:Q1694"/>
    <mergeCell ref="R1694:S1694"/>
    <mergeCell ref="P1689:Q1689"/>
    <mergeCell ref="R1689:S1689"/>
    <mergeCell ref="P1690:Q1690"/>
    <mergeCell ref="R1690:S1690"/>
    <mergeCell ref="P1691:Q1691"/>
    <mergeCell ref="R1691:S1691"/>
    <mergeCell ref="P1686:Q1686"/>
    <mergeCell ref="R1686:S1686"/>
    <mergeCell ref="P1687:Q1687"/>
    <mergeCell ref="R1687:S1687"/>
    <mergeCell ref="P1688:Q1688"/>
    <mergeCell ref="R1688:S1688"/>
    <mergeCell ref="R1682:S1683"/>
    <mergeCell ref="T1682:V1682"/>
    <mergeCell ref="P1683:Q1683"/>
    <mergeCell ref="P1685:Q1685"/>
    <mergeCell ref="R1685:S1685"/>
    <mergeCell ref="K1682:K1683"/>
    <mergeCell ref="L1682:L1683"/>
    <mergeCell ref="M1682:M1683"/>
    <mergeCell ref="N1682:O1682"/>
    <mergeCell ref="P1682:Q1682"/>
    <mergeCell ref="B1681:D1681"/>
    <mergeCell ref="B1682:B1683"/>
    <mergeCell ref="H1682:H1683"/>
    <mergeCell ref="I1682:I1683"/>
    <mergeCell ref="J1682:J1683"/>
    <mergeCell ref="R1676:S1676"/>
    <mergeCell ref="H1677:I1677"/>
    <mergeCell ref="R1677:S1677"/>
    <mergeCell ref="C1678:E1678"/>
    <mergeCell ref="H1678:I1678"/>
    <mergeCell ref="O1678:S1678"/>
    <mergeCell ref="C1670:E1670"/>
    <mergeCell ref="G1670:G1671"/>
    <mergeCell ref="H1670:I1671"/>
    <mergeCell ref="J1670:K1670"/>
    <mergeCell ref="C1671:D1671"/>
    <mergeCell ref="B1669:B1678"/>
    <mergeCell ref="C1669:M1669"/>
    <mergeCell ref="P1669:S1670"/>
    <mergeCell ref="T1669:U1671"/>
    <mergeCell ref="V1669:V1671"/>
    <mergeCell ref="H1672:I1672"/>
    <mergeCell ref="O1672:P1674"/>
    <mergeCell ref="Q1672:Q1674"/>
    <mergeCell ref="R1672:S1674"/>
    <mergeCell ref="T1672:V1673"/>
    <mergeCell ref="H1673:I1673"/>
    <mergeCell ref="H1674:I1674"/>
    <mergeCell ref="H1675:I1675"/>
    <mergeCell ref="O1675:O1676"/>
    <mergeCell ref="P1675:S1675"/>
    <mergeCell ref="H1676:I1676"/>
    <mergeCell ref="T1649:V1649"/>
    <mergeCell ref="P1650:Q1650"/>
    <mergeCell ref="P1652:Q1652"/>
    <mergeCell ref="P1663:Q1663"/>
    <mergeCell ref="R1663:S1663"/>
    <mergeCell ref="P1664:Q1664"/>
    <mergeCell ref="R1664:S1664"/>
    <mergeCell ref="P1649:Q1649"/>
    <mergeCell ref="B1668:V1668"/>
    <mergeCell ref="P1660:Q1660"/>
    <mergeCell ref="R1660:S1660"/>
    <mergeCell ref="P1661:Q1661"/>
    <mergeCell ref="R1661:S1661"/>
    <mergeCell ref="P1662:Q1662"/>
    <mergeCell ref="R1662:S1662"/>
    <mergeCell ref="P1658:Q1658"/>
    <mergeCell ref="R1658:S1658"/>
    <mergeCell ref="P1659:Q1659"/>
    <mergeCell ref="R1659:S1659"/>
    <mergeCell ref="H1652:H1653"/>
    <mergeCell ref="H1654:H1655"/>
    <mergeCell ref="C1652:C1653"/>
    <mergeCell ref="K1652:K1653"/>
    <mergeCell ref="K1654:K1655"/>
    <mergeCell ref="L1652:L1653"/>
    <mergeCell ref="L1654:L1655"/>
    <mergeCell ref="K1649:K1650"/>
    <mergeCell ref="L1649:L1650"/>
    <mergeCell ref="M1649:M1650"/>
    <mergeCell ref="N1649:O1649"/>
    <mergeCell ref="B1649:B1650"/>
    <mergeCell ref="H1649:H1650"/>
    <mergeCell ref="C1637:E1637"/>
    <mergeCell ref="G1637:G1638"/>
    <mergeCell ref="H1637:I1638"/>
    <mergeCell ref="J1637:K1637"/>
    <mergeCell ref="C1638:D1638"/>
    <mergeCell ref="B1636:B1645"/>
    <mergeCell ref="C1636:M1636"/>
    <mergeCell ref="C1645:E1645"/>
    <mergeCell ref="C1654:C1655"/>
    <mergeCell ref="D1652:D1653"/>
    <mergeCell ref="D1654:D1655"/>
    <mergeCell ref="E1652:E1653"/>
    <mergeCell ref="E1654:E1655"/>
    <mergeCell ref="P1636:S1637"/>
    <mergeCell ref="T1636:U1638"/>
    <mergeCell ref="V1636:V1638"/>
    <mergeCell ref="H1639:I1639"/>
    <mergeCell ref="O1639:P1641"/>
    <mergeCell ref="Q1639:Q1641"/>
    <mergeCell ref="R1639:S1641"/>
    <mergeCell ref="T1639:V1640"/>
    <mergeCell ref="H1645:I1645"/>
    <mergeCell ref="O1645:S1645"/>
    <mergeCell ref="H1640:I1640"/>
    <mergeCell ref="H1641:I1641"/>
    <mergeCell ref="H1642:I1642"/>
    <mergeCell ref="O1642:O1643"/>
    <mergeCell ref="H1643:I1643"/>
    <mergeCell ref="R1643:S1643"/>
    <mergeCell ref="H1644:I1644"/>
    <mergeCell ref="R1644:S1644"/>
    <mergeCell ref="P1642:S1642"/>
    <mergeCell ref="K1614:K1615"/>
    <mergeCell ref="L1614:L1615"/>
    <mergeCell ref="M1614:M1615"/>
    <mergeCell ref="N1614:O1614"/>
    <mergeCell ref="P1614:Q1614"/>
    <mergeCell ref="B1613:D1613"/>
    <mergeCell ref="B1614:B1615"/>
    <mergeCell ref="H1614:H1615"/>
    <mergeCell ref="I1614:I1615"/>
    <mergeCell ref="J1614:J1615"/>
    <mergeCell ref="H1617:H1618"/>
    <mergeCell ref="B1635:V1635"/>
    <mergeCell ref="T1614:V1614"/>
    <mergeCell ref="R1608:S1608"/>
    <mergeCell ref="H1609:I1609"/>
    <mergeCell ref="R1609:S1609"/>
    <mergeCell ref="C1610:E1610"/>
    <mergeCell ref="H1610:I1610"/>
    <mergeCell ref="O1610:S1610"/>
    <mergeCell ref="P1628:Q1628"/>
    <mergeCell ref="R1628:S1628"/>
    <mergeCell ref="P1629:Q1629"/>
    <mergeCell ref="P1626:Q1626"/>
    <mergeCell ref="R1626:S1626"/>
    <mergeCell ref="P1627:Q1627"/>
    <mergeCell ref="R1629:S1629"/>
    <mergeCell ref="P1621:Q1621"/>
    <mergeCell ref="R1621:S1621"/>
    <mergeCell ref="P1622:Q1622"/>
    <mergeCell ref="R1622:S1622"/>
    <mergeCell ref="P1623:Q1623"/>
    <mergeCell ref="R1623:S1623"/>
    <mergeCell ref="C1602:E1602"/>
    <mergeCell ref="G1602:G1603"/>
    <mergeCell ref="H1602:I1603"/>
    <mergeCell ref="J1602:K1602"/>
    <mergeCell ref="C1603:D1603"/>
    <mergeCell ref="B1601:B1610"/>
    <mergeCell ref="C1601:M1601"/>
    <mergeCell ref="P1601:S1602"/>
    <mergeCell ref="T1601:U1603"/>
    <mergeCell ref="V1601:V1603"/>
    <mergeCell ref="H1604:I1604"/>
    <mergeCell ref="O1604:P1606"/>
    <mergeCell ref="Q1604:Q1606"/>
    <mergeCell ref="R1604:S1606"/>
    <mergeCell ref="T1604:V1605"/>
    <mergeCell ref="H1605:I1605"/>
    <mergeCell ref="H1606:I1606"/>
    <mergeCell ref="H1607:I1607"/>
    <mergeCell ref="O1607:O1608"/>
    <mergeCell ref="P1607:S1607"/>
    <mergeCell ref="H1608:I1608"/>
    <mergeCell ref="P1590:Q1590"/>
    <mergeCell ref="R1590:S1590"/>
    <mergeCell ref="P1591:Q1591"/>
    <mergeCell ref="R1591:S1591"/>
    <mergeCell ref="P1588:Q1588"/>
    <mergeCell ref="R1588:S1588"/>
    <mergeCell ref="P1589:Q1589"/>
    <mergeCell ref="R1589:S1589"/>
    <mergeCell ref="R1584:S1585"/>
    <mergeCell ref="T1584:V1584"/>
    <mergeCell ref="P1585:Q1585"/>
    <mergeCell ref="P1587:Q1587"/>
    <mergeCell ref="R1587:S1587"/>
    <mergeCell ref="K1584:K1585"/>
    <mergeCell ref="L1584:L1585"/>
    <mergeCell ref="M1584:M1585"/>
    <mergeCell ref="N1584:O1584"/>
    <mergeCell ref="P1584:Q1584"/>
    <mergeCell ref="B1583:D1583"/>
    <mergeCell ref="B1584:B1585"/>
    <mergeCell ref="H1584:H1585"/>
    <mergeCell ref="I1584:I1585"/>
    <mergeCell ref="J1584:J1585"/>
    <mergeCell ref="R1578:S1578"/>
    <mergeCell ref="H1579:I1579"/>
    <mergeCell ref="R1579:S1579"/>
    <mergeCell ref="C1580:E1580"/>
    <mergeCell ref="H1580:I1580"/>
    <mergeCell ref="O1580:S1580"/>
    <mergeCell ref="C1572:E1572"/>
    <mergeCell ref="G1572:G1573"/>
    <mergeCell ref="H1572:I1573"/>
    <mergeCell ref="J1572:K1572"/>
    <mergeCell ref="C1573:D1573"/>
    <mergeCell ref="B1571:B1580"/>
    <mergeCell ref="C1571:M1571"/>
    <mergeCell ref="P1571:S1572"/>
    <mergeCell ref="T1571:U1573"/>
    <mergeCell ref="V1571:V1573"/>
    <mergeCell ref="H1574:I1574"/>
    <mergeCell ref="O1574:P1576"/>
    <mergeCell ref="Q1574:Q1576"/>
    <mergeCell ref="R1574:S1576"/>
    <mergeCell ref="T1574:V1575"/>
    <mergeCell ref="H1575:I1575"/>
    <mergeCell ref="H1576:I1576"/>
    <mergeCell ref="H1577:I1577"/>
    <mergeCell ref="O1577:O1578"/>
    <mergeCell ref="P1577:S1577"/>
    <mergeCell ref="H1578:I1578"/>
    <mergeCell ref="P1565:Q1565"/>
    <mergeCell ref="R1565:S1565"/>
    <mergeCell ref="P1566:Q1566"/>
    <mergeCell ref="R1566:S1566"/>
    <mergeCell ref="B1570:V1570"/>
    <mergeCell ref="P1562:Q1562"/>
    <mergeCell ref="R1562:S1562"/>
    <mergeCell ref="P1563:Q1563"/>
    <mergeCell ref="R1563:S1563"/>
    <mergeCell ref="P1564:Q1564"/>
    <mergeCell ref="R1564:S1564"/>
    <mergeCell ref="P1559:Q1559"/>
    <mergeCell ref="R1559:S1559"/>
    <mergeCell ref="P1560:Q1560"/>
    <mergeCell ref="R1560:S1560"/>
    <mergeCell ref="P1561:Q1561"/>
    <mergeCell ref="R1561:S1561"/>
    <mergeCell ref="P1557:Q1557"/>
    <mergeCell ref="R1557:S1557"/>
    <mergeCell ref="P1558:Q1558"/>
    <mergeCell ref="R1558:S1558"/>
    <mergeCell ref="P1555:Q1555"/>
    <mergeCell ref="R1555:S1555"/>
    <mergeCell ref="P1556:Q1556"/>
    <mergeCell ref="R1556:S1556"/>
    <mergeCell ref="R1551:S1552"/>
    <mergeCell ref="T1551:V1551"/>
    <mergeCell ref="P1552:Q1552"/>
    <mergeCell ref="P1554:Q1554"/>
    <mergeCell ref="R1554:S1554"/>
    <mergeCell ref="K1551:K1552"/>
    <mergeCell ref="L1551:L1552"/>
    <mergeCell ref="M1551:M1552"/>
    <mergeCell ref="N1551:O1551"/>
    <mergeCell ref="P1551:Q1551"/>
    <mergeCell ref="B1550:D1550"/>
    <mergeCell ref="B1551:B1552"/>
    <mergeCell ref="H1551:H1552"/>
    <mergeCell ref="I1551:I1552"/>
    <mergeCell ref="J1551:J1552"/>
    <mergeCell ref="R1545:S1545"/>
    <mergeCell ref="H1546:I1546"/>
    <mergeCell ref="R1546:S1546"/>
    <mergeCell ref="C1547:E1547"/>
    <mergeCell ref="H1547:I1547"/>
    <mergeCell ref="O1547:S1547"/>
    <mergeCell ref="C1539:E1539"/>
    <mergeCell ref="G1539:G1540"/>
    <mergeCell ref="H1539:I1540"/>
    <mergeCell ref="J1539:K1539"/>
    <mergeCell ref="C1540:D1540"/>
    <mergeCell ref="B1538:B1547"/>
    <mergeCell ref="C1538:M1538"/>
    <mergeCell ref="P1538:S1539"/>
    <mergeCell ref="T1538:U1540"/>
    <mergeCell ref="V1538:V1540"/>
    <mergeCell ref="H1541:I1541"/>
    <mergeCell ref="O1541:P1543"/>
    <mergeCell ref="Q1541:Q1543"/>
    <mergeCell ref="R1541:S1543"/>
    <mergeCell ref="T1541:V1542"/>
    <mergeCell ref="H1542:I1542"/>
    <mergeCell ref="H1543:I1543"/>
    <mergeCell ref="H1544:I1544"/>
    <mergeCell ref="O1544:O1545"/>
    <mergeCell ref="P1544:S1544"/>
    <mergeCell ref="H1545:I1545"/>
    <mergeCell ref="P1532:Q1532"/>
    <mergeCell ref="R1532:S1532"/>
    <mergeCell ref="P1533:Q1533"/>
    <mergeCell ref="R1533:S1533"/>
    <mergeCell ref="B1537:V1537"/>
    <mergeCell ref="P1529:Q1529"/>
    <mergeCell ref="R1529:S1529"/>
    <mergeCell ref="P1530:Q1530"/>
    <mergeCell ref="R1530:S1530"/>
    <mergeCell ref="P1531:Q1531"/>
    <mergeCell ref="R1531:S1531"/>
    <mergeCell ref="P1526:Q1526"/>
    <mergeCell ref="R1526:S1526"/>
    <mergeCell ref="P1527:Q1527"/>
    <mergeCell ref="R1527:S1527"/>
    <mergeCell ref="P1528:Q1528"/>
    <mergeCell ref="R1528:S1528"/>
    <mergeCell ref="P1523:Q1523"/>
    <mergeCell ref="R1523:S1523"/>
    <mergeCell ref="P1524:Q1524"/>
    <mergeCell ref="R1524:S1524"/>
    <mergeCell ref="P1525:Q1525"/>
    <mergeCell ref="R1525:S1525"/>
    <mergeCell ref="P1520:Q1520"/>
    <mergeCell ref="R1520:S1520"/>
    <mergeCell ref="P1521:Q1521"/>
    <mergeCell ref="R1521:S1521"/>
    <mergeCell ref="P1522:Q1522"/>
    <mergeCell ref="R1522:S1522"/>
    <mergeCell ref="R1516:S1517"/>
    <mergeCell ref="T1516:V1516"/>
    <mergeCell ref="P1517:Q1517"/>
    <mergeCell ref="P1519:Q1519"/>
    <mergeCell ref="R1519:S1519"/>
    <mergeCell ref="K1516:K1517"/>
    <mergeCell ref="L1516:L1517"/>
    <mergeCell ref="M1516:M1517"/>
    <mergeCell ref="N1516:O1516"/>
    <mergeCell ref="P1516:Q1516"/>
    <mergeCell ref="B1515:D1515"/>
    <mergeCell ref="B1516:B1517"/>
    <mergeCell ref="H1516:H1517"/>
    <mergeCell ref="I1516:I1517"/>
    <mergeCell ref="J1516:J1517"/>
    <mergeCell ref="R1510:S1510"/>
    <mergeCell ref="H1511:I1511"/>
    <mergeCell ref="R1511:S1511"/>
    <mergeCell ref="C1512:E1512"/>
    <mergeCell ref="H1512:I1512"/>
    <mergeCell ref="O1512:S1512"/>
    <mergeCell ref="C1504:E1504"/>
    <mergeCell ref="G1504:G1505"/>
    <mergeCell ref="H1504:I1505"/>
    <mergeCell ref="J1504:K1504"/>
    <mergeCell ref="C1505:D1505"/>
    <mergeCell ref="B1503:B1512"/>
    <mergeCell ref="C1503:M1503"/>
    <mergeCell ref="P1503:S1504"/>
    <mergeCell ref="T1503:U1505"/>
    <mergeCell ref="V1503:V1505"/>
    <mergeCell ref="H1506:I1506"/>
    <mergeCell ref="O1506:P1508"/>
    <mergeCell ref="Q1506:Q1508"/>
    <mergeCell ref="R1506:S1508"/>
    <mergeCell ref="T1506:V1507"/>
    <mergeCell ref="H1507:I1507"/>
    <mergeCell ref="H1508:I1508"/>
    <mergeCell ref="H1509:I1509"/>
    <mergeCell ref="O1509:O1510"/>
    <mergeCell ref="P1509:S1509"/>
    <mergeCell ref="H1510:I1510"/>
    <mergeCell ref="P1497:Q1497"/>
    <mergeCell ref="R1497:S1497"/>
    <mergeCell ref="P1498:Q1498"/>
    <mergeCell ref="R1498:S1498"/>
    <mergeCell ref="B1502:V1502"/>
    <mergeCell ref="P1494:Q1494"/>
    <mergeCell ref="R1494:S1494"/>
    <mergeCell ref="P1495:Q1495"/>
    <mergeCell ref="R1495:S1495"/>
    <mergeCell ref="P1496:Q1496"/>
    <mergeCell ref="R1496:S1496"/>
    <mergeCell ref="P1491:Q1491"/>
    <mergeCell ref="R1491:S1491"/>
    <mergeCell ref="P1492:Q1492"/>
    <mergeCell ref="R1492:S1492"/>
    <mergeCell ref="P1493:Q1493"/>
    <mergeCell ref="R1493:S1493"/>
    <mergeCell ref="P1490:Q1490"/>
    <mergeCell ref="R1490:S1490"/>
    <mergeCell ref="P1488:Q1488"/>
    <mergeCell ref="P1489:Q1489"/>
    <mergeCell ref="R1489:S1489"/>
    <mergeCell ref="R1484:S1485"/>
    <mergeCell ref="T1484:V1484"/>
    <mergeCell ref="P1485:Q1485"/>
    <mergeCell ref="P1487:Q1487"/>
    <mergeCell ref="K1484:K1485"/>
    <mergeCell ref="L1484:L1485"/>
    <mergeCell ref="M1484:M1485"/>
    <mergeCell ref="N1484:O1484"/>
    <mergeCell ref="P1484:Q1484"/>
    <mergeCell ref="R1478:S1478"/>
    <mergeCell ref="R1479:S1479"/>
    <mergeCell ref="O1480:S1480"/>
    <mergeCell ref="C1472:E1472"/>
    <mergeCell ref="G1472:G1473"/>
    <mergeCell ref="H1472:I1473"/>
    <mergeCell ref="J1472:K1472"/>
    <mergeCell ref="C1473:D1473"/>
    <mergeCell ref="B1471:B1480"/>
    <mergeCell ref="C1471:M1471"/>
    <mergeCell ref="P1471:S1472"/>
    <mergeCell ref="T1471:U1473"/>
    <mergeCell ref="V1471:V1473"/>
    <mergeCell ref="H1474:I1474"/>
    <mergeCell ref="O1474:P1476"/>
    <mergeCell ref="Q1474:Q1476"/>
    <mergeCell ref="R1474:S1476"/>
    <mergeCell ref="T1474:V1475"/>
    <mergeCell ref="H1475:I1475"/>
    <mergeCell ref="H1476:I1476"/>
    <mergeCell ref="H1477:I1477"/>
    <mergeCell ref="O1477:O1478"/>
    <mergeCell ref="P1477:S1477"/>
    <mergeCell ref="H1478:I1478"/>
    <mergeCell ref="H1479:I1479"/>
    <mergeCell ref="C1480:E1480"/>
    <mergeCell ref="H1480:I1480"/>
    <mergeCell ref="P1465:Q1465"/>
    <mergeCell ref="R1465:S1465"/>
    <mergeCell ref="P1466:Q1466"/>
    <mergeCell ref="R1466:S1466"/>
    <mergeCell ref="P1453:Q1453"/>
    <mergeCell ref="R1453:S1453"/>
    <mergeCell ref="P1454:Q1454"/>
    <mergeCell ref="R1454:S1454"/>
    <mergeCell ref="R1449:S1450"/>
    <mergeCell ref="B1470:V1470"/>
    <mergeCell ref="P1462:Q1462"/>
    <mergeCell ref="R1462:S1462"/>
    <mergeCell ref="P1463:Q1463"/>
    <mergeCell ref="R1463:S1463"/>
    <mergeCell ref="P1464:Q1464"/>
    <mergeCell ref="R1464:S1464"/>
    <mergeCell ref="P1459:Q1459"/>
    <mergeCell ref="R1459:S1459"/>
    <mergeCell ref="P1460:Q1460"/>
    <mergeCell ref="R1460:S1460"/>
    <mergeCell ref="P1461:Q1461"/>
    <mergeCell ref="R1461:S1461"/>
    <mergeCell ref="P1457:Q1457"/>
    <mergeCell ref="R1457:S1457"/>
    <mergeCell ref="P1458:Q1458"/>
    <mergeCell ref="R1458:S1458"/>
    <mergeCell ref="P1455:Q1456"/>
    <mergeCell ref="T1449:V1449"/>
    <mergeCell ref="P1450:Q1450"/>
    <mergeCell ref="P1452:Q1452"/>
    <mergeCell ref="R1452:S1452"/>
    <mergeCell ref="K1449:K1450"/>
    <mergeCell ref="L1449:L1450"/>
    <mergeCell ref="M1449:M1450"/>
    <mergeCell ref="N1449:O1449"/>
    <mergeCell ref="P1449:Q1449"/>
    <mergeCell ref="B1448:D1448"/>
    <mergeCell ref="B1449:B1450"/>
    <mergeCell ref="H1449:H1450"/>
    <mergeCell ref="I1449:I1450"/>
    <mergeCell ref="J1449:J1450"/>
    <mergeCell ref="C1455:C1456"/>
    <mergeCell ref="D1455:D1456"/>
    <mergeCell ref="E1455:E1456"/>
    <mergeCell ref="B1455:B1456"/>
    <mergeCell ref="K1455:K1456"/>
    <mergeCell ref="L1455:L1456"/>
    <mergeCell ref="R1455:S1456"/>
    <mergeCell ref="H1455:H1456"/>
    <mergeCell ref="R1443:S1443"/>
    <mergeCell ref="H1444:I1444"/>
    <mergeCell ref="R1444:S1444"/>
    <mergeCell ref="C1445:E1445"/>
    <mergeCell ref="H1445:I1445"/>
    <mergeCell ref="O1445:S1445"/>
    <mergeCell ref="C1437:E1437"/>
    <mergeCell ref="G1437:G1438"/>
    <mergeCell ref="H1437:I1438"/>
    <mergeCell ref="J1437:K1437"/>
    <mergeCell ref="C1438:D1438"/>
    <mergeCell ref="B1436:B1445"/>
    <mergeCell ref="C1436:M1436"/>
    <mergeCell ref="P1436:S1437"/>
    <mergeCell ref="T1436:U1438"/>
    <mergeCell ref="V1436:V1438"/>
    <mergeCell ref="H1439:I1439"/>
    <mergeCell ref="O1439:P1441"/>
    <mergeCell ref="Q1439:Q1441"/>
    <mergeCell ref="R1439:S1441"/>
    <mergeCell ref="T1439:V1440"/>
    <mergeCell ref="H1440:I1440"/>
    <mergeCell ref="H1441:I1441"/>
    <mergeCell ref="H1442:I1442"/>
    <mergeCell ref="O1442:O1443"/>
    <mergeCell ref="P1442:S1442"/>
    <mergeCell ref="H1443:I1443"/>
    <mergeCell ref="P1430:Q1430"/>
    <mergeCell ref="R1430:S1430"/>
    <mergeCell ref="P1431:Q1431"/>
    <mergeCell ref="R1431:S1431"/>
    <mergeCell ref="B1435:V1435"/>
    <mergeCell ref="P1427:Q1427"/>
    <mergeCell ref="R1427:S1427"/>
    <mergeCell ref="P1428:Q1428"/>
    <mergeCell ref="R1428:S1428"/>
    <mergeCell ref="P1429:Q1429"/>
    <mergeCell ref="R1429:S1429"/>
    <mergeCell ref="P1424:Q1424"/>
    <mergeCell ref="R1424:S1424"/>
    <mergeCell ref="P1425:Q1425"/>
    <mergeCell ref="R1425:S1425"/>
    <mergeCell ref="P1426:Q1426"/>
    <mergeCell ref="R1426:S1426"/>
    <mergeCell ref="P1422:Q1422"/>
    <mergeCell ref="R1422:S1422"/>
    <mergeCell ref="P1423:Q1423"/>
    <mergeCell ref="R1423:S1423"/>
    <mergeCell ref="P1418:Q1418"/>
    <mergeCell ref="P1419:Q1419"/>
    <mergeCell ref="R1419:S1419"/>
    <mergeCell ref="P1420:Q1420"/>
    <mergeCell ref="R1420:S1420"/>
    <mergeCell ref="R1414:S1415"/>
    <mergeCell ref="T1414:V1414"/>
    <mergeCell ref="P1415:Q1415"/>
    <mergeCell ref="P1417:Q1417"/>
    <mergeCell ref="K1414:K1415"/>
    <mergeCell ref="L1414:L1415"/>
    <mergeCell ref="M1414:M1415"/>
    <mergeCell ref="N1414:O1414"/>
    <mergeCell ref="P1414:Q1414"/>
    <mergeCell ref="R1417:S1418"/>
    <mergeCell ref="B1401:B1410"/>
    <mergeCell ref="C1401:M1401"/>
    <mergeCell ref="P1401:S1402"/>
    <mergeCell ref="T1401:U1403"/>
    <mergeCell ref="V1401:V1403"/>
    <mergeCell ref="H1404:I1404"/>
    <mergeCell ref="O1404:P1406"/>
    <mergeCell ref="Q1404:Q1406"/>
    <mergeCell ref="R1404:S1406"/>
    <mergeCell ref="T1404:V1405"/>
    <mergeCell ref="H1405:I1405"/>
    <mergeCell ref="H1406:I1406"/>
    <mergeCell ref="H1407:I1407"/>
    <mergeCell ref="O1407:O1408"/>
    <mergeCell ref="P1407:S1407"/>
    <mergeCell ref="H1408:I1408"/>
    <mergeCell ref="P1421:Q1421"/>
    <mergeCell ref="R1421:S1421"/>
    <mergeCell ref="P1391:Q1391"/>
    <mergeCell ref="R1391:S1391"/>
    <mergeCell ref="P1388:Q1388"/>
    <mergeCell ref="R1388:S1388"/>
    <mergeCell ref="P1395:Q1395"/>
    <mergeCell ref="R1395:S1395"/>
    <mergeCell ref="P1396:Q1396"/>
    <mergeCell ref="P1386:Q1386"/>
    <mergeCell ref="P1387:Q1387"/>
    <mergeCell ref="C1402:E1402"/>
    <mergeCell ref="G1402:G1403"/>
    <mergeCell ref="H1402:I1403"/>
    <mergeCell ref="J1402:K1402"/>
    <mergeCell ref="C1403:D1403"/>
    <mergeCell ref="K1382:K1383"/>
    <mergeCell ref="L1382:L1383"/>
    <mergeCell ref="M1382:M1383"/>
    <mergeCell ref="N1382:O1382"/>
    <mergeCell ref="P1382:Q1382"/>
    <mergeCell ref="B1382:B1383"/>
    <mergeCell ref="H1382:H1383"/>
    <mergeCell ref="I1382:I1383"/>
    <mergeCell ref="J1382:J1383"/>
    <mergeCell ref="C1386:C1387"/>
    <mergeCell ref="D1386:D1387"/>
    <mergeCell ref="E1386:E1387"/>
    <mergeCell ref="F1386:F1387"/>
    <mergeCell ref="B1386:B1387"/>
    <mergeCell ref="K1386:K1387"/>
    <mergeCell ref="L1386:L1387"/>
    <mergeCell ref="H1386:H1387"/>
    <mergeCell ref="C1370:E1370"/>
    <mergeCell ref="G1370:G1371"/>
    <mergeCell ref="H1370:I1371"/>
    <mergeCell ref="J1370:K1370"/>
    <mergeCell ref="C1371:D1371"/>
    <mergeCell ref="B1369:B1378"/>
    <mergeCell ref="C1369:M1369"/>
    <mergeCell ref="T1369:U1371"/>
    <mergeCell ref="V1369:V1371"/>
    <mergeCell ref="H1372:I1372"/>
    <mergeCell ref="O1372:P1374"/>
    <mergeCell ref="Q1372:Q1374"/>
    <mergeCell ref="H1373:I1373"/>
    <mergeCell ref="H1374:I1374"/>
    <mergeCell ref="H1375:I1375"/>
    <mergeCell ref="O1375:O1376"/>
    <mergeCell ref="P1375:S1375"/>
    <mergeCell ref="H1376:I1376"/>
    <mergeCell ref="R1376:S1376"/>
    <mergeCell ref="H1377:I1377"/>
    <mergeCell ref="R1377:S1377"/>
    <mergeCell ref="C1378:E1378"/>
    <mergeCell ref="H1378:I1378"/>
    <mergeCell ref="O1378:S1378"/>
    <mergeCell ref="R1372:S1374"/>
    <mergeCell ref="T1372:V1373"/>
    <mergeCell ref="H1343:I1343"/>
    <mergeCell ref="O1343:O1344"/>
    <mergeCell ref="P1343:S1343"/>
    <mergeCell ref="H1344:I1344"/>
    <mergeCell ref="K1350:K1351"/>
    <mergeCell ref="L1350:L1351"/>
    <mergeCell ref="M1350:M1351"/>
    <mergeCell ref="N1350:O1350"/>
    <mergeCell ref="P1350:Q1350"/>
    <mergeCell ref="B1349:D1349"/>
    <mergeCell ref="B1350:B1351"/>
    <mergeCell ref="H1350:H1351"/>
    <mergeCell ref="I1350:I1351"/>
    <mergeCell ref="J1350:J1351"/>
    <mergeCell ref="R1344:S1344"/>
    <mergeCell ref="H1345:I1345"/>
    <mergeCell ref="R1345:S1345"/>
    <mergeCell ref="C1346:E1346"/>
    <mergeCell ref="H1346:I1346"/>
    <mergeCell ref="O1346:S1346"/>
    <mergeCell ref="R1350:S1351"/>
    <mergeCell ref="B1336:V1336"/>
    <mergeCell ref="P1328:Q1328"/>
    <mergeCell ref="R1328:S1328"/>
    <mergeCell ref="P1329:Q1329"/>
    <mergeCell ref="R1329:S1329"/>
    <mergeCell ref="P1330:Q1330"/>
    <mergeCell ref="R1330:S1330"/>
    <mergeCell ref="P1325:Q1325"/>
    <mergeCell ref="R1325:S1325"/>
    <mergeCell ref="P1326:Q1326"/>
    <mergeCell ref="R1326:S1326"/>
    <mergeCell ref="P1327:Q1327"/>
    <mergeCell ref="R1327:S1327"/>
    <mergeCell ref="T1350:V1350"/>
    <mergeCell ref="P1351:Q1351"/>
    <mergeCell ref="C1338:E1338"/>
    <mergeCell ref="G1338:G1339"/>
    <mergeCell ref="H1338:I1339"/>
    <mergeCell ref="J1338:K1338"/>
    <mergeCell ref="C1339:D1339"/>
    <mergeCell ref="B1337:B1346"/>
    <mergeCell ref="C1337:M1337"/>
    <mergeCell ref="P1337:S1338"/>
    <mergeCell ref="T1337:U1339"/>
    <mergeCell ref="V1337:V1339"/>
    <mergeCell ref="H1340:I1340"/>
    <mergeCell ref="O1340:P1342"/>
    <mergeCell ref="Q1340:Q1342"/>
    <mergeCell ref="R1340:S1342"/>
    <mergeCell ref="T1340:V1341"/>
    <mergeCell ref="H1341:I1341"/>
    <mergeCell ref="H1342:I1342"/>
    <mergeCell ref="P1322:Q1322"/>
    <mergeCell ref="R1322:S1322"/>
    <mergeCell ref="P1323:Q1323"/>
    <mergeCell ref="R1323:S1323"/>
    <mergeCell ref="P1324:Q1324"/>
    <mergeCell ref="R1324:S1324"/>
    <mergeCell ref="P1319:Q1319"/>
    <mergeCell ref="R1319:S1319"/>
    <mergeCell ref="P1320:Q1320"/>
    <mergeCell ref="R1320:S1320"/>
    <mergeCell ref="P1321:Q1321"/>
    <mergeCell ref="R1321:S1321"/>
    <mergeCell ref="R1315:S1316"/>
    <mergeCell ref="P1331:Q1331"/>
    <mergeCell ref="R1331:S1331"/>
    <mergeCell ref="P1332:Q1332"/>
    <mergeCell ref="R1332:S1332"/>
    <mergeCell ref="T1315:V1315"/>
    <mergeCell ref="P1316:Q1316"/>
    <mergeCell ref="P1318:Q1318"/>
    <mergeCell ref="R1318:S1318"/>
    <mergeCell ref="C1303:E1303"/>
    <mergeCell ref="G1303:G1304"/>
    <mergeCell ref="H1303:I1304"/>
    <mergeCell ref="J1303:K1303"/>
    <mergeCell ref="C1304:D1304"/>
    <mergeCell ref="B1302:B1311"/>
    <mergeCell ref="C1302:M1302"/>
    <mergeCell ref="P1302:S1303"/>
    <mergeCell ref="T1302:U1304"/>
    <mergeCell ref="V1302:V1304"/>
    <mergeCell ref="H1305:I1305"/>
    <mergeCell ref="O1305:P1307"/>
    <mergeCell ref="Q1305:Q1307"/>
    <mergeCell ref="R1305:S1307"/>
    <mergeCell ref="T1305:V1306"/>
    <mergeCell ref="H1306:I1306"/>
    <mergeCell ref="H1307:I1307"/>
    <mergeCell ref="H1308:I1308"/>
    <mergeCell ref="O1308:O1309"/>
    <mergeCell ref="P1308:S1308"/>
    <mergeCell ref="H1309:I1309"/>
    <mergeCell ref="J1315:J1316"/>
    <mergeCell ref="R1309:S1309"/>
    <mergeCell ref="H1310:I1310"/>
    <mergeCell ref="R1310:S1310"/>
    <mergeCell ref="C1311:E1311"/>
    <mergeCell ref="H1311:I1311"/>
    <mergeCell ref="O1311:S1311"/>
    <mergeCell ref="P1284:Q1284"/>
    <mergeCell ref="P1285:Q1285"/>
    <mergeCell ref="P1286:Q1286"/>
    <mergeCell ref="R1280:S1281"/>
    <mergeCell ref="T1280:V1280"/>
    <mergeCell ref="P1281:Q1281"/>
    <mergeCell ref="P1283:Q1283"/>
    <mergeCell ref="F1283:F1284"/>
    <mergeCell ref="F1285:F1286"/>
    <mergeCell ref="F1287:F1288"/>
    <mergeCell ref="K1283:K1284"/>
    <mergeCell ref="K1285:K1286"/>
    <mergeCell ref="K1287:K1288"/>
    <mergeCell ref="L1283:L1284"/>
    <mergeCell ref="L1285:L1286"/>
    <mergeCell ref="L1287:L1288"/>
    <mergeCell ref="R1283:S1284"/>
    <mergeCell ref="R1285:S1286"/>
    <mergeCell ref="R1287:S1288"/>
    <mergeCell ref="H1283:H1284"/>
    <mergeCell ref="H1285:H1286"/>
    <mergeCell ref="H1287:H1288"/>
    <mergeCell ref="P1287:Q1287"/>
    <mergeCell ref="P1288:Q1288"/>
    <mergeCell ref="C1268:E1268"/>
    <mergeCell ref="G1268:G1269"/>
    <mergeCell ref="H1268:I1269"/>
    <mergeCell ref="J1268:K1268"/>
    <mergeCell ref="C1269:D1269"/>
    <mergeCell ref="B1267:B1276"/>
    <mergeCell ref="C1267:M1267"/>
    <mergeCell ref="P1267:S1268"/>
    <mergeCell ref="T1267:U1269"/>
    <mergeCell ref="V1267:V1269"/>
    <mergeCell ref="H1270:I1270"/>
    <mergeCell ref="O1270:P1272"/>
    <mergeCell ref="Q1270:Q1272"/>
    <mergeCell ref="R1270:S1272"/>
    <mergeCell ref="T1270:V1271"/>
    <mergeCell ref="H1271:I1271"/>
    <mergeCell ref="H1272:I1272"/>
    <mergeCell ref="H1273:I1273"/>
    <mergeCell ref="O1273:O1274"/>
    <mergeCell ref="P1273:S1273"/>
    <mergeCell ref="H1274:I1274"/>
    <mergeCell ref="R1274:S1274"/>
    <mergeCell ref="H1275:I1275"/>
    <mergeCell ref="R1275:S1275"/>
    <mergeCell ref="C1276:E1276"/>
    <mergeCell ref="H1276:I1276"/>
    <mergeCell ref="O1276:S1276"/>
    <mergeCell ref="P1250:Q1250"/>
    <mergeCell ref="R1250:S1250"/>
    <mergeCell ref="P1251:Q1251"/>
    <mergeCell ref="R1246:S1247"/>
    <mergeCell ref="T1246:V1246"/>
    <mergeCell ref="P1247:Q1247"/>
    <mergeCell ref="P1249:Q1249"/>
    <mergeCell ref="R1249:S1249"/>
    <mergeCell ref="P1261:Q1261"/>
    <mergeCell ref="R1261:S1261"/>
    <mergeCell ref="P1262:Q1262"/>
    <mergeCell ref="R1262:S1262"/>
    <mergeCell ref="B1266:V1266"/>
    <mergeCell ref="P1258:Q1258"/>
    <mergeCell ref="R1258:S1258"/>
    <mergeCell ref="P1259:Q1259"/>
    <mergeCell ref="R1259:S1259"/>
    <mergeCell ref="P1260:Q1260"/>
    <mergeCell ref="R1260:S1260"/>
    <mergeCell ref="P1255:Q1255"/>
    <mergeCell ref="R1255:S1255"/>
    <mergeCell ref="P1256:Q1256"/>
    <mergeCell ref="R1256:S1256"/>
    <mergeCell ref="P1257:Q1257"/>
    <mergeCell ref="R1257:S1257"/>
    <mergeCell ref="K1246:K1247"/>
    <mergeCell ref="L1246:L1247"/>
    <mergeCell ref="M1246:M1247"/>
    <mergeCell ref="N1246:O1246"/>
    <mergeCell ref="P1246:Q1246"/>
    <mergeCell ref="C1251:C1252"/>
    <mergeCell ref="D1251:D1252"/>
    <mergeCell ref="B1245:D1245"/>
    <mergeCell ref="B1246:B1247"/>
    <mergeCell ref="H1246:H1247"/>
    <mergeCell ref="I1246:I1247"/>
    <mergeCell ref="J1246:J1247"/>
    <mergeCell ref="R1240:S1240"/>
    <mergeCell ref="H1241:I1241"/>
    <mergeCell ref="R1241:S1241"/>
    <mergeCell ref="C1242:E1242"/>
    <mergeCell ref="H1242:I1242"/>
    <mergeCell ref="O1242:S1242"/>
    <mergeCell ref="C1234:E1234"/>
    <mergeCell ref="G1234:G1235"/>
    <mergeCell ref="H1234:I1235"/>
    <mergeCell ref="J1234:K1234"/>
    <mergeCell ref="C1235:D1235"/>
    <mergeCell ref="B1233:B1242"/>
    <mergeCell ref="C1233:M1233"/>
    <mergeCell ref="P1233:S1234"/>
    <mergeCell ref="T1233:U1235"/>
    <mergeCell ref="V1233:V1235"/>
    <mergeCell ref="H1236:I1236"/>
    <mergeCell ref="O1236:P1238"/>
    <mergeCell ref="Q1236:Q1238"/>
    <mergeCell ref="R1236:S1238"/>
    <mergeCell ref="T1236:V1237"/>
    <mergeCell ref="H1237:I1237"/>
    <mergeCell ref="H1238:I1238"/>
    <mergeCell ref="H1239:I1239"/>
    <mergeCell ref="O1239:O1240"/>
    <mergeCell ref="P1239:S1239"/>
    <mergeCell ref="H1240:I1240"/>
    <mergeCell ref="P1227:Q1227"/>
    <mergeCell ref="R1227:S1227"/>
    <mergeCell ref="P1228:Q1228"/>
    <mergeCell ref="R1228:S1228"/>
    <mergeCell ref="B1232:V1232"/>
    <mergeCell ref="P1224:Q1224"/>
    <mergeCell ref="R1224:S1224"/>
    <mergeCell ref="P1225:Q1225"/>
    <mergeCell ref="R1225:S1225"/>
    <mergeCell ref="P1226:Q1226"/>
    <mergeCell ref="R1226:S1226"/>
    <mergeCell ref="P1221:Q1221"/>
    <mergeCell ref="R1221:S1221"/>
    <mergeCell ref="P1222:Q1222"/>
    <mergeCell ref="R1222:S1222"/>
    <mergeCell ref="P1223:Q1223"/>
    <mergeCell ref="R1223:S1223"/>
    <mergeCell ref="P1218:Q1218"/>
    <mergeCell ref="R1218:S1218"/>
    <mergeCell ref="P1219:Q1219"/>
    <mergeCell ref="R1219:S1219"/>
    <mergeCell ref="P1220:Q1220"/>
    <mergeCell ref="R1220:S1220"/>
    <mergeCell ref="P1193:Q1193"/>
    <mergeCell ref="R1193:S1193"/>
    <mergeCell ref="B1197:V1197"/>
    <mergeCell ref="P1189:Q1189"/>
    <mergeCell ref="R1189:S1189"/>
    <mergeCell ref="P1190:Q1190"/>
    <mergeCell ref="R1190:S1190"/>
    <mergeCell ref="P1191:Q1191"/>
    <mergeCell ref="R1191:S1191"/>
    <mergeCell ref="P1215:Q1215"/>
    <mergeCell ref="R1215:S1215"/>
    <mergeCell ref="P1216:Q1216"/>
    <mergeCell ref="R1216:S1216"/>
    <mergeCell ref="P1217:Q1217"/>
    <mergeCell ref="R1217:S1217"/>
    <mergeCell ref="R1211:S1212"/>
    <mergeCell ref="T1211:V1211"/>
    <mergeCell ref="P1212:Q1212"/>
    <mergeCell ref="P1214:Q1214"/>
    <mergeCell ref="R1214:S1214"/>
    <mergeCell ref="R1201:S1203"/>
    <mergeCell ref="T1201:V1202"/>
    <mergeCell ref="H1202:I1202"/>
    <mergeCell ref="H1203:I1203"/>
    <mergeCell ref="H1204:I1204"/>
    <mergeCell ref="O1204:O1205"/>
    <mergeCell ref="P1204:S1204"/>
    <mergeCell ref="H1205:I1205"/>
    <mergeCell ref="K1211:K1212"/>
    <mergeCell ref="L1211:L1212"/>
    <mergeCell ref="M1211:M1212"/>
    <mergeCell ref="N1211:O1211"/>
    <mergeCell ref="C1199:E1199"/>
    <mergeCell ref="G1199:G1200"/>
    <mergeCell ref="H1199:I1200"/>
    <mergeCell ref="J1199:K1199"/>
    <mergeCell ref="C1200:D1200"/>
    <mergeCell ref="B1198:B1207"/>
    <mergeCell ref="C1198:M1198"/>
    <mergeCell ref="P1198:S1199"/>
    <mergeCell ref="T1198:U1200"/>
    <mergeCell ref="V1198:V1200"/>
    <mergeCell ref="H1201:I1201"/>
    <mergeCell ref="O1201:P1203"/>
    <mergeCell ref="Q1201:Q1203"/>
    <mergeCell ref="B1210:D1210"/>
    <mergeCell ref="B1211:B1212"/>
    <mergeCell ref="H1211:H1212"/>
    <mergeCell ref="I1211:I1212"/>
    <mergeCell ref="J1211:J1212"/>
    <mergeCell ref="R1205:S1205"/>
    <mergeCell ref="H1206:I1206"/>
    <mergeCell ref="R1206:S1206"/>
    <mergeCell ref="C1207:E1207"/>
    <mergeCell ref="H1207:I1207"/>
    <mergeCell ref="O1207:S1207"/>
    <mergeCell ref="P1211:Q1211"/>
    <mergeCell ref="P1183:Q1183"/>
    <mergeCell ref="R1183:S1183"/>
    <mergeCell ref="P1184:Q1184"/>
    <mergeCell ref="R1184:S1184"/>
    <mergeCell ref="P1185:Q1185"/>
    <mergeCell ref="R1185:S1185"/>
    <mergeCell ref="P1180:Q1180"/>
    <mergeCell ref="P1181:Q1181"/>
    <mergeCell ref="R1181:S1181"/>
    <mergeCell ref="P1182:Q1182"/>
    <mergeCell ref="R1182:S1182"/>
    <mergeCell ref="R1176:S1177"/>
    <mergeCell ref="T1176:V1176"/>
    <mergeCell ref="P1177:Q1177"/>
    <mergeCell ref="P1179:Q1179"/>
    <mergeCell ref="P1192:Q1192"/>
    <mergeCell ref="R1192:S1192"/>
    <mergeCell ref="P1186:Q1186"/>
    <mergeCell ref="R1186:S1186"/>
    <mergeCell ref="P1187:Q1187"/>
    <mergeCell ref="R1187:S1187"/>
    <mergeCell ref="P1188:Q1188"/>
    <mergeCell ref="R1188:S1188"/>
    <mergeCell ref="P1169:S1169"/>
    <mergeCell ref="H1170:I1170"/>
    <mergeCell ref="K1176:K1177"/>
    <mergeCell ref="L1176:L1177"/>
    <mergeCell ref="M1176:M1177"/>
    <mergeCell ref="N1176:O1176"/>
    <mergeCell ref="P1176:Q1176"/>
    <mergeCell ref="B1175:D1175"/>
    <mergeCell ref="B1176:B1177"/>
    <mergeCell ref="H1176:H1177"/>
    <mergeCell ref="I1176:I1177"/>
    <mergeCell ref="J1176:J1177"/>
    <mergeCell ref="R1170:S1170"/>
    <mergeCell ref="H1171:I1171"/>
    <mergeCell ref="R1171:S1171"/>
    <mergeCell ref="C1172:E1172"/>
    <mergeCell ref="H1172:I1172"/>
    <mergeCell ref="O1172:S1172"/>
    <mergeCell ref="B1162:V1162"/>
    <mergeCell ref="P1154:Q1154"/>
    <mergeCell ref="R1154:S1154"/>
    <mergeCell ref="P1155:Q1155"/>
    <mergeCell ref="R1155:S1155"/>
    <mergeCell ref="P1156:Q1156"/>
    <mergeCell ref="R1156:S1156"/>
    <mergeCell ref="P1151:Q1151"/>
    <mergeCell ref="R1151:S1151"/>
    <mergeCell ref="P1152:Q1152"/>
    <mergeCell ref="R1152:S1152"/>
    <mergeCell ref="P1153:Q1153"/>
    <mergeCell ref="R1153:S1153"/>
    <mergeCell ref="C1164:E1164"/>
    <mergeCell ref="G1164:G1165"/>
    <mergeCell ref="H1164:I1165"/>
    <mergeCell ref="J1164:K1164"/>
    <mergeCell ref="C1165:D1165"/>
    <mergeCell ref="B1163:B1172"/>
    <mergeCell ref="C1163:M1163"/>
    <mergeCell ref="P1163:S1164"/>
    <mergeCell ref="T1163:U1165"/>
    <mergeCell ref="V1163:V1165"/>
    <mergeCell ref="H1166:I1166"/>
    <mergeCell ref="O1166:P1168"/>
    <mergeCell ref="Q1166:Q1168"/>
    <mergeCell ref="R1166:S1168"/>
    <mergeCell ref="T1166:V1167"/>
    <mergeCell ref="H1167:I1167"/>
    <mergeCell ref="H1168:I1168"/>
    <mergeCell ref="H1169:I1169"/>
    <mergeCell ref="O1169:O1170"/>
    <mergeCell ref="P1150:Q1150"/>
    <mergeCell ref="R1150:S1150"/>
    <mergeCell ref="P1147:Q1147"/>
    <mergeCell ref="R1147:S1147"/>
    <mergeCell ref="R1143:S1144"/>
    <mergeCell ref="T1143:V1143"/>
    <mergeCell ref="P1144:Q1144"/>
    <mergeCell ref="P1146:Q1146"/>
    <mergeCell ref="R1146:S1146"/>
    <mergeCell ref="P1157:Q1157"/>
    <mergeCell ref="R1157:S1157"/>
    <mergeCell ref="P1158:Q1158"/>
    <mergeCell ref="R1158:S1158"/>
    <mergeCell ref="C1131:E1131"/>
    <mergeCell ref="G1131:G1132"/>
    <mergeCell ref="H1131:I1132"/>
    <mergeCell ref="J1131:K1131"/>
    <mergeCell ref="C1132:D1132"/>
    <mergeCell ref="H1143:H1144"/>
    <mergeCell ref="I1143:I1144"/>
    <mergeCell ref="J1143:J1144"/>
    <mergeCell ref="P1148:Q1148"/>
    <mergeCell ref="R1148:S1148"/>
    <mergeCell ref="P1149:Q1149"/>
    <mergeCell ref="R1149:S1149"/>
    <mergeCell ref="M1143:M1144"/>
    <mergeCell ref="B1130:B1139"/>
    <mergeCell ref="C1130:M1130"/>
    <mergeCell ref="P1130:S1131"/>
    <mergeCell ref="T1130:U1132"/>
    <mergeCell ref="V1130:V1132"/>
    <mergeCell ref="H1133:I1133"/>
    <mergeCell ref="O1133:P1135"/>
    <mergeCell ref="Q1133:Q1135"/>
    <mergeCell ref="R1133:S1135"/>
    <mergeCell ref="T1133:V1134"/>
    <mergeCell ref="H1134:I1134"/>
    <mergeCell ref="H1135:I1135"/>
    <mergeCell ref="H1136:I1136"/>
    <mergeCell ref="O1136:O1137"/>
    <mergeCell ref="P1136:S1136"/>
    <mergeCell ref="H1137:I1137"/>
    <mergeCell ref="R1137:S1137"/>
    <mergeCell ref="H1138:I1138"/>
    <mergeCell ref="R1138:S1138"/>
    <mergeCell ref="C1139:E1139"/>
    <mergeCell ref="H1139:I1139"/>
    <mergeCell ref="O1139:S1139"/>
    <mergeCell ref="P1115:Q1115"/>
    <mergeCell ref="R1115:S1115"/>
    <mergeCell ref="B1113:B1114"/>
    <mergeCell ref="P1113:Q1114"/>
    <mergeCell ref="P1116:Q1116"/>
    <mergeCell ref="R1116:S1116"/>
    <mergeCell ref="P1117:Q1117"/>
    <mergeCell ref="R1109:S1110"/>
    <mergeCell ref="T1109:V1109"/>
    <mergeCell ref="P1110:Q1110"/>
    <mergeCell ref="P1112:Q1112"/>
    <mergeCell ref="R1112:S1112"/>
    <mergeCell ref="P1124:Q1124"/>
    <mergeCell ref="R1124:S1124"/>
    <mergeCell ref="P1125:Q1125"/>
    <mergeCell ref="R1125:S1125"/>
    <mergeCell ref="P1121:Q1121"/>
    <mergeCell ref="R1121:S1121"/>
    <mergeCell ref="P1122:Q1122"/>
    <mergeCell ref="R1122:S1122"/>
    <mergeCell ref="P1123:Q1123"/>
    <mergeCell ref="R1123:S1123"/>
    <mergeCell ref="P1118:Q1118"/>
    <mergeCell ref="P1119:Q1119"/>
    <mergeCell ref="R1119:S1119"/>
    <mergeCell ref="P1120:Q1120"/>
    <mergeCell ref="R1120:S1120"/>
    <mergeCell ref="C1115:C1116"/>
    <mergeCell ref="D1115:D1116"/>
    <mergeCell ref="C1117:C1118"/>
    <mergeCell ref="D1117:D1118"/>
    <mergeCell ref="E1113:E1114"/>
    <mergeCell ref="L1109:L1110"/>
    <mergeCell ref="M1109:M1110"/>
    <mergeCell ref="N1109:O1109"/>
    <mergeCell ref="P1109:Q1109"/>
    <mergeCell ref="B1108:D1108"/>
    <mergeCell ref="B1109:B1110"/>
    <mergeCell ref="H1109:H1110"/>
    <mergeCell ref="I1109:I1110"/>
    <mergeCell ref="J1109:J1110"/>
    <mergeCell ref="R1103:S1103"/>
    <mergeCell ref="H1104:I1104"/>
    <mergeCell ref="R1104:S1104"/>
    <mergeCell ref="C1105:E1105"/>
    <mergeCell ref="H1105:I1105"/>
    <mergeCell ref="O1105:S1105"/>
    <mergeCell ref="C1097:E1097"/>
    <mergeCell ref="G1097:G1098"/>
    <mergeCell ref="H1097:I1098"/>
    <mergeCell ref="J1097:K1097"/>
    <mergeCell ref="C1098:D1098"/>
    <mergeCell ref="B1096:B1105"/>
    <mergeCell ref="C1096:M1096"/>
    <mergeCell ref="P1096:S1097"/>
    <mergeCell ref="T1099:V1100"/>
    <mergeCell ref="H1100:I1100"/>
    <mergeCell ref="H1101:I1101"/>
    <mergeCell ref="H1102:I1102"/>
    <mergeCell ref="O1102:O1103"/>
    <mergeCell ref="P1102:S1102"/>
    <mergeCell ref="H1103:I1103"/>
    <mergeCell ref="R1076:S1077"/>
    <mergeCell ref="T1076:V1076"/>
    <mergeCell ref="P1077:Q1077"/>
    <mergeCell ref="K1076:K1077"/>
    <mergeCell ref="L1076:L1077"/>
    <mergeCell ref="M1076:M1077"/>
    <mergeCell ref="N1076:O1076"/>
    <mergeCell ref="P1076:Q1076"/>
    <mergeCell ref="K1080:K1081"/>
    <mergeCell ref="L1080:L1081"/>
    <mergeCell ref="R1080:S1081"/>
    <mergeCell ref="P1081:Q1081"/>
    <mergeCell ref="H1076:H1077"/>
    <mergeCell ref="I1076:I1077"/>
    <mergeCell ref="J1076:J1077"/>
    <mergeCell ref="R1088:S1088"/>
    <mergeCell ref="H1037:I1037"/>
    <mergeCell ref="R1037:S1037"/>
    <mergeCell ref="H1071:I1071"/>
    <mergeCell ref="H1080:H1081"/>
    <mergeCell ref="O1066:P1068"/>
    <mergeCell ref="Q1066:Q1068"/>
    <mergeCell ref="R1066:S1068"/>
    <mergeCell ref="T1066:V1067"/>
    <mergeCell ref="C1064:E1064"/>
    <mergeCell ref="G1064:G1065"/>
    <mergeCell ref="H1064:I1065"/>
    <mergeCell ref="J1064:K1064"/>
    <mergeCell ref="C1065:D1065"/>
    <mergeCell ref="C1063:M1063"/>
    <mergeCell ref="P1063:S1064"/>
    <mergeCell ref="T1063:U1065"/>
    <mergeCell ref="V1063:V1065"/>
    <mergeCell ref="P1057:Q1057"/>
    <mergeCell ref="R1057:S1057"/>
    <mergeCell ref="P1058:Q1058"/>
    <mergeCell ref="B1062:V1062"/>
    <mergeCell ref="C1045:C1046"/>
    <mergeCell ref="B1045:B1046"/>
    <mergeCell ref="D1045:D1046"/>
    <mergeCell ref="E1045:E1046"/>
    <mergeCell ref="F1045:F1046"/>
    <mergeCell ref="K1045:K1046"/>
    <mergeCell ref="L1045:L1046"/>
    <mergeCell ref="R1045:S1046"/>
    <mergeCell ref="H1045:H1046"/>
    <mergeCell ref="R1055:S1055"/>
    <mergeCell ref="P1056:Q1056"/>
    <mergeCell ref="O1035:O1036"/>
    <mergeCell ref="R1051:S1051"/>
    <mergeCell ref="P1052:Q1052"/>
    <mergeCell ref="R1052:S1052"/>
    <mergeCell ref="P1053:Q1053"/>
    <mergeCell ref="R1053:S1053"/>
    <mergeCell ref="P1048:Q1048"/>
    <mergeCell ref="R1048:S1048"/>
    <mergeCell ref="P1049:Q1049"/>
    <mergeCell ref="R1049:S1049"/>
    <mergeCell ref="P1050:Q1050"/>
    <mergeCell ref="R1050:S1050"/>
    <mergeCell ref="P1054:Q1054"/>
    <mergeCell ref="R1054:S1054"/>
    <mergeCell ref="P1055:Q1055"/>
    <mergeCell ref="P1047:Q1047"/>
    <mergeCell ref="R1047:S1047"/>
    <mergeCell ref="R1019:S1019"/>
    <mergeCell ref="C1038:E1038"/>
    <mergeCell ref="H1038:I1038"/>
    <mergeCell ref="O1038:S1038"/>
    <mergeCell ref="C1030:E1030"/>
    <mergeCell ref="G1030:G1031"/>
    <mergeCell ref="H1030:I1031"/>
    <mergeCell ref="J1030:K1030"/>
    <mergeCell ref="C1031:D1031"/>
    <mergeCell ref="P1046:Q1046"/>
    <mergeCell ref="R1042:S1043"/>
    <mergeCell ref="T1042:V1042"/>
    <mergeCell ref="P1043:Q1043"/>
    <mergeCell ref="P1045:Q1045"/>
    <mergeCell ref="K1042:K1043"/>
    <mergeCell ref="L1042:L1043"/>
    <mergeCell ref="M1042:M1043"/>
    <mergeCell ref="N1042:O1042"/>
    <mergeCell ref="P1042:Q1042"/>
    <mergeCell ref="B1041:D1041"/>
    <mergeCell ref="P1029:S1030"/>
    <mergeCell ref="T1029:U1031"/>
    <mergeCell ref="V1029:V1031"/>
    <mergeCell ref="H1032:I1032"/>
    <mergeCell ref="O1032:P1034"/>
    <mergeCell ref="H1042:H1043"/>
    <mergeCell ref="Q1032:Q1034"/>
    <mergeCell ref="R1032:S1034"/>
    <mergeCell ref="T1032:V1033"/>
    <mergeCell ref="H1033:I1033"/>
    <mergeCell ref="H1034:I1034"/>
    <mergeCell ref="H1035:I1035"/>
    <mergeCell ref="P1016:Q1016"/>
    <mergeCell ref="R1016:S1016"/>
    <mergeCell ref="P1012:Q1012"/>
    <mergeCell ref="R1012:S1012"/>
    <mergeCell ref="P1013:Q1013"/>
    <mergeCell ref="R1013:S1013"/>
    <mergeCell ref="R1009:S1010"/>
    <mergeCell ref="T1009:V1009"/>
    <mergeCell ref="P1010:Q1010"/>
    <mergeCell ref="L1009:L1010"/>
    <mergeCell ref="M1009:M1010"/>
    <mergeCell ref="N1009:O1009"/>
    <mergeCell ref="P1009:Q1009"/>
    <mergeCell ref="P1035:S1035"/>
    <mergeCell ref="H1036:I1036"/>
    <mergeCell ref="P1023:Q1023"/>
    <mergeCell ref="R1023:S1023"/>
    <mergeCell ref="P1024:Q1024"/>
    <mergeCell ref="R1024:S1024"/>
    <mergeCell ref="B1028:V1028"/>
    <mergeCell ref="P1020:Q1020"/>
    <mergeCell ref="R1020:S1020"/>
    <mergeCell ref="P1021:Q1021"/>
    <mergeCell ref="R1021:S1021"/>
    <mergeCell ref="P1022:Q1022"/>
    <mergeCell ref="R1022:S1022"/>
    <mergeCell ref="R1036:S1036"/>
    <mergeCell ref="P1017:Q1017"/>
    <mergeCell ref="R1017:S1017"/>
    <mergeCell ref="P1018:Q1018"/>
    <mergeCell ref="R1018:S1018"/>
    <mergeCell ref="P1019:Q1019"/>
    <mergeCell ref="C998:D998"/>
    <mergeCell ref="R1004:S1004"/>
    <mergeCell ref="C1005:E1005"/>
    <mergeCell ref="H1005:I1005"/>
    <mergeCell ref="O1005:S1005"/>
    <mergeCell ref="P983:Q983"/>
    <mergeCell ref="R983:S983"/>
    <mergeCell ref="P980:Q980"/>
    <mergeCell ref="R980:S980"/>
    <mergeCell ref="P981:Q981"/>
    <mergeCell ref="R981:S981"/>
    <mergeCell ref="B996:B1005"/>
    <mergeCell ref="C996:M996"/>
    <mergeCell ref="P996:S997"/>
    <mergeCell ref="P1014:Q1014"/>
    <mergeCell ref="R1014:S1014"/>
    <mergeCell ref="P1015:Q1015"/>
    <mergeCell ref="R1015:S1015"/>
    <mergeCell ref="T996:U998"/>
    <mergeCell ref="V996:V998"/>
    <mergeCell ref="H999:I999"/>
    <mergeCell ref="O999:P1001"/>
    <mergeCell ref="Q999:Q1001"/>
    <mergeCell ref="R999:S1001"/>
    <mergeCell ref="T999:V1000"/>
    <mergeCell ref="H1000:I1000"/>
    <mergeCell ref="R984:S984"/>
    <mergeCell ref="P985:Q985"/>
    <mergeCell ref="R985:S985"/>
    <mergeCell ref="P986:Q986"/>
    <mergeCell ref="R986:S986"/>
    <mergeCell ref="O1002:O1003"/>
    <mergeCell ref="P1002:S1002"/>
    <mergeCell ref="H1003:I1003"/>
    <mergeCell ref="P990:Q990"/>
    <mergeCell ref="R990:S990"/>
    <mergeCell ref="P991:Q991"/>
    <mergeCell ref="R991:S991"/>
    <mergeCell ref="B995:V995"/>
    <mergeCell ref="P987:Q987"/>
    <mergeCell ref="R987:S987"/>
    <mergeCell ref="P988:Q988"/>
    <mergeCell ref="R988:S988"/>
    <mergeCell ref="P989:Q989"/>
    <mergeCell ref="R989:S989"/>
    <mergeCell ref="P984:Q984"/>
    <mergeCell ref="C997:E997"/>
    <mergeCell ref="G997:G998"/>
    <mergeCell ref="H997:I998"/>
    <mergeCell ref="J997:K997"/>
    <mergeCell ref="M976:M977"/>
    <mergeCell ref="N976:O976"/>
    <mergeCell ref="P976:Q976"/>
    <mergeCell ref="B976:B977"/>
    <mergeCell ref="H976:H977"/>
    <mergeCell ref="R1003:S1003"/>
    <mergeCell ref="P982:Q982"/>
    <mergeCell ref="R982:S982"/>
    <mergeCell ref="P958:Q958"/>
    <mergeCell ref="R958:S958"/>
    <mergeCell ref="B962:V962"/>
    <mergeCell ref="P954:Q954"/>
    <mergeCell ref="R954:S954"/>
    <mergeCell ref="P955:Q955"/>
    <mergeCell ref="R955:S955"/>
    <mergeCell ref="P956:Q956"/>
    <mergeCell ref="R956:S956"/>
    <mergeCell ref="R976:S977"/>
    <mergeCell ref="T976:V976"/>
    <mergeCell ref="P977:Q977"/>
    <mergeCell ref="P979:Q979"/>
    <mergeCell ref="R979:S979"/>
    <mergeCell ref="R966:S968"/>
    <mergeCell ref="T966:V967"/>
    <mergeCell ref="O969:O970"/>
    <mergeCell ref="P969:S969"/>
    <mergeCell ref="B975:D975"/>
    <mergeCell ref="C964:E964"/>
    <mergeCell ref="G964:G965"/>
    <mergeCell ref="H964:I965"/>
    <mergeCell ref="J964:K964"/>
    <mergeCell ref="C965:D965"/>
    <mergeCell ref="B963:B972"/>
    <mergeCell ref="C963:M963"/>
    <mergeCell ref="P963:S964"/>
    <mergeCell ref="T963:U965"/>
    <mergeCell ref="V963:V965"/>
    <mergeCell ref="H966:I966"/>
    <mergeCell ref="O966:P968"/>
    <mergeCell ref="Q966:Q968"/>
    <mergeCell ref="R970:S970"/>
    <mergeCell ref="H971:I971"/>
    <mergeCell ref="R971:S971"/>
    <mergeCell ref="C972:E972"/>
    <mergeCell ref="H972:I972"/>
    <mergeCell ref="O972:S972"/>
    <mergeCell ref="H967:I967"/>
    <mergeCell ref="H968:I968"/>
    <mergeCell ref="H969:I969"/>
    <mergeCell ref="H970:I970"/>
    <mergeCell ref="P949:Q949"/>
    <mergeCell ref="R949:S949"/>
    <mergeCell ref="P950:Q950"/>
    <mergeCell ref="R950:S950"/>
    <mergeCell ref="P945:Q945"/>
    <mergeCell ref="R945:S945"/>
    <mergeCell ref="P946:Q946"/>
    <mergeCell ref="R946:S946"/>
    <mergeCell ref="P947:Q947"/>
    <mergeCell ref="R947:S947"/>
    <mergeCell ref="R941:S942"/>
    <mergeCell ref="T941:V941"/>
    <mergeCell ref="P942:Q942"/>
    <mergeCell ref="P944:Q944"/>
    <mergeCell ref="R944:S944"/>
    <mergeCell ref="P957:Q957"/>
    <mergeCell ref="R957:S957"/>
    <mergeCell ref="P951:Q951"/>
    <mergeCell ref="R951:S951"/>
    <mergeCell ref="P952:Q952"/>
    <mergeCell ref="R952:S952"/>
    <mergeCell ref="P953:Q953"/>
    <mergeCell ref="R953:S953"/>
    <mergeCell ref="M941:M942"/>
    <mergeCell ref="N941:O941"/>
    <mergeCell ref="P941:Q941"/>
    <mergeCell ref="B940:D940"/>
    <mergeCell ref="B941:B942"/>
    <mergeCell ref="H941:H942"/>
    <mergeCell ref="I941:I942"/>
    <mergeCell ref="J941:J942"/>
    <mergeCell ref="R935:S935"/>
    <mergeCell ref="H936:I936"/>
    <mergeCell ref="R936:S936"/>
    <mergeCell ref="C937:E937"/>
    <mergeCell ref="H937:I937"/>
    <mergeCell ref="O937:S937"/>
    <mergeCell ref="P948:Q948"/>
    <mergeCell ref="R948:S948"/>
    <mergeCell ref="C929:E929"/>
    <mergeCell ref="G929:G930"/>
    <mergeCell ref="H929:I930"/>
    <mergeCell ref="J929:K929"/>
    <mergeCell ref="C930:D930"/>
    <mergeCell ref="B928:B937"/>
    <mergeCell ref="C928:M928"/>
    <mergeCell ref="P928:S929"/>
    <mergeCell ref="K941:K942"/>
    <mergeCell ref="L941:L942"/>
    <mergeCell ref="T928:U930"/>
    <mergeCell ref="V928:V930"/>
    <mergeCell ref="H931:I931"/>
    <mergeCell ref="O931:P933"/>
    <mergeCell ref="Q931:Q933"/>
    <mergeCell ref="R931:S933"/>
    <mergeCell ref="T931:V932"/>
    <mergeCell ref="H932:I932"/>
    <mergeCell ref="H933:I933"/>
    <mergeCell ref="H934:I934"/>
    <mergeCell ref="O934:O935"/>
    <mergeCell ref="P934:S934"/>
    <mergeCell ref="H935:I935"/>
    <mergeCell ref="P913:Q913"/>
    <mergeCell ref="R913:S913"/>
    <mergeCell ref="P914:Q914"/>
    <mergeCell ref="R914:S914"/>
    <mergeCell ref="P915:Q915"/>
    <mergeCell ref="R915:S915"/>
    <mergeCell ref="P922:Q922"/>
    <mergeCell ref="R922:S922"/>
    <mergeCell ref="P923:Q923"/>
    <mergeCell ref="R923:S923"/>
    <mergeCell ref="R921:S921"/>
    <mergeCell ref="P916:Q916"/>
    <mergeCell ref="R916:S916"/>
    <mergeCell ref="P917:Q917"/>
    <mergeCell ref="R917:S917"/>
    <mergeCell ref="P918:Q918"/>
    <mergeCell ref="R918:S918"/>
    <mergeCell ref="P910:Q910"/>
    <mergeCell ref="R910:S910"/>
    <mergeCell ref="P911:Q911"/>
    <mergeCell ref="R911:S911"/>
    <mergeCell ref="P912:Q912"/>
    <mergeCell ref="R912:S912"/>
    <mergeCell ref="R906:S907"/>
    <mergeCell ref="T906:V906"/>
    <mergeCell ref="P907:Q907"/>
    <mergeCell ref="P909:Q909"/>
    <mergeCell ref="R909:S909"/>
    <mergeCell ref="R896:S898"/>
    <mergeCell ref="T896:V897"/>
    <mergeCell ref="O899:O900"/>
    <mergeCell ref="P899:S899"/>
    <mergeCell ref="H900:I900"/>
    <mergeCell ref="K906:K907"/>
    <mergeCell ref="L906:L907"/>
    <mergeCell ref="M906:M907"/>
    <mergeCell ref="N906:O906"/>
    <mergeCell ref="P906:Q906"/>
    <mergeCell ref="B893:B902"/>
    <mergeCell ref="C893:M893"/>
    <mergeCell ref="P893:S894"/>
    <mergeCell ref="T893:U895"/>
    <mergeCell ref="V893:V895"/>
    <mergeCell ref="H896:I896"/>
    <mergeCell ref="O896:P898"/>
    <mergeCell ref="Q896:Q898"/>
    <mergeCell ref="H897:I897"/>
    <mergeCell ref="H898:I898"/>
    <mergeCell ref="H899:I899"/>
    <mergeCell ref="B905:D905"/>
    <mergeCell ref="B906:B907"/>
    <mergeCell ref="H906:H907"/>
    <mergeCell ref="I906:I907"/>
    <mergeCell ref="J906:J907"/>
    <mergeCell ref="R900:S900"/>
    <mergeCell ref="H901:I901"/>
    <mergeCell ref="R901:S901"/>
    <mergeCell ref="C902:E902"/>
    <mergeCell ref="H902:I902"/>
    <mergeCell ref="O902:S902"/>
    <mergeCell ref="T871:V871"/>
    <mergeCell ref="P872:Q872"/>
    <mergeCell ref="P874:Q874"/>
    <mergeCell ref="R874:S874"/>
    <mergeCell ref="P887:Q887"/>
    <mergeCell ref="R887:S887"/>
    <mergeCell ref="P881:Q881"/>
    <mergeCell ref="R881:S881"/>
    <mergeCell ref="P882:Q882"/>
    <mergeCell ref="R882:S882"/>
    <mergeCell ref="P883:Q883"/>
    <mergeCell ref="R883:S883"/>
    <mergeCell ref="C894:E894"/>
    <mergeCell ref="G894:G895"/>
    <mergeCell ref="H894:I895"/>
    <mergeCell ref="J894:K894"/>
    <mergeCell ref="C895:D895"/>
    <mergeCell ref="P888:Q888"/>
    <mergeCell ref="R888:S888"/>
    <mergeCell ref="B892:V892"/>
    <mergeCell ref="P884:Q884"/>
    <mergeCell ref="R884:S884"/>
    <mergeCell ref="P885:Q885"/>
    <mergeCell ref="R885:S885"/>
    <mergeCell ref="P886:Q886"/>
    <mergeCell ref="R886:S886"/>
    <mergeCell ref="P878:Q878"/>
    <mergeCell ref="R878:S878"/>
    <mergeCell ref="C876:C877"/>
    <mergeCell ref="D876:D877"/>
    <mergeCell ref="E876:E877"/>
    <mergeCell ref="F876:F877"/>
    <mergeCell ref="K876:K877"/>
    <mergeCell ref="L876:L877"/>
    <mergeCell ref="B876:B877"/>
    <mergeCell ref="H876:H877"/>
    <mergeCell ref="K871:K872"/>
    <mergeCell ref="L871:L872"/>
    <mergeCell ref="P879:Q879"/>
    <mergeCell ref="R879:S879"/>
    <mergeCell ref="P880:Q880"/>
    <mergeCell ref="R880:S880"/>
    <mergeCell ref="P875:Q875"/>
    <mergeCell ref="R875:S875"/>
    <mergeCell ref="P876:Q876"/>
    <mergeCell ref="R876:S876"/>
    <mergeCell ref="P877:Q877"/>
    <mergeCell ref="R877:S877"/>
    <mergeCell ref="R871:S872"/>
    <mergeCell ref="H864:I864"/>
    <mergeCell ref="O864:O865"/>
    <mergeCell ref="P864:S864"/>
    <mergeCell ref="H865:I865"/>
    <mergeCell ref="M871:M872"/>
    <mergeCell ref="N871:O871"/>
    <mergeCell ref="P871:Q871"/>
    <mergeCell ref="B870:D870"/>
    <mergeCell ref="B871:B872"/>
    <mergeCell ref="H871:H872"/>
    <mergeCell ref="I871:I872"/>
    <mergeCell ref="J871:J872"/>
    <mergeCell ref="R865:S865"/>
    <mergeCell ref="H866:I866"/>
    <mergeCell ref="R866:S866"/>
    <mergeCell ref="C867:E867"/>
    <mergeCell ref="H867:I867"/>
    <mergeCell ref="O867:S867"/>
    <mergeCell ref="P853:Q853"/>
    <mergeCell ref="R853:S853"/>
    <mergeCell ref="B857:V857"/>
    <mergeCell ref="P849:Q849"/>
    <mergeCell ref="R849:S849"/>
    <mergeCell ref="P850:Q850"/>
    <mergeCell ref="R850:S850"/>
    <mergeCell ref="P851:Q851"/>
    <mergeCell ref="R851:S851"/>
    <mergeCell ref="P846:Q846"/>
    <mergeCell ref="R846:S846"/>
    <mergeCell ref="P847:Q847"/>
    <mergeCell ref="R847:S847"/>
    <mergeCell ref="P848:Q848"/>
    <mergeCell ref="R848:S848"/>
    <mergeCell ref="C859:E859"/>
    <mergeCell ref="G859:G860"/>
    <mergeCell ref="H859:I860"/>
    <mergeCell ref="J859:K859"/>
    <mergeCell ref="C860:D860"/>
    <mergeCell ref="B858:B867"/>
    <mergeCell ref="C858:M858"/>
    <mergeCell ref="P858:S859"/>
    <mergeCell ref="T858:U860"/>
    <mergeCell ref="V858:V860"/>
    <mergeCell ref="H861:I861"/>
    <mergeCell ref="O861:P863"/>
    <mergeCell ref="Q861:Q863"/>
    <mergeCell ref="R861:S863"/>
    <mergeCell ref="T861:V862"/>
    <mergeCell ref="H862:I862"/>
    <mergeCell ref="H863:I863"/>
    <mergeCell ref="P844:Q844"/>
    <mergeCell ref="R844:S844"/>
    <mergeCell ref="P845:Q845"/>
    <mergeCell ref="R845:S845"/>
    <mergeCell ref="P840:Q840"/>
    <mergeCell ref="R840:S840"/>
    <mergeCell ref="P841:Q841"/>
    <mergeCell ref="R841:S841"/>
    <mergeCell ref="P842:Q842"/>
    <mergeCell ref="R842:S842"/>
    <mergeCell ref="R836:S837"/>
    <mergeCell ref="T836:V836"/>
    <mergeCell ref="P837:Q837"/>
    <mergeCell ref="P839:Q839"/>
    <mergeCell ref="R839:S839"/>
    <mergeCell ref="P852:Q852"/>
    <mergeCell ref="R852:S852"/>
    <mergeCell ref="K836:K837"/>
    <mergeCell ref="L836:L837"/>
    <mergeCell ref="M836:M837"/>
    <mergeCell ref="N836:O836"/>
    <mergeCell ref="P836:Q836"/>
    <mergeCell ref="B835:D835"/>
    <mergeCell ref="B836:B837"/>
    <mergeCell ref="H836:H837"/>
    <mergeCell ref="I836:I837"/>
    <mergeCell ref="J836:J837"/>
    <mergeCell ref="R830:S830"/>
    <mergeCell ref="H831:I831"/>
    <mergeCell ref="R831:S831"/>
    <mergeCell ref="C832:E832"/>
    <mergeCell ref="H832:I832"/>
    <mergeCell ref="O832:S832"/>
    <mergeCell ref="P843:Q843"/>
    <mergeCell ref="R843:S843"/>
    <mergeCell ref="C824:E824"/>
    <mergeCell ref="G824:G825"/>
    <mergeCell ref="H824:I825"/>
    <mergeCell ref="J824:K824"/>
    <mergeCell ref="C825:D825"/>
    <mergeCell ref="B823:B832"/>
    <mergeCell ref="C823:M823"/>
    <mergeCell ref="P823:S824"/>
    <mergeCell ref="T823:U825"/>
    <mergeCell ref="V823:V825"/>
    <mergeCell ref="H826:I826"/>
    <mergeCell ref="O826:P828"/>
    <mergeCell ref="Q826:Q828"/>
    <mergeCell ref="R826:S828"/>
    <mergeCell ref="T826:V827"/>
    <mergeCell ref="O829:O830"/>
    <mergeCell ref="P829:S829"/>
    <mergeCell ref="H830:I830"/>
    <mergeCell ref="P817:Q817"/>
    <mergeCell ref="R817:S817"/>
    <mergeCell ref="P818:Q818"/>
    <mergeCell ref="R818:S818"/>
    <mergeCell ref="B822:V822"/>
    <mergeCell ref="P814:Q814"/>
    <mergeCell ref="R814:S814"/>
    <mergeCell ref="P815:Q815"/>
    <mergeCell ref="R815:S815"/>
    <mergeCell ref="P816:Q816"/>
    <mergeCell ref="R816:S816"/>
    <mergeCell ref="P811:Q811"/>
    <mergeCell ref="R811:S811"/>
    <mergeCell ref="P812:Q812"/>
    <mergeCell ref="R812:S812"/>
    <mergeCell ref="P813:Q813"/>
    <mergeCell ref="R813:S813"/>
    <mergeCell ref="P808:Q808"/>
    <mergeCell ref="R808:S808"/>
    <mergeCell ref="K801:K802"/>
    <mergeCell ref="L801:L802"/>
    <mergeCell ref="P809:Q809"/>
    <mergeCell ref="R809:S809"/>
    <mergeCell ref="P810:Q810"/>
    <mergeCell ref="R810:S810"/>
    <mergeCell ref="P805:Q805"/>
    <mergeCell ref="R805:S805"/>
    <mergeCell ref="P806:Q806"/>
    <mergeCell ref="R806:S806"/>
    <mergeCell ref="P807:Q807"/>
    <mergeCell ref="R807:S807"/>
    <mergeCell ref="R801:S802"/>
    <mergeCell ref="T801:V801"/>
    <mergeCell ref="P802:Q802"/>
    <mergeCell ref="P804:Q804"/>
    <mergeCell ref="R804:S804"/>
    <mergeCell ref="C788:M788"/>
    <mergeCell ref="P788:S789"/>
    <mergeCell ref="T788:U790"/>
    <mergeCell ref="V788:V790"/>
    <mergeCell ref="H791:I791"/>
    <mergeCell ref="O791:P793"/>
    <mergeCell ref="Q791:Q793"/>
    <mergeCell ref="R791:S793"/>
    <mergeCell ref="T791:V792"/>
    <mergeCell ref="H792:I792"/>
    <mergeCell ref="H793:I793"/>
    <mergeCell ref="H794:I794"/>
    <mergeCell ref="O794:O795"/>
    <mergeCell ref="P794:S794"/>
    <mergeCell ref="H795:I795"/>
    <mergeCell ref="M801:M802"/>
    <mergeCell ref="N801:O801"/>
    <mergeCell ref="P801:Q801"/>
    <mergeCell ref="B800:D800"/>
    <mergeCell ref="B801:B802"/>
    <mergeCell ref="H801:H802"/>
    <mergeCell ref="I801:I802"/>
    <mergeCell ref="J801:J802"/>
    <mergeCell ref="R795:S795"/>
    <mergeCell ref="H796:I796"/>
    <mergeCell ref="R796:S796"/>
    <mergeCell ref="C797:E797"/>
    <mergeCell ref="H797:I797"/>
    <mergeCell ref="O797:S797"/>
    <mergeCell ref="P782:Q782"/>
    <mergeCell ref="R782:S782"/>
    <mergeCell ref="P783:Q783"/>
    <mergeCell ref="R783:S783"/>
    <mergeCell ref="B787:V787"/>
    <mergeCell ref="P779:Q779"/>
    <mergeCell ref="R779:S779"/>
    <mergeCell ref="P780:Q780"/>
    <mergeCell ref="R780:S780"/>
    <mergeCell ref="P781:Q781"/>
    <mergeCell ref="R781:S781"/>
    <mergeCell ref="P776:Q776"/>
    <mergeCell ref="R776:S776"/>
    <mergeCell ref="P777:Q777"/>
    <mergeCell ref="R777:S777"/>
    <mergeCell ref="P778:Q778"/>
    <mergeCell ref="R778:S778"/>
    <mergeCell ref="P773:Q773"/>
    <mergeCell ref="R773:S773"/>
    <mergeCell ref="P774:Q774"/>
    <mergeCell ref="R774:S774"/>
    <mergeCell ref="P775:Q775"/>
    <mergeCell ref="R775:S775"/>
    <mergeCell ref="P770:Q770"/>
    <mergeCell ref="R770:S770"/>
    <mergeCell ref="P771:Q771"/>
    <mergeCell ref="R771:S771"/>
    <mergeCell ref="P772:Q772"/>
    <mergeCell ref="R772:S772"/>
    <mergeCell ref="R766:S767"/>
    <mergeCell ref="T766:V766"/>
    <mergeCell ref="P767:Q767"/>
    <mergeCell ref="P769:Q769"/>
    <mergeCell ref="R769:S769"/>
    <mergeCell ref="M766:M767"/>
    <mergeCell ref="N766:O766"/>
    <mergeCell ref="P766:Q766"/>
    <mergeCell ref="B765:D765"/>
    <mergeCell ref="B766:B767"/>
    <mergeCell ref="H766:H767"/>
    <mergeCell ref="I766:I767"/>
    <mergeCell ref="J766:J767"/>
    <mergeCell ref="R760:S760"/>
    <mergeCell ref="H761:I761"/>
    <mergeCell ref="R761:S761"/>
    <mergeCell ref="C762:E762"/>
    <mergeCell ref="H762:I762"/>
    <mergeCell ref="O762:S762"/>
    <mergeCell ref="C754:E754"/>
    <mergeCell ref="G754:G755"/>
    <mergeCell ref="H754:I755"/>
    <mergeCell ref="J754:K754"/>
    <mergeCell ref="C755:D755"/>
    <mergeCell ref="B753:B762"/>
    <mergeCell ref="C753:M753"/>
    <mergeCell ref="P753:S754"/>
    <mergeCell ref="T753:U755"/>
    <mergeCell ref="V753:V755"/>
    <mergeCell ref="H756:I756"/>
    <mergeCell ref="O756:P758"/>
    <mergeCell ref="Q756:Q758"/>
    <mergeCell ref="R756:S758"/>
    <mergeCell ref="T756:V757"/>
    <mergeCell ref="H757:I757"/>
    <mergeCell ref="H758:I758"/>
    <mergeCell ref="H759:I759"/>
    <mergeCell ref="O759:O760"/>
    <mergeCell ref="P759:S759"/>
    <mergeCell ref="H760:I760"/>
    <mergeCell ref="P747:Q747"/>
    <mergeCell ref="R747:S747"/>
    <mergeCell ref="P748:Q748"/>
    <mergeCell ref="R748:S748"/>
    <mergeCell ref="B752:V752"/>
    <mergeCell ref="P744:Q744"/>
    <mergeCell ref="R744:S744"/>
    <mergeCell ref="P745:Q745"/>
    <mergeCell ref="R745:S745"/>
    <mergeCell ref="P746:Q746"/>
    <mergeCell ref="R746:S746"/>
    <mergeCell ref="P741:Q741"/>
    <mergeCell ref="R741:S741"/>
    <mergeCell ref="P742:Q742"/>
    <mergeCell ref="R742:S742"/>
    <mergeCell ref="P743:Q743"/>
    <mergeCell ref="R743:S743"/>
    <mergeCell ref="P738:Q738"/>
    <mergeCell ref="R738:S738"/>
    <mergeCell ref="P739:Q739"/>
    <mergeCell ref="R739:S739"/>
    <mergeCell ref="P740:Q740"/>
    <mergeCell ref="R740:S740"/>
    <mergeCell ref="P735:Q735"/>
    <mergeCell ref="R735:S735"/>
    <mergeCell ref="P736:Q736"/>
    <mergeCell ref="R736:S736"/>
    <mergeCell ref="P737:Q737"/>
    <mergeCell ref="R737:S737"/>
    <mergeCell ref="R731:S732"/>
    <mergeCell ref="T731:V731"/>
    <mergeCell ref="P732:Q732"/>
    <mergeCell ref="P734:Q734"/>
    <mergeCell ref="R734:S734"/>
    <mergeCell ref="K731:K732"/>
    <mergeCell ref="L731:L732"/>
    <mergeCell ref="M731:M732"/>
    <mergeCell ref="N731:O731"/>
    <mergeCell ref="P731:Q731"/>
    <mergeCell ref="B730:D730"/>
    <mergeCell ref="B731:B732"/>
    <mergeCell ref="H731:H732"/>
    <mergeCell ref="I731:I732"/>
    <mergeCell ref="J731:J732"/>
    <mergeCell ref="R725:S725"/>
    <mergeCell ref="H726:I726"/>
    <mergeCell ref="R726:S726"/>
    <mergeCell ref="C727:E727"/>
    <mergeCell ref="H727:I727"/>
    <mergeCell ref="O727:S727"/>
    <mergeCell ref="C719:E719"/>
    <mergeCell ref="G719:G720"/>
    <mergeCell ref="H719:I720"/>
    <mergeCell ref="J719:K719"/>
    <mergeCell ref="C720:D720"/>
    <mergeCell ref="B718:B727"/>
    <mergeCell ref="C718:M718"/>
    <mergeCell ref="P718:S719"/>
    <mergeCell ref="T718:U720"/>
    <mergeCell ref="V718:V720"/>
    <mergeCell ref="H721:I721"/>
    <mergeCell ref="O721:P723"/>
    <mergeCell ref="Q721:Q723"/>
    <mergeCell ref="R721:S723"/>
    <mergeCell ref="T721:V722"/>
    <mergeCell ref="H722:I722"/>
    <mergeCell ref="H723:I723"/>
    <mergeCell ref="H724:I724"/>
    <mergeCell ref="O724:O725"/>
    <mergeCell ref="P724:S724"/>
    <mergeCell ref="H725:I725"/>
    <mergeCell ref="P712:Q712"/>
    <mergeCell ref="R712:S712"/>
    <mergeCell ref="P713:Q713"/>
    <mergeCell ref="R713:S713"/>
    <mergeCell ref="B717:V717"/>
    <mergeCell ref="P709:Q709"/>
    <mergeCell ref="R709:S709"/>
    <mergeCell ref="P710:Q710"/>
    <mergeCell ref="R710:S710"/>
    <mergeCell ref="P711:Q711"/>
    <mergeCell ref="R711:S711"/>
    <mergeCell ref="P706:Q706"/>
    <mergeCell ref="R706:S706"/>
    <mergeCell ref="P707:Q707"/>
    <mergeCell ref="R707:S707"/>
    <mergeCell ref="P708:Q708"/>
    <mergeCell ref="R708:S708"/>
    <mergeCell ref="C710:C711"/>
    <mergeCell ref="D710:D711"/>
    <mergeCell ref="E710:E711"/>
    <mergeCell ref="F710:F711"/>
    <mergeCell ref="H710:H711"/>
    <mergeCell ref="K710:K711"/>
    <mergeCell ref="L710:L711"/>
    <mergeCell ref="B710:B711"/>
    <mergeCell ref="R703:S704"/>
    <mergeCell ref="T703:V703"/>
    <mergeCell ref="P704:Q704"/>
    <mergeCell ref="M703:M704"/>
    <mergeCell ref="N703:O703"/>
    <mergeCell ref="P703:Q703"/>
    <mergeCell ref="B702:D702"/>
    <mergeCell ref="B703:B704"/>
    <mergeCell ref="H703:H704"/>
    <mergeCell ref="I703:I704"/>
    <mergeCell ref="J703:J704"/>
    <mergeCell ref="R697:S697"/>
    <mergeCell ref="H698:I698"/>
    <mergeCell ref="R698:S698"/>
    <mergeCell ref="C699:E699"/>
    <mergeCell ref="H699:I699"/>
    <mergeCell ref="O699:S699"/>
    <mergeCell ref="I669:I670"/>
    <mergeCell ref="J669:J670"/>
    <mergeCell ref="C691:E691"/>
    <mergeCell ref="G691:G692"/>
    <mergeCell ref="H691:I692"/>
    <mergeCell ref="J691:K691"/>
    <mergeCell ref="C692:D692"/>
    <mergeCell ref="B690:B699"/>
    <mergeCell ref="C690:M690"/>
    <mergeCell ref="P690:S691"/>
    <mergeCell ref="T690:U692"/>
    <mergeCell ref="V690:V692"/>
    <mergeCell ref="H693:I693"/>
    <mergeCell ref="O693:P695"/>
    <mergeCell ref="Q693:Q695"/>
    <mergeCell ref="T693:V694"/>
    <mergeCell ref="H694:I694"/>
    <mergeCell ref="H695:I695"/>
    <mergeCell ref="H696:I696"/>
    <mergeCell ref="O696:O697"/>
    <mergeCell ref="P696:S696"/>
    <mergeCell ref="H697:I697"/>
    <mergeCell ref="R693:S695"/>
    <mergeCell ref="R669:S670"/>
    <mergeCell ref="T669:V669"/>
    <mergeCell ref="P670:Q670"/>
    <mergeCell ref="P672:Q672"/>
    <mergeCell ref="R672:S672"/>
    <mergeCell ref="K669:K670"/>
    <mergeCell ref="P669:Q669"/>
    <mergeCell ref="R663:S663"/>
    <mergeCell ref="H664:I664"/>
    <mergeCell ref="R664:S664"/>
    <mergeCell ref="P684:Q684"/>
    <mergeCell ref="R684:S684"/>
    <mergeCell ref="P685:Q685"/>
    <mergeCell ref="R685:S685"/>
    <mergeCell ref="P673:Q673"/>
    <mergeCell ref="R673:S673"/>
    <mergeCell ref="B689:V689"/>
    <mergeCell ref="P681:Q681"/>
    <mergeCell ref="R681:S681"/>
    <mergeCell ref="P682:Q682"/>
    <mergeCell ref="R682:S682"/>
    <mergeCell ref="P683:Q683"/>
    <mergeCell ref="R683:S683"/>
    <mergeCell ref="P679:Q679"/>
    <mergeCell ref="R679:S679"/>
    <mergeCell ref="P680:Q680"/>
    <mergeCell ref="R680:S680"/>
    <mergeCell ref="P675:Q675"/>
    <mergeCell ref="R675:S675"/>
    <mergeCell ref="P676:Q676"/>
    <mergeCell ref="P678:Q678"/>
    <mergeCell ref="R678:S678"/>
    <mergeCell ref="P674:Q674"/>
    <mergeCell ref="R674:S674"/>
    <mergeCell ref="R676:S676"/>
    <mergeCell ref="B668:D668"/>
    <mergeCell ref="B669:B670"/>
    <mergeCell ref="H669:H670"/>
    <mergeCell ref="P677:Q677"/>
    <mergeCell ref="R677:S677"/>
    <mergeCell ref="P642:Q642"/>
    <mergeCell ref="C665:E665"/>
    <mergeCell ref="H665:I665"/>
    <mergeCell ref="O665:S665"/>
    <mergeCell ref="C657:E657"/>
    <mergeCell ref="G657:G658"/>
    <mergeCell ref="H657:I658"/>
    <mergeCell ref="J657:K657"/>
    <mergeCell ref="C658:D658"/>
    <mergeCell ref="T659:V660"/>
    <mergeCell ref="H660:I660"/>
    <mergeCell ref="H661:I661"/>
    <mergeCell ref="H662:I662"/>
    <mergeCell ref="O662:O663"/>
    <mergeCell ref="P662:S662"/>
    <mergeCell ref="H663:I663"/>
    <mergeCell ref="C656:M656"/>
    <mergeCell ref="P656:S657"/>
    <mergeCell ref="T656:U658"/>
    <mergeCell ref="V656:V658"/>
    <mergeCell ref="H659:I659"/>
    <mergeCell ref="O659:P661"/>
    <mergeCell ref="Q659:Q661"/>
    <mergeCell ref="R659:S661"/>
    <mergeCell ref="B655:V655"/>
    <mergeCell ref="P647:Q647"/>
    <mergeCell ref="B656:B665"/>
    <mergeCell ref="L669:L670"/>
    <mergeCell ref="M669:M670"/>
    <mergeCell ref="N669:O669"/>
    <mergeCell ref="R637:S638"/>
    <mergeCell ref="T637:V637"/>
    <mergeCell ref="P638:Q638"/>
    <mergeCell ref="P640:Q640"/>
    <mergeCell ref="R640:S640"/>
    <mergeCell ref="P650:Q650"/>
    <mergeCell ref="R650:S650"/>
    <mergeCell ref="P651:Q651"/>
    <mergeCell ref="R651:S651"/>
    <mergeCell ref="M637:M638"/>
    <mergeCell ref="N637:O637"/>
    <mergeCell ref="P637:Q637"/>
    <mergeCell ref="B636:D636"/>
    <mergeCell ref="B637:B638"/>
    <mergeCell ref="H637:H638"/>
    <mergeCell ref="I637:I638"/>
    <mergeCell ref="J637:J638"/>
    <mergeCell ref="R642:S642"/>
    <mergeCell ref="P643:Q643"/>
    <mergeCell ref="R643:S643"/>
    <mergeCell ref="R641:S641"/>
    <mergeCell ref="R647:S647"/>
    <mergeCell ref="P648:Q648"/>
    <mergeCell ref="R648:S648"/>
    <mergeCell ref="P649:Q649"/>
    <mergeCell ref="R649:S649"/>
    <mergeCell ref="P644:Q644"/>
    <mergeCell ref="R644:S644"/>
    <mergeCell ref="P645:Q645"/>
    <mergeCell ref="R645:S645"/>
    <mergeCell ref="P646:Q646"/>
    <mergeCell ref="R646:S646"/>
    <mergeCell ref="R631:S631"/>
    <mergeCell ref="H632:I632"/>
    <mergeCell ref="R632:S632"/>
    <mergeCell ref="C633:E633"/>
    <mergeCell ref="H633:I633"/>
    <mergeCell ref="O633:S633"/>
    <mergeCell ref="C625:E625"/>
    <mergeCell ref="G625:G626"/>
    <mergeCell ref="H625:I626"/>
    <mergeCell ref="J625:K625"/>
    <mergeCell ref="C626:D626"/>
    <mergeCell ref="B624:B633"/>
    <mergeCell ref="C624:M624"/>
    <mergeCell ref="P624:S625"/>
    <mergeCell ref="T624:U626"/>
    <mergeCell ref="V624:V626"/>
    <mergeCell ref="H627:I627"/>
    <mergeCell ref="O627:P629"/>
    <mergeCell ref="Q627:Q629"/>
    <mergeCell ref="R627:S629"/>
    <mergeCell ref="T627:V628"/>
    <mergeCell ref="H628:I628"/>
    <mergeCell ref="H629:I629"/>
    <mergeCell ref="H630:I630"/>
    <mergeCell ref="O630:O631"/>
    <mergeCell ref="P630:S630"/>
    <mergeCell ref="H631:I631"/>
    <mergeCell ref="P618:Q618"/>
    <mergeCell ref="R618:S618"/>
    <mergeCell ref="P619:Q619"/>
    <mergeCell ref="R619:S619"/>
    <mergeCell ref="B623:V623"/>
    <mergeCell ref="P615:Q615"/>
    <mergeCell ref="R615:S615"/>
    <mergeCell ref="P616:Q616"/>
    <mergeCell ref="R616:S616"/>
    <mergeCell ref="P617:Q617"/>
    <mergeCell ref="R617:S617"/>
    <mergeCell ref="P612:Q612"/>
    <mergeCell ref="R612:S612"/>
    <mergeCell ref="P613:Q613"/>
    <mergeCell ref="R613:S613"/>
    <mergeCell ref="P614:Q614"/>
    <mergeCell ref="R614:S614"/>
    <mergeCell ref="P609:Q609"/>
    <mergeCell ref="R609:S609"/>
    <mergeCell ref="P610:Q610"/>
    <mergeCell ref="R610:S610"/>
    <mergeCell ref="P611:Q611"/>
    <mergeCell ref="R611:S611"/>
    <mergeCell ref="P606:Q606"/>
    <mergeCell ref="R606:S606"/>
    <mergeCell ref="P607:Q607"/>
    <mergeCell ref="R607:S607"/>
    <mergeCell ref="P608:Q608"/>
    <mergeCell ref="R608:S608"/>
    <mergeCell ref="R603:S604"/>
    <mergeCell ref="T603:V603"/>
    <mergeCell ref="P604:Q604"/>
    <mergeCell ref="K603:K604"/>
    <mergeCell ref="L603:L604"/>
    <mergeCell ref="M603:M604"/>
    <mergeCell ref="N603:O603"/>
    <mergeCell ref="P603:Q603"/>
    <mergeCell ref="B602:D602"/>
    <mergeCell ref="B603:B604"/>
    <mergeCell ref="H603:H604"/>
    <mergeCell ref="I603:I604"/>
    <mergeCell ref="J603:J604"/>
    <mergeCell ref="R597:S597"/>
    <mergeCell ref="H598:I598"/>
    <mergeCell ref="R598:S598"/>
    <mergeCell ref="C599:E599"/>
    <mergeCell ref="H599:I599"/>
    <mergeCell ref="O599:S599"/>
    <mergeCell ref="C591:E591"/>
    <mergeCell ref="G591:G592"/>
    <mergeCell ref="H591:I592"/>
    <mergeCell ref="J591:K591"/>
    <mergeCell ref="C592:D592"/>
    <mergeCell ref="B590:B599"/>
    <mergeCell ref="C590:M590"/>
    <mergeCell ref="P590:S591"/>
    <mergeCell ref="T590:U592"/>
    <mergeCell ref="V590:V592"/>
    <mergeCell ref="H593:I593"/>
    <mergeCell ref="O593:P595"/>
    <mergeCell ref="Q593:Q595"/>
    <mergeCell ref="R593:S595"/>
    <mergeCell ref="T593:V594"/>
    <mergeCell ref="H594:I594"/>
    <mergeCell ref="H595:I595"/>
    <mergeCell ref="H596:I596"/>
    <mergeCell ref="O596:O597"/>
    <mergeCell ref="P596:S596"/>
    <mergeCell ref="H597:I597"/>
    <mergeCell ref="P584:Q584"/>
    <mergeCell ref="R584:S584"/>
    <mergeCell ref="P585:Q585"/>
    <mergeCell ref="R585:S585"/>
    <mergeCell ref="B589:V589"/>
    <mergeCell ref="P581:Q581"/>
    <mergeCell ref="R581:S581"/>
    <mergeCell ref="P582:Q582"/>
    <mergeCell ref="R582:S582"/>
    <mergeCell ref="P583:Q583"/>
    <mergeCell ref="R583:S583"/>
    <mergeCell ref="P578:Q578"/>
    <mergeCell ref="R578:S578"/>
    <mergeCell ref="P579:Q579"/>
    <mergeCell ref="R579:S579"/>
    <mergeCell ref="P580:Q580"/>
    <mergeCell ref="R580:S580"/>
    <mergeCell ref="P575:Q575"/>
    <mergeCell ref="R575:S575"/>
    <mergeCell ref="P576:Q576"/>
    <mergeCell ref="R576:S576"/>
    <mergeCell ref="P577:Q577"/>
    <mergeCell ref="R577:S577"/>
    <mergeCell ref="P573:Q573"/>
    <mergeCell ref="R573:S573"/>
    <mergeCell ref="P574:Q574"/>
    <mergeCell ref="R574:S574"/>
    <mergeCell ref="R569:S570"/>
    <mergeCell ref="T569:V569"/>
    <mergeCell ref="P570:Q570"/>
    <mergeCell ref="P572:Q572"/>
    <mergeCell ref="R572:S572"/>
    <mergeCell ref="M569:M570"/>
    <mergeCell ref="N569:O569"/>
    <mergeCell ref="P569:Q569"/>
    <mergeCell ref="B568:D568"/>
    <mergeCell ref="B569:B570"/>
    <mergeCell ref="H569:H570"/>
    <mergeCell ref="I569:I570"/>
    <mergeCell ref="J569:J570"/>
    <mergeCell ref="R563:S563"/>
    <mergeCell ref="H564:I564"/>
    <mergeCell ref="R564:S564"/>
    <mergeCell ref="C565:E565"/>
    <mergeCell ref="H565:I565"/>
    <mergeCell ref="O565:S565"/>
    <mergeCell ref="C557:E557"/>
    <mergeCell ref="G557:G558"/>
    <mergeCell ref="H557:I558"/>
    <mergeCell ref="J557:K557"/>
    <mergeCell ref="C558:D558"/>
    <mergeCell ref="B556:B565"/>
    <mergeCell ref="C556:M556"/>
    <mergeCell ref="P556:S557"/>
    <mergeCell ref="T556:U558"/>
    <mergeCell ref="V556:V558"/>
    <mergeCell ref="H559:I559"/>
    <mergeCell ref="O559:P561"/>
    <mergeCell ref="Q559:Q561"/>
    <mergeCell ref="R559:S561"/>
    <mergeCell ref="T559:V560"/>
    <mergeCell ref="H560:I560"/>
    <mergeCell ref="H561:I561"/>
    <mergeCell ref="H562:I562"/>
    <mergeCell ref="O562:O563"/>
    <mergeCell ref="P562:S562"/>
    <mergeCell ref="H563:I563"/>
    <mergeCell ref="P550:Q550"/>
    <mergeCell ref="R550:S550"/>
    <mergeCell ref="P551:Q551"/>
    <mergeCell ref="R551:S551"/>
    <mergeCell ref="B555:V555"/>
    <mergeCell ref="P547:Q547"/>
    <mergeCell ref="R547:S547"/>
    <mergeCell ref="P548:Q548"/>
    <mergeCell ref="R548:S548"/>
    <mergeCell ref="P549:Q549"/>
    <mergeCell ref="R549:S549"/>
    <mergeCell ref="P544:Q544"/>
    <mergeCell ref="R544:S544"/>
    <mergeCell ref="P545:Q545"/>
    <mergeCell ref="R545:S545"/>
    <mergeCell ref="P546:Q546"/>
    <mergeCell ref="R546:S546"/>
    <mergeCell ref="P541:Q541"/>
    <mergeCell ref="R541:S541"/>
    <mergeCell ref="P542:Q542"/>
    <mergeCell ref="R542:S542"/>
    <mergeCell ref="P543:Q543"/>
    <mergeCell ref="R543:S543"/>
    <mergeCell ref="P538:Q538"/>
    <mergeCell ref="R538:S538"/>
    <mergeCell ref="P539:Q539"/>
    <mergeCell ref="R539:S539"/>
    <mergeCell ref="P540:Q540"/>
    <mergeCell ref="R540:S540"/>
    <mergeCell ref="R534:S535"/>
    <mergeCell ref="T534:V534"/>
    <mergeCell ref="P535:Q535"/>
    <mergeCell ref="P537:Q537"/>
    <mergeCell ref="R537:S537"/>
    <mergeCell ref="K534:K535"/>
    <mergeCell ref="L534:L535"/>
    <mergeCell ref="M534:M535"/>
    <mergeCell ref="N534:O534"/>
    <mergeCell ref="P534:Q534"/>
    <mergeCell ref="B533:D533"/>
    <mergeCell ref="B534:B535"/>
    <mergeCell ref="H534:H535"/>
    <mergeCell ref="I534:I535"/>
    <mergeCell ref="J534:J535"/>
    <mergeCell ref="R528:S528"/>
    <mergeCell ref="H529:I529"/>
    <mergeCell ref="R529:S529"/>
    <mergeCell ref="C530:E530"/>
    <mergeCell ref="H530:I530"/>
    <mergeCell ref="O530:S530"/>
    <mergeCell ref="C522:E522"/>
    <mergeCell ref="G522:G523"/>
    <mergeCell ref="H522:I523"/>
    <mergeCell ref="J522:K522"/>
    <mergeCell ref="C523:D523"/>
    <mergeCell ref="B521:B530"/>
    <mergeCell ref="C521:M521"/>
    <mergeCell ref="P521:S522"/>
    <mergeCell ref="T521:U523"/>
    <mergeCell ref="V521:V523"/>
    <mergeCell ref="H524:I524"/>
    <mergeCell ref="O524:P526"/>
    <mergeCell ref="Q524:Q526"/>
    <mergeCell ref="R524:S526"/>
    <mergeCell ref="T524:V525"/>
    <mergeCell ref="H525:I525"/>
    <mergeCell ref="H526:I526"/>
    <mergeCell ref="H527:I527"/>
    <mergeCell ref="O527:O528"/>
    <mergeCell ref="P527:S527"/>
    <mergeCell ref="H528:I528"/>
    <mergeCell ref="P515:Q515"/>
    <mergeCell ref="R515:S515"/>
    <mergeCell ref="P516:Q516"/>
    <mergeCell ref="R516:S516"/>
    <mergeCell ref="B520:V520"/>
    <mergeCell ref="P512:Q512"/>
    <mergeCell ref="R512:S512"/>
    <mergeCell ref="P513:Q513"/>
    <mergeCell ref="R513:S513"/>
    <mergeCell ref="P514:Q514"/>
    <mergeCell ref="R514:S514"/>
    <mergeCell ref="P509:Q509"/>
    <mergeCell ref="R509:S509"/>
    <mergeCell ref="P510:Q510"/>
    <mergeCell ref="R510:S510"/>
    <mergeCell ref="P511:Q511"/>
    <mergeCell ref="R511:S511"/>
    <mergeCell ref="P506:Q506"/>
    <mergeCell ref="R506:S506"/>
    <mergeCell ref="P507:Q507"/>
    <mergeCell ref="R507:S507"/>
    <mergeCell ref="P508:Q508"/>
    <mergeCell ref="R508:S508"/>
    <mergeCell ref="P503:Q503"/>
    <mergeCell ref="R503:S503"/>
    <mergeCell ref="P504:Q504"/>
    <mergeCell ref="P505:Q505"/>
    <mergeCell ref="R499:S500"/>
    <mergeCell ref="T499:V499"/>
    <mergeCell ref="P500:Q500"/>
    <mergeCell ref="P502:Q502"/>
    <mergeCell ref="R502:S502"/>
    <mergeCell ref="K499:K500"/>
    <mergeCell ref="L499:L500"/>
    <mergeCell ref="M499:M500"/>
    <mergeCell ref="N499:O499"/>
    <mergeCell ref="P499:Q499"/>
    <mergeCell ref="R504:S505"/>
    <mergeCell ref="H495:I495"/>
    <mergeCell ref="O495:S495"/>
    <mergeCell ref="C487:E487"/>
    <mergeCell ref="G487:G488"/>
    <mergeCell ref="H487:I488"/>
    <mergeCell ref="J487:K487"/>
    <mergeCell ref="C488:D488"/>
    <mergeCell ref="B486:B495"/>
    <mergeCell ref="C486:M486"/>
    <mergeCell ref="P486:S487"/>
    <mergeCell ref="T486:U488"/>
    <mergeCell ref="V486:V488"/>
    <mergeCell ref="H489:I489"/>
    <mergeCell ref="O489:P491"/>
    <mergeCell ref="Q489:Q491"/>
    <mergeCell ref="R489:S491"/>
    <mergeCell ref="T489:V490"/>
    <mergeCell ref="H490:I490"/>
    <mergeCell ref="H491:I491"/>
    <mergeCell ref="H492:I492"/>
    <mergeCell ref="O492:O493"/>
    <mergeCell ref="P492:S492"/>
    <mergeCell ref="H493:I493"/>
    <mergeCell ref="R493:S493"/>
    <mergeCell ref="H494:I494"/>
    <mergeCell ref="R494:S494"/>
    <mergeCell ref="C495:E495"/>
    <mergeCell ref="P480:Q480"/>
    <mergeCell ref="R480:S480"/>
    <mergeCell ref="P481:Q481"/>
    <mergeCell ref="R481:S481"/>
    <mergeCell ref="B485:V485"/>
    <mergeCell ref="P477:Q477"/>
    <mergeCell ref="R477:S477"/>
    <mergeCell ref="P478:Q478"/>
    <mergeCell ref="R478:S478"/>
    <mergeCell ref="P479:Q479"/>
    <mergeCell ref="R479:S479"/>
    <mergeCell ref="P474:Q474"/>
    <mergeCell ref="R474:S474"/>
    <mergeCell ref="P475:Q475"/>
    <mergeCell ref="R475:S475"/>
    <mergeCell ref="P476:Q476"/>
    <mergeCell ref="R476:S476"/>
    <mergeCell ref="P471:Q471"/>
    <mergeCell ref="R471:S471"/>
    <mergeCell ref="P472:Q472"/>
    <mergeCell ref="R472:S472"/>
    <mergeCell ref="P473:Q473"/>
    <mergeCell ref="R473:S473"/>
    <mergeCell ref="P468:Q468"/>
    <mergeCell ref="P469:Q469"/>
    <mergeCell ref="R469:S469"/>
    <mergeCell ref="P470:Q470"/>
    <mergeCell ref="R470:S470"/>
    <mergeCell ref="R464:S465"/>
    <mergeCell ref="T464:V464"/>
    <mergeCell ref="P465:Q465"/>
    <mergeCell ref="P467:Q467"/>
    <mergeCell ref="K464:K465"/>
    <mergeCell ref="L464:L465"/>
    <mergeCell ref="M464:M465"/>
    <mergeCell ref="N464:O464"/>
    <mergeCell ref="P464:Q464"/>
    <mergeCell ref="L467:L468"/>
    <mergeCell ref="R467:S468"/>
    <mergeCell ref="C452:E452"/>
    <mergeCell ref="G452:G453"/>
    <mergeCell ref="H452:I453"/>
    <mergeCell ref="J452:K452"/>
    <mergeCell ref="C453:D453"/>
    <mergeCell ref="B451:B460"/>
    <mergeCell ref="C451:M451"/>
    <mergeCell ref="P451:S452"/>
    <mergeCell ref="T451:U453"/>
    <mergeCell ref="V451:V453"/>
    <mergeCell ref="H454:I454"/>
    <mergeCell ref="O454:P456"/>
    <mergeCell ref="Q454:Q456"/>
    <mergeCell ref="R454:S456"/>
    <mergeCell ref="T454:V455"/>
    <mergeCell ref="H455:I455"/>
    <mergeCell ref="H456:I456"/>
    <mergeCell ref="H457:I457"/>
    <mergeCell ref="O457:O458"/>
    <mergeCell ref="P457:S457"/>
    <mergeCell ref="H458:I458"/>
    <mergeCell ref="C424:E424"/>
    <mergeCell ref="G424:G425"/>
    <mergeCell ref="H424:I425"/>
    <mergeCell ref="J424:K424"/>
    <mergeCell ref="C425:D425"/>
    <mergeCell ref="B423:B432"/>
    <mergeCell ref="C423:M423"/>
    <mergeCell ref="P423:S424"/>
    <mergeCell ref="T423:U425"/>
    <mergeCell ref="V423:V425"/>
    <mergeCell ref="H426:I426"/>
    <mergeCell ref="O426:P428"/>
    <mergeCell ref="Q426:Q428"/>
    <mergeCell ref="R426:S428"/>
    <mergeCell ref="T426:V427"/>
    <mergeCell ref="H427:I427"/>
    <mergeCell ref="H428:I428"/>
    <mergeCell ref="H429:I429"/>
    <mergeCell ref="O429:O430"/>
    <mergeCell ref="P429:S429"/>
    <mergeCell ref="H430:I430"/>
    <mergeCell ref="G389:G390"/>
    <mergeCell ref="H389:I390"/>
    <mergeCell ref="J389:K389"/>
    <mergeCell ref="C390:D390"/>
    <mergeCell ref="B388:B397"/>
    <mergeCell ref="C388:M388"/>
    <mergeCell ref="P388:S389"/>
    <mergeCell ref="P406:Q406"/>
    <mergeCell ref="R406:S406"/>
    <mergeCell ref="P407:Q407"/>
    <mergeCell ref="R407:S407"/>
    <mergeCell ref="R404:S405"/>
    <mergeCell ref="R401:S402"/>
    <mergeCell ref="T401:V401"/>
    <mergeCell ref="P402:Q402"/>
    <mergeCell ref="P404:Q404"/>
    <mergeCell ref="K401:K402"/>
    <mergeCell ref="L401:L402"/>
    <mergeCell ref="M401:M402"/>
    <mergeCell ref="N401:O401"/>
    <mergeCell ref="P401:Q401"/>
    <mergeCell ref="B400:D400"/>
    <mergeCell ref="B401:B402"/>
    <mergeCell ref="H401:H402"/>
    <mergeCell ref="I401:I402"/>
    <mergeCell ref="J401:J402"/>
    <mergeCell ref="T388:U390"/>
    <mergeCell ref="V388:V390"/>
    <mergeCell ref="H391:I391"/>
    <mergeCell ref="O391:P393"/>
    <mergeCell ref="Q391:Q393"/>
    <mergeCell ref="R391:S393"/>
    <mergeCell ref="P405:Q405"/>
    <mergeCell ref="T391:V392"/>
    <mergeCell ref="H392:I392"/>
    <mergeCell ref="H393:I393"/>
    <mergeCell ref="H394:I394"/>
    <mergeCell ref="O394:O395"/>
    <mergeCell ref="P394:S394"/>
    <mergeCell ref="H395:I395"/>
    <mergeCell ref="P382:Q382"/>
    <mergeCell ref="R382:S382"/>
    <mergeCell ref="P383:Q383"/>
    <mergeCell ref="R383:S383"/>
    <mergeCell ref="B387:V387"/>
    <mergeCell ref="H396:I396"/>
    <mergeCell ref="R396:S396"/>
    <mergeCell ref="C397:E397"/>
    <mergeCell ref="H397:I397"/>
    <mergeCell ref="O397:S397"/>
    <mergeCell ref="H404:H405"/>
    <mergeCell ref="C404:C405"/>
    <mergeCell ref="D404:D405"/>
    <mergeCell ref="B404:B405"/>
    <mergeCell ref="E404:E405"/>
    <mergeCell ref="K404:K405"/>
    <mergeCell ref="L404:L405"/>
    <mergeCell ref="C389:E389"/>
    <mergeCell ref="P379:Q379"/>
    <mergeCell ref="R379:S379"/>
    <mergeCell ref="P380:Q380"/>
    <mergeCell ref="R380:S380"/>
    <mergeCell ref="P381:Q381"/>
    <mergeCell ref="R381:S381"/>
    <mergeCell ref="R395:S395"/>
    <mergeCell ref="P376:Q376"/>
    <mergeCell ref="R376:S376"/>
    <mergeCell ref="P377:Q377"/>
    <mergeCell ref="R377:S377"/>
    <mergeCell ref="P378:Q378"/>
    <mergeCell ref="R378:S378"/>
    <mergeCell ref="P373:Q373"/>
    <mergeCell ref="R373:S373"/>
    <mergeCell ref="P374:Q374"/>
    <mergeCell ref="R374:S374"/>
    <mergeCell ref="P375:Q375"/>
    <mergeCell ref="R375:S375"/>
    <mergeCell ref="P370:Q370"/>
    <mergeCell ref="R370:S370"/>
    <mergeCell ref="P371:Q371"/>
    <mergeCell ref="R371:S371"/>
    <mergeCell ref="P372:Q372"/>
    <mergeCell ref="R372:S372"/>
    <mergeCell ref="R366:S367"/>
    <mergeCell ref="T366:V366"/>
    <mergeCell ref="P367:Q367"/>
    <mergeCell ref="P369:Q369"/>
    <mergeCell ref="R369:S369"/>
    <mergeCell ref="K366:K367"/>
    <mergeCell ref="L366:L367"/>
    <mergeCell ref="M366:M367"/>
    <mergeCell ref="N366:O366"/>
    <mergeCell ref="P366:Q366"/>
    <mergeCell ref="B365:D365"/>
    <mergeCell ref="B366:B367"/>
    <mergeCell ref="H366:H367"/>
    <mergeCell ref="I366:I367"/>
    <mergeCell ref="J366:J367"/>
    <mergeCell ref="R360:S360"/>
    <mergeCell ref="H361:I361"/>
    <mergeCell ref="R361:S361"/>
    <mergeCell ref="C362:E362"/>
    <mergeCell ref="H362:I362"/>
    <mergeCell ref="O362:S362"/>
    <mergeCell ref="C354:E354"/>
    <mergeCell ref="G354:G355"/>
    <mergeCell ref="H354:I355"/>
    <mergeCell ref="J354:K354"/>
    <mergeCell ref="C355:D355"/>
    <mergeCell ref="B353:B362"/>
    <mergeCell ref="C353:M353"/>
    <mergeCell ref="P353:S354"/>
    <mergeCell ref="T353:U355"/>
    <mergeCell ref="V353:V355"/>
    <mergeCell ref="H356:I356"/>
    <mergeCell ref="O356:P358"/>
    <mergeCell ref="Q356:Q358"/>
    <mergeCell ref="R356:S358"/>
    <mergeCell ref="T356:V357"/>
    <mergeCell ref="H357:I357"/>
    <mergeCell ref="H358:I358"/>
    <mergeCell ref="H359:I359"/>
    <mergeCell ref="O359:O360"/>
    <mergeCell ref="P359:S359"/>
    <mergeCell ref="H360:I360"/>
    <mergeCell ref="P347:Q347"/>
    <mergeCell ref="R347:S347"/>
    <mergeCell ref="P348:Q348"/>
    <mergeCell ref="R348:S348"/>
    <mergeCell ref="B352:V352"/>
    <mergeCell ref="P344:Q344"/>
    <mergeCell ref="R344:S344"/>
    <mergeCell ref="P345:Q345"/>
    <mergeCell ref="R345:S345"/>
    <mergeCell ref="P346:Q346"/>
    <mergeCell ref="R346:S346"/>
    <mergeCell ref="P341:Q341"/>
    <mergeCell ref="R341:S341"/>
    <mergeCell ref="P342:Q342"/>
    <mergeCell ref="R342:S342"/>
    <mergeCell ref="P343:Q343"/>
    <mergeCell ref="R343:S343"/>
    <mergeCell ref="P338:Q338"/>
    <mergeCell ref="R338:S338"/>
    <mergeCell ref="P339:Q339"/>
    <mergeCell ref="R339:S339"/>
    <mergeCell ref="P340:Q340"/>
    <mergeCell ref="R340:S340"/>
    <mergeCell ref="P335:Q335"/>
    <mergeCell ref="R335:S335"/>
    <mergeCell ref="P336:Q336"/>
    <mergeCell ref="R336:S336"/>
    <mergeCell ref="P337:Q337"/>
    <mergeCell ref="R337:S337"/>
    <mergeCell ref="R331:S332"/>
    <mergeCell ref="T331:V331"/>
    <mergeCell ref="P332:Q332"/>
    <mergeCell ref="P334:Q334"/>
    <mergeCell ref="R334:S334"/>
    <mergeCell ref="K331:K332"/>
    <mergeCell ref="L331:L332"/>
    <mergeCell ref="M331:M332"/>
    <mergeCell ref="N331:O331"/>
    <mergeCell ref="P331:Q331"/>
    <mergeCell ref="B330:D330"/>
    <mergeCell ref="B331:B332"/>
    <mergeCell ref="H331:H332"/>
    <mergeCell ref="I331:I332"/>
    <mergeCell ref="J331:J332"/>
    <mergeCell ref="R325:S325"/>
    <mergeCell ref="H326:I326"/>
    <mergeCell ref="R326:S326"/>
    <mergeCell ref="C327:E327"/>
    <mergeCell ref="H327:I327"/>
    <mergeCell ref="O327:S327"/>
    <mergeCell ref="C319:E319"/>
    <mergeCell ref="G319:G320"/>
    <mergeCell ref="H319:I320"/>
    <mergeCell ref="J319:K319"/>
    <mergeCell ref="C320:D320"/>
    <mergeCell ref="B318:B327"/>
    <mergeCell ref="C318:M318"/>
    <mergeCell ref="P318:S319"/>
    <mergeCell ref="T318:U320"/>
    <mergeCell ref="V318:V320"/>
    <mergeCell ref="H321:I321"/>
    <mergeCell ref="O321:P323"/>
    <mergeCell ref="Q321:Q323"/>
    <mergeCell ref="R321:S323"/>
    <mergeCell ref="T321:V322"/>
    <mergeCell ref="H322:I322"/>
    <mergeCell ref="H323:I323"/>
    <mergeCell ref="H324:I324"/>
    <mergeCell ref="O324:O325"/>
    <mergeCell ref="P324:S324"/>
    <mergeCell ref="H325:I325"/>
    <mergeCell ref="P312:Q312"/>
    <mergeCell ref="R312:S312"/>
    <mergeCell ref="P313:Q313"/>
    <mergeCell ref="R313:S313"/>
    <mergeCell ref="B317:V317"/>
    <mergeCell ref="P309:Q309"/>
    <mergeCell ref="R309:S309"/>
    <mergeCell ref="P310:Q310"/>
    <mergeCell ref="R310:S310"/>
    <mergeCell ref="P311:Q311"/>
    <mergeCell ref="R311:S311"/>
    <mergeCell ref="P306:Q306"/>
    <mergeCell ref="R306:S306"/>
    <mergeCell ref="P307:Q307"/>
    <mergeCell ref="R307:S307"/>
    <mergeCell ref="P308:Q308"/>
    <mergeCell ref="R308:S308"/>
    <mergeCell ref="P303:Q303"/>
    <mergeCell ref="R303:S303"/>
    <mergeCell ref="P304:Q304"/>
    <mergeCell ref="R304:S304"/>
    <mergeCell ref="P305:Q305"/>
    <mergeCell ref="R305:S305"/>
    <mergeCell ref="P300:Q300"/>
    <mergeCell ref="R300:S300"/>
    <mergeCell ref="P301:Q301"/>
    <mergeCell ref="R301:S301"/>
    <mergeCell ref="P302:Q302"/>
    <mergeCell ref="R302:S302"/>
    <mergeCell ref="R296:S297"/>
    <mergeCell ref="T296:V296"/>
    <mergeCell ref="P297:Q297"/>
    <mergeCell ref="P299:Q299"/>
    <mergeCell ref="R299:S299"/>
    <mergeCell ref="K296:K297"/>
    <mergeCell ref="L296:L297"/>
    <mergeCell ref="M296:M297"/>
    <mergeCell ref="N296:O296"/>
    <mergeCell ref="P296:Q296"/>
    <mergeCell ref="B295:D295"/>
    <mergeCell ref="B296:B297"/>
    <mergeCell ref="H296:H297"/>
    <mergeCell ref="I296:I297"/>
    <mergeCell ref="J296:J297"/>
    <mergeCell ref="R290:S290"/>
    <mergeCell ref="H291:I291"/>
    <mergeCell ref="R291:S291"/>
    <mergeCell ref="C292:E292"/>
    <mergeCell ref="H292:I292"/>
    <mergeCell ref="O292:S292"/>
    <mergeCell ref="C284:E284"/>
    <mergeCell ref="G284:G285"/>
    <mergeCell ref="H284:I285"/>
    <mergeCell ref="J284:K284"/>
    <mergeCell ref="C285:D285"/>
    <mergeCell ref="B283:B292"/>
    <mergeCell ref="C283:M283"/>
    <mergeCell ref="P283:S284"/>
    <mergeCell ref="T283:U285"/>
    <mergeCell ref="V283:V285"/>
    <mergeCell ref="H286:I286"/>
    <mergeCell ref="O286:P288"/>
    <mergeCell ref="Q286:Q288"/>
    <mergeCell ref="R286:S288"/>
    <mergeCell ref="T286:V287"/>
    <mergeCell ref="H287:I287"/>
    <mergeCell ref="H288:I288"/>
    <mergeCell ref="H289:I289"/>
    <mergeCell ref="O289:O290"/>
    <mergeCell ref="P289:S289"/>
    <mergeCell ref="H290:I290"/>
    <mergeCell ref="P277:Q277"/>
    <mergeCell ref="R277:S277"/>
    <mergeCell ref="P278:Q278"/>
    <mergeCell ref="R278:S278"/>
    <mergeCell ref="B282:V282"/>
    <mergeCell ref="P274:Q274"/>
    <mergeCell ref="R274:S274"/>
    <mergeCell ref="P275:Q275"/>
    <mergeCell ref="R275:S275"/>
    <mergeCell ref="P276:Q276"/>
    <mergeCell ref="R276:S276"/>
    <mergeCell ref="P271:Q271"/>
    <mergeCell ref="R271:S271"/>
    <mergeCell ref="P272:Q272"/>
    <mergeCell ref="R272:S272"/>
    <mergeCell ref="P273:Q273"/>
    <mergeCell ref="R273:S273"/>
    <mergeCell ref="P268:Q268"/>
    <mergeCell ref="R268:S268"/>
    <mergeCell ref="P269:Q269"/>
    <mergeCell ref="R269:S269"/>
    <mergeCell ref="P270:Q270"/>
    <mergeCell ref="R270:S270"/>
    <mergeCell ref="P265:Q265"/>
    <mergeCell ref="R265:S265"/>
    <mergeCell ref="P266:Q266"/>
    <mergeCell ref="R266:S266"/>
    <mergeCell ref="P267:Q267"/>
    <mergeCell ref="R267:S267"/>
    <mergeCell ref="R261:S262"/>
    <mergeCell ref="T261:V261"/>
    <mergeCell ref="P262:Q262"/>
    <mergeCell ref="P264:Q264"/>
    <mergeCell ref="R264:S264"/>
    <mergeCell ref="K261:K262"/>
    <mergeCell ref="L261:L262"/>
    <mergeCell ref="M261:M262"/>
    <mergeCell ref="N261:O261"/>
    <mergeCell ref="P261:Q261"/>
    <mergeCell ref="B260:D260"/>
    <mergeCell ref="B261:B262"/>
    <mergeCell ref="H261:H262"/>
    <mergeCell ref="I261:I262"/>
    <mergeCell ref="J261:J262"/>
    <mergeCell ref="R255:S255"/>
    <mergeCell ref="H256:I256"/>
    <mergeCell ref="R256:S256"/>
    <mergeCell ref="C257:E257"/>
    <mergeCell ref="H257:I257"/>
    <mergeCell ref="O257:S257"/>
    <mergeCell ref="C249:E249"/>
    <mergeCell ref="G249:G250"/>
    <mergeCell ref="H249:I250"/>
    <mergeCell ref="J249:K249"/>
    <mergeCell ref="C250:D250"/>
    <mergeCell ref="B248:B257"/>
    <mergeCell ref="C248:M248"/>
    <mergeCell ref="P248:S249"/>
    <mergeCell ref="T248:U250"/>
    <mergeCell ref="V248:V250"/>
    <mergeCell ref="H251:I251"/>
    <mergeCell ref="O251:P253"/>
    <mergeCell ref="Q251:Q253"/>
    <mergeCell ref="R251:S253"/>
    <mergeCell ref="T251:V252"/>
    <mergeCell ref="H252:I252"/>
    <mergeCell ref="H253:I253"/>
    <mergeCell ref="H254:I254"/>
    <mergeCell ref="O254:O255"/>
    <mergeCell ref="P254:S254"/>
    <mergeCell ref="H255:I255"/>
    <mergeCell ref="P242:Q242"/>
    <mergeCell ref="R242:S242"/>
    <mergeCell ref="P243:Q243"/>
    <mergeCell ref="R243:S243"/>
    <mergeCell ref="B247:V247"/>
    <mergeCell ref="P239:Q239"/>
    <mergeCell ref="R239:S239"/>
    <mergeCell ref="P240:Q240"/>
    <mergeCell ref="R240:S240"/>
    <mergeCell ref="P241:Q241"/>
    <mergeCell ref="R241:S241"/>
    <mergeCell ref="P236:Q236"/>
    <mergeCell ref="R236:S236"/>
    <mergeCell ref="P237:Q237"/>
    <mergeCell ref="R237:S237"/>
    <mergeCell ref="P238:Q238"/>
    <mergeCell ref="R238:S238"/>
    <mergeCell ref="P233:Q233"/>
    <mergeCell ref="R233:S233"/>
    <mergeCell ref="P234:Q234"/>
    <mergeCell ref="R234:S234"/>
    <mergeCell ref="P235:Q235"/>
    <mergeCell ref="R235:S235"/>
    <mergeCell ref="P230:Q230"/>
    <mergeCell ref="P231:Q231"/>
    <mergeCell ref="R231:S231"/>
    <mergeCell ref="P232:Q232"/>
    <mergeCell ref="R232:S232"/>
    <mergeCell ref="R226:S227"/>
    <mergeCell ref="T226:V226"/>
    <mergeCell ref="P227:Q227"/>
    <mergeCell ref="P229:Q229"/>
    <mergeCell ref="K226:K227"/>
    <mergeCell ref="L226:L227"/>
    <mergeCell ref="M226:M227"/>
    <mergeCell ref="N226:O226"/>
    <mergeCell ref="P226:Q226"/>
    <mergeCell ref="L229:L230"/>
    <mergeCell ref="K229:K230"/>
    <mergeCell ref="C214:E214"/>
    <mergeCell ref="G214:G215"/>
    <mergeCell ref="H214:I215"/>
    <mergeCell ref="J214:K214"/>
    <mergeCell ref="C215:D215"/>
    <mergeCell ref="I226:I227"/>
    <mergeCell ref="B213:B222"/>
    <mergeCell ref="C213:M213"/>
    <mergeCell ref="P213:S214"/>
    <mergeCell ref="T213:U215"/>
    <mergeCell ref="V213:V215"/>
    <mergeCell ref="H216:I216"/>
    <mergeCell ref="O216:P218"/>
    <mergeCell ref="Q216:Q218"/>
    <mergeCell ref="R216:S218"/>
    <mergeCell ref="T216:V217"/>
    <mergeCell ref="H217:I217"/>
    <mergeCell ref="H218:I218"/>
    <mergeCell ref="H219:I219"/>
    <mergeCell ref="O219:O220"/>
    <mergeCell ref="P219:S219"/>
    <mergeCell ref="H220:I220"/>
    <mergeCell ref="R220:S220"/>
    <mergeCell ref="H221:I221"/>
    <mergeCell ref="R221:S221"/>
    <mergeCell ref="C222:E222"/>
    <mergeCell ref="H222:I222"/>
    <mergeCell ref="O222:S222"/>
    <mergeCell ref="R201:S201"/>
    <mergeCell ref="P202:Q202"/>
    <mergeCell ref="R202:S202"/>
    <mergeCell ref="P203:Q203"/>
    <mergeCell ref="R203:S203"/>
    <mergeCell ref="P198:Q198"/>
    <mergeCell ref="R198:S198"/>
    <mergeCell ref="P199:Q199"/>
    <mergeCell ref="R199:S199"/>
    <mergeCell ref="P200:Q200"/>
    <mergeCell ref="R200:S200"/>
    <mergeCell ref="P195:Q195"/>
    <mergeCell ref="R195:S195"/>
    <mergeCell ref="P196:Q196"/>
    <mergeCell ref="R196:S196"/>
    <mergeCell ref="P197:Q197"/>
    <mergeCell ref="R197:S197"/>
    <mergeCell ref="P201:Q201"/>
    <mergeCell ref="R191:S192"/>
    <mergeCell ref="T191:V191"/>
    <mergeCell ref="P192:Q192"/>
    <mergeCell ref="P194:Q194"/>
    <mergeCell ref="R194:S194"/>
    <mergeCell ref="K191:K192"/>
    <mergeCell ref="L191:L192"/>
    <mergeCell ref="M191:M192"/>
    <mergeCell ref="N191:O191"/>
    <mergeCell ref="P191:Q191"/>
    <mergeCell ref="B190:D190"/>
    <mergeCell ref="B191:B192"/>
    <mergeCell ref="H191:H192"/>
    <mergeCell ref="I191:I192"/>
    <mergeCell ref="J191:J192"/>
    <mergeCell ref="R185:S185"/>
    <mergeCell ref="H186:I186"/>
    <mergeCell ref="R186:S186"/>
    <mergeCell ref="C187:E187"/>
    <mergeCell ref="H187:I187"/>
    <mergeCell ref="O187:S187"/>
    <mergeCell ref="C179:E179"/>
    <mergeCell ref="G179:G180"/>
    <mergeCell ref="H179:I180"/>
    <mergeCell ref="J179:K179"/>
    <mergeCell ref="C180:D180"/>
    <mergeCell ref="B178:B187"/>
    <mergeCell ref="C178:M178"/>
    <mergeCell ref="P178:S179"/>
    <mergeCell ref="T178:U180"/>
    <mergeCell ref="V178:V180"/>
    <mergeCell ref="H181:I181"/>
    <mergeCell ref="O181:P183"/>
    <mergeCell ref="Q181:Q183"/>
    <mergeCell ref="R181:S183"/>
    <mergeCell ref="T181:V182"/>
    <mergeCell ref="H182:I182"/>
    <mergeCell ref="H183:I183"/>
    <mergeCell ref="H184:I184"/>
    <mergeCell ref="O184:O185"/>
    <mergeCell ref="P184:S184"/>
    <mergeCell ref="H185:I185"/>
    <mergeCell ref="P172:Q172"/>
    <mergeCell ref="R172:S172"/>
    <mergeCell ref="P173:Q173"/>
    <mergeCell ref="R173:S173"/>
    <mergeCell ref="B177:V177"/>
    <mergeCell ref="P169:Q169"/>
    <mergeCell ref="R169:S169"/>
    <mergeCell ref="P170:Q170"/>
    <mergeCell ref="R170:S170"/>
    <mergeCell ref="P171:Q171"/>
    <mergeCell ref="R171:S171"/>
    <mergeCell ref="P166:Q166"/>
    <mergeCell ref="R166:S166"/>
    <mergeCell ref="P167:Q167"/>
    <mergeCell ref="R167:S167"/>
    <mergeCell ref="P168:Q168"/>
    <mergeCell ref="R168:S168"/>
    <mergeCell ref="P163:Q163"/>
    <mergeCell ref="R163:S163"/>
    <mergeCell ref="P164:Q164"/>
    <mergeCell ref="R164:S164"/>
    <mergeCell ref="P165:Q165"/>
    <mergeCell ref="R165:S165"/>
    <mergeCell ref="P160:Q160"/>
    <mergeCell ref="R160:S160"/>
    <mergeCell ref="P161:Q161"/>
    <mergeCell ref="R161:S161"/>
    <mergeCell ref="P162:Q162"/>
    <mergeCell ref="R162:S162"/>
    <mergeCell ref="R156:S157"/>
    <mergeCell ref="T156:V156"/>
    <mergeCell ref="P157:Q157"/>
    <mergeCell ref="P159:Q159"/>
    <mergeCell ref="R159:S159"/>
    <mergeCell ref="K156:K157"/>
    <mergeCell ref="L156:L157"/>
    <mergeCell ref="M156:M157"/>
    <mergeCell ref="N156:O156"/>
    <mergeCell ref="P156:Q156"/>
    <mergeCell ref="B155:D155"/>
    <mergeCell ref="B156:B157"/>
    <mergeCell ref="H156:H157"/>
    <mergeCell ref="I156:I157"/>
    <mergeCell ref="J156:J157"/>
    <mergeCell ref="R150:S150"/>
    <mergeCell ref="H151:I151"/>
    <mergeCell ref="R151:S151"/>
    <mergeCell ref="C152:E152"/>
    <mergeCell ref="H152:I152"/>
    <mergeCell ref="O152:S152"/>
    <mergeCell ref="C144:E144"/>
    <mergeCell ref="G144:G145"/>
    <mergeCell ref="H144:I145"/>
    <mergeCell ref="J144:K144"/>
    <mergeCell ref="C145:D145"/>
    <mergeCell ref="B143:B152"/>
    <mergeCell ref="C143:M143"/>
    <mergeCell ref="P143:S144"/>
    <mergeCell ref="T143:U145"/>
    <mergeCell ref="V143:V145"/>
    <mergeCell ref="H146:I146"/>
    <mergeCell ref="O146:P148"/>
    <mergeCell ref="Q146:Q148"/>
    <mergeCell ref="R146:S148"/>
    <mergeCell ref="T146:V147"/>
    <mergeCell ref="H147:I147"/>
    <mergeCell ref="H148:I148"/>
    <mergeCell ref="H149:I149"/>
    <mergeCell ref="O149:O150"/>
    <mergeCell ref="P149:S149"/>
    <mergeCell ref="H150:I150"/>
    <mergeCell ref="P137:Q137"/>
    <mergeCell ref="R137:S137"/>
    <mergeCell ref="P138:Q138"/>
    <mergeCell ref="R138:S138"/>
    <mergeCell ref="B142:V142"/>
    <mergeCell ref="P134:Q134"/>
    <mergeCell ref="R134:S134"/>
    <mergeCell ref="P135:Q135"/>
    <mergeCell ref="R135:S135"/>
    <mergeCell ref="P136:Q136"/>
    <mergeCell ref="R136:S136"/>
    <mergeCell ref="P133:Q133"/>
    <mergeCell ref="R133:S133"/>
    <mergeCell ref="P130:Q130"/>
    <mergeCell ref="P131:Q131"/>
    <mergeCell ref="R131:S131"/>
    <mergeCell ref="P132:Q132"/>
    <mergeCell ref="R132:S132"/>
    <mergeCell ref="C129:C130"/>
    <mergeCell ref="B129:B130"/>
    <mergeCell ref="D129:D130"/>
    <mergeCell ref="E129:E130"/>
    <mergeCell ref="F129:F130"/>
    <mergeCell ref="K129:K130"/>
    <mergeCell ref="L129:L130"/>
    <mergeCell ref="R129:S130"/>
    <mergeCell ref="H129:H130"/>
    <mergeCell ref="R126:S127"/>
    <mergeCell ref="T126:V126"/>
    <mergeCell ref="P127:Q127"/>
    <mergeCell ref="P129:Q129"/>
    <mergeCell ref="K126:K127"/>
    <mergeCell ref="L126:L127"/>
    <mergeCell ref="M126:M127"/>
    <mergeCell ref="N126:O126"/>
    <mergeCell ref="P126:Q126"/>
    <mergeCell ref="C114:E114"/>
    <mergeCell ref="G114:G115"/>
    <mergeCell ref="H114:I115"/>
    <mergeCell ref="J114:K114"/>
    <mergeCell ref="C115:D115"/>
    <mergeCell ref="B113:B122"/>
    <mergeCell ref="C113:M113"/>
    <mergeCell ref="P113:S114"/>
    <mergeCell ref="T113:U115"/>
    <mergeCell ref="V113:V115"/>
    <mergeCell ref="H116:I116"/>
    <mergeCell ref="O116:P118"/>
    <mergeCell ref="Q116:Q118"/>
    <mergeCell ref="R116:S118"/>
    <mergeCell ref="T116:V117"/>
    <mergeCell ref="H117:I117"/>
    <mergeCell ref="H118:I118"/>
    <mergeCell ref="H119:I119"/>
    <mergeCell ref="O119:O120"/>
    <mergeCell ref="P119:S119"/>
    <mergeCell ref="H120:I120"/>
    <mergeCell ref="P102:Q102"/>
    <mergeCell ref="R102:S102"/>
    <mergeCell ref="P103:Q103"/>
    <mergeCell ref="R103:S103"/>
    <mergeCell ref="P98:Q98"/>
    <mergeCell ref="R98:S98"/>
    <mergeCell ref="P99:Q99"/>
    <mergeCell ref="R99:S99"/>
    <mergeCell ref="P100:Q100"/>
    <mergeCell ref="R100:S100"/>
    <mergeCell ref="P95:Q95"/>
    <mergeCell ref="R95:S95"/>
    <mergeCell ref="P96:Q96"/>
    <mergeCell ref="R96:S96"/>
    <mergeCell ref="P97:Q97"/>
    <mergeCell ref="R97:S97"/>
    <mergeCell ref="R91:S92"/>
    <mergeCell ref="T91:V91"/>
    <mergeCell ref="P92:Q92"/>
    <mergeCell ref="P94:Q94"/>
    <mergeCell ref="R94:S94"/>
    <mergeCell ref="K91:K92"/>
    <mergeCell ref="L91:L92"/>
    <mergeCell ref="M91:M92"/>
    <mergeCell ref="N91:O91"/>
    <mergeCell ref="P91:Q91"/>
    <mergeCell ref="B90:D90"/>
    <mergeCell ref="B91:B92"/>
    <mergeCell ref="H91:H92"/>
    <mergeCell ref="I91:I92"/>
    <mergeCell ref="J91:J92"/>
    <mergeCell ref="R85:S85"/>
    <mergeCell ref="H86:I86"/>
    <mergeCell ref="R86:S86"/>
    <mergeCell ref="C87:E87"/>
    <mergeCell ref="H87:I87"/>
    <mergeCell ref="O87:S87"/>
    <mergeCell ref="C79:E79"/>
    <mergeCell ref="G79:G80"/>
    <mergeCell ref="H79:I80"/>
    <mergeCell ref="J79:K79"/>
    <mergeCell ref="C80:D80"/>
    <mergeCell ref="B78:B87"/>
    <mergeCell ref="C78:M78"/>
    <mergeCell ref="P78:S79"/>
    <mergeCell ref="T78:U80"/>
    <mergeCell ref="V78:V80"/>
    <mergeCell ref="H81:I81"/>
    <mergeCell ref="O81:P83"/>
    <mergeCell ref="Q81:Q83"/>
    <mergeCell ref="R81:S83"/>
    <mergeCell ref="T81:V82"/>
    <mergeCell ref="H82:I82"/>
    <mergeCell ref="H83:I83"/>
    <mergeCell ref="H84:I84"/>
    <mergeCell ref="O84:O85"/>
    <mergeCell ref="P84:S84"/>
    <mergeCell ref="H85:I85"/>
    <mergeCell ref="P72:Q72"/>
    <mergeCell ref="R72:S72"/>
    <mergeCell ref="P73:Q73"/>
    <mergeCell ref="R73:S73"/>
    <mergeCell ref="B77:V77"/>
    <mergeCell ref="P69:Q69"/>
    <mergeCell ref="R69:S69"/>
    <mergeCell ref="P70:Q70"/>
    <mergeCell ref="R70:S70"/>
    <mergeCell ref="P71:Q71"/>
    <mergeCell ref="R71:S71"/>
    <mergeCell ref="P66:Q66"/>
    <mergeCell ref="R66:S66"/>
    <mergeCell ref="P67:Q67"/>
    <mergeCell ref="R67:S67"/>
    <mergeCell ref="P68:Q68"/>
    <mergeCell ref="R68:S68"/>
    <mergeCell ref="P63:Q63"/>
    <mergeCell ref="R63:S63"/>
    <mergeCell ref="P64:Q64"/>
    <mergeCell ref="R64:S64"/>
    <mergeCell ref="P65:Q65"/>
    <mergeCell ref="R65:S65"/>
    <mergeCell ref="P60:Q60"/>
    <mergeCell ref="R60:S60"/>
    <mergeCell ref="P61:Q61"/>
    <mergeCell ref="R61:S61"/>
    <mergeCell ref="P62:Q62"/>
    <mergeCell ref="R62:S62"/>
    <mergeCell ref="R56:S57"/>
    <mergeCell ref="T56:V56"/>
    <mergeCell ref="P57:Q57"/>
    <mergeCell ref="P59:Q59"/>
    <mergeCell ref="R59:S59"/>
    <mergeCell ref="K56:K57"/>
    <mergeCell ref="L56:L57"/>
    <mergeCell ref="M56:M57"/>
    <mergeCell ref="N56:O56"/>
    <mergeCell ref="P56:Q56"/>
    <mergeCell ref="B55:D55"/>
    <mergeCell ref="B56:B57"/>
    <mergeCell ref="H56:H57"/>
    <mergeCell ref="I56:I57"/>
    <mergeCell ref="J56:J57"/>
    <mergeCell ref="P28:Q28"/>
    <mergeCell ref="R28:S28"/>
    <mergeCell ref="P29:Q29"/>
    <mergeCell ref="R29:S29"/>
    <mergeCell ref="P25:Q25"/>
    <mergeCell ref="R25:S25"/>
    <mergeCell ref="P26:Q26"/>
    <mergeCell ref="R26:S26"/>
    <mergeCell ref="P27:Q27"/>
    <mergeCell ref="R27:S27"/>
    <mergeCell ref="R31:S31"/>
    <mergeCell ref="R33:S33"/>
    <mergeCell ref="O52:S52"/>
    <mergeCell ref="R35:S35"/>
    <mergeCell ref="P32:Q32"/>
    <mergeCell ref="P33:Q33"/>
    <mergeCell ref="P34:Q34"/>
    <mergeCell ref="P35:Q35"/>
    <mergeCell ref="R32:S32"/>
    <mergeCell ref="R51:S51"/>
    <mergeCell ref="R50:S50"/>
    <mergeCell ref="R34:S34"/>
    <mergeCell ref="R24:S24"/>
    <mergeCell ref="P30:Q30"/>
    <mergeCell ref="R30:S30"/>
    <mergeCell ref="B13:V13"/>
    <mergeCell ref="B14:V14"/>
    <mergeCell ref="N21:O21"/>
    <mergeCell ref="B20:D20"/>
    <mergeCell ref="K21:K22"/>
    <mergeCell ref="M21:M22"/>
    <mergeCell ref="B21:B22"/>
    <mergeCell ref="H21:H22"/>
    <mergeCell ref="I21:I22"/>
    <mergeCell ref="O49:O50"/>
    <mergeCell ref="B1:V1"/>
    <mergeCell ref="B2:V2"/>
    <mergeCell ref="B3:V3"/>
    <mergeCell ref="B4:V4"/>
    <mergeCell ref="B6:V6"/>
    <mergeCell ref="B7:V7"/>
    <mergeCell ref="J21:J22"/>
    <mergeCell ref="R21:S22"/>
    <mergeCell ref="P21:Q21"/>
    <mergeCell ref="P22:Q22"/>
    <mergeCell ref="T21:V21"/>
    <mergeCell ref="L21:L22"/>
    <mergeCell ref="B9:V9"/>
    <mergeCell ref="B11:V11"/>
    <mergeCell ref="P31:Q31"/>
    <mergeCell ref="R36:S36"/>
    <mergeCell ref="P43:S44"/>
    <mergeCell ref="R38:S38"/>
    <mergeCell ref="P24:Q24"/>
    <mergeCell ref="V43:V45"/>
    <mergeCell ref="T43:U45"/>
    <mergeCell ref="T46:V47"/>
    <mergeCell ref="P36:Q36"/>
    <mergeCell ref="P37:Q37"/>
    <mergeCell ref="P38:Q38"/>
    <mergeCell ref="B42:V42"/>
    <mergeCell ref="R37:S37"/>
    <mergeCell ref="C44:E44"/>
    <mergeCell ref="B43:B52"/>
    <mergeCell ref="H44:I45"/>
    <mergeCell ref="H52:I52"/>
    <mergeCell ref="C43:M43"/>
    <mergeCell ref="J44:K44"/>
    <mergeCell ref="G44:G45"/>
    <mergeCell ref="C45:D45"/>
    <mergeCell ref="Q46:Q48"/>
    <mergeCell ref="R46:S48"/>
    <mergeCell ref="O46:P48"/>
    <mergeCell ref="C52:E52"/>
    <mergeCell ref="H50:I50"/>
    <mergeCell ref="H51:I51"/>
    <mergeCell ref="H49:I49"/>
    <mergeCell ref="H46:I46"/>
    <mergeCell ref="H47:I47"/>
    <mergeCell ref="H48:I48"/>
    <mergeCell ref="P49:S49"/>
    <mergeCell ref="C770:C771"/>
    <mergeCell ref="C772:C773"/>
    <mergeCell ref="B770:B771"/>
    <mergeCell ref="B772:B773"/>
    <mergeCell ref="D770:D771"/>
    <mergeCell ref="D772:D773"/>
    <mergeCell ref="H827:I827"/>
    <mergeCell ref="H828:I828"/>
    <mergeCell ref="H829:I829"/>
    <mergeCell ref="E770:E771"/>
    <mergeCell ref="E772:E773"/>
    <mergeCell ref="K770:K771"/>
    <mergeCell ref="K772:K773"/>
    <mergeCell ref="L770:L771"/>
    <mergeCell ref="L772:L773"/>
    <mergeCell ref="F770:F771"/>
    <mergeCell ref="F772:F773"/>
    <mergeCell ref="H770:H771"/>
    <mergeCell ref="H772:H773"/>
    <mergeCell ref="C804:C805"/>
    <mergeCell ref="D804:D805"/>
    <mergeCell ref="E804:E805"/>
    <mergeCell ref="H804:H805"/>
    <mergeCell ref="K804:K805"/>
    <mergeCell ref="L804:L805"/>
    <mergeCell ref="B804:B805"/>
    <mergeCell ref="C789:E789"/>
    <mergeCell ref="G789:G790"/>
    <mergeCell ref="H789:I790"/>
    <mergeCell ref="J789:K789"/>
    <mergeCell ref="C790:D790"/>
    <mergeCell ref="B788:B797"/>
    <mergeCell ref="K976:K977"/>
    <mergeCell ref="L976:L977"/>
    <mergeCell ref="B1063:B1072"/>
    <mergeCell ref="H1066:I1066"/>
    <mergeCell ref="K1109:K1110"/>
    <mergeCell ref="C909:C910"/>
    <mergeCell ref="D909:D910"/>
    <mergeCell ref="E909:E910"/>
    <mergeCell ref="B909:B910"/>
    <mergeCell ref="F909:F910"/>
    <mergeCell ref="K909:K910"/>
    <mergeCell ref="L909:L910"/>
    <mergeCell ref="H909:H910"/>
    <mergeCell ref="I976:I977"/>
    <mergeCell ref="J976:J977"/>
    <mergeCell ref="H1001:I1001"/>
    <mergeCell ref="H1002:I1002"/>
    <mergeCell ref="B1009:B1010"/>
    <mergeCell ref="H1009:H1010"/>
    <mergeCell ref="I1009:I1010"/>
    <mergeCell ref="J1009:J1010"/>
    <mergeCell ref="H1004:I1004"/>
    <mergeCell ref="B1008:D1008"/>
    <mergeCell ref="B1029:B1038"/>
    <mergeCell ref="C1029:M1029"/>
    <mergeCell ref="B1042:B1043"/>
    <mergeCell ref="B927:V927"/>
    <mergeCell ref="P919:Q919"/>
    <mergeCell ref="R919:S919"/>
    <mergeCell ref="P920:Q920"/>
    <mergeCell ref="R920:S920"/>
    <mergeCell ref="P921:Q921"/>
    <mergeCell ref="E1117:E1118"/>
    <mergeCell ref="F1113:F1114"/>
    <mergeCell ref="F1115:F1116"/>
    <mergeCell ref="F1117:F1118"/>
    <mergeCell ref="B1129:V1129"/>
    <mergeCell ref="P1082:Q1082"/>
    <mergeCell ref="R1082:S1082"/>
    <mergeCell ref="P1083:Q1083"/>
    <mergeCell ref="R1083:S1083"/>
    <mergeCell ref="P1090:Q1090"/>
    <mergeCell ref="R1090:S1090"/>
    <mergeCell ref="P1091:Q1091"/>
    <mergeCell ref="R1091:S1091"/>
    <mergeCell ref="B1095:V1095"/>
    <mergeCell ref="P1087:Q1087"/>
    <mergeCell ref="R1087:S1087"/>
    <mergeCell ref="P1088:Q1088"/>
    <mergeCell ref="P1089:Q1089"/>
    <mergeCell ref="R1089:S1089"/>
    <mergeCell ref="P1084:Q1084"/>
    <mergeCell ref="K1113:K1114"/>
    <mergeCell ref="R1084:S1084"/>
    <mergeCell ref="P1085:Q1085"/>
    <mergeCell ref="R1085:S1085"/>
    <mergeCell ref="P1086:Q1086"/>
    <mergeCell ref="R1086:S1086"/>
    <mergeCell ref="T1096:U1098"/>
    <mergeCell ref="V1096:V1098"/>
    <mergeCell ref="H1099:I1099"/>
    <mergeCell ref="O1099:P1101"/>
    <mergeCell ref="Q1099:Q1101"/>
    <mergeCell ref="R1099:S1101"/>
    <mergeCell ref="B1283:B1284"/>
    <mergeCell ref="B1285:B1286"/>
    <mergeCell ref="L1113:L1114"/>
    <mergeCell ref="L1115:L1116"/>
    <mergeCell ref="K1115:K1116"/>
    <mergeCell ref="K1117:K1118"/>
    <mergeCell ref="L1117:L1118"/>
    <mergeCell ref="R1113:S1114"/>
    <mergeCell ref="R1117:S1118"/>
    <mergeCell ref="H1113:H1114"/>
    <mergeCell ref="H1115:H1116"/>
    <mergeCell ref="H1117:H1118"/>
    <mergeCell ref="C1179:C1180"/>
    <mergeCell ref="B1179:B1180"/>
    <mergeCell ref="D1179:D1180"/>
    <mergeCell ref="E1179:E1180"/>
    <mergeCell ref="F1179:F1180"/>
    <mergeCell ref="K1179:K1180"/>
    <mergeCell ref="L1179:L1180"/>
    <mergeCell ref="R1179:S1180"/>
    <mergeCell ref="H1179:H1180"/>
    <mergeCell ref="K1143:K1144"/>
    <mergeCell ref="L1143:L1144"/>
    <mergeCell ref="N1143:O1143"/>
    <mergeCell ref="P1143:Q1143"/>
    <mergeCell ref="B1142:D1142"/>
    <mergeCell ref="B1143:B1144"/>
    <mergeCell ref="B1115:B1116"/>
    <mergeCell ref="B1117:B1118"/>
    <mergeCell ref="C1113:C1114"/>
    <mergeCell ref="D1113:D1114"/>
    <mergeCell ref="E1115:E1116"/>
    <mergeCell ref="R1292:S1292"/>
    <mergeCell ref="B1315:B1316"/>
    <mergeCell ref="H1315:H1316"/>
    <mergeCell ref="I1315:I1316"/>
    <mergeCell ref="E1251:E1252"/>
    <mergeCell ref="P1252:Q1252"/>
    <mergeCell ref="P1253:Q1253"/>
    <mergeCell ref="R1253:S1253"/>
    <mergeCell ref="P1254:Q1254"/>
    <mergeCell ref="R1254:S1254"/>
    <mergeCell ref="K1280:K1281"/>
    <mergeCell ref="L1280:L1281"/>
    <mergeCell ref="M1280:M1281"/>
    <mergeCell ref="N1280:O1280"/>
    <mergeCell ref="P1280:Q1280"/>
    <mergeCell ref="B1279:D1279"/>
    <mergeCell ref="B1280:B1281"/>
    <mergeCell ref="H1280:H1281"/>
    <mergeCell ref="I1280:I1281"/>
    <mergeCell ref="B1251:B1252"/>
    <mergeCell ref="F1251:F1252"/>
    <mergeCell ref="H1251:H1252"/>
    <mergeCell ref="K1251:K1252"/>
    <mergeCell ref="L1251:L1252"/>
    <mergeCell ref="R1251:S1252"/>
    <mergeCell ref="J1280:J1281"/>
    <mergeCell ref="C1283:C1284"/>
    <mergeCell ref="D1283:D1284"/>
    <mergeCell ref="E1283:E1284"/>
    <mergeCell ref="C1285:C1286"/>
    <mergeCell ref="D1285:D1286"/>
    <mergeCell ref="E1285:E1286"/>
    <mergeCell ref="T1382:V1382"/>
    <mergeCell ref="P1383:Q1383"/>
    <mergeCell ref="P1385:Q1385"/>
    <mergeCell ref="R1385:S1385"/>
    <mergeCell ref="B1287:B1288"/>
    <mergeCell ref="C1287:C1288"/>
    <mergeCell ref="D1287:D1288"/>
    <mergeCell ref="E1287:E1288"/>
    <mergeCell ref="P1296:Q1296"/>
    <mergeCell ref="R1296:S1296"/>
    <mergeCell ref="P1297:Q1297"/>
    <mergeCell ref="R1297:S1297"/>
    <mergeCell ref="B1301:V1301"/>
    <mergeCell ref="P1293:Q1293"/>
    <mergeCell ref="R1293:S1293"/>
    <mergeCell ref="P1294:Q1294"/>
    <mergeCell ref="R1294:S1294"/>
    <mergeCell ref="P1295:Q1295"/>
    <mergeCell ref="R1295:S1295"/>
    <mergeCell ref="P1290:Q1290"/>
    <mergeCell ref="K1315:K1316"/>
    <mergeCell ref="L1315:L1316"/>
    <mergeCell ref="M1315:M1316"/>
    <mergeCell ref="N1315:O1315"/>
    <mergeCell ref="P1315:Q1315"/>
    <mergeCell ref="B1314:D1314"/>
    <mergeCell ref="P1289:Q1289"/>
    <mergeCell ref="R1289:S1289"/>
    <mergeCell ref="R1290:S1290"/>
    <mergeCell ref="P1291:Q1291"/>
    <mergeCell ref="R1291:S1291"/>
    <mergeCell ref="P1292:Q1292"/>
    <mergeCell ref="P1353:Q1353"/>
    <mergeCell ref="P1363:Q1363"/>
    <mergeCell ref="R1363:S1363"/>
    <mergeCell ref="P1364:Q1364"/>
    <mergeCell ref="R1364:S1364"/>
    <mergeCell ref="R1386:S1387"/>
    <mergeCell ref="R1396:S1396"/>
    <mergeCell ref="B1400:V1400"/>
    <mergeCell ref="P1392:Q1392"/>
    <mergeCell ref="R1392:S1392"/>
    <mergeCell ref="P1393:Q1393"/>
    <mergeCell ref="R1393:S1393"/>
    <mergeCell ref="P1394:Q1394"/>
    <mergeCell ref="R1394:S1394"/>
    <mergeCell ref="P1389:Q1389"/>
    <mergeCell ref="R1389:S1389"/>
    <mergeCell ref="P1390:Q1390"/>
    <mergeCell ref="R1390:S1390"/>
    <mergeCell ref="C1353:C1354"/>
    <mergeCell ref="D1353:D1354"/>
    <mergeCell ref="E1353:E1354"/>
    <mergeCell ref="F1353:F1354"/>
    <mergeCell ref="K1353:K1354"/>
    <mergeCell ref="L1353:L1354"/>
    <mergeCell ref="R1353:S1354"/>
    <mergeCell ref="B1368:V1368"/>
    <mergeCell ref="P1360:Q1360"/>
    <mergeCell ref="R1360:S1360"/>
    <mergeCell ref="P1361:Q1361"/>
    <mergeCell ref="R1361:S1361"/>
    <mergeCell ref="B1353:B1354"/>
    <mergeCell ref="H1353:H1354"/>
    <mergeCell ref="H1619:H1620"/>
    <mergeCell ref="P1625:Q1625"/>
    <mergeCell ref="R1625:S1625"/>
    <mergeCell ref="B1648:D1648"/>
    <mergeCell ref="I1649:I1650"/>
    <mergeCell ref="J1649:J1650"/>
    <mergeCell ref="R1656:S1656"/>
    <mergeCell ref="R1657:S1657"/>
    <mergeCell ref="P1653:Q1653"/>
    <mergeCell ref="P1654:Q1654"/>
    <mergeCell ref="P1655:Q1655"/>
    <mergeCell ref="P1356:Q1356"/>
    <mergeCell ref="R1356:S1356"/>
    <mergeCell ref="P1354:Q1354"/>
    <mergeCell ref="P1355:Q1355"/>
    <mergeCell ref="R1355:S1355"/>
    <mergeCell ref="P1358:Q1358"/>
    <mergeCell ref="R1358:S1358"/>
    <mergeCell ref="P1359:Q1359"/>
    <mergeCell ref="R1359:S1359"/>
    <mergeCell ref="P1362:Q1362"/>
    <mergeCell ref="B1652:B1653"/>
    <mergeCell ref="B1654:B1655"/>
    <mergeCell ref="F1652:F1653"/>
    <mergeCell ref="F1654:F1655"/>
    <mergeCell ref="R1652:S1653"/>
    <mergeCell ref="R1362:S1362"/>
    <mergeCell ref="P1357:Q1357"/>
    <mergeCell ref="R1357:S1357"/>
    <mergeCell ref="R1382:S1383"/>
    <mergeCell ref="P1369:S1370"/>
    <mergeCell ref="B1381:D1381"/>
    <mergeCell ref="H1859:H1860"/>
    <mergeCell ref="K1859:K1860"/>
    <mergeCell ref="L1859:L1860"/>
    <mergeCell ref="R1859:S1860"/>
    <mergeCell ref="E2065:E2066"/>
    <mergeCell ref="B2065:B2066"/>
    <mergeCell ref="B2067:B2068"/>
    <mergeCell ref="B1859:B1860"/>
    <mergeCell ref="P1828:Q1828"/>
    <mergeCell ref="P1760:Q1760"/>
    <mergeCell ref="P1761:Q1761"/>
    <mergeCell ref="P1800:Q1800"/>
    <mergeCell ref="R1800:S1800"/>
    <mergeCell ref="P1801:Q1801"/>
    <mergeCell ref="R1801:S1801"/>
    <mergeCell ref="R1654:S1655"/>
    <mergeCell ref="C1617:C1618"/>
    <mergeCell ref="C1619:C1620"/>
    <mergeCell ref="D1617:D1618"/>
    <mergeCell ref="D1619:D1620"/>
    <mergeCell ref="E1617:E1618"/>
    <mergeCell ref="E1619:E1620"/>
    <mergeCell ref="F1617:F1618"/>
    <mergeCell ref="F1619:F1620"/>
    <mergeCell ref="B1617:B1618"/>
    <mergeCell ref="B1619:B1620"/>
    <mergeCell ref="K1617:K1618"/>
    <mergeCell ref="K1619:K1620"/>
    <mergeCell ref="L1617:L1618"/>
    <mergeCell ref="L1619:L1620"/>
    <mergeCell ref="R1617:S1618"/>
    <mergeCell ref="R1619:S1620"/>
    <mergeCell ref="E1758:E1759"/>
    <mergeCell ref="F1758:F1759"/>
    <mergeCell ref="K1758:K1759"/>
    <mergeCell ref="L1758:L1759"/>
    <mergeCell ref="R1758:S1759"/>
    <mergeCell ref="B1758:B1759"/>
    <mergeCell ref="C1760:C1761"/>
    <mergeCell ref="D1760:D1761"/>
    <mergeCell ref="E1760:E1761"/>
    <mergeCell ref="F1760:F1761"/>
    <mergeCell ref="K1760:K1761"/>
    <mergeCell ref="L1760:L1761"/>
    <mergeCell ref="R1760:S1761"/>
    <mergeCell ref="B1760:B1761"/>
    <mergeCell ref="H1758:H1759"/>
    <mergeCell ref="H1760:H1761"/>
    <mergeCell ref="P1759:Q1759"/>
    <mergeCell ref="H2065:H2066"/>
    <mergeCell ref="H2067:H2068"/>
    <mergeCell ref="P1837:Q1837"/>
    <mergeCell ref="R1837:S1837"/>
    <mergeCell ref="H1417:H1418"/>
    <mergeCell ref="C2132:C2133"/>
    <mergeCell ref="D2132:D2133"/>
    <mergeCell ref="E2132:E2133"/>
    <mergeCell ref="K2132:K2133"/>
    <mergeCell ref="L2132:L2133"/>
    <mergeCell ref="B2132:B2133"/>
    <mergeCell ref="H2132:H2133"/>
    <mergeCell ref="H1817:I1817"/>
    <mergeCell ref="O1817:S1817"/>
    <mergeCell ref="P1802:Q1802"/>
    <mergeCell ref="R1802:S1802"/>
    <mergeCell ref="P1803:Q1803"/>
    <mergeCell ref="R1803:S1803"/>
    <mergeCell ref="P1787:Q1787"/>
    <mergeCell ref="B1807:V1807"/>
    <mergeCell ref="P1799:Q1799"/>
    <mergeCell ref="R1799:S1799"/>
    <mergeCell ref="K2065:K2066"/>
    <mergeCell ref="H1892:H1893"/>
    <mergeCell ref="C1859:C1860"/>
    <mergeCell ref="D1859:D1860"/>
    <mergeCell ref="E1859:E1860"/>
    <mergeCell ref="F1859:F1860"/>
    <mergeCell ref="C1758:C1759"/>
    <mergeCell ref="R2132:S2133"/>
    <mergeCell ref="C2063:C2064"/>
    <mergeCell ref="D1758:D1759"/>
  </mergeCells>
  <phoneticPr fontId="104" type="noConversion"/>
  <conditionalFormatting sqref="C24:I38 K24:M38 P24:V38 B131:I138 K131:M138 P131:V138 T442:V445 K606:M619 P606:V619 B606:I619 B572:I585 K572:M585 P572:V585 B640:I651 K640:M651 P640:V641 K672:M685 P672:V685 B672:I685 K706:M707 P706:V707 B979:I991 K979:M991 P979:V991 K1012:M1024 P1012:V1024 B1012:I1024 P1047:V1058 B1047:I1058 K1079:M1080 P1079:V1079 B1079:I1080 K1115:M1115 P1115:V1116 B1115:I1115 B1146:I1158 K1146:M1158 P1146:V1158 B1249:I1251 K1249:M1251 P1249:V1250 K1356:M1364 P1356:V1364 B1356:I1364 H1355:H1356 K1388:M1396 P1388:V1396 B1388:I1396 P1489:V1498 K1489:M1498 B1489:I1498 K1554:M1566 P1554:V1566 B1554:I1566 K1587:M1596 P1587:V1596 B1587:I1596 K1656:M1664 P1658:V1664 B1656:I1664 B1790:I1803 K1790:M1803 P1790:V1803 K1861:M1871 P1862:V1871 B1861:I1871 K1859:M1859 B1859:I1859 P1894:V1902 B1894:I1902 K1894:M1902 B2098:I2111 K2098:M2111 P2098:V2100 P2134:V2144 B2134:I2144 K2134:M2144 B706:I707 B713:I713 B708:E709 K713:M713 P713:V713 H708:I710 I711 B710 H712:I712 P708:S712 B712">
    <cfRule type="cellIs" dxfId="4211" priority="562473" stopIfTrue="1" operator="greaterThan">
      <formula>0</formula>
    </cfRule>
  </conditionalFormatting>
  <conditionalFormatting sqref="D32:D37">
    <cfRule type="cellIs" dxfId="4210" priority="562409" stopIfTrue="1" operator="greaterThan">
      <formula>0</formula>
    </cfRule>
  </conditionalFormatting>
  <conditionalFormatting sqref="D32:D37 F32:H37">
    <cfRule type="cellIs" dxfId="4209" priority="562406" stopIfTrue="1" operator="greaterThan">
      <formula>0</formula>
    </cfRule>
  </conditionalFormatting>
  <conditionalFormatting sqref="H24:H37">
    <cfRule type="cellIs" dxfId="4208" priority="562399" stopIfTrue="1" operator="greaterThan">
      <formula>0</formula>
    </cfRule>
  </conditionalFormatting>
  <conditionalFormatting sqref="E24:E37">
    <cfRule type="cellIs" dxfId="4207" priority="562260" stopIfTrue="1" operator="greaterThan">
      <formula>0</formula>
    </cfRule>
  </conditionalFormatting>
  <conditionalFormatting sqref="K46:K51">
    <cfRule type="containsText" dxfId="4206" priority="561067" stopIfTrue="1" operator="containsText" text="NO CUMPLE">
      <formula>NOT(ISERROR(SEARCH("NO CUMPLE",K46)))</formula>
    </cfRule>
    <cfRule type="containsText" dxfId="4205" priority="561068" stopIfTrue="1" operator="containsText" text="CUMPLE">
      <formula>NOT(ISERROR(SEARCH("CUMPLE",K46)))</formula>
    </cfRule>
  </conditionalFormatting>
  <conditionalFormatting sqref="S45">
    <cfRule type="cellIs" dxfId="4204" priority="561063" operator="greaterThanOrEqual">
      <formula>NUMMINCONT</formula>
    </cfRule>
    <cfRule type="cellIs" dxfId="4203" priority="561064" operator="lessThan">
      <formula>NUMMINCONT</formula>
    </cfRule>
  </conditionalFormatting>
  <conditionalFormatting sqref="T32:V37 T133:V137 T441:V441 T606:V607 T572:V573 T675:V676 T706:V706 T979:V982 T1012:V1015 T1079:V1079 T1115:V1116 T1249:V1250 T1356:V1357 T1490:V1491 T1557:V1557 T1590:V1590 T1592:V1595 T1655:V1656 T1859:V1862 T2098:V2099">
    <cfRule type="cellIs" dxfId="4202" priority="557409" stopIfTrue="1" operator="equal">
      <formula>"NO"</formula>
    </cfRule>
    <cfRule type="cellIs" dxfId="4201" priority="557410" stopIfTrue="1" operator="equal">
      <formula>"SI"</formula>
    </cfRule>
  </conditionalFormatting>
  <conditionalFormatting sqref="T32:V33 T441:V441 T606:V606 T675:V675 T1014:V1014 T1012:V1012 T1115:V1115 T1859:V1859">
    <cfRule type="cellIs" dxfId="4200" priority="541282" stopIfTrue="1" operator="equal">
      <formula>"NO APLICA"</formula>
    </cfRule>
  </conditionalFormatting>
  <conditionalFormatting sqref="T34:U37">
    <cfRule type="cellIs" dxfId="4199" priority="574969" stopIfTrue="1" operator="equal">
      <formula>"NO APLICA"</formula>
    </cfRule>
  </conditionalFormatting>
  <conditionalFormatting sqref="T34:U34">
    <cfRule type="cellIs" dxfId="4198" priority="574968" stopIfTrue="1" operator="equal">
      <formula>"NO APLICA"</formula>
    </cfRule>
  </conditionalFormatting>
  <conditionalFormatting sqref="V34:V37">
    <cfRule type="cellIs" dxfId="4197" priority="574967" stopIfTrue="1" operator="equal">
      <formula>"NO APLICA"</formula>
    </cfRule>
  </conditionalFormatting>
  <conditionalFormatting sqref="V43">
    <cfRule type="cellIs" dxfId="4196" priority="559441" operator="equal">
      <formula>"CUMPLE"</formula>
    </cfRule>
    <cfRule type="cellIs" dxfId="4195" priority="559442" operator="equal">
      <formula>"NO CUMPLE"</formula>
    </cfRule>
  </conditionalFormatting>
  <conditionalFormatting sqref="V43:V45">
    <cfRule type="cellIs" dxfId="4194" priority="559440" operator="equal">
      <formula>"VERIFICAR"</formula>
    </cfRule>
  </conditionalFormatting>
  <conditionalFormatting sqref="T38:V38">
    <cfRule type="cellIs" dxfId="4193" priority="598047" stopIfTrue="1" operator="equal">
      <formula>"NO"</formula>
    </cfRule>
    <cfRule type="cellIs" dxfId="4192" priority="598048" stopIfTrue="1" operator="equal">
      <formula>"SI"</formula>
    </cfRule>
  </conditionalFormatting>
  <conditionalFormatting sqref="T38:U38">
    <cfRule type="cellIs" dxfId="4191" priority="598050" stopIfTrue="1" operator="equal">
      <formula>"NO APLICA"</formula>
    </cfRule>
  </conditionalFormatting>
  <conditionalFormatting sqref="V38">
    <cfRule type="cellIs" dxfId="4190" priority="598049" stopIfTrue="1" operator="equal">
      <formula>"NO APLICA"</formula>
    </cfRule>
  </conditionalFormatting>
  <conditionalFormatting sqref="T48">
    <cfRule type="cellIs" dxfId="4189" priority="445330" operator="equal">
      <formula>"CUMPLE"</formula>
    </cfRule>
    <cfRule type="cellIs" dxfId="4188" priority="445331" operator="equal">
      <formula>"NO CUMPLE"</formula>
    </cfRule>
  </conditionalFormatting>
  <conditionalFormatting sqref="T48">
    <cfRule type="cellIs" dxfId="4187" priority="445329" operator="equal">
      <formula>"VERIFICAR"</formula>
    </cfRule>
  </conditionalFormatting>
  <conditionalFormatting sqref="H52">
    <cfRule type="containsText" dxfId="4186" priority="39631" stopIfTrue="1" operator="containsText" text="NO CUMPLE">
      <formula>NOT(ISERROR(SEARCH("NO CUMPLE",H52)))</formula>
    </cfRule>
    <cfRule type="containsText" dxfId="4185" priority="39632" stopIfTrue="1" operator="containsText" text="CUMPLE">
      <formula>NOT(ISERROR(SEARCH("CUMPLE",H52)))</formula>
    </cfRule>
  </conditionalFormatting>
  <conditionalFormatting sqref="J52">
    <cfRule type="containsText" dxfId="4184" priority="39629" stopIfTrue="1" operator="containsText" text="NO CUMPLE">
      <formula>NOT(ISERROR(SEARCH("NO CUMPLE",J52)))</formula>
    </cfRule>
    <cfRule type="containsText" dxfId="4183" priority="39630" stopIfTrue="1" operator="containsText" text="CUMPLE">
      <formula>NOT(ISERROR(SEARCH("CUMPLE",J52)))</formula>
    </cfRule>
  </conditionalFormatting>
  <conditionalFormatting sqref="K52">
    <cfRule type="containsText" dxfId="4182" priority="39627" stopIfTrue="1" operator="containsText" text="NO CUMPLE">
      <formula>NOT(ISERROR(SEARCH("NO CUMPLE",K52)))</formula>
    </cfRule>
    <cfRule type="containsText" dxfId="4181" priority="39628" stopIfTrue="1" operator="containsText" text="CUMPLE">
      <formula>NOT(ISERROR(SEARCH("CUMPLE",K52)))</formula>
    </cfRule>
  </conditionalFormatting>
  <conditionalFormatting sqref="O51">
    <cfRule type="containsText" dxfId="4180" priority="28865" stopIfTrue="1" operator="containsText" text="NO CUMPLE">
      <formula>NOT(ISERROR(SEARCH("NO CUMPLE",O51)))</formula>
    </cfRule>
    <cfRule type="containsText" dxfId="4179" priority="28866" stopIfTrue="1" operator="containsText" text="CUMPLE">
      <formula>NOT(ISERROR(SEARCH("CUMPLE",O51)))</formula>
    </cfRule>
  </conditionalFormatting>
  <conditionalFormatting sqref="O52:S52">
    <cfRule type="cellIs" dxfId="4178" priority="25191" operator="equal">
      <formula>"EL PROPONENTE SE DEBE REQUERIR POR EXPERIENCIA MINIMA EXIGIDA"</formula>
    </cfRule>
  </conditionalFormatting>
  <conditionalFormatting sqref="J24:J38 J129:J138 J606:J619 J572:J585 J640:J651 J672:J685 J979:J991 J1012:J1024 J1045:J1058 J1079:J1091 J1112:J1125 J1146:J1158 J1249:J1262 J1353:J1364 J1385:J1396 J1487:J1498 J1554:J1566 J1587:J1596 J1652:J1664 J1790:J1803 J1859:J1871 J1892:J1902 J2098:J2111 J2132:J2144 J439:J446 J706:J713">
    <cfRule type="cellIs" dxfId="4177" priority="17733" stopIfTrue="1" operator="greaterThan">
      <formula>0</formula>
    </cfRule>
  </conditionalFormatting>
  <conditionalFormatting sqref="N46:N51">
    <cfRule type="cellIs" dxfId="4176" priority="17684" operator="equal">
      <formula>"NO"</formula>
    </cfRule>
    <cfRule type="cellIs" dxfId="4175" priority="17685" operator="equal">
      <formula>"SI"</formula>
    </cfRule>
  </conditionalFormatting>
  <conditionalFormatting sqref="I38">
    <cfRule type="cellIs" dxfId="4174" priority="17576" stopIfTrue="1" operator="greaterThan">
      <formula>0</formula>
    </cfRule>
  </conditionalFormatting>
  <conditionalFormatting sqref="K24:L38 K131:L138 K606:L619 K572:L585 K640:L651 K672:L685 K706:L707 K979:L991 K1012:L1024 K1079:L1080 K1115:L1115 K1146:L1158 K1249:L1251 K1356:L1364 K1388:L1396 K1489:L1498 K1554:L1566 K1587:L1596 K1656:L1664 K1790:L1803 K1861:L1871 K1859:L1859 K1894:L1902 K2098:L2111 K2134:L2144 K713:L713">
    <cfRule type="cellIs" dxfId="4173" priority="17564" operator="notBetween">
      <formula>$Q$17</formula>
      <formula>$R$17</formula>
    </cfRule>
  </conditionalFormatting>
  <conditionalFormatting sqref="B24:B38">
    <cfRule type="cellIs" dxfId="4172" priority="17517" stopIfTrue="1" operator="greaterThan">
      <formula>0</formula>
    </cfRule>
  </conditionalFormatting>
  <conditionalFormatting sqref="T30:V31 T24:V26">
    <cfRule type="cellIs" dxfId="4171" priority="17494" stopIfTrue="1" operator="equal">
      <formula>"NO"</formula>
    </cfRule>
    <cfRule type="cellIs" dxfId="4170" priority="17495" stopIfTrue="1" operator="equal">
      <formula>"SI"</formula>
    </cfRule>
  </conditionalFormatting>
  <conditionalFormatting sqref="T30:V30 T24:V25">
    <cfRule type="cellIs" dxfId="4169" priority="17493" stopIfTrue="1" operator="equal">
      <formula>"NO APLICA"</formula>
    </cfRule>
  </conditionalFormatting>
  <conditionalFormatting sqref="T31:U31">
    <cfRule type="cellIs" dxfId="4168" priority="17492" stopIfTrue="1" operator="equal">
      <formula>"NO APLICA"</formula>
    </cfRule>
  </conditionalFormatting>
  <conditionalFormatting sqref="T31:U31">
    <cfRule type="cellIs" dxfId="4167" priority="17491" stopIfTrue="1" operator="equal">
      <formula>"NO APLICA"</formula>
    </cfRule>
  </conditionalFormatting>
  <conditionalFormatting sqref="V31">
    <cfRule type="cellIs" dxfId="4166" priority="17490" stopIfTrue="1" operator="equal">
      <formula>"NO APLICA"</formula>
    </cfRule>
  </conditionalFormatting>
  <conditionalFormatting sqref="C24:I38 K24:M38 P24:V38 C131:I138 K131:M138 P131:V138 T442:V445 C606:I619 K606:M619 P606:V619 C572:I585 K572:M585 P572:V585 C640:I651 K640:M651 P640:V641 C672:I685 K672:M685 P672:V685 K706:M707 P706:V707 C979:I991 K979:M991 P979:V991 C1012:I1024 K1012:M1024 P1012:V1024 P1047:V1058 C1047:I1058 C1079:I1080 K1079:M1080 P1079:V1079 C1115:I1115 K1115:M1115 P1115:V1116 C1146:I1158 K1146:M1158 P1146:V1158 C1249:I1251 K1249:M1251 P1249:V1250 C1356:I1364 K1356:M1364 P1356:V1364 C1388:I1396 K1388:M1396 P1388:V1396 P1489:V1498 C1489:I1498 K1489:M1498 C1554:I1566 K1554:M1566 P1554:V1566 C1587:I1596 K1587:M1596 P1587:V1596 K1656:M1664 P1658:V1664 C1656:I1664 C1790:I1803 K1790:M1803 P1790:V1803 C1861:I1871 K1861:M1871 P1862:V1871 C1859:I1859 K1859:M1859 P1894:V1902 C1894:I1902 K1894:M1902 C2098:I2111 K2098:M2111 P2098:V2100 P2134:V2144 C2134:I2144 K2134:M2144 C706:I707 C713:I713 C708:E709 K713:M713 P713:V713 H708:I710 I711 H712:I712 P708:S712">
    <cfRule type="cellIs" dxfId="4165" priority="17488" operator="equal">
      <formula>0</formula>
    </cfRule>
  </conditionalFormatting>
  <conditionalFormatting sqref="P45">
    <cfRule type="cellIs" dxfId="4164" priority="17486" operator="equal">
      <formula>"NO VÁLIDO"</formula>
    </cfRule>
    <cfRule type="cellIs" dxfId="4163" priority="17487" operator="equal">
      <formula>"VÁLIDO"</formula>
    </cfRule>
  </conditionalFormatting>
  <conditionalFormatting sqref="M52">
    <cfRule type="cellIs" dxfId="4162" priority="17440" operator="notEqual">
      <formula>"NO CUMPLE"</formula>
    </cfRule>
    <cfRule type="containsText" dxfId="4161" priority="17441" stopIfTrue="1" operator="containsText" text="NO CUMPLE">
      <formula>NOT(ISERROR(SEARCH("NO CUMPLE",M52)))</formula>
    </cfRule>
    <cfRule type="containsText" dxfId="4160" priority="17442" stopIfTrue="1" operator="containsText" text="CUMPLE">
      <formula>NOT(ISERROR(SEARCH("CUMPLE",M52)))</formula>
    </cfRule>
  </conditionalFormatting>
  <conditionalFormatting sqref="M46:M51">
    <cfRule type="cellIs" dxfId="4159" priority="6873" stopIfTrue="1" operator="equal">
      <formula>"cumple"</formula>
    </cfRule>
    <cfRule type="containsText" dxfId="4158" priority="6874" stopIfTrue="1" operator="containsText" text="NO CUMPLE">
      <formula>NOT(ISERROR(SEARCH("NO CUMPLE",M46)))</formula>
    </cfRule>
  </conditionalFormatting>
  <conditionalFormatting sqref="L46:L51">
    <cfRule type="cellIs" dxfId="4157" priority="6871" stopIfTrue="1" operator="equal">
      <formula>"cumple"</formula>
    </cfRule>
    <cfRule type="containsText" dxfId="4156" priority="6872" stopIfTrue="1" operator="containsText" text="NO CUMPLE">
      <formula>NOT(ISERROR(SEARCH("NO CUMPLE",L46)))</formula>
    </cfRule>
  </conditionalFormatting>
  <conditionalFormatting sqref="D27:D29">
    <cfRule type="cellIs" dxfId="4155" priority="6846" stopIfTrue="1" operator="greaterThan">
      <formula>0</formula>
    </cfRule>
  </conditionalFormatting>
  <conditionalFormatting sqref="D27:D29 F27:H29">
    <cfRule type="cellIs" dxfId="4154" priority="6845" stopIfTrue="1" operator="greaterThan">
      <formula>0</formula>
    </cfRule>
  </conditionalFormatting>
  <conditionalFormatting sqref="T27:V29">
    <cfRule type="cellIs" dxfId="4153" priority="6843" stopIfTrue="1" operator="equal">
      <formula>"NO"</formula>
    </cfRule>
    <cfRule type="cellIs" dxfId="4152" priority="6844" stopIfTrue="1" operator="equal">
      <formula>"SI"</formula>
    </cfRule>
  </conditionalFormatting>
  <conditionalFormatting sqref="T27:V28">
    <cfRule type="cellIs" dxfId="4151" priority="6842" stopIfTrue="1" operator="equal">
      <formula>"NO APLICA"</formula>
    </cfRule>
  </conditionalFormatting>
  <conditionalFormatting sqref="T29:U29">
    <cfRule type="cellIs" dxfId="4150" priority="6841" stopIfTrue="1" operator="equal">
      <formula>"NO APLICA"</formula>
    </cfRule>
  </conditionalFormatting>
  <conditionalFormatting sqref="T29:U29">
    <cfRule type="cellIs" dxfId="4149" priority="6840" stopIfTrue="1" operator="equal">
      <formula>"NO APLICA"</formula>
    </cfRule>
  </conditionalFormatting>
  <conditionalFormatting sqref="V29">
    <cfRule type="cellIs" dxfId="4148" priority="6839" stopIfTrue="1" operator="equal">
      <formula>"NO APLICA"</formula>
    </cfRule>
  </conditionalFormatting>
  <conditionalFormatting sqref="T26:U26">
    <cfRule type="cellIs" dxfId="4147" priority="6836" stopIfTrue="1" operator="equal">
      <formula>"NO APLICA"</formula>
    </cfRule>
  </conditionalFormatting>
  <conditionalFormatting sqref="T26:U26">
    <cfRule type="cellIs" dxfId="4146" priority="6835" stopIfTrue="1" operator="equal">
      <formula>"NO APLICA"</formula>
    </cfRule>
  </conditionalFormatting>
  <conditionalFormatting sqref="V26">
    <cfRule type="cellIs" dxfId="4145" priority="6834" stopIfTrue="1" operator="equal">
      <formula>"NO APLICA"</formula>
    </cfRule>
  </conditionalFormatting>
  <conditionalFormatting sqref="C59:I59 K59:M59 P59:V73 C61:I61 G60 I60 K61:M61 M60 C63:I63 G62 C65:I73 G64 I62 I64 K63:M63 M62 K65:M73 M64">
    <cfRule type="cellIs" dxfId="4144" priority="6833" stopIfTrue="1" operator="greaterThan">
      <formula>0</formula>
    </cfRule>
  </conditionalFormatting>
  <conditionalFormatting sqref="D67:D72">
    <cfRule type="cellIs" dxfId="4143" priority="6832" stopIfTrue="1" operator="greaterThan">
      <formula>0</formula>
    </cfRule>
  </conditionalFormatting>
  <conditionalFormatting sqref="D67:D72 F67:H72">
    <cfRule type="cellIs" dxfId="4142" priority="6831" stopIfTrue="1" operator="greaterThan">
      <formula>0</formula>
    </cfRule>
  </conditionalFormatting>
  <conditionalFormatting sqref="H59 H61 H63 H65:H72">
    <cfRule type="cellIs" dxfId="4141" priority="6830" stopIfTrue="1" operator="greaterThan">
      <formula>0</formula>
    </cfRule>
  </conditionalFormatting>
  <conditionalFormatting sqref="E59 E61 E63 E65:E72">
    <cfRule type="cellIs" dxfId="4140" priority="6829" stopIfTrue="1" operator="greaterThan">
      <formula>0</formula>
    </cfRule>
  </conditionalFormatting>
  <conditionalFormatting sqref="K81:K86">
    <cfRule type="containsText" dxfId="4139" priority="6827" stopIfTrue="1" operator="containsText" text="NO CUMPLE">
      <formula>NOT(ISERROR(SEARCH("NO CUMPLE",K81)))</formula>
    </cfRule>
    <cfRule type="containsText" dxfId="4138" priority="6828" stopIfTrue="1" operator="containsText" text="CUMPLE">
      <formula>NOT(ISERROR(SEARCH("CUMPLE",K81)))</formula>
    </cfRule>
  </conditionalFormatting>
  <conditionalFormatting sqref="S80">
    <cfRule type="cellIs" dxfId="4137" priority="6825" operator="greaterThanOrEqual">
      <formula>NUMMINCONT</formula>
    </cfRule>
    <cfRule type="cellIs" dxfId="4136" priority="6826" operator="lessThan">
      <formula>NUMMINCONT</formula>
    </cfRule>
  </conditionalFormatting>
  <conditionalFormatting sqref="T67:V72">
    <cfRule type="cellIs" dxfId="4135" priority="6823" stopIfTrue="1" operator="equal">
      <formula>"NO"</formula>
    </cfRule>
    <cfRule type="cellIs" dxfId="4134" priority="6824" stopIfTrue="1" operator="equal">
      <formula>"SI"</formula>
    </cfRule>
  </conditionalFormatting>
  <conditionalFormatting sqref="T67:V68">
    <cfRule type="cellIs" dxfId="4133" priority="6822" stopIfTrue="1" operator="equal">
      <formula>"NO APLICA"</formula>
    </cfRule>
  </conditionalFormatting>
  <conditionalFormatting sqref="T69:U72">
    <cfRule type="cellIs" dxfId="4132" priority="6821" stopIfTrue="1" operator="equal">
      <formula>"NO APLICA"</formula>
    </cfRule>
  </conditionalFormatting>
  <conditionalFormatting sqref="T69:U69">
    <cfRule type="cellIs" dxfId="4131" priority="6820" stopIfTrue="1" operator="equal">
      <formula>"NO APLICA"</formula>
    </cfRule>
  </conditionalFormatting>
  <conditionalFormatting sqref="V69:V72">
    <cfRule type="cellIs" dxfId="4130" priority="6819" stopIfTrue="1" operator="equal">
      <formula>"NO APLICA"</formula>
    </cfRule>
  </conditionalFormatting>
  <conditionalFormatting sqref="V78">
    <cfRule type="cellIs" dxfId="4129" priority="6817" operator="equal">
      <formula>"CUMPLE"</formula>
    </cfRule>
    <cfRule type="cellIs" dxfId="4128" priority="6818" operator="equal">
      <formula>"NO CUMPLE"</formula>
    </cfRule>
  </conditionalFormatting>
  <conditionalFormatting sqref="V78:V80">
    <cfRule type="cellIs" dxfId="4127" priority="6816" operator="equal">
      <formula>"VERIFICAR"</formula>
    </cfRule>
  </conditionalFormatting>
  <conditionalFormatting sqref="T73:V73">
    <cfRule type="cellIs" dxfId="4126" priority="6814" stopIfTrue="1" operator="equal">
      <formula>"NO"</formula>
    </cfRule>
    <cfRule type="cellIs" dxfId="4125" priority="6815" stopIfTrue="1" operator="equal">
      <formula>"SI"</formula>
    </cfRule>
  </conditionalFormatting>
  <conditionalFormatting sqref="T73:U73">
    <cfRule type="cellIs" dxfId="4124" priority="6813" stopIfTrue="1" operator="equal">
      <formula>"NO APLICA"</formula>
    </cfRule>
  </conditionalFormatting>
  <conditionalFormatting sqref="V73">
    <cfRule type="cellIs" dxfId="4123" priority="6812" stopIfTrue="1" operator="equal">
      <formula>"NO APLICA"</formula>
    </cfRule>
  </conditionalFormatting>
  <conditionalFormatting sqref="T83">
    <cfRule type="cellIs" dxfId="4122" priority="6810" operator="equal">
      <formula>"CUMPLE"</formula>
    </cfRule>
    <cfRule type="cellIs" dxfId="4121" priority="6811" operator="equal">
      <formula>"NO CUMPLE"</formula>
    </cfRule>
  </conditionalFormatting>
  <conditionalFormatting sqref="T83">
    <cfRule type="cellIs" dxfId="4120" priority="6809" operator="equal">
      <formula>"VERIFICAR"</formula>
    </cfRule>
  </conditionalFormatting>
  <conditionalFormatting sqref="H87">
    <cfRule type="containsText" dxfId="4119" priority="6790" stopIfTrue="1" operator="containsText" text="NO CUMPLE">
      <formula>NOT(ISERROR(SEARCH("NO CUMPLE",H87)))</formula>
    </cfRule>
    <cfRule type="containsText" dxfId="4118" priority="6791" stopIfTrue="1" operator="containsText" text="CUMPLE">
      <formula>NOT(ISERROR(SEARCH("CUMPLE",H87)))</formula>
    </cfRule>
  </conditionalFormatting>
  <conditionalFormatting sqref="J87">
    <cfRule type="containsText" dxfId="4117" priority="6788" stopIfTrue="1" operator="containsText" text="NO CUMPLE">
      <formula>NOT(ISERROR(SEARCH("NO CUMPLE",J87)))</formula>
    </cfRule>
    <cfRule type="containsText" dxfId="4116" priority="6789" stopIfTrue="1" operator="containsText" text="CUMPLE">
      <formula>NOT(ISERROR(SEARCH("CUMPLE",J87)))</formula>
    </cfRule>
  </conditionalFormatting>
  <conditionalFormatting sqref="K87">
    <cfRule type="containsText" dxfId="4115" priority="6786" stopIfTrue="1" operator="containsText" text="NO CUMPLE">
      <formula>NOT(ISERROR(SEARCH("NO CUMPLE",K87)))</formula>
    </cfRule>
    <cfRule type="containsText" dxfId="4114" priority="6787" stopIfTrue="1" operator="containsText" text="CUMPLE">
      <formula>NOT(ISERROR(SEARCH("CUMPLE",K87)))</formula>
    </cfRule>
  </conditionalFormatting>
  <conditionalFormatting sqref="O86">
    <cfRule type="containsText" dxfId="4113" priority="6784" stopIfTrue="1" operator="containsText" text="NO CUMPLE">
      <formula>NOT(ISERROR(SEARCH("NO CUMPLE",O86)))</formula>
    </cfRule>
    <cfRule type="containsText" dxfId="4112" priority="6785" stopIfTrue="1" operator="containsText" text="CUMPLE">
      <formula>NOT(ISERROR(SEARCH("CUMPLE",O86)))</formula>
    </cfRule>
  </conditionalFormatting>
  <conditionalFormatting sqref="O87:S87">
    <cfRule type="cellIs" dxfId="4111" priority="6783" operator="equal">
      <formula>"EL PROPONENTE SE DEBE REQUERIR POR EXPERIENCIA MINIMA EXIGIDA"</formula>
    </cfRule>
  </conditionalFormatting>
  <conditionalFormatting sqref="J59:J73">
    <cfRule type="cellIs" dxfId="4110" priority="6782" stopIfTrue="1" operator="greaterThan">
      <formula>0</formula>
    </cfRule>
  </conditionalFormatting>
  <conditionalFormatting sqref="N81:N86">
    <cfRule type="cellIs" dxfId="4109" priority="6780" operator="equal">
      <formula>"NO"</formula>
    </cfRule>
    <cfRule type="cellIs" dxfId="4108" priority="6781" operator="equal">
      <formula>"SI"</formula>
    </cfRule>
  </conditionalFormatting>
  <conditionalFormatting sqref="I73">
    <cfRule type="cellIs" dxfId="4107" priority="6779" stopIfTrue="1" operator="greaterThan">
      <formula>0</formula>
    </cfRule>
  </conditionalFormatting>
  <conditionalFormatting sqref="K59:L59 K61:L61 K63:L63 K65:L73">
    <cfRule type="cellIs" dxfId="4106" priority="6778" operator="notBetween">
      <formula>$Q$17</formula>
      <formula>$R$17</formula>
    </cfRule>
  </conditionalFormatting>
  <conditionalFormatting sqref="B59 B61 B63 B65:B73">
    <cfRule type="cellIs" dxfId="4105" priority="6777" stopIfTrue="1" operator="greaterThan">
      <formula>0</formula>
    </cfRule>
  </conditionalFormatting>
  <conditionalFormatting sqref="T65:V66 T59:V61">
    <cfRule type="cellIs" dxfId="4104" priority="6775" stopIfTrue="1" operator="equal">
      <formula>"NO"</formula>
    </cfRule>
    <cfRule type="cellIs" dxfId="4103" priority="6776" stopIfTrue="1" operator="equal">
      <formula>"SI"</formula>
    </cfRule>
  </conditionalFormatting>
  <conditionalFormatting sqref="T65:V65 T59:V60">
    <cfRule type="cellIs" dxfId="4102" priority="6774" stopIfTrue="1" operator="equal">
      <formula>"NO APLICA"</formula>
    </cfRule>
  </conditionalFormatting>
  <conditionalFormatting sqref="T66:U66">
    <cfRule type="cellIs" dxfId="4101" priority="6773" stopIfTrue="1" operator="equal">
      <formula>"NO APLICA"</formula>
    </cfRule>
  </conditionalFormatting>
  <conditionalFormatting sqref="T66:U66">
    <cfRule type="cellIs" dxfId="4100" priority="6772" stopIfTrue="1" operator="equal">
      <formula>"NO APLICA"</formula>
    </cfRule>
  </conditionalFormatting>
  <conditionalFormatting sqref="V66">
    <cfRule type="cellIs" dxfId="4099" priority="6771" stopIfTrue="1" operator="equal">
      <formula>"NO APLICA"</formula>
    </cfRule>
  </conditionalFormatting>
  <conditionalFormatting sqref="C59:I59 K59:M59 P59:V73 C61:I61 G60 I60 K61:M61 M60 C63:I63 G62 C65:I73 G64 I62 I64 K63:M63 M62 K65:M73 M64">
    <cfRule type="cellIs" dxfId="4098" priority="6770" operator="equal">
      <formula>0</formula>
    </cfRule>
  </conditionalFormatting>
  <conditionalFormatting sqref="P80">
    <cfRule type="cellIs" dxfId="4097" priority="6767" operator="equal">
      <formula>"NO VÁLIDO"</formula>
    </cfRule>
    <cfRule type="cellIs" dxfId="4096" priority="6768" operator="equal">
      <formula>"VÁLIDO"</formula>
    </cfRule>
  </conditionalFormatting>
  <conditionalFormatting sqref="M87">
    <cfRule type="cellIs" dxfId="4095" priority="6764" operator="notEqual">
      <formula>"NO CUMPLE"</formula>
    </cfRule>
    <cfRule type="containsText" dxfId="4094" priority="6765" stopIfTrue="1" operator="containsText" text="NO CUMPLE">
      <formula>NOT(ISERROR(SEARCH("NO CUMPLE",M87)))</formula>
    </cfRule>
    <cfRule type="containsText" dxfId="4093" priority="6766" stopIfTrue="1" operator="containsText" text="CUMPLE">
      <formula>NOT(ISERROR(SEARCH("CUMPLE",M87)))</formula>
    </cfRule>
  </conditionalFormatting>
  <conditionalFormatting sqref="M81:M86">
    <cfRule type="cellIs" dxfId="4092" priority="6762" stopIfTrue="1" operator="equal">
      <formula>"cumple"</formula>
    </cfRule>
    <cfRule type="containsText" dxfId="4091" priority="6763" stopIfTrue="1" operator="containsText" text="NO CUMPLE">
      <formula>NOT(ISERROR(SEARCH("NO CUMPLE",M81)))</formula>
    </cfRule>
  </conditionalFormatting>
  <conditionalFormatting sqref="L81:L86">
    <cfRule type="cellIs" dxfId="4090" priority="6760" stopIfTrue="1" operator="equal">
      <formula>"cumple"</formula>
    </cfRule>
    <cfRule type="containsText" dxfId="4089" priority="6761" stopIfTrue="1" operator="containsText" text="NO CUMPLE">
      <formula>NOT(ISERROR(SEARCH("NO CUMPLE",L81)))</formula>
    </cfRule>
  </conditionalFormatting>
  <conditionalFormatting sqref="D63">
    <cfRule type="cellIs" dxfId="4088" priority="6744" stopIfTrue="1" operator="greaterThan">
      <formula>0</formula>
    </cfRule>
  </conditionalFormatting>
  <conditionalFormatting sqref="D63 F63:H63 G62 G64">
    <cfRule type="cellIs" dxfId="4087" priority="6743" stopIfTrue="1" operator="greaterThan">
      <formula>0</formula>
    </cfRule>
  </conditionalFormatting>
  <conditionalFormatting sqref="T62:V64">
    <cfRule type="cellIs" dxfId="4086" priority="6741" stopIfTrue="1" operator="equal">
      <formula>"NO"</formula>
    </cfRule>
    <cfRule type="cellIs" dxfId="4085" priority="6742" stopIfTrue="1" operator="equal">
      <formula>"SI"</formula>
    </cfRule>
  </conditionalFormatting>
  <conditionalFormatting sqref="T62:V63">
    <cfRule type="cellIs" dxfId="4084" priority="6740" stopIfTrue="1" operator="equal">
      <formula>"NO APLICA"</formula>
    </cfRule>
  </conditionalFormatting>
  <conditionalFormatting sqref="T64:U64">
    <cfRule type="cellIs" dxfId="4083" priority="6739" stopIfTrue="1" operator="equal">
      <formula>"NO APLICA"</formula>
    </cfRule>
  </conditionalFormatting>
  <conditionalFormatting sqref="T64:U64">
    <cfRule type="cellIs" dxfId="4082" priority="6738" stopIfTrue="1" operator="equal">
      <formula>"NO APLICA"</formula>
    </cfRule>
  </conditionalFormatting>
  <conditionalFormatting sqref="V64">
    <cfRule type="cellIs" dxfId="4081" priority="6737" stopIfTrue="1" operator="equal">
      <formula>"NO APLICA"</formula>
    </cfRule>
  </conditionalFormatting>
  <conditionalFormatting sqref="T61:U61">
    <cfRule type="cellIs" dxfId="4080" priority="6736" stopIfTrue="1" operator="equal">
      <formula>"NO APLICA"</formula>
    </cfRule>
  </conditionalFormatting>
  <conditionalFormatting sqref="T61:U61">
    <cfRule type="cellIs" dxfId="4079" priority="6735" stopIfTrue="1" operator="equal">
      <formula>"NO APLICA"</formula>
    </cfRule>
  </conditionalFormatting>
  <conditionalFormatting sqref="V61">
    <cfRule type="cellIs" dxfId="4078" priority="6734" stopIfTrue="1" operator="equal">
      <formula>"NO APLICA"</formula>
    </cfRule>
  </conditionalFormatting>
  <conditionalFormatting sqref="C94:I95 K94:M108 P94:V108 C97:I108 H96:I96">
    <cfRule type="cellIs" dxfId="4077" priority="6733" stopIfTrue="1" operator="greaterThan">
      <formula>0</formula>
    </cfRule>
  </conditionalFormatting>
  <conditionalFormatting sqref="D102:D107">
    <cfRule type="cellIs" dxfId="4076" priority="6732" stopIfTrue="1" operator="greaterThan">
      <formula>0</formula>
    </cfRule>
  </conditionalFormatting>
  <conditionalFormatting sqref="D102:D107 F102:H107">
    <cfRule type="cellIs" dxfId="4075" priority="6731" stopIfTrue="1" operator="greaterThan">
      <formula>0</formula>
    </cfRule>
  </conditionalFormatting>
  <conditionalFormatting sqref="H94:H107">
    <cfRule type="cellIs" dxfId="4074" priority="6730" stopIfTrue="1" operator="greaterThan">
      <formula>0</formula>
    </cfRule>
  </conditionalFormatting>
  <conditionalFormatting sqref="E94:E95 E97:E107">
    <cfRule type="cellIs" dxfId="4073" priority="6729" stopIfTrue="1" operator="greaterThan">
      <formula>0</formula>
    </cfRule>
  </conditionalFormatting>
  <conditionalFormatting sqref="K116:K121">
    <cfRule type="containsText" dxfId="4072" priority="6727" stopIfTrue="1" operator="containsText" text="NO CUMPLE">
      <formula>NOT(ISERROR(SEARCH("NO CUMPLE",K116)))</formula>
    </cfRule>
    <cfRule type="containsText" dxfId="4071" priority="6728" stopIfTrue="1" operator="containsText" text="CUMPLE">
      <formula>NOT(ISERROR(SEARCH("CUMPLE",K116)))</formula>
    </cfRule>
  </conditionalFormatting>
  <conditionalFormatting sqref="S115">
    <cfRule type="cellIs" dxfId="4070" priority="6725" operator="greaterThanOrEqual">
      <formula>NUMMINCONT</formula>
    </cfRule>
    <cfRule type="cellIs" dxfId="4069" priority="6726" operator="lessThan">
      <formula>NUMMINCONT</formula>
    </cfRule>
  </conditionalFormatting>
  <conditionalFormatting sqref="T102:V107">
    <cfRule type="cellIs" dxfId="4068" priority="6723" stopIfTrue="1" operator="equal">
      <formula>"NO"</formula>
    </cfRule>
    <cfRule type="cellIs" dxfId="4067" priority="6724" stopIfTrue="1" operator="equal">
      <formula>"SI"</formula>
    </cfRule>
  </conditionalFormatting>
  <conditionalFormatting sqref="T102:V103">
    <cfRule type="cellIs" dxfId="4066" priority="6722" stopIfTrue="1" operator="equal">
      <formula>"NO APLICA"</formula>
    </cfRule>
  </conditionalFormatting>
  <conditionalFormatting sqref="T104:U107">
    <cfRule type="cellIs" dxfId="4065" priority="6721" stopIfTrue="1" operator="equal">
      <formula>"NO APLICA"</formula>
    </cfRule>
  </conditionalFormatting>
  <conditionalFormatting sqref="T104:U104">
    <cfRule type="cellIs" dxfId="4064" priority="6720" stopIfTrue="1" operator="equal">
      <formula>"NO APLICA"</formula>
    </cfRule>
  </conditionalFormatting>
  <conditionalFormatting sqref="V104:V107">
    <cfRule type="cellIs" dxfId="4063" priority="6719" stopIfTrue="1" operator="equal">
      <formula>"NO APLICA"</formula>
    </cfRule>
  </conditionalFormatting>
  <conditionalFormatting sqref="V113">
    <cfRule type="cellIs" dxfId="4062" priority="6717" operator="equal">
      <formula>"CUMPLE"</formula>
    </cfRule>
    <cfRule type="cellIs" dxfId="4061" priority="6718" operator="equal">
      <formula>"NO CUMPLE"</formula>
    </cfRule>
  </conditionalFormatting>
  <conditionalFormatting sqref="V113:V115">
    <cfRule type="cellIs" dxfId="4060" priority="6716" operator="equal">
      <formula>"VERIFICAR"</formula>
    </cfRule>
  </conditionalFormatting>
  <conditionalFormatting sqref="T108:V108">
    <cfRule type="cellIs" dxfId="4059" priority="6714" stopIfTrue="1" operator="equal">
      <formula>"NO"</formula>
    </cfRule>
    <cfRule type="cellIs" dxfId="4058" priority="6715" stopIfTrue="1" operator="equal">
      <formula>"SI"</formula>
    </cfRule>
  </conditionalFormatting>
  <conditionalFormatting sqref="T108:U108">
    <cfRule type="cellIs" dxfId="4057" priority="6713" stopIfTrue="1" operator="equal">
      <formula>"NO APLICA"</formula>
    </cfRule>
  </conditionalFormatting>
  <conditionalFormatting sqref="V108">
    <cfRule type="cellIs" dxfId="4056" priority="6712" stopIfTrue="1" operator="equal">
      <formula>"NO APLICA"</formula>
    </cfRule>
  </conditionalFormatting>
  <conditionalFormatting sqref="T118">
    <cfRule type="cellIs" dxfId="4055" priority="6710" operator="equal">
      <formula>"CUMPLE"</formula>
    </cfRule>
    <cfRule type="cellIs" dxfId="4054" priority="6711" operator="equal">
      <formula>"NO CUMPLE"</formula>
    </cfRule>
  </conditionalFormatting>
  <conditionalFormatting sqref="T118">
    <cfRule type="cellIs" dxfId="4053" priority="6709" operator="equal">
      <formula>"VERIFICAR"</formula>
    </cfRule>
  </conditionalFormatting>
  <conditionalFormatting sqref="H122">
    <cfRule type="containsText" dxfId="4052" priority="6690" stopIfTrue="1" operator="containsText" text="NO CUMPLE">
      <formula>NOT(ISERROR(SEARCH("NO CUMPLE",H122)))</formula>
    </cfRule>
    <cfRule type="containsText" dxfId="4051" priority="6691" stopIfTrue="1" operator="containsText" text="CUMPLE">
      <formula>NOT(ISERROR(SEARCH("CUMPLE",H122)))</formula>
    </cfRule>
  </conditionalFormatting>
  <conditionalFormatting sqref="J122">
    <cfRule type="containsText" dxfId="4050" priority="6688" stopIfTrue="1" operator="containsText" text="NO CUMPLE">
      <formula>NOT(ISERROR(SEARCH("NO CUMPLE",J122)))</formula>
    </cfRule>
    <cfRule type="containsText" dxfId="4049" priority="6689" stopIfTrue="1" operator="containsText" text="CUMPLE">
      <formula>NOT(ISERROR(SEARCH("CUMPLE",J122)))</formula>
    </cfRule>
  </conditionalFormatting>
  <conditionalFormatting sqref="K122">
    <cfRule type="containsText" dxfId="4048" priority="6686" stopIfTrue="1" operator="containsText" text="NO CUMPLE">
      <formula>NOT(ISERROR(SEARCH("NO CUMPLE",K122)))</formula>
    </cfRule>
    <cfRule type="containsText" dxfId="4047" priority="6687" stopIfTrue="1" operator="containsText" text="CUMPLE">
      <formula>NOT(ISERROR(SEARCH("CUMPLE",K122)))</formula>
    </cfRule>
  </conditionalFormatting>
  <conditionalFormatting sqref="O121">
    <cfRule type="containsText" dxfId="4046" priority="6684" stopIfTrue="1" operator="containsText" text="NO CUMPLE">
      <formula>NOT(ISERROR(SEARCH("NO CUMPLE",O121)))</formula>
    </cfRule>
    <cfRule type="containsText" dxfId="4045" priority="6685" stopIfTrue="1" operator="containsText" text="CUMPLE">
      <formula>NOT(ISERROR(SEARCH("CUMPLE",O121)))</formula>
    </cfRule>
  </conditionalFormatting>
  <conditionalFormatting sqref="O122:S122">
    <cfRule type="cellIs" dxfId="4044" priority="6683" operator="equal">
      <formula>"EL PROPONENTE SE DEBE REQUERIR POR EXPERIENCIA MINIMA EXIGIDA"</formula>
    </cfRule>
  </conditionalFormatting>
  <conditionalFormatting sqref="J94:J108">
    <cfRule type="cellIs" dxfId="4043" priority="6682" stopIfTrue="1" operator="greaterThan">
      <formula>0</formula>
    </cfRule>
  </conditionalFormatting>
  <conditionalFormatting sqref="N116:N121">
    <cfRule type="cellIs" dxfId="4042" priority="6680" operator="equal">
      <formula>"NO"</formula>
    </cfRule>
    <cfRule type="cellIs" dxfId="4041" priority="6681" operator="equal">
      <formula>"SI"</formula>
    </cfRule>
  </conditionalFormatting>
  <conditionalFormatting sqref="I108">
    <cfRule type="cellIs" dxfId="4040" priority="6679" stopIfTrue="1" operator="greaterThan">
      <formula>0</formula>
    </cfRule>
  </conditionalFormatting>
  <conditionalFormatting sqref="K94:L108">
    <cfRule type="cellIs" dxfId="4039" priority="6678" operator="notBetween">
      <formula>$Q$17</formula>
      <formula>$R$17</formula>
    </cfRule>
  </conditionalFormatting>
  <conditionalFormatting sqref="B94:B108">
    <cfRule type="cellIs" dxfId="4038" priority="6677" stopIfTrue="1" operator="greaterThan">
      <formula>0</formula>
    </cfRule>
  </conditionalFormatting>
  <conditionalFormatting sqref="T100:V101 T94:V96">
    <cfRule type="cellIs" dxfId="4037" priority="6675" stopIfTrue="1" operator="equal">
      <formula>"NO"</formula>
    </cfRule>
    <cfRule type="cellIs" dxfId="4036" priority="6676" stopIfTrue="1" operator="equal">
      <formula>"SI"</formula>
    </cfRule>
  </conditionalFormatting>
  <conditionalFormatting sqref="T100:V100 T94:V95">
    <cfRule type="cellIs" dxfId="4035" priority="6674" stopIfTrue="1" operator="equal">
      <formula>"NO APLICA"</formula>
    </cfRule>
  </conditionalFormatting>
  <conditionalFormatting sqref="T101:U101">
    <cfRule type="cellIs" dxfId="4034" priority="6673" stopIfTrue="1" operator="equal">
      <formula>"NO APLICA"</formula>
    </cfRule>
  </conditionalFormatting>
  <conditionalFormatting sqref="T101:U101">
    <cfRule type="cellIs" dxfId="4033" priority="6672" stopIfTrue="1" operator="equal">
      <formula>"NO APLICA"</formula>
    </cfRule>
  </conditionalFormatting>
  <conditionalFormatting sqref="V101">
    <cfRule type="cellIs" dxfId="4032" priority="6671" stopIfTrue="1" operator="equal">
      <formula>"NO APLICA"</formula>
    </cfRule>
  </conditionalFormatting>
  <conditionalFormatting sqref="C94:I95 K94:M108 P94:V108 C97:I108 H96:I96">
    <cfRule type="cellIs" dxfId="4031" priority="6670" operator="equal">
      <formula>0</formula>
    </cfRule>
  </conditionalFormatting>
  <conditionalFormatting sqref="P115">
    <cfRule type="cellIs" dxfId="4030" priority="6667" operator="equal">
      <formula>"NO VÁLIDO"</formula>
    </cfRule>
    <cfRule type="cellIs" dxfId="4029" priority="6668" operator="equal">
      <formula>"VÁLIDO"</formula>
    </cfRule>
  </conditionalFormatting>
  <conditionalFormatting sqref="M122">
    <cfRule type="cellIs" dxfId="4028" priority="6664" operator="notEqual">
      <formula>"NO CUMPLE"</formula>
    </cfRule>
    <cfRule type="containsText" dxfId="4027" priority="6665" stopIfTrue="1" operator="containsText" text="NO CUMPLE">
      <formula>NOT(ISERROR(SEARCH("NO CUMPLE",M122)))</formula>
    </cfRule>
    <cfRule type="containsText" dxfId="4026" priority="6666" stopIfTrue="1" operator="containsText" text="CUMPLE">
      <formula>NOT(ISERROR(SEARCH("CUMPLE",M122)))</formula>
    </cfRule>
  </conditionalFormatting>
  <conditionalFormatting sqref="M116:M121">
    <cfRule type="cellIs" dxfId="4025" priority="6662" stopIfTrue="1" operator="equal">
      <formula>"cumple"</formula>
    </cfRule>
    <cfRule type="containsText" dxfId="4024" priority="6663" stopIfTrue="1" operator="containsText" text="NO CUMPLE">
      <formula>NOT(ISERROR(SEARCH("NO CUMPLE",M116)))</formula>
    </cfRule>
  </conditionalFormatting>
  <conditionalFormatting sqref="L116:L121">
    <cfRule type="cellIs" dxfId="4023" priority="6660" stopIfTrue="1" operator="equal">
      <formula>"cumple"</formula>
    </cfRule>
    <cfRule type="containsText" dxfId="4022" priority="6661" stopIfTrue="1" operator="containsText" text="NO CUMPLE">
      <formula>NOT(ISERROR(SEARCH("NO CUMPLE",L116)))</formula>
    </cfRule>
  </conditionalFormatting>
  <conditionalFormatting sqref="D97:D99">
    <cfRule type="cellIs" dxfId="4021" priority="6644" stopIfTrue="1" operator="greaterThan">
      <formula>0</formula>
    </cfRule>
  </conditionalFormatting>
  <conditionalFormatting sqref="D97:D99 F97:H99">
    <cfRule type="cellIs" dxfId="4020" priority="6643" stopIfTrue="1" operator="greaterThan">
      <formula>0</formula>
    </cfRule>
  </conditionalFormatting>
  <conditionalFormatting sqref="T97:V99">
    <cfRule type="cellIs" dxfId="4019" priority="6641" stopIfTrue="1" operator="equal">
      <formula>"NO"</formula>
    </cfRule>
    <cfRule type="cellIs" dxfId="4018" priority="6642" stopIfTrue="1" operator="equal">
      <formula>"SI"</formula>
    </cfRule>
  </conditionalFormatting>
  <conditionalFormatting sqref="T97:V98">
    <cfRule type="cellIs" dxfId="4017" priority="6640" stopIfTrue="1" operator="equal">
      <formula>"NO APLICA"</formula>
    </cfRule>
  </conditionalFormatting>
  <conditionalFormatting sqref="T99:U99">
    <cfRule type="cellIs" dxfId="4016" priority="6639" stopIfTrue="1" operator="equal">
      <formula>"NO APLICA"</formula>
    </cfRule>
  </conditionalFormatting>
  <conditionalFormatting sqref="T99:U99">
    <cfRule type="cellIs" dxfId="4015" priority="6638" stopIfTrue="1" operator="equal">
      <formula>"NO APLICA"</formula>
    </cfRule>
  </conditionalFormatting>
  <conditionalFormatting sqref="V99">
    <cfRule type="cellIs" dxfId="4014" priority="6637" stopIfTrue="1" operator="equal">
      <formula>"NO APLICA"</formula>
    </cfRule>
  </conditionalFormatting>
  <conditionalFormatting sqref="T96:U96">
    <cfRule type="cellIs" dxfId="4013" priority="6636" stopIfTrue="1" operator="equal">
      <formula>"NO APLICA"</formula>
    </cfRule>
  </conditionalFormatting>
  <conditionalFormatting sqref="T96:U96">
    <cfRule type="cellIs" dxfId="4012" priority="6635" stopIfTrue="1" operator="equal">
      <formula>"NO APLICA"</formula>
    </cfRule>
  </conditionalFormatting>
  <conditionalFormatting sqref="V96">
    <cfRule type="cellIs" dxfId="4011" priority="6634" stopIfTrue="1" operator="equal">
      <formula>"NO APLICA"</formula>
    </cfRule>
  </conditionalFormatting>
  <conditionalFormatting sqref="C129:I129 K129:M129 G130 M130 P129:R129 P130:Q130 T129:V130 I130">
    <cfRule type="cellIs" dxfId="4010" priority="6633" stopIfTrue="1" operator="greaterThan">
      <formula>0</formula>
    </cfRule>
  </conditionalFormatting>
  <conditionalFormatting sqref="H129">
    <cfRule type="cellIs" dxfId="4009" priority="6630" stopIfTrue="1" operator="greaterThan">
      <formula>0</formula>
    </cfRule>
  </conditionalFormatting>
  <conditionalFormatting sqref="E129">
    <cfRule type="cellIs" dxfId="4008" priority="6629" stopIfTrue="1" operator="greaterThan">
      <formula>0</formula>
    </cfRule>
  </conditionalFormatting>
  <conditionalFormatting sqref="K146:K151">
    <cfRule type="containsText" dxfId="4007" priority="6627" stopIfTrue="1" operator="containsText" text="NO CUMPLE">
      <formula>NOT(ISERROR(SEARCH("NO CUMPLE",K146)))</formula>
    </cfRule>
    <cfRule type="containsText" dxfId="4006" priority="6628" stopIfTrue="1" operator="containsText" text="CUMPLE">
      <formula>NOT(ISERROR(SEARCH("CUMPLE",K146)))</formula>
    </cfRule>
  </conditionalFormatting>
  <conditionalFormatting sqref="S145">
    <cfRule type="cellIs" dxfId="4005" priority="6625" operator="greaterThanOrEqual">
      <formula>NUMMINCONT</formula>
    </cfRule>
    <cfRule type="cellIs" dxfId="4004" priority="6626" operator="lessThan">
      <formula>NUMMINCONT</formula>
    </cfRule>
  </conditionalFormatting>
  <conditionalFormatting sqref="T133:V133">
    <cfRule type="cellIs" dxfId="4003" priority="6622" stopIfTrue="1" operator="equal">
      <formula>"NO APLICA"</formula>
    </cfRule>
  </conditionalFormatting>
  <conditionalFormatting sqref="T134:U137">
    <cfRule type="cellIs" dxfId="4002" priority="6621" stopIfTrue="1" operator="equal">
      <formula>"NO APLICA"</formula>
    </cfRule>
  </conditionalFormatting>
  <conditionalFormatting sqref="T134:U134">
    <cfRule type="cellIs" dxfId="4001" priority="6620" stopIfTrue="1" operator="equal">
      <formula>"NO APLICA"</formula>
    </cfRule>
  </conditionalFormatting>
  <conditionalFormatting sqref="V134:V137">
    <cfRule type="cellIs" dxfId="4000" priority="6619" stopIfTrue="1" operator="equal">
      <formula>"NO APLICA"</formula>
    </cfRule>
  </conditionalFormatting>
  <conditionalFormatting sqref="V143">
    <cfRule type="cellIs" dxfId="3999" priority="6617" operator="equal">
      <formula>"CUMPLE"</formula>
    </cfRule>
    <cfRule type="cellIs" dxfId="3998" priority="6618" operator="equal">
      <formula>"NO CUMPLE"</formula>
    </cfRule>
  </conditionalFormatting>
  <conditionalFormatting sqref="V143:V145">
    <cfRule type="cellIs" dxfId="3997" priority="6616" operator="equal">
      <formula>"VERIFICAR"</formula>
    </cfRule>
  </conditionalFormatting>
  <conditionalFormatting sqref="T138:V138">
    <cfRule type="cellIs" dxfId="3996" priority="6614" stopIfTrue="1" operator="equal">
      <formula>"NO"</formula>
    </cfRule>
    <cfRule type="cellIs" dxfId="3995" priority="6615" stopIfTrue="1" operator="equal">
      <formula>"SI"</formula>
    </cfRule>
  </conditionalFormatting>
  <conditionalFormatting sqref="T138:U138">
    <cfRule type="cellIs" dxfId="3994" priority="6613" stopIfTrue="1" operator="equal">
      <formula>"NO APLICA"</formula>
    </cfRule>
  </conditionalFormatting>
  <conditionalFormatting sqref="V138">
    <cfRule type="cellIs" dxfId="3993" priority="6612" stopIfTrue="1" operator="equal">
      <formula>"NO APLICA"</formula>
    </cfRule>
  </conditionalFormatting>
  <conditionalFormatting sqref="T148">
    <cfRule type="cellIs" dxfId="3992" priority="6610" operator="equal">
      <formula>"CUMPLE"</formula>
    </cfRule>
    <cfRule type="cellIs" dxfId="3991" priority="6611" operator="equal">
      <formula>"NO CUMPLE"</formula>
    </cfRule>
  </conditionalFormatting>
  <conditionalFormatting sqref="T148">
    <cfRule type="cellIs" dxfId="3990" priority="6609" operator="equal">
      <formula>"VERIFICAR"</formula>
    </cfRule>
  </conditionalFormatting>
  <conditionalFormatting sqref="H152">
    <cfRule type="containsText" dxfId="3989" priority="6590" stopIfTrue="1" operator="containsText" text="NO CUMPLE">
      <formula>NOT(ISERROR(SEARCH("NO CUMPLE",H152)))</formula>
    </cfRule>
    <cfRule type="containsText" dxfId="3988" priority="6591" stopIfTrue="1" operator="containsText" text="CUMPLE">
      <formula>NOT(ISERROR(SEARCH("CUMPLE",H152)))</formula>
    </cfRule>
  </conditionalFormatting>
  <conditionalFormatting sqref="J152">
    <cfRule type="containsText" dxfId="3987" priority="6588" stopIfTrue="1" operator="containsText" text="NO CUMPLE">
      <formula>NOT(ISERROR(SEARCH("NO CUMPLE",J152)))</formula>
    </cfRule>
    <cfRule type="containsText" dxfId="3986" priority="6589" stopIfTrue="1" operator="containsText" text="CUMPLE">
      <formula>NOT(ISERROR(SEARCH("CUMPLE",J152)))</formula>
    </cfRule>
  </conditionalFormatting>
  <conditionalFormatting sqref="K152">
    <cfRule type="containsText" dxfId="3985" priority="6586" stopIfTrue="1" operator="containsText" text="NO CUMPLE">
      <formula>NOT(ISERROR(SEARCH("NO CUMPLE",K152)))</formula>
    </cfRule>
    <cfRule type="containsText" dxfId="3984" priority="6587" stopIfTrue="1" operator="containsText" text="CUMPLE">
      <formula>NOT(ISERROR(SEARCH("CUMPLE",K152)))</formula>
    </cfRule>
  </conditionalFormatting>
  <conditionalFormatting sqref="O151">
    <cfRule type="containsText" dxfId="3983" priority="6584" stopIfTrue="1" operator="containsText" text="NO CUMPLE">
      <formula>NOT(ISERROR(SEARCH("NO CUMPLE",O151)))</formula>
    </cfRule>
    <cfRule type="containsText" dxfId="3982" priority="6585" stopIfTrue="1" operator="containsText" text="CUMPLE">
      <formula>NOT(ISERROR(SEARCH("CUMPLE",O151)))</formula>
    </cfRule>
  </conditionalFormatting>
  <conditionalFormatting sqref="O152:S152">
    <cfRule type="cellIs" dxfId="3981" priority="6583" operator="equal">
      <formula>"EL PROPONENTE SE DEBE REQUERIR POR EXPERIENCIA MINIMA EXIGIDA"</formula>
    </cfRule>
  </conditionalFormatting>
  <conditionalFormatting sqref="N146:N151">
    <cfRule type="cellIs" dxfId="3980" priority="6580" operator="equal">
      <formula>"NO"</formula>
    </cfRule>
    <cfRule type="cellIs" dxfId="3979" priority="6581" operator="equal">
      <formula>"SI"</formula>
    </cfRule>
  </conditionalFormatting>
  <conditionalFormatting sqref="I138">
    <cfRule type="cellIs" dxfId="3978" priority="6579" stopIfTrue="1" operator="greaterThan">
      <formula>0</formula>
    </cfRule>
  </conditionalFormatting>
  <conditionalFormatting sqref="K129:L129">
    <cfRule type="cellIs" dxfId="3977" priority="6578" operator="notBetween">
      <formula>$Q$17</formula>
      <formula>$R$17</formula>
    </cfRule>
  </conditionalFormatting>
  <conditionalFormatting sqref="B129">
    <cfRule type="cellIs" dxfId="3976" priority="6577" stopIfTrue="1" operator="greaterThan">
      <formula>0</formula>
    </cfRule>
  </conditionalFormatting>
  <conditionalFormatting sqref="T129:V131">
    <cfRule type="cellIs" dxfId="3975" priority="6575" stopIfTrue="1" operator="equal">
      <formula>"NO"</formula>
    </cfRule>
    <cfRule type="cellIs" dxfId="3974" priority="6576" stopIfTrue="1" operator="equal">
      <formula>"SI"</formula>
    </cfRule>
  </conditionalFormatting>
  <conditionalFormatting sqref="T129:V130">
    <cfRule type="cellIs" dxfId="3973" priority="6574" stopIfTrue="1" operator="equal">
      <formula>"NO APLICA"</formula>
    </cfRule>
  </conditionalFormatting>
  <conditionalFormatting sqref="C129:I129 K129:M129 G130 M130 P129:R129 P130:Q130 T129:V130 I130">
    <cfRule type="cellIs" dxfId="3972" priority="6570" operator="equal">
      <formula>0</formula>
    </cfRule>
  </conditionalFormatting>
  <conditionalFormatting sqref="P145">
    <cfRule type="cellIs" dxfId="3971" priority="6567" operator="equal">
      <formula>"NO VÁLIDO"</formula>
    </cfRule>
    <cfRule type="cellIs" dxfId="3970" priority="6568" operator="equal">
      <formula>"VÁLIDO"</formula>
    </cfRule>
  </conditionalFormatting>
  <conditionalFormatting sqref="M152">
    <cfRule type="cellIs" dxfId="3969" priority="6564" operator="notEqual">
      <formula>"NO CUMPLE"</formula>
    </cfRule>
    <cfRule type="containsText" dxfId="3968" priority="6565" stopIfTrue="1" operator="containsText" text="NO CUMPLE">
      <formula>NOT(ISERROR(SEARCH("NO CUMPLE",M152)))</formula>
    </cfRule>
    <cfRule type="containsText" dxfId="3967" priority="6566" stopIfTrue="1" operator="containsText" text="CUMPLE">
      <formula>NOT(ISERROR(SEARCH("CUMPLE",M152)))</formula>
    </cfRule>
  </conditionalFormatting>
  <conditionalFormatting sqref="M146:M151">
    <cfRule type="cellIs" dxfId="3966" priority="6562" stopIfTrue="1" operator="equal">
      <formula>"cumple"</formula>
    </cfRule>
    <cfRule type="containsText" dxfId="3965" priority="6563" stopIfTrue="1" operator="containsText" text="NO CUMPLE">
      <formula>NOT(ISERROR(SEARCH("NO CUMPLE",M146)))</formula>
    </cfRule>
  </conditionalFormatting>
  <conditionalFormatting sqref="L146:L151">
    <cfRule type="cellIs" dxfId="3964" priority="6560" stopIfTrue="1" operator="equal">
      <formula>"cumple"</formula>
    </cfRule>
    <cfRule type="containsText" dxfId="3963" priority="6561" stopIfTrue="1" operator="containsText" text="NO CUMPLE">
      <formula>NOT(ISERROR(SEARCH("NO CUMPLE",L146)))</formula>
    </cfRule>
  </conditionalFormatting>
  <conditionalFormatting sqref="D132">
    <cfRule type="cellIs" dxfId="3962" priority="6544" stopIfTrue="1" operator="greaterThan">
      <formula>0</formula>
    </cfRule>
  </conditionalFormatting>
  <conditionalFormatting sqref="D132 F132:H132">
    <cfRule type="cellIs" dxfId="3961" priority="6543" stopIfTrue="1" operator="greaterThan">
      <formula>0</formula>
    </cfRule>
  </conditionalFormatting>
  <conditionalFormatting sqref="T132:V132">
    <cfRule type="cellIs" dxfId="3960" priority="6541" stopIfTrue="1" operator="equal">
      <formula>"NO"</formula>
    </cfRule>
    <cfRule type="cellIs" dxfId="3959" priority="6542" stopIfTrue="1" operator="equal">
      <formula>"SI"</formula>
    </cfRule>
  </conditionalFormatting>
  <conditionalFormatting sqref="T132:V132">
    <cfRule type="cellIs" dxfId="3958" priority="6540" stopIfTrue="1" operator="equal">
      <formula>"NO APLICA"</formula>
    </cfRule>
  </conditionalFormatting>
  <conditionalFormatting sqref="T131:U131">
    <cfRule type="cellIs" dxfId="3957" priority="6536" stopIfTrue="1" operator="equal">
      <formula>"NO APLICA"</formula>
    </cfRule>
  </conditionalFormatting>
  <conditionalFormatting sqref="T131:U131">
    <cfRule type="cellIs" dxfId="3956" priority="6535" stopIfTrue="1" operator="equal">
      <formula>"NO APLICA"</formula>
    </cfRule>
  </conditionalFormatting>
  <conditionalFormatting sqref="V131">
    <cfRule type="cellIs" dxfId="3955" priority="6534" stopIfTrue="1" operator="equal">
      <formula>"NO APLICA"</formula>
    </cfRule>
  </conditionalFormatting>
  <conditionalFormatting sqref="K159:M173 P159:V173 C159:I173">
    <cfRule type="cellIs" dxfId="3954" priority="6533" stopIfTrue="1" operator="greaterThan">
      <formula>0</formula>
    </cfRule>
  </conditionalFormatting>
  <conditionalFormatting sqref="D167:D172">
    <cfRule type="cellIs" dxfId="3953" priority="6532" stopIfTrue="1" operator="greaterThan">
      <formula>0</formula>
    </cfRule>
  </conditionalFormatting>
  <conditionalFormatting sqref="D167:D172 F167:H172">
    <cfRule type="cellIs" dxfId="3952" priority="6531" stopIfTrue="1" operator="greaterThan">
      <formula>0</formula>
    </cfRule>
  </conditionalFormatting>
  <conditionalFormatting sqref="H159:H172">
    <cfRule type="cellIs" dxfId="3951" priority="6530" stopIfTrue="1" operator="greaterThan">
      <formula>0</formula>
    </cfRule>
  </conditionalFormatting>
  <conditionalFormatting sqref="E159:E172">
    <cfRule type="cellIs" dxfId="3950" priority="6529" stopIfTrue="1" operator="greaterThan">
      <formula>0</formula>
    </cfRule>
  </conditionalFormatting>
  <conditionalFormatting sqref="K181:K186">
    <cfRule type="containsText" dxfId="3949" priority="6527" stopIfTrue="1" operator="containsText" text="NO CUMPLE">
      <formula>NOT(ISERROR(SEARCH("NO CUMPLE",K181)))</formula>
    </cfRule>
    <cfRule type="containsText" dxfId="3948" priority="6528" stopIfTrue="1" operator="containsText" text="CUMPLE">
      <formula>NOT(ISERROR(SEARCH("CUMPLE",K181)))</formula>
    </cfRule>
  </conditionalFormatting>
  <conditionalFormatting sqref="S180">
    <cfRule type="cellIs" dxfId="3947" priority="6525" operator="greaterThanOrEqual">
      <formula>NUMMINCONT</formula>
    </cfRule>
    <cfRule type="cellIs" dxfId="3946" priority="6526" operator="lessThan">
      <formula>NUMMINCONT</formula>
    </cfRule>
  </conditionalFormatting>
  <conditionalFormatting sqref="T167:V172">
    <cfRule type="cellIs" dxfId="3945" priority="6523" stopIfTrue="1" operator="equal">
      <formula>"NO"</formula>
    </cfRule>
    <cfRule type="cellIs" dxfId="3944" priority="6524" stopIfTrue="1" operator="equal">
      <formula>"SI"</formula>
    </cfRule>
  </conditionalFormatting>
  <conditionalFormatting sqref="T167:V168">
    <cfRule type="cellIs" dxfId="3943" priority="6522" stopIfTrue="1" operator="equal">
      <formula>"NO APLICA"</formula>
    </cfRule>
  </conditionalFormatting>
  <conditionalFormatting sqref="T169:U172">
    <cfRule type="cellIs" dxfId="3942" priority="6521" stopIfTrue="1" operator="equal">
      <formula>"NO APLICA"</formula>
    </cfRule>
  </conditionalFormatting>
  <conditionalFormatting sqref="T169:U169">
    <cfRule type="cellIs" dxfId="3941" priority="6520" stopIfTrue="1" operator="equal">
      <formula>"NO APLICA"</formula>
    </cfRule>
  </conditionalFormatting>
  <conditionalFormatting sqref="V169:V172">
    <cfRule type="cellIs" dxfId="3940" priority="6519" stopIfTrue="1" operator="equal">
      <formula>"NO APLICA"</formula>
    </cfRule>
  </conditionalFormatting>
  <conditionalFormatting sqref="V178">
    <cfRule type="cellIs" dxfId="3939" priority="6517" operator="equal">
      <formula>"CUMPLE"</formula>
    </cfRule>
    <cfRule type="cellIs" dxfId="3938" priority="6518" operator="equal">
      <formula>"NO CUMPLE"</formula>
    </cfRule>
  </conditionalFormatting>
  <conditionalFormatting sqref="V178:V180">
    <cfRule type="cellIs" dxfId="3937" priority="6516" operator="equal">
      <formula>"VERIFICAR"</formula>
    </cfRule>
  </conditionalFormatting>
  <conditionalFormatting sqref="T173:V173">
    <cfRule type="cellIs" dxfId="3936" priority="6514" stopIfTrue="1" operator="equal">
      <formula>"NO"</formula>
    </cfRule>
    <cfRule type="cellIs" dxfId="3935" priority="6515" stopIfTrue="1" operator="equal">
      <formula>"SI"</formula>
    </cfRule>
  </conditionalFormatting>
  <conditionalFormatting sqref="T173:U173">
    <cfRule type="cellIs" dxfId="3934" priority="6513" stopIfTrue="1" operator="equal">
      <formula>"NO APLICA"</formula>
    </cfRule>
  </conditionalFormatting>
  <conditionalFormatting sqref="V173">
    <cfRule type="cellIs" dxfId="3933" priority="6512" stopIfTrue="1" operator="equal">
      <formula>"NO APLICA"</formula>
    </cfRule>
  </conditionalFormatting>
  <conditionalFormatting sqref="T183">
    <cfRule type="cellIs" dxfId="3932" priority="6510" operator="equal">
      <formula>"CUMPLE"</formula>
    </cfRule>
    <cfRule type="cellIs" dxfId="3931" priority="6511" operator="equal">
      <formula>"NO CUMPLE"</formula>
    </cfRule>
  </conditionalFormatting>
  <conditionalFormatting sqref="T183">
    <cfRule type="cellIs" dxfId="3930" priority="6509" operator="equal">
      <formula>"VERIFICAR"</formula>
    </cfRule>
  </conditionalFormatting>
  <conditionalFormatting sqref="H187">
    <cfRule type="containsText" dxfId="3929" priority="6490" stopIfTrue="1" operator="containsText" text="NO CUMPLE">
      <formula>NOT(ISERROR(SEARCH("NO CUMPLE",H187)))</formula>
    </cfRule>
    <cfRule type="containsText" dxfId="3928" priority="6491" stopIfTrue="1" operator="containsText" text="CUMPLE">
      <formula>NOT(ISERROR(SEARCH("CUMPLE",H187)))</formula>
    </cfRule>
  </conditionalFormatting>
  <conditionalFormatting sqref="J187">
    <cfRule type="containsText" dxfId="3927" priority="6488" stopIfTrue="1" operator="containsText" text="NO CUMPLE">
      <formula>NOT(ISERROR(SEARCH("NO CUMPLE",J187)))</formula>
    </cfRule>
    <cfRule type="containsText" dxfId="3926" priority="6489" stopIfTrue="1" operator="containsText" text="CUMPLE">
      <formula>NOT(ISERROR(SEARCH("CUMPLE",J187)))</formula>
    </cfRule>
  </conditionalFormatting>
  <conditionalFormatting sqref="K187">
    <cfRule type="containsText" dxfId="3925" priority="6486" stopIfTrue="1" operator="containsText" text="NO CUMPLE">
      <formula>NOT(ISERROR(SEARCH("NO CUMPLE",K187)))</formula>
    </cfRule>
    <cfRule type="containsText" dxfId="3924" priority="6487" stopIfTrue="1" operator="containsText" text="CUMPLE">
      <formula>NOT(ISERROR(SEARCH("CUMPLE",K187)))</formula>
    </cfRule>
  </conditionalFormatting>
  <conditionalFormatting sqref="O186">
    <cfRule type="containsText" dxfId="3923" priority="6484" stopIfTrue="1" operator="containsText" text="NO CUMPLE">
      <formula>NOT(ISERROR(SEARCH("NO CUMPLE",O186)))</formula>
    </cfRule>
    <cfRule type="containsText" dxfId="3922" priority="6485" stopIfTrue="1" operator="containsText" text="CUMPLE">
      <formula>NOT(ISERROR(SEARCH("CUMPLE",O186)))</formula>
    </cfRule>
  </conditionalFormatting>
  <conditionalFormatting sqref="O187:S187">
    <cfRule type="cellIs" dxfId="3921" priority="6483" operator="equal">
      <formula>"EL PROPONENTE SE DEBE REQUERIR POR EXPERIENCIA MINIMA EXIGIDA"</formula>
    </cfRule>
  </conditionalFormatting>
  <conditionalFormatting sqref="J159:J173">
    <cfRule type="cellIs" dxfId="3920" priority="6482" stopIfTrue="1" operator="greaterThan">
      <formula>0</formula>
    </cfRule>
  </conditionalFormatting>
  <conditionalFormatting sqref="N181:N186">
    <cfRule type="cellIs" dxfId="3919" priority="6480" operator="equal">
      <formula>"NO"</formula>
    </cfRule>
    <cfRule type="cellIs" dxfId="3918" priority="6481" operator="equal">
      <formula>"SI"</formula>
    </cfRule>
  </conditionalFormatting>
  <conditionalFormatting sqref="I173">
    <cfRule type="cellIs" dxfId="3917" priority="6479" stopIfTrue="1" operator="greaterThan">
      <formula>0</formula>
    </cfRule>
  </conditionalFormatting>
  <conditionalFormatting sqref="K159:L173">
    <cfRule type="cellIs" dxfId="3916" priority="6478" operator="notBetween">
      <formula>$Q$17</formula>
      <formula>$R$17</formula>
    </cfRule>
  </conditionalFormatting>
  <conditionalFormatting sqref="B159:B173">
    <cfRule type="cellIs" dxfId="3915" priority="6477" stopIfTrue="1" operator="greaterThan">
      <formula>0</formula>
    </cfRule>
  </conditionalFormatting>
  <conditionalFormatting sqref="T165:V166 T159:V161">
    <cfRule type="cellIs" dxfId="3914" priority="6475" stopIfTrue="1" operator="equal">
      <formula>"NO"</formula>
    </cfRule>
    <cfRule type="cellIs" dxfId="3913" priority="6476" stopIfTrue="1" operator="equal">
      <formula>"SI"</formula>
    </cfRule>
  </conditionalFormatting>
  <conditionalFormatting sqref="T165:V165 T159:V160">
    <cfRule type="cellIs" dxfId="3912" priority="6474" stopIfTrue="1" operator="equal">
      <formula>"NO APLICA"</formula>
    </cfRule>
  </conditionalFormatting>
  <conditionalFormatting sqref="T166:U166">
    <cfRule type="cellIs" dxfId="3911" priority="6473" stopIfTrue="1" operator="equal">
      <formula>"NO APLICA"</formula>
    </cfRule>
  </conditionalFormatting>
  <conditionalFormatting sqref="T166:U166">
    <cfRule type="cellIs" dxfId="3910" priority="6472" stopIfTrue="1" operator="equal">
      <formula>"NO APLICA"</formula>
    </cfRule>
  </conditionalFormatting>
  <conditionalFormatting sqref="V166">
    <cfRule type="cellIs" dxfId="3909" priority="6471" stopIfTrue="1" operator="equal">
      <formula>"NO APLICA"</formula>
    </cfRule>
  </conditionalFormatting>
  <conditionalFormatting sqref="K159:M173 P159:V173 C159:I173">
    <cfRule type="cellIs" dxfId="3908" priority="6470" operator="equal">
      <formula>0</formula>
    </cfRule>
  </conditionalFormatting>
  <conditionalFormatting sqref="P180">
    <cfRule type="cellIs" dxfId="3907" priority="6467" operator="equal">
      <formula>"NO VÁLIDO"</formula>
    </cfRule>
    <cfRule type="cellIs" dxfId="3906" priority="6468" operator="equal">
      <formula>"VÁLIDO"</formula>
    </cfRule>
  </conditionalFormatting>
  <conditionalFormatting sqref="M187">
    <cfRule type="cellIs" dxfId="3905" priority="6464" operator="notEqual">
      <formula>"NO CUMPLE"</formula>
    </cfRule>
    <cfRule type="containsText" dxfId="3904" priority="6465" stopIfTrue="1" operator="containsText" text="NO CUMPLE">
      <formula>NOT(ISERROR(SEARCH("NO CUMPLE",M187)))</formula>
    </cfRule>
    <cfRule type="containsText" dxfId="3903" priority="6466" stopIfTrue="1" operator="containsText" text="CUMPLE">
      <formula>NOT(ISERROR(SEARCH("CUMPLE",M187)))</formula>
    </cfRule>
  </conditionalFormatting>
  <conditionalFormatting sqref="M181:M186">
    <cfRule type="cellIs" dxfId="3902" priority="6462" stopIfTrue="1" operator="equal">
      <formula>"cumple"</formula>
    </cfRule>
    <cfRule type="containsText" dxfId="3901" priority="6463" stopIfTrue="1" operator="containsText" text="NO CUMPLE">
      <formula>NOT(ISERROR(SEARCH("NO CUMPLE",M181)))</formula>
    </cfRule>
  </conditionalFormatting>
  <conditionalFormatting sqref="L181:L186">
    <cfRule type="cellIs" dxfId="3900" priority="6460" stopIfTrue="1" operator="equal">
      <formula>"cumple"</formula>
    </cfRule>
    <cfRule type="containsText" dxfId="3899" priority="6461" stopIfTrue="1" operator="containsText" text="NO CUMPLE">
      <formula>NOT(ISERROR(SEARCH("NO CUMPLE",L181)))</formula>
    </cfRule>
  </conditionalFormatting>
  <conditionalFormatting sqref="D162:D164">
    <cfRule type="cellIs" dxfId="3898" priority="6444" stopIfTrue="1" operator="greaterThan">
      <formula>0</formula>
    </cfRule>
  </conditionalFormatting>
  <conditionalFormatting sqref="D162:D164 F162:H164">
    <cfRule type="cellIs" dxfId="3897" priority="6443" stopIfTrue="1" operator="greaterThan">
      <formula>0</formula>
    </cfRule>
  </conditionalFormatting>
  <conditionalFormatting sqref="T162:V164">
    <cfRule type="cellIs" dxfId="3896" priority="6441" stopIfTrue="1" operator="equal">
      <formula>"NO"</formula>
    </cfRule>
    <cfRule type="cellIs" dxfId="3895" priority="6442" stopIfTrue="1" operator="equal">
      <formula>"SI"</formula>
    </cfRule>
  </conditionalFormatting>
  <conditionalFormatting sqref="T162:V163">
    <cfRule type="cellIs" dxfId="3894" priority="6440" stopIfTrue="1" operator="equal">
      <formula>"NO APLICA"</formula>
    </cfRule>
  </conditionalFormatting>
  <conditionalFormatting sqref="T164:U164">
    <cfRule type="cellIs" dxfId="3893" priority="6439" stopIfTrue="1" operator="equal">
      <formula>"NO APLICA"</formula>
    </cfRule>
  </conditionalFormatting>
  <conditionalFormatting sqref="T164:U164">
    <cfRule type="cellIs" dxfId="3892" priority="6438" stopIfTrue="1" operator="equal">
      <formula>"NO APLICA"</formula>
    </cfRule>
  </conditionalFormatting>
  <conditionalFormatting sqref="V164">
    <cfRule type="cellIs" dxfId="3891" priority="6437" stopIfTrue="1" operator="equal">
      <formula>"NO APLICA"</formula>
    </cfRule>
  </conditionalFormatting>
  <conditionalFormatting sqref="T161:U161">
    <cfRule type="cellIs" dxfId="3890" priority="6436" stopIfTrue="1" operator="equal">
      <formula>"NO APLICA"</formula>
    </cfRule>
  </conditionalFormatting>
  <conditionalFormatting sqref="T161:U161">
    <cfRule type="cellIs" dxfId="3889" priority="6435" stopIfTrue="1" operator="equal">
      <formula>"NO APLICA"</formula>
    </cfRule>
  </conditionalFormatting>
  <conditionalFormatting sqref="V161">
    <cfRule type="cellIs" dxfId="3888" priority="6434" stopIfTrue="1" operator="equal">
      <formula>"NO APLICA"</formula>
    </cfRule>
  </conditionalFormatting>
  <conditionalFormatting sqref="C194:I208 K194:M208 P194:V208">
    <cfRule type="cellIs" dxfId="3887" priority="6433" stopIfTrue="1" operator="greaterThan">
      <formula>0</formula>
    </cfRule>
  </conditionalFormatting>
  <conditionalFormatting sqref="D202:D207">
    <cfRule type="cellIs" dxfId="3886" priority="6432" stopIfTrue="1" operator="greaterThan">
      <formula>0</formula>
    </cfRule>
  </conditionalFormatting>
  <conditionalFormatting sqref="D202:D207 F202:H207">
    <cfRule type="cellIs" dxfId="3885" priority="6431" stopIfTrue="1" operator="greaterThan">
      <formula>0</formula>
    </cfRule>
  </conditionalFormatting>
  <conditionalFormatting sqref="H194:H207">
    <cfRule type="cellIs" dxfId="3884" priority="6430" stopIfTrue="1" operator="greaterThan">
      <formula>0</formula>
    </cfRule>
  </conditionalFormatting>
  <conditionalFormatting sqref="E194:E207">
    <cfRule type="cellIs" dxfId="3883" priority="6429" stopIfTrue="1" operator="greaterThan">
      <formula>0</formula>
    </cfRule>
  </conditionalFormatting>
  <conditionalFormatting sqref="K216:K221">
    <cfRule type="containsText" dxfId="3882" priority="6427" stopIfTrue="1" operator="containsText" text="NO CUMPLE">
      <formula>NOT(ISERROR(SEARCH("NO CUMPLE",K216)))</formula>
    </cfRule>
    <cfRule type="containsText" dxfId="3881" priority="6428" stopIfTrue="1" operator="containsText" text="CUMPLE">
      <formula>NOT(ISERROR(SEARCH("CUMPLE",K216)))</formula>
    </cfRule>
  </conditionalFormatting>
  <conditionalFormatting sqref="S215">
    <cfRule type="cellIs" dxfId="3880" priority="6425" operator="greaterThanOrEqual">
      <formula>NUMMINCONT</formula>
    </cfRule>
    <cfRule type="cellIs" dxfId="3879" priority="6426" operator="lessThan">
      <formula>NUMMINCONT</formula>
    </cfRule>
  </conditionalFormatting>
  <conditionalFormatting sqref="T202:V207">
    <cfRule type="cellIs" dxfId="3878" priority="6423" stopIfTrue="1" operator="equal">
      <formula>"NO"</formula>
    </cfRule>
    <cfRule type="cellIs" dxfId="3877" priority="6424" stopIfTrue="1" operator="equal">
      <formula>"SI"</formula>
    </cfRule>
  </conditionalFormatting>
  <conditionalFormatting sqref="T202:V203">
    <cfRule type="cellIs" dxfId="3876" priority="6422" stopIfTrue="1" operator="equal">
      <formula>"NO APLICA"</formula>
    </cfRule>
  </conditionalFormatting>
  <conditionalFormatting sqref="T204:U207">
    <cfRule type="cellIs" dxfId="3875" priority="6421" stopIfTrue="1" operator="equal">
      <formula>"NO APLICA"</formula>
    </cfRule>
  </conditionalFormatting>
  <conditionalFormatting sqref="T204:U204">
    <cfRule type="cellIs" dxfId="3874" priority="6420" stopIfTrue="1" operator="equal">
      <formula>"NO APLICA"</formula>
    </cfRule>
  </conditionalFormatting>
  <conditionalFormatting sqref="V204:V207">
    <cfRule type="cellIs" dxfId="3873" priority="6419" stopIfTrue="1" operator="equal">
      <formula>"NO APLICA"</formula>
    </cfRule>
  </conditionalFormatting>
  <conditionalFormatting sqref="V213">
    <cfRule type="cellIs" dxfId="3872" priority="6417" operator="equal">
      <formula>"CUMPLE"</formula>
    </cfRule>
    <cfRule type="cellIs" dxfId="3871" priority="6418" operator="equal">
      <formula>"NO CUMPLE"</formula>
    </cfRule>
  </conditionalFormatting>
  <conditionalFormatting sqref="V213:V215">
    <cfRule type="cellIs" dxfId="3870" priority="6416" operator="equal">
      <formula>"VERIFICAR"</formula>
    </cfRule>
  </conditionalFormatting>
  <conditionalFormatting sqref="T208:V208">
    <cfRule type="cellIs" dxfId="3869" priority="6414" stopIfTrue="1" operator="equal">
      <formula>"NO"</formula>
    </cfRule>
    <cfRule type="cellIs" dxfId="3868" priority="6415" stopIfTrue="1" operator="equal">
      <formula>"SI"</formula>
    </cfRule>
  </conditionalFormatting>
  <conditionalFormatting sqref="T208:U208">
    <cfRule type="cellIs" dxfId="3867" priority="6413" stopIfTrue="1" operator="equal">
      <formula>"NO APLICA"</formula>
    </cfRule>
  </conditionalFormatting>
  <conditionalFormatting sqref="V208">
    <cfRule type="cellIs" dxfId="3866" priority="6412" stopIfTrue="1" operator="equal">
      <formula>"NO APLICA"</formula>
    </cfRule>
  </conditionalFormatting>
  <conditionalFormatting sqref="T218">
    <cfRule type="cellIs" dxfId="3865" priority="6410" operator="equal">
      <formula>"CUMPLE"</formula>
    </cfRule>
    <cfRule type="cellIs" dxfId="3864" priority="6411" operator="equal">
      <formula>"NO CUMPLE"</formula>
    </cfRule>
  </conditionalFormatting>
  <conditionalFormatting sqref="T218">
    <cfRule type="cellIs" dxfId="3863" priority="6409" operator="equal">
      <formula>"VERIFICAR"</formula>
    </cfRule>
  </conditionalFormatting>
  <conditionalFormatting sqref="H222">
    <cfRule type="containsText" dxfId="3862" priority="6390" stopIfTrue="1" operator="containsText" text="NO CUMPLE">
      <formula>NOT(ISERROR(SEARCH("NO CUMPLE",H222)))</formula>
    </cfRule>
    <cfRule type="containsText" dxfId="3861" priority="6391" stopIfTrue="1" operator="containsText" text="CUMPLE">
      <formula>NOT(ISERROR(SEARCH("CUMPLE",H222)))</formula>
    </cfRule>
  </conditionalFormatting>
  <conditionalFormatting sqref="J222">
    <cfRule type="containsText" dxfId="3860" priority="6388" stopIfTrue="1" operator="containsText" text="NO CUMPLE">
      <formula>NOT(ISERROR(SEARCH("NO CUMPLE",J222)))</formula>
    </cfRule>
    <cfRule type="containsText" dxfId="3859" priority="6389" stopIfTrue="1" operator="containsText" text="CUMPLE">
      <formula>NOT(ISERROR(SEARCH("CUMPLE",J222)))</formula>
    </cfRule>
  </conditionalFormatting>
  <conditionalFormatting sqref="K222">
    <cfRule type="containsText" dxfId="3858" priority="6386" stopIfTrue="1" operator="containsText" text="NO CUMPLE">
      <formula>NOT(ISERROR(SEARCH("NO CUMPLE",K222)))</formula>
    </cfRule>
    <cfRule type="containsText" dxfId="3857" priority="6387" stopIfTrue="1" operator="containsText" text="CUMPLE">
      <formula>NOT(ISERROR(SEARCH("CUMPLE",K222)))</formula>
    </cfRule>
  </conditionalFormatting>
  <conditionalFormatting sqref="O221">
    <cfRule type="containsText" dxfId="3856" priority="6384" stopIfTrue="1" operator="containsText" text="NO CUMPLE">
      <formula>NOT(ISERROR(SEARCH("NO CUMPLE",O221)))</formula>
    </cfRule>
    <cfRule type="containsText" dxfId="3855" priority="6385" stopIfTrue="1" operator="containsText" text="CUMPLE">
      <formula>NOT(ISERROR(SEARCH("CUMPLE",O221)))</formula>
    </cfRule>
  </conditionalFormatting>
  <conditionalFormatting sqref="O222:S222">
    <cfRule type="cellIs" dxfId="3854" priority="6383" operator="equal">
      <formula>"EL PROPONENTE SE DEBE REQUERIR POR EXPERIENCIA MINIMA EXIGIDA"</formula>
    </cfRule>
  </conditionalFormatting>
  <conditionalFormatting sqref="J194:J208">
    <cfRule type="cellIs" dxfId="3853" priority="6382" stopIfTrue="1" operator="greaterThan">
      <formula>0</formula>
    </cfRule>
  </conditionalFormatting>
  <conditionalFormatting sqref="N216:N221">
    <cfRule type="cellIs" dxfId="3852" priority="6380" operator="equal">
      <formula>"NO"</formula>
    </cfRule>
    <cfRule type="cellIs" dxfId="3851" priority="6381" operator="equal">
      <formula>"SI"</formula>
    </cfRule>
  </conditionalFormatting>
  <conditionalFormatting sqref="I208">
    <cfRule type="cellIs" dxfId="3850" priority="6379" stopIfTrue="1" operator="greaterThan">
      <formula>0</formula>
    </cfRule>
  </conditionalFormatting>
  <conditionalFormatting sqref="K194:L208">
    <cfRule type="cellIs" dxfId="3849" priority="6378" operator="notBetween">
      <formula>$Q$17</formula>
      <formula>$R$17</formula>
    </cfRule>
  </conditionalFormatting>
  <conditionalFormatting sqref="B194:B208">
    <cfRule type="cellIs" dxfId="3848" priority="6377" stopIfTrue="1" operator="greaterThan">
      <formula>0</formula>
    </cfRule>
  </conditionalFormatting>
  <conditionalFormatting sqref="T200:V201 T194:V196">
    <cfRule type="cellIs" dxfId="3847" priority="6375" stopIfTrue="1" operator="equal">
      <formula>"NO"</formula>
    </cfRule>
    <cfRule type="cellIs" dxfId="3846" priority="6376" stopIfTrue="1" operator="equal">
      <formula>"SI"</formula>
    </cfRule>
  </conditionalFormatting>
  <conditionalFormatting sqref="T200:V200 T194:V195">
    <cfRule type="cellIs" dxfId="3845" priority="6374" stopIfTrue="1" operator="equal">
      <formula>"NO APLICA"</formula>
    </cfRule>
  </conditionalFormatting>
  <conditionalFormatting sqref="T201:U201">
    <cfRule type="cellIs" dxfId="3844" priority="6373" stopIfTrue="1" operator="equal">
      <formula>"NO APLICA"</formula>
    </cfRule>
  </conditionalFormatting>
  <conditionalFormatting sqref="T201:U201">
    <cfRule type="cellIs" dxfId="3843" priority="6372" stopIfTrue="1" operator="equal">
      <formula>"NO APLICA"</formula>
    </cfRule>
  </conditionalFormatting>
  <conditionalFormatting sqref="V201">
    <cfRule type="cellIs" dxfId="3842" priority="6371" stopIfTrue="1" operator="equal">
      <formula>"NO APLICA"</formula>
    </cfRule>
  </conditionalFormatting>
  <conditionalFormatting sqref="C194:I208 K194:M208 P194:V208">
    <cfRule type="cellIs" dxfId="3841" priority="6370" operator="equal">
      <formula>0</formula>
    </cfRule>
  </conditionalFormatting>
  <conditionalFormatting sqref="P215">
    <cfRule type="cellIs" dxfId="3840" priority="6367" operator="equal">
      <formula>"NO VÁLIDO"</formula>
    </cfRule>
    <cfRule type="cellIs" dxfId="3839" priority="6368" operator="equal">
      <formula>"VÁLIDO"</formula>
    </cfRule>
  </conditionalFormatting>
  <conditionalFormatting sqref="M222">
    <cfRule type="cellIs" dxfId="3838" priority="6364" operator="notEqual">
      <formula>"NO CUMPLE"</formula>
    </cfRule>
    <cfRule type="containsText" dxfId="3837" priority="6365" stopIfTrue="1" operator="containsText" text="NO CUMPLE">
      <formula>NOT(ISERROR(SEARCH("NO CUMPLE",M222)))</formula>
    </cfRule>
    <cfRule type="containsText" dxfId="3836" priority="6366" stopIfTrue="1" operator="containsText" text="CUMPLE">
      <formula>NOT(ISERROR(SEARCH("CUMPLE",M222)))</formula>
    </cfRule>
  </conditionalFormatting>
  <conditionalFormatting sqref="M216:M221">
    <cfRule type="cellIs" dxfId="3835" priority="6362" stopIfTrue="1" operator="equal">
      <formula>"cumple"</formula>
    </cfRule>
    <cfRule type="containsText" dxfId="3834" priority="6363" stopIfTrue="1" operator="containsText" text="NO CUMPLE">
      <formula>NOT(ISERROR(SEARCH("NO CUMPLE",M216)))</formula>
    </cfRule>
  </conditionalFormatting>
  <conditionalFormatting sqref="L216:L221">
    <cfRule type="cellIs" dxfId="3833" priority="6360" stopIfTrue="1" operator="equal">
      <formula>"cumple"</formula>
    </cfRule>
    <cfRule type="containsText" dxfId="3832" priority="6361" stopIfTrue="1" operator="containsText" text="NO CUMPLE">
      <formula>NOT(ISERROR(SEARCH("NO CUMPLE",L216)))</formula>
    </cfRule>
  </conditionalFormatting>
  <conditionalFormatting sqref="D197:D199">
    <cfRule type="cellIs" dxfId="3831" priority="6344" stopIfTrue="1" operator="greaterThan">
      <formula>0</formula>
    </cfRule>
  </conditionalFormatting>
  <conditionalFormatting sqref="D197:D199 F197:H199">
    <cfRule type="cellIs" dxfId="3830" priority="6343" stopIfTrue="1" operator="greaterThan">
      <formula>0</formula>
    </cfRule>
  </conditionalFormatting>
  <conditionalFormatting sqref="T197:V199">
    <cfRule type="cellIs" dxfId="3829" priority="6341" stopIfTrue="1" operator="equal">
      <formula>"NO"</formula>
    </cfRule>
    <cfRule type="cellIs" dxfId="3828" priority="6342" stopIfTrue="1" operator="equal">
      <formula>"SI"</formula>
    </cfRule>
  </conditionalFormatting>
  <conditionalFormatting sqref="T197:V198">
    <cfRule type="cellIs" dxfId="3827" priority="6340" stopIfTrue="1" operator="equal">
      <formula>"NO APLICA"</formula>
    </cfRule>
  </conditionalFormatting>
  <conditionalFormatting sqref="T199:U199">
    <cfRule type="cellIs" dxfId="3826" priority="6339" stopIfTrue="1" operator="equal">
      <formula>"NO APLICA"</formula>
    </cfRule>
  </conditionalFormatting>
  <conditionalFormatting sqref="T199:U199">
    <cfRule type="cellIs" dxfId="3825" priority="6338" stopIfTrue="1" operator="equal">
      <formula>"NO APLICA"</formula>
    </cfRule>
  </conditionalFormatting>
  <conditionalFormatting sqref="V199">
    <cfRule type="cellIs" dxfId="3824" priority="6337" stopIfTrue="1" operator="equal">
      <formula>"NO APLICA"</formula>
    </cfRule>
  </conditionalFormatting>
  <conditionalFormatting sqref="T196:U196">
    <cfRule type="cellIs" dxfId="3823" priority="6336" stopIfTrue="1" operator="equal">
      <formula>"NO APLICA"</formula>
    </cfRule>
  </conditionalFormatting>
  <conditionalFormatting sqref="T196:U196">
    <cfRule type="cellIs" dxfId="3822" priority="6335" stopIfTrue="1" operator="equal">
      <formula>"NO APLICA"</formula>
    </cfRule>
  </conditionalFormatting>
  <conditionalFormatting sqref="V196">
    <cfRule type="cellIs" dxfId="3821" priority="6334" stopIfTrue="1" operator="equal">
      <formula>"NO APLICA"</formula>
    </cfRule>
  </conditionalFormatting>
  <conditionalFormatting sqref="C229:I229 K229:M229 P231:V232 C231:I243 G230 K231:M243 M230 P229:R229 P230:Q230 T229:V230 I230 P234:V243 R233:V233">
    <cfRule type="cellIs" dxfId="3820" priority="6333" stopIfTrue="1" operator="greaterThan">
      <formula>0</formula>
    </cfRule>
  </conditionalFormatting>
  <conditionalFormatting sqref="D237:D242">
    <cfRule type="cellIs" dxfId="3819" priority="6332" stopIfTrue="1" operator="greaterThan">
      <formula>0</formula>
    </cfRule>
  </conditionalFormatting>
  <conditionalFormatting sqref="D237:D242 F237:H242">
    <cfRule type="cellIs" dxfId="3818" priority="6331" stopIfTrue="1" operator="greaterThan">
      <formula>0</formula>
    </cfRule>
  </conditionalFormatting>
  <conditionalFormatting sqref="H229 H231:H242">
    <cfRule type="cellIs" dxfId="3817" priority="6330" stopIfTrue="1" operator="greaterThan">
      <formula>0</formula>
    </cfRule>
  </conditionalFormatting>
  <conditionalFormatting sqref="E229 E231:E242">
    <cfRule type="cellIs" dxfId="3816" priority="6329" stopIfTrue="1" operator="greaterThan">
      <formula>0</formula>
    </cfRule>
  </conditionalFormatting>
  <conditionalFormatting sqref="K251:K256">
    <cfRule type="containsText" dxfId="3815" priority="6327" stopIfTrue="1" operator="containsText" text="NO CUMPLE">
      <formula>NOT(ISERROR(SEARCH("NO CUMPLE",K251)))</formula>
    </cfRule>
    <cfRule type="containsText" dxfId="3814" priority="6328" stopIfTrue="1" operator="containsText" text="CUMPLE">
      <formula>NOT(ISERROR(SEARCH("CUMPLE",K251)))</formula>
    </cfRule>
  </conditionalFormatting>
  <conditionalFormatting sqref="S250">
    <cfRule type="cellIs" dxfId="3813" priority="6325" operator="greaterThanOrEqual">
      <formula>NUMMINCONT</formula>
    </cfRule>
    <cfRule type="cellIs" dxfId="3812" priority="6326" operator="lessThan">
      <formula>NUMMINCONT</formula>
    </cfRule>
  </conditionalFormatting>
  <conditionalFormatting sqref="T237:V242">
    <cfRule type="cellIs" dxfId="3811" priority="6323" stopIfTrue="1" operator="equal">
      <formula>"NO"</formula>
    </cfRule>
    <cfRule type="cellIs" dxfId="3810" priority="6324" stopIfTrue="1" operator="equal">
      <formula>"SI"</formula>
    </cfRule>
  </conditionalFormatting>
  <conditionalFormatting sqref="T237:V238">
    <cfRule type="cellIs" dxfId="3809" priority="6322" stopIfTrue="1" operator="equal">
      <formula>"NO APLICA"</formula>
    </cfRule>
  </conditionalFormatting>
  <conditionalFormatting sqref="T239:U242">
    <cfRule type="cellIs" dxfId="3808" priority="6321" stopIfTrue="1" operator="equal">
      <formula>"NO APLICA"</formula>
    </cfRule>
  </conditionalFormatting>
  <conditionalFormatting sqref="T239:U239">
    <cfRule type="cellIs" dxfId="3807" priority="6320" stopIfTrue="1" operator="equal">
      <formula>"NO APLICA"</formula>
    </cfRule>
  </conditionalFormatting>
  <conditionalFormatting sqref="V239:V242">
    <cfRule type="cellIs" dxfId="3806" priority="6319" stopIfTrue="1" operator="equal">
      <formula>"NO APLICA"</formula>
    </cfRule>
  </conditionalFormatting>
  <conditionalFormatting sqref="V248">
    <cfRule type="cellIs" dxfId="3805" priority="6317" operator="equal">
      <formula>"CUMPLE"</formula>
    </cfRule>
    <cfRule type="cellIs" dxfId="3804" priority="6318" operator="equal">
      <formula>"NO CUMPLE"</formula>
    </cfRule>
  </conditionalFormatting>
  <conditionalFormatting sqref="V248:V250">
    <cfRule type="cellIs" dxfId="3803" priority="6316" operator="equal">
      <formula>"VERIFICAR"</formula>
    </cfRule>
  </conditionalFormatting>
  <conditionalFormatting sqref="T243:V243">
    <cfRule type="cellIs" dxfId="3802" priority="6314" stopIfTrue="1" operator="equal">
      <formula>"NO"</formula>
    </cfRule>
    <cfRule type="cellIs" dxfId="3801" priority="6315" stopIfTrue="1" operator="equal">
      <formula>"SI"</formula>
    </cfRule>
  </conditionalFormatting>
  <conditionalFormatting sqref="T243:U243">
    <cfRule type="cellIs" dxfId="3800" priority="6313" stopIfTrue="1" operator="equal">
      <formula>"NO APLICA"</formula>
    </cfRule>
  </conditionalFormatting>
  <conditionalFormatting sqref="V243">
    <cfRule type="cellIs" dxfId="3799" priority="6312" stopIfTrue="1" operator="equal">
      <formula>"NO APLICA"</formula>
    </cfRule>
  </conditionalFormatting>
  <conditionalFormatting sqref="T253">
    <cfRule type="cellIs" dxfId="3798" priority="6310" operator="equal">
      <formula>"CUMPLE"</formula>
    </cfRule>
    <cfRule type="cellIs" dxfId="3797" priority="6311" operator="equal">
      <formula>"NO CUMPLE"</formula>
    </cfRule>
  </conditionalFormatting>
  <conditionalFormatting sqref="T253">
    <cfRule type="cellIs" dxfId="3796" priority="6309" operator="equal">
      <formula>"VERIFICAR"</formula>
    </cfRule>
  </conditionalFormatting>
  <conditionalFormatting sqref="H257">
    <cfRule type="containsText" dxfId="3795" priority="6290" stopIfTrue="1" operator="containsText" text="NO CUMPLE">
      <formula>NOT(ISERROR(SEARCH("NO CUMPLE",H257)))</formula>
    </cfRule>
    <cfRule type="containsText" dxfId="3794" priority="6291" stopIfTrue="1" operator="containsText" text="CUMPLE">
      <formula>NOT(ISERROR(SEARCH("CUMPLE",H257)))</formula>
    </cfRule>
  </conditionalFormatting>
  <conditionalFormatting sqref="J257">
    <cfRule type="containsText" dxfId="3793" priority="6288" stopIfTrue="1" operator="containsText" text="NO CUMPLE">
      <formula>NOT(ISERROR(SEARCH("NO CUMPLE",J257)))</formula>
    </cfRule>
    <cfRule type="containsText" dxfId="3792" priority="6289" stopIfTrue="1" operator="containsText" text="CUMPLE">
      <formula>NOT(ISERROR(SEARCH("CUMPLE",J257)))</formula>
    </cfRule>
  </conditionalFormatting>
  <conditionalFormatting sqref="K257">
    <cfRule type="containsText" dxfId="3791" priority="6286" stopIfTrue="1" operator="containsText" text="NO CUMPLE">
      <formula>NOT(ISERROR(SEARCH("NO CUMPLE",K257)))</formula>
    </cfRule>
    <cfRule type="containsText" dxfId="3790" priority="6287" stopIfTrue="1" operator="containsText" text="CUMPLE">
      <formula>NOT(ISERROR(SEARCH("CUMPLE",K257)))</formula>
    </cfRule>
  </conditionalFormatting>
  <conditionalFormatting sqref="O256">
    <cfRule type="containsText" dxfId="3789" priority="6284" stopIfTrue="1" operator="containsText" text="NO CUMPLE">
      <formula>NOT(ISERROR(SEARCH("NO CUMPLE",O256)))</formula>
    </cfRule>
    <cfRule type="containsText" dxfId="3788" priority="6285" stopIfTrue="1" operator="containsText" text="CUMPLE">
      <formula>NOT(ISERROR(SEARCH("CUMPLE",O256)))</formula>
    </cfRule>
  </conditionalFormatting>
  <conditionalFormatting sqref="O257:S257">
    <cfRule type="cellIs" dxfId="3787" priority="6283" operator="equal">
      <formula>"EL PROPONENTE SE DEBE REQUERIR POR EXPERIENCIA MINIMA EXIGIDA"</formula>
    </cfRule>
  </conditionalFormatting>
  <conditionalFormatting sqref="J229:J243">
    <cfRule type="cellIs" dxfId="3786" priority="6282" stopIfTrue="1" operator="greaterThan">
      <formula>0</formula>
    </cfRule>
  </conditionalFormatting>
  <conditionalFormatting sqref="N251:N256">
    <cfRule type="cellIs" dxfId="3785" priority="6280" operator="equal">
      <formula>"NO"</formula>
    </cfRule>
    <cfRule type="cellIs" dxfId="3784" priority="6281" operator="equal">
      <formula>"SI"</formula>
    </cfRule>
  </conditionalFormatting>
  <conditionalFormatting sqref="I243">
    <cfRule type="cellIs" dxfId="3783" priority="6279" stopIfTrue="1" operator="greaterThan">
      <formula>0</formula>
    </cfRule>
  </conditionalFormatting>
  <conditionalFormatting sqref="K229:L229 K231:L243">
    <cfRule type="cellIs" dxfId="3782" priority="6278" operator="notBetween">
      <formula>$Q$17</formula>
      <formula>$R$17</formula>
    </cfRule>
  </conditionalFormatting>
  <conditionalFormatting sqref="B229 B231:B243">
    <cfRule type="cellIs" dxfId="3781" priority="6277" stopIfTrue="1" operator="greaterThan">
      <formula>0</formula>
    </cfRule>
  </conditionalFormatting>
  <conditionalFormatting sqref="T235:V236 T229:V231">
    <cfRule type="cellIs" dxfId="3780" priority="6275" stopIfTrue="1" operator="equal">
      <formula>"NO"</formula>
    </cfRule>
    <cfRule type="cellIs" dxfId="3779" priority="6276" stopIfTrue="1" operator="equal">
      <formula>"SI"</formula>
    </cfRule>
  </conditionalFormatting>
  <conditionalFormatting sqref="T235:V235 T229:V230">
    <cfRule type="cellIs" dxfId="3778" priority="6274" stopIfTrue="1" operator="equal">
      <formula>"NO APLICA"</formula>
    </cfRule>
  </conditionalFormatting>
  <conditionalFormatting sqref="T236:U236">
    <cfRule type="cellIs" dxfId="3777" priority="6273" stopIfTrue="1" operator="equal">
      <formula>"NO APLICA"</formula>
    </cfRule>
  </conditionalFormatting>
  <conditionalFormatting sqref="T236:U236">
    <cfRule type="cellIs" dxfId="3776" priority="6272" stopIfTrue="1" operator="equal">
      <formula>"NO APLICA"</formula>
    </cfRule>
  </conditionalFormatting>
  <conditionalFormatting sqref="V236">
    <cfRule type="cellIs" dxfId="3775" priority="6271" stopIfTrue="1" operator="equal">
      <formula>"NO APLICA"</formula>
    </cfRule>
  </conditionalFormatting>
  <conditionalFormatting sqref="C229:I229 K229:M229 P231:V232 C231:I243 G230 K231:M243 M230 P229:R229 P230:Q230 T229:V230 I230 P234:V243 R233:V233">
    <cfRule type="cellIs" dxfId="3774" priority="6270" operator="equal">
      <formula>0</formula>
    </cfRule>
  </conditionalFormatting>
  <conditionalFormatting sqref="P250">
    <cfRule type="cellIs" dxfId="3773" priority="6267" operator="equal">
      <formula>"NO VÁLIDO"</formula>
    </cfRule>
    <cfRule type="cellIs" dxfId="3772" priority="6268" operator="equal">
      <formula>"VÁLIDO"</formula>
    </cfRule>
  </conditionalFormatting>
  <conditionalFormatting sqref="M257">
    <cfRule type="cellIs" dxfId="3771" priority="6264" operator="notEqual">
      <formula>"NO CUMPLE"</formula>
    </cfRule>
    <cfRule type="containsText" dxfId="3770" priority="6265" stopIfTrue="1" operator="containsText" text="NO CUMPLE">
      <formula>NOT(ISERROR(SEARCH("NO CUMPLE",M257)))</formula>
    </cfRule>
    <cfRule type="containsText" dxfId="3769" priority="6266" stopIfTrue="1" operator="containsText" text="CUMPLE">
      <formula>NOT(ISERROR(SEARCH("CUMPLE",M257)))</formula>
    </cfRule>
  </conditionalFormatting>
  <conditionalFormatting sqref="M251:M256">
    <cfRule type="cellIs" dxfId="3768" priority="6262" stopIfTrue="1" operator="equal">
      <formula>"cumple"</formula>
    </cfRule>
    <cfRule type="containsText" dxfId="3767" priority="6263" stopIfTrue="1" operator="containsText" text="NO CUMPLE">
      <formula>NOT(ISERROR(SEARCH("NO CUMPLE",M251)))</formula>
    </cfRule>
  </conditionalFormatting>
  <conditionalFormatting sqref="L251:L256">
    <cfRule type="cellIs" dxfId="3766" priority="6260" stopIfTrue="1" operator="equal">
      <formula>"cumple"</formula>
    </cfRule>
    <cfRule type="containsText" dxfId="3765" priority="6261" stopIfTrue="1" operator="containsText" text="NO CUMPLE">
      <formula>NOT(ISERROR(SEARCH("NO CUMPLE",L251)))</formula>
    </cfRule>
  </conditionalFormatting>
  <conditionalFormatting sqref="D232:D234">
    <cfRule type="cellIs" dxfId="3764" priority="6244" stopIfTrue="1" operator="greaterThan">
      <formula>0</formula>
    </cfRule>
  </conditionalFormatting>
  <conditionalFormatting sqref="D232:D234 F232:H234">
    <cfRule type="cellIs" dxfId="3763" priority="6243" stopIfTrue="1" operator="greaterThan">
      <formula>0</formula>
    </cfRule>
  </conditionalFormatting>
  <conditionalFormatting sqref="T232:V234">
    <cfRule type="cellIs" dxfId="3762" priority="6241" stopIfTrue="1" operator="equal">
      <formula>"NO"</formula>
    </cfRule>
    <cfRule type="cellIs" dxfId="3761" priority="6242" stopIfTrue="1" operator="equal">
      <formula>"SI"</formula>
    </cfRule>
  </conditionalFormatting>
  <conditionalFormatting sqref="T232:V233">
    <cfRule type="cellIs" dxfId="3760" priority="6240" stopIfTrue="1" operator="equal">
      <formula>"NO APLICA"</formula>
    </cfRule>
  </conditionalFormatting>
  <conditionalFormatting sqref="T234:U234">
    <cfRule type="cellIs" dxfId="3759" priority="6239" stopIfTrue="1" operator="equal">
      <formula>"NO APLICA"</formula>
    </cfRule>
  </conditionalFormatting>
  <conditionalFormatting sqref="T234:U234">
    <cfRule type="cellIs" dxfId="3758" priority="6238" stopIfTrue="1" operator="equal">
      <formula>"NO APLICA"</formula>
    </cfRule>
  </conditionalFormatting>
  <conditionalFormatting sqref="V234">
    <cfRule type="cellIs" dxfId="3757" priority="6237" stopIfTrue="1" operator="equal">
      <formula>"NO APLICA"</formula>
    </cfRule>
  </conditionalFormatting>
  <conditionalFormatting sqref="T231:U231">
    <cfRule type="cellIs" dxfId="3756" priority="6236" stopIfTrue="1" operator="equal">
      <formula>"NO APLICA"</formula>
    </cfRule>
  </conditionalFormatting>
  <conditionalFormatting sqref="T231:U231">
    <cfRule type="cellIs" dxfId="3755" priority="6235" stopIfTrue="1" operator="equal">
      <formula>"NO APLICA"</formula>
    </cfRule>
  </conditionalFormatting>
  <conditionalFormatting sqref="V231">
    <cfRule type="cellIs" dxfId="3754" priority="6234" stopIfTrue="1" operator="equal">
      <formula>"NO APLICA"</formula>
    </cfRule>
  </conditionalFormatting>
  <conditionalFormatting sqref="K264:M264 P264:V264 C264:I278 K271:M278 P271:V278 P265:S270">
    <cfRule type="cellIs" dxfId="3753" priority="6233" stopIfTrue="1" operator="greaterThan">
      <formula>0</formula>
    </cfRule>
  </conditionalFormatting>
  <conditionalFormatting sqref="D272:D277">
    <cfRule type="cellIs" dxfId="3752" priority="6232" stopIfTrue="1" operator="greaterThan">
      <formula>0</formula>
    </cfRule>
  </conditionalFormatting>
  <conditionalFormatting sqref="D272:D277 F272:H277">
    <cfRule type="cellIs" dxfId="3751" priority="6231" stopIfTrue="1" operator="greaterThan">
      <formula>0</formula>
    </cfRule>
  </conditionalFormatting>
  <conditionalFormatting sqref="H264:H277">
    <cfRule type="cellIs" dxfId="3750" priority="6230" stopIfTrue="1" operator="greaterThan">
      <formula>0</formula>
    </cfRule>
  </conditionalFormatting>
  <conditionalFormatting sqref="E264:E277">
    <cfRule type="cellIs" dxfId="3749" priority="6229" stopIfTrue="1" operator="greaterThan">
      <formula>0</formula>
    </cfRule>
  </conditionalFormatting>
  <conditionalFormatting sqref="K286:K291">
    <cfRule type="containsText" dxfId="3748" priority="6227" stopIfTrue="1" operator="containsText" text="NO CUMPLE">
      <formula>NOT(ISERROR(SEARCH("NO CUMPLE",K286)))</formula>
    </cfRule>
    <cfRule type="containsText" dxfId="3747" priority="6228" stopIfTrue="1" operator="containsText" text="CUMPLE">
      <formula>NOT(ISERROR(SEARCH("CUMPLE",K286)))</formula>
    </cfRule>
  </conditionalFormatting>
  <conditionalFormatting sqref="S285">
    <cfRule type="cellIs" dxfId="3746" priority="6225" operator="greaterThanOrEqual">
      <formula>NUMMINCONT</formula>
    </cfRule>
    <cfRule type="cellIs" dxfId="3745" priority="6226" operator="lessThan">
      <formula>NUMMINCONT</formula>
    </cfRule>
  </conditionalFormatting>
  <conditionalFormatting sqref="T272:V277">
    <cfRule type="cellIs" dxfId="3744" priority="6223" stopIfTrue="1" operator="equal">
      <formula>"NO"</formula>
    </cfRule>
    <cfRule type="cellIs" dxfId="3743" priority="6224" stopIfTrue="1" operator="equal">
      <formula>"SI"</formula>
    </cfRule>
  </conditionalFormatting>
  <conditionalFormatting sqref="T272:V273">
    <cfRule type="cellIs" dxfId="3742" priority="6222" stopIfTrue="1" operator="equal">
      <formula>"NO APLICA"</formula>
    </cfRule>
  </conditionalFormatting>
  <conditionalFormatting sqref="T274:U277">
    <cfRule type="cellIs" dxfId="3741" priority="6221" stopIfTrue="1" operator="equal">
      <formula>"NO APLICA"</formula>
    </cfRule>
  </conditionalFormatting>
  <conditionalFormatting sqref="T274:U274">
    <cfRule type="cellIs" dxfId="3740" priority="6220" stopIfTrue="1" operator="equal">
      <formula>"NO APLICA"</formula>
    </cfRule>
  </conditionalFormatting>
  <conditionalFormatting sqref="V274:V277">
    <cfRule type="cellIs" dxfId="3739" priority="6219" stopIfTrue="1" operator="equal">
      <formula>"NO APLICA"</formula>
    </cfRule>
  </conditionalFormatting>
  <conditionalFormatting sqref="V283">
    <cfRule type="cellIs" dxfId="3738" priority="6217" operator="equal">
      <formula>"CUMPLE"</formula>
    </cfRule>
    <cfRule type="cellIs" dxfId="3737" priority="6218" operator="equal">
      <formula>"NO CUMPLE"</formula>
    </cfRule>
  </conditionalFormatting>
  <conditionalFormatting sqref="V283:V285">
    <cfRule type="cellIs" dxfId="3736" priority="6216" operator="equal">
      <formula>"VERIFICAR"</formula>
    </cfRule>
  </conditionalFormatting>
  <conditionalFormatting sqref="T278:V278">
    <cfRule type="cellIs" dxfId="3735" priority="6214" stopIfTrue="1" operator="equal">
      <formula>"NO"</formula>
    </cfRule>
    <cfRule type="cellIs" dxfId="3734" priority="6215" stopIfTrue="1" operator="equal">
      <formula>"SI"</formula>
    </cfRule>
  </conditionalFormatting>
  <conditionalFormatting sqref="T278:U278">
    <cfRule type="cellIs" dxfId="3733" priority="6213" stopIfTrue="1" operator="equal">
      <formula>"NO APLICA"</formula>
    </cfRule>
  </conditionalFormatting>
  <conditionalFormatting sqref="V278">
    <cfRule type="cellIs" dxfId="3732" priority="6212" stopIfTrue="1" operator="equal">
      <formula>"NO APLICA"</formula>
    </cfRule>
  </conditionalFormatting>
  <conditionalFormatting sqref="T288">
    <cfRule type="cellIs" dxfId="3731" priority="6210" operator="equal">
      <formula>"CUMPLE"</formula>
    </cfRule>
    <cfRule type="cellIs" dxfId="3730" priority="6211" operator="equal">
      <formula>"NO CUMPLE"</formula>
    </cfRule>
  </conditionalFormatting>
  <conditionalFormatting sqref="T288">
    <cfRule type="cellIs" dxfId="3729" priority="6209" operator="equal">
      <formula>"VERIFICAR"</formula>
    </cfRule>
  </conditionalFormatting>
  <conditionalFormatting sqref="H292">
    <cfRule type="containsText" dxfId="3728" priority="6190" stopIfTrue="1" operator="containsText" text="NO CUMPLE">
      <formula>NOT(ISERROR(SEARCH("NO CUMPLE",H292)))</formula>
    </cfRule>
    <cfRule type="containsText" dxfId="3727" priority="6191" stopIfTrue="1" operator="containsText" text="CUMPLE">
      <formula>NOT(ISERROR(SEARCH("CUMPLE",H292)))</formula>
    </cfRule>
  </conditionalFormatting>
  <conditionalFormatting sqref="J292">
    <cfRule type="containsText" dxfId="3726" priority="6188" stopIfTrue="1" operator="containsText" text="NO CUMPLE">
      <formula>NOT(ISERROR(SEARCH("NO CUMPLE",J292)))</formula>
    </cfRule>
    <cfRule type="containsText" dxfId="3725" priority="6189" stopIfTrue="1" operator="containsText" text="CUMPLE">
      <formula>NOT(ISERROR(SEARCH("CUMPLE",J292)))</formula>
    </cfRule>
  </conditionalFormatting>
  <conditionalFormatting sqref="K292">
    <cfRule type="containsText" dxfId="3724" priority="6186" stopIfTrue="1" operator="containsText" text="NO CUMPLE">
      <formula>NOT(ISERROR(SEARCH("NO CUMPLE",K292)))</formula>
    </cfRule>
    <cfRule type="containsText" dxfId="3723" priority="6187" stopIfTrue="1" operator="containsText" text="CUMPLE">
      <formula>NOT(ISERROR(SEARCH("CUMPLE",K292)))</formula>
    </cfRule>
  </conditionalFormatting>
  <conditionalFormatting sqref="O291">
    <cfRule type="containsText" dxfId="3722" priority="6184" stopIfTrue="1" operator="containsText" text="NO CUMPLE">
      <formula>NOT(ISERROR(SEARCH("NO CUMPLE",O291)))</formula>
    </cfRule>
    <cfRule type="containsText" dxfId="3721" priority="6185" stopIfTrue="1" operator="containsText" text="CUMPLE">
      <formula>NOT(ISERROR(SEARCH("CUMPLE",O291)))</formula>
    </cfRule>
  </conditionalFormatting>
  <conditionalFormatting sqref="O292:S292">
    <cfRule type="cellIs" dxfId="3720" priority="6183" operator="equal">
      <formula>"EL PROPONENTE SE DEBE REQUERIR POR EXPERIENCIA MINIMA EXIGIDA"</formula>
    </cfRule>
  </conditionalFormatting>
  <conditionalFormatting sqref="J264:J278">
    <cfRule type="cellIs" dxfId="3719" priority="6182" stopIfTrue="1" operator="greaterThan">
      <formula>0</formula>
    </cfRule>
  </conditionalFormatting>
  <conditionalFormatting sqref="N286:N291">
    <cfRule type="cellIs" dxfId="3718" priority="6180" operator="equal">
      <formula>"NO"</formula>
    </cfRule>
    <cfRule type="cellIs" dxfId="3717" priority="6181" operator="equal">
      <formula>"SI"</formula>
    </cfRule>
  </conditionalFormatting>
  <conditionalFormatting sqref="I278">
    <cfRule type="cellIs" dxfId="3716" priority="6179" stopIfTrue="1" operator="greaterThan">
      <formula>0</formula>
    </cfRule>
  </conditionalFormatting>
  <conditionalFormatting sqref="K264:L264 K271:L278">
    <cfRule type="cellIs" dxfId="3715" priority="6178" operator="notBetween">
      <formula>$Q$17</formula>
      <formula>$R$17</formula>
    </cfRule>
  </conditionalFormatting>
  <conditionalFormatting sqref="B264:B278">
    <cfRule type="cellIs" dxfId="3714" priority="6177" stopIfTrue="1" operator="greaterThan">
      <formula>0</formula>
    </cfRule>
  </conditionalFormatting>
  <conditionalFormatting sqref="T271:V271 T264:V264">
    <cfRule type="cellIs" dxfId="3713" priority="6175" stopIfTrue="1" operator="equal">
      <formula>"NO"</formula>
    </cfRule>
    <cfRule type="cellIs" dxfId="3712" priority="6176" stopIfTrue="1" operator="equal">
      <formula>"SI"</formula>
    </cfRule>
  </conditionalFormatting>
  <conditionalFormatting sqref="T264:V264">
    <cfRule type="cellIs" dxfId="3711" priority="6174" stopIfTrue="1" operator="equal">
      <formula>"NO APLICA"</formula>
    </cfRule>
  </conditionalFormatting>
  <conditionalFormatting sqref="T271:U271">
    <cfRule type="cellIs" dxfId="3710" priority="6173" stopIfTrue="1" operator="equal">
      <formula>"NO APLICA"</formula>
    </cfRule>
  </conditionalFormatting>
  <conditionalFormatting sqref="T271:U271">
    <cfRule type="cellIs" dxfId="3709" priority="6172" stopIfTrue="1" operator="equal">
      <formula>"NO APLICA"</formula>
    </cfRule>
  </conditionalFormatting>
  <conditionalFormatting sqref="V271">
    <cfRule type="cellIs" dxfId="3708" priority="6171" stopIfTrue="1" operator="equal">
      <formula>"NO APLICA"</formula>
    </cfRule>
  </conditionalFormatting>
  <conditionalFormatting sqref="K264:M264 P264:V264 C264:I278 K271:M278 P271:V278 P265:S270">
    <cfRule type="cellIs" dxfId="3707" priority="6170" operator="equal">
      <formula>0</formula>
    </cfRule>
  </conditionalFormatting>
  <conditionalFormatting sqref="P285">
    <cfRule type="cellIs" dxfId="3706" priority="6167" operator="equal">
      <formula>"NO VÁLIDO"</formula>
    </cfRule>
    <cfRule type="cellIs" dxfId="3705" priority="6168" operator="equal">
      <formula>"VÁLIDO"</formula>
    </cfRule>
  </conditionalFormatting>
  <conditionalFormatting sqref="M292">
    <cfRule type="cellIs" dxfId="3704" priority="6164" operator="notEqual">
      <formula>"NO CUMPLE"</formula>
    </cfRule>
    <cfRule type="containsText" dxfId="3703" priority="6165" stopIfTrue="1" operator="containsText" text="NO CUMPLE">
      <formula>NOT(ISERROR(SEARCH("NO CUMPLE",M292)))</formula>
    </cfRule>
    <cfRule type="containsText" dxfId="3702" priority="6166" stopIfTrue="1" operator="containsText" text="CUMPLE">
      <formula>NOT(ISERROR(SEARCH("CUMPLE",M292)))</formula>
    </cfRule>
  </conditionalFormatting>
  <conditionalFormatting sqref="M286:M291">
    <cfRule type="cellIs" dxfId="3701" priority="6162" stopIfTrue="1" operator="equal">
      <formula>"cumple"</formula>
    </cfRule>
    <cfRule type="containsText" dxfId="3700" priority="6163" stopIfTrue="1" operator="containsText" text="NO CUMPLE">
      <formula>NOT(ISERROR(SEARCH("NO CUMPLE",M286)))</formula>
    </cfRule>
  </conditionalFormatting>
  <conditionalFormatting sqref="L286:L291">
    <cfRule type="cellIs" dxfId="3699" priority="6160" stopIfTrue="1" operator="equal">
      <formula>"cumple"</formula>
    </cfRule>
    <cfRule type="containsText" dxfId="3698" priority="6161" stopIfTrue="1" operator="containsText" text="NO CUMPLE">
      <formula>NOT(ISERROR(SEARCH("NO CUMPLE",L286)))</formula>
    </cfRule>
  </conditionalFormatting>
  <conditionalFormatting sqref="D267:D269">
    <cfRule type="cellIs" dxfId="3697" priority="6144" stopIfTrue="1" operator="greaterThan">
      <formula>0</formula>
    </cfRule>
  </conditionalFormatting>
  <conditionalFormatting sqref="D267:D269 F267:H269">
    <cfRule type="cellIs" dxfId="3696" priority="6143" stopIfTrue="1" operator="greaterThan">
      <formula>0</formula>
    </cfRule>
  </conditionalFormatting>
  <conditionalFormatting sqref="C299:I313 K299:M313 P299:V313">
    <cfRule type="cellIs" dxfId="3695" priority="6133" stopIfTrue="1" operator="greaterThan">
      <formula>0</formula>
    </cfRule>
  </conditionalFormatting>
  <conditionalFormatting sqref="D307:D312">
    <cfRule type="cellIs" dxfId="3694" priority="6132" stopIfTrue="1" operator="greaterThan">
      <formula>0</formula>
    </cfRule>
  </conditionalFormatting>
  <conditionalFormatting sqref="D307:D312 F307:H312">
    <cfRule type="cellIs" dxfId="3693" priority="6131" stopIfTrue="1" operator="greaterThan">
      <formula>0</formula>
    </cfRule>
  </conditionalFormatting>
  <conditionalFormatting sqref="H299:H312">
    <cfRule type="cellIs" dxfId="3692" priority="6130" stopIfTrue="1" operator="greaterThan">
      <formula>0</formula>
    </cfRule>
  </conditionalFormatting>
  <conditionalFormatting sqref="E299:E312">
    <cfRule type="cellIs" dxfId="3691" priority="6129" stopIfTrue="1" operator="greaterThan">
      <formula>0</formula>
    </cfRule>
  </conditionalFormatting>
  <conditionalFormatting sqref="K321:K326">
    <cfRule type="containsText" dxfId="3690" priority="6127" stopIfTrue="1" operator="containsText" text="NO CUMPLE">
      <formula>NOT(ISERROR(SEARCH("NO CUMPLE",K321)))</formula>
    </cfRule>
    <cfRule type="containsText" dxfId="3689" priority="6128" stopIfTrue="1" operator="containsText" text="CUMPLE">
      <formula>NOT(ISERROR(SEARCH("CUMPLE",K321)))</formula>
    </cfRule>
  </conditionalFormatting>
  <conditionalFormatting sqref="S320">
    <cfRule type="cellIs" dxfId="3688" priority="6125" operator="greaterThanOrEqual">
      <formula>NUMMINCONT</formula>
    </cfRule>
    <cfRule type="cellIs" dxfId="3687" priority="6126" operator="lessThan">
      <formula>NUMMINCONT</formula>
    </cfRule>
  </conditionalFormatting>
  <conditionalFormatting sqref="T307:V312">
    <cfRule type="cellIs" dxfId="3686" priority="6123" stopIfTrue="1" operator="equal">
      <formula>"NO"</formula>
    </cfRule>
    <cfRule type="cellIs" dxfId="3685" priority="6124" stopIfTrue="1" operator="equal">
      <formula>"SI"</formula>
    </cfRule>
  </conditionalFormatting>
  <conditionalFormatting sqref="T307:V308">
    <cfRule type="cellIs" dxfId="3684" priority="6122" stopIfTrue="1" operator="equal">
      <formula>"NO APLICA"</formula>
    </cfRule>
  </conditionalFormatting>
  <conditionalFormatting sqref="T309:U312">
    <cfRule type="cellIs" dxfId="3683" priority="6121" stopIfTrue="1" operator="equal">
      <formula>"NO APLICA"</formula>
    </cfRule>
  </conditionalFormatting>
  <conditionalFormatting sqref="T309:U309">
    <cfRule type="cellIs" dxfId="3682" priority="6120" stopIfTrue="1" operator="equal">
      <formula>"NO APLICA"</formula>
    </cfRule>
  </conditionalFormatting>
  <conditionalFormatting sqref="V309:V312">
    <cfRule type="cellIs" dxfId="3681" priority="6119" stopIfTrue="1" operator="equal">
      <formula>"NO APLICA"</formula>
    </cfRule>
  </conditionalFormatting>
  <conditionalFormatting sqref="V318">
    <cfRule type="cellIs" dxfId="3680" priority="6117" operator="equal">
      <formula>"CUMPLE"</formula>
    </cfRule>
    <cfRule type="cellIs" dxfId="3679" priority="6118" operator="equal">
      <formula>"NO CUMPLE"</formula>
    </cfRule>
  </conditionalFormatting>
  <conditionalFormatting sqref="V318:V320">
    <cfRule type="cellIs" dxfId="3678" priority="6116" operator="equal">
      <formula>"VERIFICAR"</formula>
    </cfRule>
  </conditionalFormatting>
  <conditionalFormatting sqref="T313:V313">
    <cfRule type="cellIs" dxfId="3677" priority="6114" stopIfTrue="1" operator="equal">
      <formula>"NO"</formula>
    </cfRule>
    <cfRule type="cellIs" dxfId="3676" priority="6115" stopIfTrue="1" operator="equal">
      <formula>"SI"</formula>
    </cfRule>
  </conditionalFormatting>
  <conditionalFormatting sqref="T313:U313">
    <cfRule type="cellIs" dxfId="3675" priority="6113" stopIfTrue="1" operator="equal">
      <formula>"NO APLICA"</formula>
    </cfRule>
  </conditionalFormatting>
  <conditionalFormatting sqref="V313">
    <cfRule type="cellIs" dxfId="3674" priority="6112" stopIfTrue="1" operator="equal">
      <formula>"NO APLICA"</formula>
    </cfRule>
  </conditionalFormatting>
  <conditionalFormatting sqref="T323">
    <cfRule type="cellIs" dxfId="3673" priority="6110" operator="equal">
      <formula>"CUMPLE"</formula>
    </cfRule>
    <cfRule type="cellIs" dxfId="3672" priority="6111" operator="equal">
      <formula>"NO CUMPLE"</formula>
    </cfRule>
  </conditionalFormatting>
  <conditionalFormatting sqref="T323">
    <cfRule type="cellIs" dxfId="3671" priority="6109" operator="equal">
      <formula>"VERIFICAR"</formula>
    </cfRule>
  </conditionalFormatting>
  <conditionalFormatting sqref="H327">
    <cfRule type="containsText" dxfId="3670" priority="6090" stopIfTrue="1" operator="containsText" text="NO CUMPLE">
      <formula>NOT(ISERROR(SEARCH("NO CUMPLE",H327)))</formula>
    </cfRule>
    <cfRule type="containsText" dxfId="3669" priority="6091" stopIfTrue="1" operator="containsText" text="CUMPLE">
      <formula>NOT(ISERROR(SEARCH("CUMPLE",H327)))</formula>
    </cfRule>
  </conditionalFormatting>
  <conditionalFormatting sqref="J327">
    <cfRule type="containsText" dxfId="3668" priority="6088" stopIfTrue="1" operator="containsText" text="NO CUMPLE">
      <formula>NOT(ISERROR(SEARCH("NO CUMPLE",J327)))</formula>
    </cfRule>
    <cfRule type="containsText" dxfId="3667" priority="6089" stopIfTrue="1" operator="containsText" text="CUMPLE">
      <formula>NOT(ISERROR(SEARCH("CUMPLE",J327)))</formula>
    </cfRule>
  </conditionalFormatting>
  <conditionalFormatting sqref="K327">
    <cfRule type="containsText" dxfId="3666" priority="6086" stopIfTrue="1" operator="containsText" text="NO CUMPLE">
      <formula>NOT(ISERROR(SEARCH("NO CUMPLE",K327)))</formula>
    </cfRule>
    <cfRule type="containsText" dxfId="3665" priority="6087" stopIfTrue="1" operator="containsText" text="CUMPLE">
      <formula>NOT(ISERROR(SEARCH("CUMPLE",K327)))</formula>
    </cfRule>
  </conditionalFormatting>
  <conditionalFormatting sqref="O326">
    <cfRule type="containsText" dxfId="3664" priority="6084" stopIfTrue="1" operator="containsText" text="NO CUMPLE">
      <formula>NOT(ISERROR(SEARCH("NO CUMPLE",O326)))</formula>
    </cfRule>
    <cfRule type="containsText" dxfId="3663" priority="6085" stopIfTrue="1" operator="containsText" text="CUMPLE">
      <formula>NOT(ISERROR(SEARCH("CUMPLE",O326)))</formula>
    </cfRule>
  </conditionalFormatting>
  <conditionalFormatting sqref="O327:S327">
    <cfRule type="cellIs" dxfId="3662" priority="6083" operator="equal">
      <formula>"EL PROPONENTE SE DEBE REQUERIR POR EXPERIENCIA MINIMA EXIGIDA"</formula>
    </cfRule>
  </conditionalFormatting>
  <conditionalFormatting sqref="J299:J313">
    <cfRule type="cellIs" dxfId="3661" priority="6082" stopIfTrue="1" operator="greaterThan">
      <formula>0</formula>
    </cfRule>
  </conditionalFormatting>
  <conditionalFormatting sqref="N321:N326">
    <cfRule type="cellIs" dxfId="3660" priority="6080" operator="equal">
      <formula>"NO"</formula>
    </cfRule>
    <cfRule type="cellIs" dxfId="3659" priority="6081" operator="equal">
      <formula>"SI"</formula>
    </cfRule>
  </conditionalFormatting>
  <conditionalFormatting sqref="I313">
    <cfRule type="cellIs" dxfId="3658" priority="6079" stopIfTrue="1" operator="greaterThan">
      <formula>0</formula>
    </cfRule>
  </conditionalFormatting>
  <conditionalFormatting sqref="K299:L313">
    <cfRule type="cellIs" dxfId="3657" priority="6078" operator="notBetween">
      <formula>$Q$17</formula>
      <formula>$R$17</formula>
    </cfRule>
  </conditionalFormatting>
  <conditionalFormatting sqref="B299:B313">
    <cfRule type="cellIs" dxfId="3656" priority="6077" stopIfTrue="1" operator="greaterThan">
      <formula>0</formula>
    </cfRule>
  </conditionalFormatting>
  <conditionalFormatting sqref="T305:V306 T299:V301">
    <cfRule type="cellIs" dxfId="3655" priority="6075" stopIfTrue="1" operator="equal">
      <formula>"NO"</formula>
    </cfRule>
    <cfRule type="cellIs" dxfId="3654" priority="6076" stopIfTrue="1" operator="equal">
      <formula>"SI"</formula>
    </cfRule>
  </conditionalFormatting>
  <conditionalFormatting sqref="T305:V305 T299:V300">
    <cfRule type="cellIs" dxfId="3653" priority="6074" stopIfTrue="1" operator="equal">
      <formula>"NO APLICA"</formula>
    </cfRule>
  </conditionalFormatting>
  <conditionalFormatting sqref="T306:U306">
    <cfRule type="cellIs" dxfId="3652" priority="6073" stopIfTrue="1" operator="equal">
      <formula>"NO APLICA"</formula>
    </cfRule>
  </conditionalFormatting>
  <conditionalFormatting sqref="T306:U306">
    <cfRule type="cellIs" dxfId="3651" priority="6072" stopIfTrue="1" operator="equal">
      <formula>"NO APLICA"</formula>
    </cfRule>
  </conditionalFormatting>
  <conditionalFormatting sqref="V306">
    <cfRule type="cellIs" dxfId="3650" priority="6071" stopIfTrue="1" operator="equal">
      <formula>"NO APLICA"</formula>
    </cfRule>
  </conditionalFormatting>
  <conditionalFormatting sqref="C299:I313 K299:M313 P299:V313">
    <cfRule type="cellIs" dxfId="3649" priority="6070" operator="equal">
      <formula>0</formula>
    </cfRule>
  </conditionalFormatting>
  <conditionalFormatting sqref="P320">
    <cfRule type="cellIs" dxfId="3648" priority="6067" operator="equal">
      <formula>"NO VÁLIDO"</formula>
    </cfRule>
    <cfRule type="cellIs" dxfId="3647" priority="6068" operator="equal">
      <formula>"VÁLIDO"</formula>
    </cfRule>
  </conditionalFormatting>
  <conditionalFormatting sqref="M327">
    <cfRule type="cellIs" dxfId="3646" priority="6064" operator="notEqual">
      <formula>"NO CUMPLE"</formula>
    </cfRule>
    <cfRule type="containsText" dxfId="3645" priority="6065" stopIfTrue="1" operator="containsText" text="NO CUMPLE">
      <formula>NOT(ISERROR(SEARCH("NO CUMPLE",M327)))</formula>
    </cfRule>
    <cfRule type="containsText" dxfId="3644" priority="6066" stopIfTrue="1" operator="containsText" text="CUMPLE">
      <formula>NOT(ISERROR(SEARCH("CUMPLE",M327)))</formula>
    </cfRule>
  </conditionalFormatting>
  <conditionalFormatting sqref="M321:M326">
    <cfRule type="cellIs" dxfId="3643" priority="6062" stopIfTrue="1" operator="equal">
      <formula>"cumple"</formula>
    </cfRule>
    <cfRule type="containsText" dxfId="3642" priority="6063" stopIfTrue="1" operator="containsText" text="NO CUMPLE">
      <formula>NOT(ISERROR(SEARCH("NO CUMPLE",M321)))</formula>
    </cfRule>
  </conditionalFormatting>
  <conditionalFormatting sqref="L321:L326">
    <cfRule type="cellIs" dxfId="3641" priority="6060" stopIfTrue="1" operator="equal">
      <formula>"cumple"</formula>
    </cfRule>
    <cfRule type="containsText" dxfId="3640" priority="6061" stopIfTrue="1" operator="containsText" text="NO CUMPLE">
      <formula>NOT(ISERROR(SEARCH("NO CUMPLE",L321)))</formula>
    </cfRule>
  </conditionalFormatting>
  <conditionalFormatting sqref="D302:D304">
    <cfRule type="cellIs" dxfId="3639" priority="6044" stopIfTrue="1" operator="greaterThan">
      <formula>0</formula>
    </cfRule>
  </conditionalFormatting>
  <conditionalFormatting sqref="D302:D304 F302:H304">
    <cfRule type="cellIs" dxfId="3638" priority="6043" stopIfTrue="1" operator="greaterThan">
      <formula>0</formula>
    </cfRule>
  </conditionalFormatting>
  <conditionalFormatting sqref="T302:V304">
    <cfRule type="cellIs" dxfId="3637" priority="6041" stopIfTrue="1" operator="equal">
      <formula>"NO"</formula>
    </cfRule>
    <cfRule type="cellIs" dxfId="3636" priority="6042" stopIfTrue="1" operator="equal">
      <formula>"SI"</formula>
    </cfRule>
  </conditionalFormatting>
  <conditionalFormatting sqref="T302:V303">
    <cfRule type="cellIs" dxfId="3635" priority="6040" stopIfTrue="1" operator="equal">
      <formula>"NO APLICA"</formula>
    </cfRule>
  </conditionalFormatting>
  <conditionalFormatting sqref="T304:U304">
    <cfRule type="cellIs" dxfId="3634" priority="6039" stopIfTrue="1" operator="equal">
      <formula>"NO APLICA"</formula>
    </cfRule>
  </conditionalFormatting>
  <conditionalFormatting sqref="T304:U304">
    <cfRule type="cellIs" dxfId="3633" priority="6038" stopIfTrue="1" operator="equal">
      <formula>"NO APLICA"</formula>
    </cfRule>
  </conditionalFormatting>
  <conditionalFormatting sqref="V304">
    <cfRule type="cellIs" dxfId="3632" priority="6037" stopIfTrue="1" operator="equal">
      <formula>"NO APLICA"</formula>
    </cfRule>
  </conditionalFormatting>
  <conditionalFormatting sqref="T301:U301">
    <cfRule type="cellIs" dxfId="3631" priority="6036" stopIfTrue="1" operator="equal">
      <formula>"NO APLICA"</formula>
    </cfRule>
  </conditionalFormatting>
  <conditionalFormatting sqref="T301:U301">
    <cfRule type="cellIs" dxfId="3630" priority="6035" stopIfTrue="1" operator="equal">
      <formula>"NO APLICA"</formula>
    </cfRule>
  </conditionalFormatting>
  <conditionalFormatting sqref="V301">
    <cfRule type="cellIs" dxfId="3629" priority="6034" stopIfTrue="1" operator="equal">
      <formula>"NO APLICA"</formula>
    </cfRule>
  </conditionalFormatting>
  <conditionalFormatting sqref="C334:I348 K334:M348 P334:V348">
    <cfRule type="cellIs" dxfId="3628" priority="6033" stopIfTrue="1" operator="greaterThan">
      <formula>0</formula>
    </cfRule>
  </conditionalFormatting>
  <conditionalFormatting sqref="D342:D347">
    <cfRule type="cellIs" dxfId="3627" priority="6032" stopIfTrue="1" operator="greaterThan">
      <formula>0</formula>
    </cfRule>
  </conditionalFormatting>
  <conditionalFormatting sqref="D342:D347 F342:H347">
    <cfRule type="cellIs" dxfId="3626" priority="6031" stopIfTrue="1" operator="greaterThan">
      <formula>0</formula>
    </cfRule>
  </conditionalFormatting>
  <conditionalFormatting sqref="H334:H347">
    <cfRule type="cellIs" dxfId="3625" priority="6030" stopIfTrue="1" operator="greaterThan">
      <formula>0</formula>
    </cfRule>
  </conditionalFormatting>
  <conditionalFormatting sqref="E334:E347">
    <cfRule type="cellIs" dxfId="3624" priority="6029" stopIfTrue="1" operator="greaterThan">
      <formula>0</formula>
    </cfRule>
  </conditionalFormatting>
  <conditionalFormatting sqref="K356:K361">
    <cfRule type="containsText" dxfId="3623" priority="6027" stopIfTrue="1" operator="containsText" text="NO CUMPLE">
      <formula>NOT(ISERROR(SEARCH("NO CUMPLE",K356)))</formula>
    </cfRule>
    <cfRule type="containsText" dxfId="3622" priority="6028" stopIfTrue="1" operator="containsText" text="CUMPLE">
      <formula>NOT(ISERROR(SEARCH("CUMPLE",K356)))</formula>
    </cfRule>
  </conditionalFormatting>
  <conditionalFormatting sqref="S355">
    <cfRule type="cellIs" dxfId="3621" priority="6025" operator="greaterThanOrEqual">
      <formula>NUMMINCONT</formula>
    </cfRule>
    <cfRule type="cellIs" dxfId="3620" priority="6026" operator="lessThan">
      <formula>NUMMINCONT</formula>
    </cfRule>
  </conditionalFormatting>
  <conditionalFormatting sqref="T342:V347">
    <cfRule type="cellIs" dxfId="3619" priority="6023" stopIfTrue="1" operator="equal">
      <formula>"NO"</formula>
    </cfRule>
    <cfRule type="cellIs" dxfId="3618" priority="6024" stopIfTrue="1" operator="equal">
      <formula>"SI"</formula>
    </cfRule>
  </conditionalFormatting>
  <conditionalFormatting sqref="T342:V343">
    <cfRule type="cellIs" dxfId="3617" priority="6022" stopIfTrue="1" operator="equal">
      <formula>"NO APLICA"</formula>
    </cfRule>
  </conditionalFormatting>
  <conditionalFormatting sqref="T344:U347">
    <cfRule type="cellIs" dxfId="3616" priority="6021" stopIfTrue="1" operator="equal">
      <formula>"NO APLICA"</formula>
    </cfRule>
  </conditionalFormatting>
  <conditionalFormatting sqref="T344:U344">
    <cfRule type="cellIs" dxfId="3615" priority="6020" stopIfTrue="1" operator="equal">
      <formula>"NO APLICA"</formula>
    </cfRule>
  </conditionalFormatting>
  <conditionalFormatting sqref="V344:V347">
    <cfRule type="cellIs" dxfId="3614" priority="6019" stopIfTrue="1" operator="equal">
      <formula>"NO APLICA"</formula>
    </cfRule>
  </conditionalFormatting>
  <conditionalFormatting sqref="V353">
    <cfRule type="cellIs" dxfId="3613" priority="6017" operator="equal">
      <formula>"CUMPLE"</formula>
    </cfRule>
    <cfRule type="cellIs" dxfId="3612" priority="6018" operator="equal">
      <formula>"NO CUMPLE"</formula>
    </cfRule>
  </conditionalFormatting>
  <conditionalFormatting sqref="V353:V355">
    <cfRule type="cellIs" dxfId="3611" priority="6016" operator="equal">
      <formula>"VERIFICAR"</formula>
    </cfRule>
  </conditionalFormatting>
  <conditionalFormatting sqref="T348:V348">
    <cfRule type="cellIs" dxfId="3610" priority="6014" stopIfTrue="1" operator="equal">
      <formula>"NO"</formula>
    </cfRule>
    <cfRule type="cellIs" dxfId="3609" priority="6015" stopIfTrue="1" operator="equal">
      <formula>"SI"</formula>
    </cfRule>
  </conditionalFormatting>
  <conditionalFormatting sqref="T348:U348">
    <cfRule type="cellIs" dxfId="3608" priority="6013" stopIfTrue="1" operator="equal">
      <formula>"NO APLICA"</formula>
    </cfRule>
  </conditionalFormatting>
  <conditionalFormatting sqref="V348">
    <cfRule type="cellIs" dxfId="3607" priority="6012" stopIfTrue="1" operator="equal">
      <formula>"NO APLICA"</formula>
    </cfRule>
  </conditionalFormatting>
  <conditionalFormatting sqref="T358">
    <cfRule type="cellIs" dxfId="3606" priority="6010" operator="equal">
      <formula>"CUMPLE"</formula>
    </cfRule>
    <cfRule type="cellIs" dxfId="3605" priority="6011" operator="equal">
      <formula>"NO CUMPLE"</formula>
    </cfRule>
  </conditionalFormatting>
  <conditionalFormatting sqref="T358">
    <cfRule type="cellIs" dxfId="3604" priority="6009" operator="equal">
      <formula>"VERIFICAR"</formula>
    </cfRule>
  </conditionalFormatting>
  <conditionalFormatting sqref="H362">
    <cfRule type="containsText" dxfId="3603" priority="5990" stopIfTrue="1" operator="containsText" text="NO CUMPLE">
      <formula>NOT(ISERROR(SEARCH("NO CUMPLE",H362)))</formula>
    </cfRule>
    <cfRule type="containsText" dxfId="3602" priority="5991" stopIfTrue="1" operator="containsText" text="CUMPLE">
      <formula>NOT(ISERROR(SEARCH("CUMPLE",H362)))</formula>
    </cfRule>
  </conditionalFormatting>
  <conditionalFormatting sqref="J362">
    <cfRule type="containsText" dxfId="3601" priority="5988" stopIfTrue="1" operator="containsText" text="NO CUMPLE">
      <formula>NOT(ISERROR(SEARCH("NO CUMPLE",J362)))</formula>
    </cfRule>
    <cfRule type="containsText" dxfId="3600" priority="5989" stopIfTrue="1" operator="containsText" text="CUMPLE">
      <formula>NOT(ISERROR(SEARCH("CUMPLE",J362)))</formula>
    </cfRule>
  </conditionalFormatting>
  <conditionalFormatting sqref="K362">
    <cfRule type="containsText" dxfId="3599" priority="5986" stopIfTrue="1" operator="containsText" text="NO CUMPLE">
      <formula>NOT(ISERROR(SEARCH("NO CUMPLE",K362)))</formula>
    </cfRule>
    <cfRule type="containsText" dxfId="3598" priority="5987" stopIfTrue="1" operator="containsText" text="CUMPLE">
      <formula>NOT(ISERROR(SEARCH("CUMPLE",K362)))</formula>
    </cfRule>
  </conditionalFormatting>
  <conditionalFormatting sqref="O361">
    <cfRule type="containsText" dxfId="3597" priority="5984" stopIfTrue="1" operator="containsText" text="NO CUMPLE">
      <formula>NOT(ISERROR(SEARCH("NO CUMPLE",O361)))</formula>
    </cfRule>
    <cfRule type="containsText" dxfId="3596" priority="5985" stopIfTrue="1" operator="containsText" text="CUMPLE">
      <formula>NOT(ISERROR(SEARCH("CUMPLE",O361)))</formula>
    </cfRule>
  </conditionalFormatting>
  <conditionalFormatting sqref="O362:S362">
    <cfRule type="cellIs" dxfId="3595" priority="5983" operator="equal">
      <formula>"EL PROPONENTE SE DEBE REQUERIR POR EXPERIENCIA MINIMA EXIGIDA"</formula>
    </cfRule>
  </conditionalFormatting>
  <conditionalFormatting sqref="J334:J348">
    <cfRule type="cellIs" dxfId="3594" priority="5982" stopIfTrue="1" operator="greaterThan">
      <formula>0</formula>
    </cfRule>
  </conditionalFormatting>
  <conditionalFormatting sqref="N356:N361">
    <cfRule type="cellIs" dxfId="3593" priority="5980" operator="equal">
      <formula>"NO"</formula>
    </cfRule>
    <cfRule type="cellIs" dxfId="3592" priority="5981" operator="equal">
      <formula>"SI"</formula>
    </cfRule>
  </conditionalFormatting>
  <conditionalFormatting sqref="I348">
    <cfRule type="cellIs" dxfId="3591" priority="5979" stopIfTrue="1" operator="greaterThan">
      <formula>0</formula>
    </cfRule>
  </conditionalFormatting>
  <conditionalFormatting sqref="K334:L348">
    <cfRule type="cellIs" dxfId="3590" priority="5978" operator="notBetween">
      <formula>$Q$17</formula>
      <formula>$R$17</formula>
    </cfRule>
  </conditionalFormatting>
  <conditionalFormatting sqref="B334:B348">
    <cfRule type="cellIs" dxfId="3589" priority="5977" stopIfTrue="1" operator="greaterThan">
      <formula>0</formula>
    </cfRule>
  </conditionalFormatting>
  <conditionalFormatting sqref="T340:V341 T334:V336">
    <cfRule type="cellIs" dxfId="3588" priority="5975" stopIfTrue="1" operator="equal">
      <formula>"NO"</formula>
    </cfRule>
    <cfRule type="cellIs" dxfId="3587" priority="5976" stopIfTrue="1" operator="equal">
      <formula>"SI"</formula>
    </cfRule>
  </conditionalFormatting>
  <conditionalFormatting sqref="T340:V340 T334:V335">
    <cfRule type="cellIs" dxfId="3586" priority="5974" stopIfTrue="1" operator="equal">
      <formula>"NO APLICA"</formula>
    </cfRule>
  </conditionalFormatting>
  <conditionalFormatting sqref="T341:U341">
    <cfRule type="cellIs" dxfId="3585" priority="5973" stopIfTrue="1" operator="equal">
      <formula>"NO APLICA"</formula>
    </cfRule>
  </conditionalFormatting>
  <conditionalFormatting sqref="T341:U341">
    <cfRule type="cellIs" dxfId="3584" priority="5972" stopIfTrue="1" operator="equal">
      <formula>"NO APLICA"</formula>
    </cfRule>
  </conditionalFormatting>
  <conditionalFormatting sqref="V341">
    <cfRule type="cellIs" dxfId="3583" priority="5971" stopIfTrue="1" operator="equal">
      <formula>"NO APLICA"</formula>
    </cfRule>
  </conditionalFormatting>
  <conditionalFormatting sqref="C334:I348 K334:M348 P334:V348">
    <cfRule type="cellIs" dxfId="3582" priority="5970" operator="equal">
      <formula>0</formula>
    </cfRule>
  </conditionalFormatting>
  <conditionalFormatting sqref="P355">
    <cfRule type="cellIs" dxfId="3581" priority="5967" operator="equal">
      <formula>"NO VÁLIDO"</formula>
    </cfRule>
    <cfRule type="cellIs" dxfId="3580" priority="5968" operator="equal">
      <formula>"VÁLIDO"</formula>
    </cfRule>
  </conditionalFormatting>
  <conditionalFormatting sqref="M362">
    <cfRule type="cellIs" dxfId="3579" priority="5964" operator="notEqual">
      <formula>"NO CUMPLE"</formula>
    </cfRule>
    <cfRule type="containsText" dxfId="3578" priority="5965" stopIfTrue="1" operator="containsText" text="NO CUMPLE">
      <formula>NOT(ISERROR(SEARCH("NO CUMPLE",M362)))</formula>
    </cfRule>
    <cfRule type="containsText" dxfId="3577" priority="5966" stopIfTrue="1" operator="containsText" text="CUMPLE">
      <formula>NOT(ISERROR(SEARCH("CUMPLE",M362)))</formula>
    </cfRule>
  </conditionalFormatting>
  <conditionalFormatting sqref="M356:M361">
    <cfRule type="cellIs" dxfId="3576" priority="5962" stopIfTrue="1" operator="equal">
      <formula>"cumple"</formula>
    </cfRule>
    <cfRule type="containsText" dxfId="3575" priority="5963" stopIfTrue="1" operator="containsText" text="NO CUMPLE">
      <formula>NOT(ISERROR(SEARCH("NO CUMPLE",M356)))</formula>
    </cfRule>
  </conditionalFormatting>
  <conditionalFormatting sqref="L356:L361">
    <cfRule type="cellIs" dxfId="3574" priority="5960" stopIfTrue="1" operator="equal">
      <formula>"cumple"</formula>
    </cfRule>
    <cfRule type="containsText" dxfId="3573" priority="5961" stopIfTrue="1" operator="containsText" text="NO CUMPLE">
      <formula>NOT(ISERROR(SEARCH("NO CUMPLE",L356)))</formula>
    </cfRule>
  </conditionalFormatting>
  <conditionalFormatting sqref="D337:D339">
    <cfRule type="cellIs" dxfId="3572" priority="5944" stopIfTrue="1" operator="greaterThan">
      <formula>0</formula>
    </cfRule>
  </conditionalFormatting>
  <conditionalFormatting sqref="D337:D339 F337:H339">
    <cfRule type="cellIs" dxfId="3571" priority="5943" stopIfTrue="1" operator="greaterThan">
      <formula>0</formula>
    </cfRule>
  </conditionalFormatting>
  <conditionalFormatting sqref="T337:V339">
    <cfRule type="cellIs" dxfId="3570" priority="5941" stopIfTrue="1" operator="equal">
      <formula>"NO"</formula>
    </cfRule>
    <cfRule type="cellIs" dxfId="3569" priority="5942" stopIfTrue="1" operator="equal">
      <formula>"SI"</formula>
    </cfRule>
  </conditionalFormatting>
  <conditionalFormatting sqref="T337:V338">
    <cfRule type="cellIs" dxfId="3568" priority="5940" stopIfTrue="1" operator="equal">
      <formula>"NO APLICA"</formula>
    </cfRule>
  </conditionalFormatting>
  <conditionalFormatting sqref="T339:U339">
    <cfRule type="cellIs" dxfId="3567" priority="5939" stopIfTrue="1" operator="equal">
      <formula>"NO APLICA"</formula>
    </cfRule>
  </conditionalFormatting>
  <conditionalFormatting sqref="T339:U339">
    <cfRule type="cellIs" dxfId="3566" priority="5938" stopIfTrue="1" operator="equal">
      <formula>"NO APLICA"</formula>
    </cfRule>
  </conditionalFormatting>
  <conditionalFormatting sqref="V339">
    <cfRule type="cellIs" dxfId="3565" priority="5937" stopIfTrue="1" operator="equal">
      <formula>"NO APLICA"</formula>
    </cfRule>
  </conditionalFormatting>
  <conditionalFormatting sqref="T336:U336">
    <cfRule type="cellIs" dxfId="3564" priority="5936" stopIfTrue="1" operator="equal">
      <formula>"NO APLICA"</formula>
    </cfRule>
  </conditionalFormatting>
  <conditionalFormatting sqref="T336:U336">
    <cfRule type="cellIs" dxfId="3563" priority="5935" stopIfTrue="1" operator="equal">
      <formula>"NO APLICA"</formula>
    </cfRule>
  </conditionalFormatting>
  <conditionalFormatting sqref="V336">
    <cfRule type="cellIs" dxfId="3562" priority="5934" stopIfTrue="1" operator="equal">
      <formula>"NO APLICA"</formula>
    </cfRule>
  </conditionalFormatting>
  <conditionalFormatting sqref="K369:M383 P369:V383 C369:I383">
    <cfRule type="cellIs" dxfId="3561" priority="5933" stopIfTrue="1" operator="greaterThan">
      <formula>0</formula>
    </cfRule>
  </conditionalFormatting>
  <conditionalFormatting sqref="D377:D382">
    <cfRule type="cellIs" dxfId="3560" priority="5932" stopIfTrue="1" operator="greaterThan">
      <formula>0</formula>
    </cfRule>
  </conditionalFormatting>
  <conditionalFormatting sqref="D377:D382 F377:H382">
    <cfRule type="cellIs" dxfId="3559" priority="5931" stopIfTrue="1" operator="greaterThan">
      <formula>0</formula>
    </cfRule>
  </conditionalFormatting>
  <conditionalFormatting sqref="H369:H382">
    <cfRule type="cellIs" dxfId="3558" priority="5930" stopIfTrue="1" operator="greaterThan">
      <formula>0</formula>
    </cfRule>
  </conditionalFormatting>
  <conditionalFormatting sqref="E369:E382">
    <cfRule type="cellIs" dxfId="3557" priority="5929" stopIfTrue="1" operator="greaterThan">
      <formula>0</formula>
    </cfRule>
  </conditionalFormatting>
  <conditionalFormatting sqref="K391:K396">
    <cfRule type="containsText" dxfId="3556" priority="5927" stopIfTrue="1" operator="containsText" text="NO CUMPLE">
      <formula>NOT(ISERROR(SEARCH("NO CUMPLE",K391)))</formula>
    </cfRule>
    <cfRule type="containsText" dxfId="3555" priority="5928" stopIfTrue="1" operator="containsText" text="CUMPLE">
      <formula>NOT(ISERROR(SEARCH("CUMPLE",K391)))</formula>
    </cfRule>
  </conditionalFormatting>
  <conditionalFormatting sqref="S390">
    <cfRule type="cellIs" dxfId="3554" priority="5925" operator="greaterThanOrEqual">
      <formula>NUMMINCONT</formula>
    </cfRule>
    <cfRule type="cellIs" dxfId="3553" priority="5926" operator="lessThan">
      <formula>NUMMINCONT</formula>
    </cfRule>
  </conditionalFormatting>
  <conditionalFormatting sqref="T377:V382">
    <cfRule type="cellIs" dxfId="3552" priority="5923" stopIfTrue="1" operator="equal">
      <formula>"NO"</formula>
    </cfRule>
    <cfRule type="cellIs" dxfId="3551" priority="5924" stopIfTrue="1" operator="equal">
      <formula>"SI"</formula>
    </cfRule>
  </conditionalFormatting>
  <conditionalFormatting sqref="T377:V378">
    <cfRule type="cellIs" dxfId="3550" priority="5922" stopIfTrue="1" operator="equal">
      <formula>"NO APLICA"</formula>
    </cfRule>
  </conditionalFormatting>
  <conditionalFormatting sqref="T379:U382">
    <cfRule type="cellIs" dxfId="3549" priority="5921" stopIfTrue="1" operator="equal">
      <formula>"NO APLICA"</formula>
    </cfRule>
  </conditionalFormatting>
  <conditionalFormatting sqref="T379:U379">
    <cfRule type="cellIs" dxfId="3548" priority="5920" stopIfTrue="1" operator="equal">
      <formula>"NO APLICA"</formula>
    </cfRule>
  </conditionalFormatting>
  <conditionalFormatting sqref="V379:V382">
    <cfRule type="cellIs" dxfId="3547" priority="5919" stopIfTrue="1" operator="equal">
      <formula>"NO APLICA"</formula>
    </cfRule>
  </conditionalFormatting>
  <conditionalFormatting sqref="V388">
    <cfRule type="cellIs" dxfId="3546" priority="5917" operator="equal">
      <formula>"CUMPLE"</formula>
    </cfRule>
    <cfRule type="cellIs" dxfId="3545" priority="5918" operator="equal">
      <formula>"NO CUMPLE"</formula>
    </cfRule>
  </conditionalFormatting>
  <conditionalFormatting sqref="V388:V390">
    <cfRule type="cellIs" dxfId="3544" priority="5916" operator="equal">
      <formula>"VERIFICAR"</formula>
    </cfRule>
  </conditionalFormatting>
  <conditionalFormatting sqref="T383:V383">
    <cfRule type="cellIs" dxfId="3543" priority="5914" stopIfTrue="1" operator="equal">
      <formula>"NO"</formula>
    </cfRule>
    <cfRule type="cellIs" dxfId="3542" priority="5915" stopIfTrue="1" operator="equal">
      <formula>"SI"</formula>
    </cfRule>
  </conditionalFormatting>
  <conditionalFormatting sqref="T383:U383">
    <cfRule type="cellIs" dxfId="3541" priority="5913" stopIfTrue="1" operator="equal">
      <formula>"NO APLICA"</formula>
    </cfRule>
  </conditionalFormatting>
  <conditionalFormatting sqref="V383">
    <cfRule type="cellIs" dxfId="3540" priority="5912" stopIfTrue="1" operator="equal">
      <formula>"NO APLICA"</formula>
    </cfRule>
  </conditionalFormatting>
  <conditionalFormatting sqref="T393">
    <cfRule type="cellIs" dxfId="3539" priority="5910" operator="equal">
      <formula>"CUMPLE"</formula>
    </cfRule>
    <cfRule type="cellIs" dxfId="3538" priority="5911" operator="equal">
      <formula>"NO CUMPLE"</formula>
    </cfRule>
  </conditionalFormatting>
  <conditionalFormatting sqref="T393">
    <cfRule type="cellIs" dxfId="3537" priority="5909" operator="equal">
      <formula>"VERIFICAR"</formula>
    </cfRule>
  </conditionalFormatting>
  <conditionalFormatting sqref="H397">
    <cfRule type="containsText" dxfId="3536" priority="5890" stopIfTrue="1" operator="containsText" text="NO CUMPLE">
      <formula>NOT(ISERROR(SEARCH("NO CUMPLE",H397)))</formula>
    </cfRule>
    <cfRule type="containsText" dxfId="3535" priority="5891" stopIfTrue="1" operator="containsText" text="CUMPLE">
      <formula>NOT(ISERROR(SEARCH("CUMPLE",H397)))</formula>
    </cfRule>
  </conditionalFormatting>
  <conditionalFormatting sqref="J397">
    <cfRule type="containsText" dxfId="3534" priority="5888" stopIfTrue="1" operator="containsText" text="NO CUMPLE">
      <formula>NOT(ISERROR(SEARCH("NO CUMPLE",J397)))</formula>
    </cfRule>
    <cfRule type="containsText" dxfId="3533" priority="5889" stopIfTrue="1" operator="containsText" text="CUMPLE">
      <formula>NOT(ISERROR(SEARCH("CUMPLE",J397)))</formula>
    </cfRule>
  </conditionalFormatting>
  <conditionalFormatting sqref="K397">
    <cfRule type="containsText" dxfId="3532" priority="5886" stopIfTrue="1" operator="containsText" text="NO CUMPLE">
      <formula>NOT(ISERROR(SEARCH("NO CUMPLE",K397)))</formula>
    </cfRule>
    <cfRule type="containsText" dxfId="3531" priority="5887" stopIfTrue="1" operator="containsText" text="CUMPLE">
      <formula>NOT(ISERROR(SEARCH("CUMPLE",K397)))</formula>
    </cfRule>
  </conditionalFormatting>
  <conditionalFormatting sqref="O396">
    <cfRule type="containsText" dxfId="3530" priority="5884" stopIfTrue="1" operator="containsText" text="NO CUMPLE">
      <formula>NOT(ISERROR(SEARCH("NO CUMPLE",O396)))</formula>
    </cfRule>
    <cfRule type="containsText" dxfId="3529" priority="5885" stopIfTrue="1" operator="containsText" text="CUMPLE">
      <formula>NOT(ISERROR(SEARCH("CUMPLE",O396)))</formula>
    </cfRule>
  </conditionalFormatting>
  <conditionalFormatting sqref="O397:S397">
    <cfRule type="cellIs" dxfId="3528" priority="5883" operator="equal">
      <formula>"EL PROPONENTE SE DEBE REQUERIR POR EXPERIENCIA MINIMA EXIGIDA"</formula>
    </cfRule>
  </conditionalFormatting>
  <conditionalFormatting sqref="J369:J383">
    <cfRule type="cellIs" dxfId="3527" priority="5882" stopIfTrue="1" operator="greaterThan">
      <formula>0</formula>
    </cfRule>
  </conditionalFormatting>
  <conditionalFormatting sqref="N391:N396">
    <cfRule type="cellIs" dxfId="3526" priority="5880" operator="equal">
      <formula>"NO"</formula>
    </cfRule>
    <cfRule type="cellIs" dxfId="3525" priority="5881" operator="equal">
      <formula>"SI"</formula>
    </cfRule>
  </conditionalFormatting>
  <conditionalFormatting sqref="I383">
    <cfRule type="cellIs" dxfId="3524" priority="5879" stopIfTrue="1" operator="greaterThan">
      <formula>0</formula>
    </cfRule>
  </conditionalFormatting>
  <conditionalFormatting sqref="K369:L383">
    <cfRule type="cellIs" dxfId="3523" priority="5878" operator="notBetween">
      <formula>$Q$17</formula>
      <formula>$R$17</formula>
    </cfRule>
  </conditionalFormatting>
  <conditionalFormatting sqref="B369:B383">
    <cfRule type="cellIs" dxfId="3522" priority="5877" stopIfTrue="1" operator="greaterThan">
      <formula>0</formula>
    </cfRule>
  </conditionalFormatting>
  <conditionalFormatting sqref="T375:V376 T369:V371">
    <cfRule type="cellIs" dxfId="3521" priority="5875" stopIfTrue="1" operator="equal">
      <formula>"NO"</formula>
    </cfRule>
    <cfRule type="cellIs" dxfId="3520" priority="5876" stopIfTrue="1" operator="equal">
      <formula>"SI"</formula>
    </cfRule>
  </conditionalFormatting>
  <conditionalFormatting sqref="T375:V375 T369:V370">
    <cfRule type="cellIs" dxfId="3519" priority="5874" stopIfTrue="1" operator="equal">
      <formula>"NO APLICA"</formula>
    </cfRule>
  </conditionalFormatting>
  <conditionalFormatting sqref="T376:U376">
    <cfRule type="cellIs" dxfId="3518" priority="5873" stopIfTrue="1" operator="equal">
      <formula>"NO APLICA"</formula>
    </cfRule>
  </conditionalFormatting>
  <conditionalFormatting sqref="T376:U376">
    <cfRule type="cellIs" dxfId="3517" priority="5872" stopIfTrue="1" operator="equal">
      <formula>"NO APLICA"</formula>
    </cfRule>
  </conditionalFormatting>
  <conditionalFormatting sqref="V376">
    <cfRule type="cellIs" dxfId="3516" priority="5871" stopIfTrue="1" operator="equal">
      <formula>"NO APLICA"</formula>
    </cfRule>
  </conditionalFormatting>
  <conditionalFormatting sqref="K369:M383 P369:V383 C369:I383">
    <cfRule type="cellIs" dxfId="3515" priority="5870" operator="equal">
      <formula>0</formula>
    </cfRule>
  </conditionalFormatting>
  <conditionalFormatting sqref="P390">
    <cfRule type="cellIs" dxfId="3514" priority="5867" operator="equal">
      <formula>"NO VÁLIDO"</formula>
    </cfRule>
    <cfRule type="cellIs" dxfId="3513" priority="5868" operator="equal">
      <formula>"VÁLIDO"</formula>
    </cfRule>
  </conditionalFormatting>
  <conditionalFormatting sqref="M397">
    <cfRule type="cellIs" dxfId="3512" priority="5864" operator="notEqual">
      <formula>"NO CUMPLE"</formula>
    </cfRule>
    <cfRule type="containsText" dxfId="3511" priority="5865" stopIfTrue="1" operator="containsText" text="NO CUMPLE">
      <formula>NOT(ISERROR(SEARCH("NO CUMPLE",M397)))</formula>
    </cfRule>
    <cfRule type="containsText" dxfId="3510" priority="5866" stopIfTrue="1" operator="containsText" text="CUMPLE">
      <formula>NOT(ISERROR(SEARCH("CUMPLE",M397)))</formula>
    </cfRule>
  </conditionalFormatting>
  <conditionalFormatting sqref="M391:M396">
    <cfRule type="cellIs" dxfId="3509" priority="5862" stopIfTrue="1" operator="equal">
      <formula>"cumple"</formula>
    </cfRule>
    <cfRule type="containsText" dxfId="3508" priority="5863" stopIfTrue="1" operator="containsText" text="NO CUMPLE">
      <formula>NOT(ISERROR(SEARCH("NO CUMPLE",M391)))</formula>
    </cfRule>
  </conditionalFormatting>
  <conditionalFormatting sqref="L391:L396">
    <cfRule type="cellIs" dxfId="3507" priority="5860" stopIfTrue="1" operator="equal">
      <formula>"cumple"</formula>
    </cfRule>
    <cfRule type="containsText" dxfId="3506" priority="5861" stopIfTrue="1" operator="containsText" text="NO CUMPLE">
      <formula>NOT(ISERROR(SEARCH("NO CUMPLE",L391)))</formula>
    </cfRule>
  </conditionalFormatting>
  <conditionalFormatting sqref="D372:D374">
    <cfRule type="cellIs" dxfId="3505" priority="5844" stopIfTrue="1" operator="greaterThan">
      <formula>0</formula>
    </cfRule>
  </conditionalFormatting>
  <conditionalFormatting sqref="D372:D374 F372:H374">
    <cfRule type="cellIs" dxfId="3504" priority="5843" stopIfTrue="1" operator="greaterThan">
      <formula>0</formula>
    </cfRule>
  </conditionalFormatting>
  <conditionalFormatting sqref="T372:V374">
    <cfRule type="cellIs" dxfId="3503" priority="5841" stopIfTrue="1" operator="equal">
      <formula>"NO"</formula>
    </cfRule>
    <cfRule type="cellIs" dxfId="3502" priority="5842" stopIfTrue="1" operator="equal">
      <formula>"SI"</formula>
    </cfRule>
  </conditionalFormatting>
  <conditionalFormatting sqref="T372:V373">
    <cfRule type="cellIs" dxfId="3501" priority="5840" stopIfTrue="1" operator="equal">
      <formula>"NO APLICA"</formula>
    </cfRule>
  </conditionalFormatting>
  <conditionalFormatting sqref="T374:U374">
    <cfRule type="cellIs" dxfId="3500" priority="5839" stopIfTrue="1" operator="equal">
      <formula>"NO APLICA"</formula>
    </cfRule>
  </conditionalFormatting>
  <conditionalFormatting sqref="T374:U374">
    <cfRule type="cellIs" dxfId="3499" priority="5838" stopIfTrue="1" operator="equal">
      <formula>"NO APLICA"</formula>
    </cfRule>
  </conditionalFormatting>
  <conditionalFormatting sqref="V374">
    <cfRule type="cellIs" dxfId="3498" priority="5837" stopIfTrue="1" operator="equal">
      <formula>"NO APLICA"</formula>
    </cfRule>
  </conditionalFormatting>
  <conditionalFormatting sqref="T371:U371">
    <cfRule type="cellIs" dxfId="3497" priority="5836" stopIfTrue="1" operator="equal">
      <formula>"NO APLICA"</formula>
    </cfRule>
  </conditionalFormatting>
  <conditionalFormatting sqref="T371:U371">
    <cfRule type="cellIs" dxfId="3496" priority="5835" stopIfTrue="1" operator="equal">
      <formula>"NO APLICA"</formula>
    </cfRule>
  </conditionalFormatting>
  <conditionalFormatting sqref="V371">
    <cfRule type="cellIs" dxfId="3495" priority="5834" stopIfTrue="1" operator="equal">
      <formula>"NO APLICA"</formula>
    </cfRule>
  </conditionalFormatting>
  <conditionalFormatting sqref="C404:I404 K404:M404 P406:V418 C406:I418 F405:G405 K406:M418 M405 P404:R404 P405:Q405 T404:V405 I405">
    <cfRule type="cellIs" dxfId="3494" priority="5833" stopIfTrue="1" operator="greaterThan">
      <formula>0</formula>
    </cfRule>
  </conditionalFormatting>
  <conditionalFormatting sqref="D412:D417">
    <cfRule type="cellIs" dxfId="3493" priority="5832" stopIfTrue="1" operator="greaterThan">
      <formula>0</formula>
    </cfRule>
  </conditionalFormatting>
  <conditionalFormatting sqref="D412:D417 F412:H417">
    <cfRule type="cellIs" dxfId="3492" priority="5831" stopIfTrue="1" operator="greaterThan">
      <formula>0</formula>
    </cfRule>
  </conditionalFormatting>
  <conditionalFormatting sqref="H404 H406:H417">
    <cfRule type="cellIs" dxfId="3491" priority="5830" stopIfTrue="1" operator="greaterThan">
      <formula>0</formula>
    </cfRule>
  </conditionalFormatting>
  <conditionalFormatting sqref="E404 E406:E417">
    <cfRule type="cellIs" dxfId="3490" priority="5829" stopIfTrue="1" operator="greaterThan">
      <formula>0</formula>
    </cfRule>
  </conditionalFormatting>
  <conditionalFormatting sqref="K426:K431">
    <cfRule type="containsText" dxfId="3489" priority="5827" stopIfTrue="1" operator="containsText" text="NO CUMPLE">
      <formula>NOT(ISERROR(SEARCH("NO CUMPLE",K426)))</formula>
    </cfRule>
    <cfRule type="containsText" dxfId="3488" priority="5828" stopIfTrue="1" operator="containsText" text="CUMPLE">
      <formula>NOT(ISERROR(SEARCH("CUMPLE",K426)))</formula>
    </cfRule>
  </conditionalFormatting>
  <conditionalFormatting sqref="S425">
    <cfRule type="cellIs" dxfId="3487" priority="5825" operator="greaterThanOrEqual">
      <formula>NUMMINCONT</formula>
    </cfRule>
    <cfRule type="cellIs" dxfId="3486" priority="5826" operator="lessThan">
      <formula>NUMMINCONT</formula>
    </cfRule>
  </conditionalFormatting>
  <conditionalFormatting sqref="T412:V417">
    <cfRule type="cellIs" dxfId="3485" priority="5823" stopIfTrue="1" operator="equal">
      <formula>"NO"</formula>
    </cfRule>
    <cfRule type="cellIs" dxfId="3484" priority="5824" stopIfTrue="1" operator="equal">
      <formula>"SI"</formula>
    </cfRule>
  </conditionalFormatting>
  <conditionalFormatting sqref="T412:V413">
    <cfRule type="cellIs" dxfId="3483" priority="5822" stopIfTrue="1" operator="equal">
      <formula>"NO APLICA"</formula>
    </cfRule>
  </conditionalFormatting>
  <conditionalFormatting sqref="T414:U417">
    <cfRule type="cellIs" dxfId="3482" priority="5821" stopIfTrue="1" operator="equal">
      <formula>"NO APLICA"</formula>
    </cfRule>
  </conditionalFormatting>
  <conditionalFormatting sqref="T414:U414">
    <cfRule type="cellIs" dxfId="3481" priority="5820" stopIfTrue="1" operator="equal">
      <formula>"NO APLICA"</formula>
    </cfRule>
  </conditionalFormatting>
  <conditionalFormatting sqref="V414:V417">
    <cfRule type="cellIs" dxfId="3480" priority="5819" stopIfTrue="1" operator="equal">
      <formula>"NO APLICA"</formula>
    </cfRule>
  </conditionalFormatting>
  <conditionalFormatting sqref="V423">
    <cfRule type="cellIs" dxfId="3479" priority="5817" operator="equal">
      <formula>"CUMPLE"</formula>
    </cfRule>
    <cfRule type="cellIs" dxfId="3478" priority="5818" operator="equal">
      <formula>"NO CUMPLE"</formula>
    </cfRule>
  </conditionalFormatting>
  <conditionalFormatting sqref="V423:V425">
    <cfRule type="cellIs" dxfId="3477" priority="5816" operator="equal">
      <formula>"VERIFICAR"</formula>
    </cfRule>
  </conditionalFormatting>
  <conditionalFormatting sqref="T418:V418">
    <cfRule type="cellIs" dxfId="3476" priority="5814" stopIfTrue="1" operator="equal">
      <formula>"NO"</formula>
    </cfRule>
    <cfRule type="cellIs" dxfId="3475" priority="5815" stopIfTrue="1" operator="equal">
      <formula>"SI"</formula>
    </cfRule>
  </conditionalFormatting>
  <conditionalFormatting sqref="T418:U418">
    <cfRule type="cellIs" dxfId="3474" priority="5813" stopIfTrue="1" operator="equal">
      <formula>"NO APLICA"</formula>
    </cfRule>
  </conditionalFormatting>
  <conditionalFormatting sqref="V418">
    <cfRule type="cellIs" dxfId="3473" priority="5812" stopIfTrue="1" operator="equal">
      <formula>"NO APLICA"</formula>
    </cfRule>
  </conditionalFormatting>
  <conditionalFormatting sqref="T428">
    <cfRule type="cellIs" dxfId="3472" priority="5810" operator="equal">
      <formula>"CUMPLE"</formula>
    </cfRule>
    <cfRule type="cellIs" dxfId="3471" priority="5811" operator="equal">
      <formula>"NO CUMPLE"</formula>
    </cfRule>
  </conditionalFormatting>
  <conditionalFormatting sqref="T428">
    <cfRule type="cellIs" dxfId="3470" priority="5809" operator="equal">
      <formula>"VERIFICAR"</formula>
    </cfRule>
  </conditionalFormatting>
  <conditionalFormatting sqref="H432">
    <cfRule type="containsText" dxfId="3469" priority="5790" stopIfTrue="1" operator="containsText" text="NO CUMPLE">
      <formula>NOT(ISERROR(SEARCH("NO CUMPLE",H432)))</formula>
    </cfRule>
    <cfRule type="containsText" dxfId="3468" priority="5791" stopIfTrue="1" operator="containsText" text="CUMPLE">
      <formula>NOT(ISERROR(SEARCH("CUMPLE",H432)))</formula>
    </cfRule>
  </conditionalFormatting>
  <conditionalFormatting sqref="J432">
    <cfRule type="containsText" dxfId="3467" priority="5788" stopIfTrue="1" operator="containsText" text="NO CUMPLE">
      <formula>NOT(ISERROR(SEARCH("NO CUMPLE",J432)))</formula>
    </cfRule>
    <cfRule type="containsText" dxfId="3466" priority="5789" stopIfTrue="1" operator="containsText" text="CUMPLE">
      <formula>NOT(ISERROR(SEARCH("CUMPLE",J432)))</formula>
    </cfRule>
  </conditionalFormatting>
  <conditionalFormatting sqref="K432">
    <cfRule type="containsText" dxfId="3465" priority="5786" stopIfTrue="1" operator="containsText" text="NO CUMPLE">
      <formula>NOT(ISERROR(SEARCH("NO CUMPLE",K432)))</formula>
    </cfRule>
    <cfRule type="containsText" dxfId="3464" priority="5787" stopIfTrue="1" operator="containsText" text="CUMPLE">
      <formula>NOT(ISERROR(SEARCH("CUMPLE",K432)))</formula>
    </cfRule>
  </conditionalFormatting>
  <conditionalFormatting sqref="O431">
    <cfRule type="containsText" dxfId="3463" priority="5784" stopIfTrue="1" operator="containsText" text="NO CUMPLE">
      <formula>NOT(ISERROR(SEARCH("NO CUMPLE",O431)))</formula>
    </cfRule>
    <cfRule type="containsText" dxfId="3462" priority="5785" stopIfTrue="1" operator="containsText" text="CUMPLE">
      <formula>NOT(ISERROR(SEARCH("CUMPLE",O431)))</formula>
    </cfRule>
  </conditionalFormatting>
  <conditionalFormatting sqref="O432:S432">
    <cfRule type="cellIs" dxfId="3461" priority="5783" operator="equal">
      <formula>"EL PROPONENTE SE DEBE REQUERIR POR EXPERIENCIA MINIMA EXIGIDA"</formula>
    </cfRule>
  </conditionalFormatting>
  <conditionalFormatting sqref="J404:J418">
    <cfRule type="cellIs" dxfId="3460" priority="5782" stopIfTrue="1" operator="greaterThan">
      <formula>0</formula>
    </cfRule>
  </conditionalFormatting>
  <conditionalFormatting sqref="N426:N431">
    <cfRule type="cellIs" dxfId="3459" priority="5780" operator="equal">
      <formula>"NO"</formula>
    </cfRule>
    <cfRule type="cellIs" dxfId="3458" priority="5781" operator="equal">
      <formula>"SI"</formula>
    </cfRule>
  </conditionalFormatting>
  <conditionalFormatting sqref="I418">
    <cfRule type="cellIs" dxfId="3457" priority="5779" stopIfTrue="1" operator="greaterThan">
      <formula>0</formula>
    </cfRule>
  </conditionalFormatting>
  <conditionalFormatting sqref="K404:L404 K406:L418">
    <cfRule type="cellIs" dxfId="3456" priority="5778" operator="notBetween">
      <formula>$Q$17</formula>
      <formula>$R$17</formula>
    </cfRule>
  </conditionalFormatting>
  <conditionalFormatting sqref="B404 B406:B418">
    <cfRule type="cellIs" dxfId="3455" priority="5777" stopIfTrue="1" operator="greaterThan">
      <formula>0</formula>
    </cfRule>
  </conditionalFormatting>
  <conditionalFormatting sqref="T410:V411 T404:V406">
    <cfRule type="cellIs" dxfId="3454" priority="5775" stopIfTrue="1" operator="equal">
      <formula>"NO"</formula>
    </cfRule>
    <cfRule type="cellIs" dxfId="3453" priority="5776" stopIfTrue="1" operator="equal">
      <formula>"SI"</formula>
    </cfRule>
  </conditionalFormatting>
  <conditionalFormatting sqref="T410:V410 T404:V405">
    <cfRule type="cellIs" dxfId="3452" priority="5774" stopIfTrue="1" operator="equal">
      <formula>"NO APLICA"</formula>
    </cfRule>
  </conditionalFormatting>
  <conditionalFormatting sqref="T411:U411">
    <cfRule type="cellIs" dxfId="3451" priority="5773" stopIfTrue="1" operator="equal">
      <formula>"NO APLICA"</formula>
    </cfRule>
  </conditionalFormatting>
  <conditionalFormatting sqref="T411:U411">
    <cfRule type="cellIs" dxfId="3450" priority="5772" stopIfTrue="1" operator="equal">
      <formula>"NO APLICA"</formula>
    </cfRule>
  </conditionalFormatting>
  <conditionalFormatting sqref="V411">
    <cfRule type="cellIs" dxfId="3449" priority="5771" stopIfTrue="1" operator="equal">
      <formula>"NO APLICA"</formula>
    </cfRule>
  </conditionalFormatting>
  <conditionalFormatting sqref="C404:I404 K404:M404 P406:V418 C406:I418 F405:G405 K406:M418 M405 P404:R404 P405:Q405 T404:V405 I405">
    <cfRule type="cellIs" dxfId="3448" priority="5770" operator="equal">
      <formula>0</formula>
    </cfRule>
  </conditionalFormatting>
  <conditionalFormatting sqref="P425">
    <cfRule type="cellIs" dxfId="3447" priority="5767" operator="equal">
      <formula>"NO VÁLIDO"</formula>
    </cfRule>
    <cfRule type="cellIs" dxfId="3446" priority="5768" operator="equal">
      <formula>"VÁLIDO"</formula>
    </cfRule>
  </conditionalFormatting>
  <conditionalFormatting sqref="M432">
    <cfRule type="cellIs" dxfId="3445" priority="5764" operator="notEqual">
      <formula>"NO CUMPLE"</formula>
    </cfRule>
    <cfRule type="containsText" dxfId="3444" priority="5765" stopIfTrue="1" operator="containsText" text="NO CUMPLE">
      <formula>NOT(ISERROR(SEARCH("NO CUMPLE",M432)))</formula>
    </cfRule>
    <cfRule type="containsText" dxfId="3443" priority="5766" stopIfTrue="1" operator="containsText" text="CUMPLE">
      <formula>NOT(ISERROR(SEARCH("CUMPLE",M432)))</formula>
    </cfRule>
  </conditionalFormatting>
  <conditionalFormatting sqref="M426:M431">
    <cfRule type="cellIs" dxfId="3442" priority="5762" stopIfTrue="1" operator="equal">
      <formula>"cumple"</formula>
    </cfRule>
    <cfRule type="containsText" dxfId="3441" priority="5763" stopIfTrue="1" operator="containsText" text="NO CUMPLE">
      <formula>NOT(ISERROR(SEARCH("NO CUMPLE",M426)))</formula>
    </cfRule>
  </conditionalFormatting>
  <conditionalFormatting sqref="L426:L431">
    <cfRule type="cellIs" dxfId="3440" priority="5760" stopIfTrue="1" operator="equal">
      <formula>"cumple"</formula>
    </cfRule>
    <cfRule type="containsText" dxfId="3439" priority="5761" stopIfTrue="1" operator="containsText" text="NO CUMPLE">
      <formula>NOT(ISERROR(SEARCH("NO CUMPLE",L426)))</formula>
    </cfRule>
  </conditionalFormatting>
  <conditionalFormatting sqref="D407:D409">
    <cfRule type="cellIs" dxfId="3438" priority="5744" stopIfTrue="1" operator="greaterThan">
      <formula>0</formula>
    </cfRule>
  </conditionalFormatting>
  <conditionalFormatting sqref="D407:D409 F407:H409">
    <cfRule type="cellIs" dxfId="3437" priority="5743" stopIfTrue="1" operator="greaterThan">
      <formula>0</formula>
    </cfRule>
  </conditionalFormatting>
  <conditionalFormatting sqref="T407:V409">
    <cfRule type="cellIs" dxfId="3436" priority="5741" stopIfTrue="1" operator="equal">
      <formula>"NO"</formula>
    </cfRule>
    <cfRule type="cellIs" dxfId="3435" priority="5742" stopIfTrue="1" operator="equal">
      <formula>"SI"</formula>
    </cfRule>
  </conditionalFormatting>
  <conditionalFormatting sqref="T407:V408">
    <cfRule type="cellIs" dxfId="3434" priority="5740" stopIfTrue="1" operator="equal">
      <formula>"NO APLICA"</formula>
    </cfRule>
  </conditionalFormatting>
  <conditionalFormatting sqref="T409:U409">
    <cfRule type="cellIs" dxfId="3433" priority="5739" stopIfTrue="1" operator="equal">
      <formula>"NO APLICA"</formula>
    </cfRule>
  </conditionalFormatting>
  <conditionalFormatting sqref="T409:U409">
    <cfRule type="cellIs" dxfId="3432" priority="5738" stopIfTrue="1" operator="equal">
      <formula>"NO APLICA"</formula>
    </cfRule>
  </conditionalFormatting>
  <conditionalFormatting sqref="V409">
    <cfRule type="cellIs" dxfId="3431" priority="5737" stopIfTrue="1" operator="equal">
      <formula>"NO APLICA"</formula>
    </cfRule>
  </conditionalFormatting>
  <conditionalFormatting sqref="T406:U406">
    <cfRule type="cellIs" dxfId="3430" priority="5736" stopIfTrue="1" operator="equal">
      <formula>"NO APLICA"</formula>
    </cfRule>
  </conditionalFormatting>
  <conditionalFormatting sqref="T406:U406">
    <cfRule type="cellIs" dxfId="3429" priority="5735" stopIfTrue="1" operator="equal">
      <formula>"NO APLICA"</formula>
    </cfRule>
  </conditionalFormatting>
  <conditionalFormatting sqref="V406">
    <cfRule type="cellIs" dxfId="3428" priority="5734" stopIfTrue="1" operator="equal">
      <formula>"NO APLICA"</formula>
    </cfRule>
  </conditionalFormatting>
  <conditionalFormatting sqref="C439:I439 K439:M439 P441:V441 M440 K441:M442 P439:R439 P440:Q440 T439:V440 P446:V446 P442:R442 P443:Q445 I443:I446 C441:I442 G440 I440 M443:M446 H445 G443:G446 D445:F445 K445:L445">
    <cfRule type="cellIs" dxfId="3427" priority="5733" stopIfTrue="1" operator="greaterThan">
      <formula>0</formula>
    </cfRule>
  </conditionalFormatting>
  <conditionalFormatting sqref="D442">
    <cfRule type="cellIs" dxfId="3426" priority="5732" stopIfTrue="1" operator="greaterThan">
      <formula>0</formula>
    </cfRule>
  </conditionalFormatting>
  <conditionalFormatting sqref="D442 F442 H442">
    <cfRule type="cellIs" dxfId="3425" priority="5731" stopIfTrue="1" operator="greaterThan">
      <formula>0</formula>
    </cfRule>
  </conditionalFormatting>
  <conditionalFormatting sqref="H439 H441:H442">
    <cfRule type="cellIs" dxfId="3424" priority="5730" stopIfTrue="1" operator="greaterThan">
      <formula>0</formula>
    </cfRule>
  </conditionalFormatting>
  <conditionalFormatting sqref="E439 E441:E442">
    <cfRule type="cellIs" dxfId="3423" priority="5729" stopIfTrue="1" operator="greaterThan">
      <formula>0</formula>
    </cfRule>
  </conditionalFormatting>
  <conditionalFormatting sqref="K454:K459">
    <cfRule type="containsText" dxfId="3422" priority="5727" stopIfTrue="1" operator="containsText" text="NO CUMPLE">
      <formula>NOT(ISERROR(SEARCH("NO CUMPLE",K454)))</formula>
    </cfRule>
    <cfRule type="containsText" dxfId="3421" priority="5728" stopIfTrue="1" operator="containsText" text="CUMPLE">
      <formula>NOT(ISERROR(SEARCH("CUMPLE",K454)))</formula>
    </cfRule>
  </conditionalFormatting>
  <conditionalFormatting sqref="S453">
    <cfRule type="cellIs" dxfId="3420" priority="5725" operator="greaterThanOrEqual">
      <formula>NUMMINCONT</formula>
    </cfRule>
    <cfRule type="cellIs" dxfId="3419" priority="5726" operator="lessThan">
      <formula>NUMMINCONT</formula>
    </cfRule>
  </conditionalFormatting>
  <conditionalFormatting sqref="T442:V445">
    <cfRule type="cellIs" dxfId="3418" priority="5723" stopIfTrue="1" operator="equal">
      <formula>"NO"</formula>
    </cfRule>
    <cfRule type="cellIs" dxfId="3417" priority="5724" stopIfTrue="1" operator="equal">
      <formula>"SI"</formula>
    </cfRule>
  </conditionalFormatting>
  <conditionalFormatting sqref="T442:V443">
    <cfRule type="cellIs" dxfId="3416" priority="5722" stopIfTrue="1" operator="equal">
      <formula>"NO APLICA"</formula>
    </cfRule>
  </conditionalFormatting>
  <conditionalFormatting sqref="T444:U445">
    <cfRule type="cellIs" dxfId="3415" priority="5721" stopIfTrue="1" operator="equal">
      <formula>"NO APLICA"</formula>
    </cfRule>
  </conditionalFormatting>
  <conditionalFormatting sqref="T444:U445">
    <cfRule type="cellIs" dxfId="3414" priority="5720" stopIfTrue="1" operator="equal">
      <formula>"NO APLICA"</formula>
    </cfRule>
  </conditionalFormatting>
  <conditionalFormatting sqref="V444:V445">
    <cfRule type="cellIs" dxfId="3413" priority="5719" stopIfTrue="1" operator="equal">
      <formula>"NO APLICA"</formula>
    </cfRule>
  </conditionalFormatting>
  <conditionalFormatting sqref="V451">
    <cfRule type="cellIs" dxfId="3412" priority="5717" operator="equal">
      <formula>"CUMPLE"</formula>
    </cfRule>
    <cfRule type="cellIs" dxfId="3411" priority="5718" operator="equal">
      <formula>"NO CUMPLE"</formula>
    </cfRule>
  </conditionalFormatting>
  <conditionalFormatting sqref="V451:V453">
    <cfRule type="cellIs" dxfId="3410" priority="5716" operator="equal">
      <formula>"VERIFICAR"</formula>
    </cfRule>
  </conditionalFormatting>
  <conditionalFormatting sqref="T446:V446">
    <cfRule type="cellIs" dxfId="3409" priority="5714" stopIfTrue="1" operator="equal">
      <formula>"NO"</formula>
    </cfRule>
    <cfRule type="cellIs" dxfId="3408" priority="5715" stopIfTrue="1" operator="equal">
      <formula>"SI"</formula>
    </cfRule>
  </conditionalFormatting>
  <conditionalFormatting sqref="T446:U446">
    <cfRule type="cellIs" dxfId="3407" priority="5713" stopIfTrue="1" operator="equal">
      <formula>"NO APLICA"</formula>
    </cfRule>
  </conditionalFormatting>
  <conditionalFormatting sqref="V446">
    <cfRule type="cellIs" dxfId="3406" priority="5712" stopIfTrue="1" operator="equal">
      <formula>"NO APLICA"</formula>
    </cfRule>
  </conditionalFormatting>
  <conditionalFormatting sqref="T456">
    <cfRule type="cellIs" dxfId="3405" priority="5710" operator="equal">
      <formula>"CUMPLE"</formula>
    </cfRule>
    <cfRule type="cellIs" dxfId="3404" priority="5711" operator="equal">
      <formula>"NO CUMPLE"</formula>
    </cfRule>
  </conditionalFormatting>
  <conditionalFormatting sqref="T456">
    <cfRule type="cellIs" dxfId="3403" priority="5709" operator="equal">
      <formula>"VERIFICAR"</formula>
    </cfRule>
  </conditionalFormatting>
  <conditionalFormatting sqref="H460">
    <cfRule type="containsText" dxfId="3402" priority="5690" stopIfTrue="1" operator="containsText" text="NO CUMPLE">
      <formula>NOT(ISERROR(SEARCH("NO CUMPLE",H460)))</formula>
    </cfRule>
    <cfRule type="containsText" dxfId="3401" priority="5691" stopIfTrue="1" operator="containsText" text="CUMPLE">
      <formula>NOT(ISERROR(SEARCH("CUMPLE",H460)))</formula>
    </cfRule>
  </conditionalFormatting>
  <conditionalFormatting sqref="J460">
    <cfRule type="containsText" dxfId="3400" priority="5688" stopIfTrue="1" operator="containsText" text="NO CUMPLE">
      <formula>NOT(ISERROR(SEARCH("NO CUMPLE",J460)))</formula>
    </cfRule>
    <cfRule type="containsText" dxfId="3399" priority="5689" stopIfTrue="1" operator="containsText" text="CUMPLE">
      <formula>NOT(ISERROR(SEARCH("CUMPLE",J460)))</formula>
    </cfRule>
  </conditionalFormatting>
  <conditionalFormatting sqref="K460">
    <cfRule type="containsText" dxfId="3398" priority="5686" stopIfTrue="1" operator="containsText" text="NO CUMPLE">
      <formula>NOT(ISERROR(SEARCH("NO CUMPLE",K460)))</formula>
    </cfRule>
    <cfRule type="containsText" dxfId="3397" priority="5687" stopIfTrue="1" operator="containsText" text="CUMPLE">
      <formula>NOT(ISERROR(SEARCH("CUMPLE",K460)))</formula>
    </cfRule>
  </conditionalFormatting>
  <conditionalFormatting sqref="O459">
    <cfRule type="containsText" dxfId="3396" priority="5684" stopIfTrue="1" operator="containsText" text="NO CUMPLE">
      <formula>NOT(ISERROR(SEARCH("NO CUMPLE",O459)))</formula>
    </cfRule>
    <cfRule type="containsText" dxfId="3395" priority="5685" stopIfTrue="1" operator="containsText" text="CUMPLE">
      <formula>NOT(ISERROR(SEARCH("CUMPLE",O459)))</formula>
    </cfRule>
  </conditionalFormatting>
  <conditionalFormatting sqref="O460:S460">
    <cfRule type="cellIs" dxfId="3394" priority="5683" operator="equal">
      <formula>"EL PROPONENTE SE DEBE REQUERIR POR EXPERIENCIA MINIMA EXIGIDA"</formula>
    </cfRule>
  </conditionalFormatting>
  <conditionalFormatting sqref="N454:N459">
    <cfRule type="cellIs" dxfId="3393" priority="5680" operator="equal">
      <formula>"NO"</formula>
    </cfRule>
    <cfRule type="cellIs" dxfId="3392" priority="5681" operator="equal">
      <formula>"SI"</formula>
    </cfRule>
  </conditionalFormatting>
  <conditionalFormatting sqref="I446">
    <cfRule type="cellIs" dxfId="3391" priority="5679" stopIfTrue="1" operator="greaterThan">
      <formula>0</formula>
    </cfRule>
  </conditionalFormatting>
  <conditionalFormatting sqref="K439:L439 K441:L442">
    <cfRule type="cellIs" dxfId="3390" priority="5678" operator="notBetween">
      <formula>$Q$17</formula>
      <formula>$R$17</formula>
    </cfRule>
  </conditionalFormatting>
  <conditionalFormatting sqref="B439 B441:B442 B445">
    <cfRule type="cellIs" dxfId="3389" priority="5677" stopIfTrue="1" operator="greaterThan">
      <formula>0</formula>
    </cfRule>
  </conditionalFormatting>
  <conditionalFormatting sqref="T439:V440">
    <cfRule type="cellIs" dxfId="3388" priority="5675" stopIfTrue="1" operator="equal">
      <formula>"NO"</formula>
    </cfRule>
    <cfRule type="cellIs" dxfId="3387" priority="5676" stopIfTrue="1" operator="equal">
      <formula>"SI"</formula>
    </cfRule>
  </conditionalFormatting>
  <conditionalFormatting sqref="T439:V440">
    <cfRule type="cellIs" dxfId="3386" priority="5674" stopIfTrue="1" operator="equal">
      <formula>"NO APLICA"</formula>
    </cfRule>
  </conditionalFormatting>
  <conditionalFormatting sqref="C439:I439 K439:M439 P441:V441 M440 K441:M442 P439:R439 P440:Q440 T439:V440 P446:V446 P442:R442 P443:Q445 I443:I446 C441:I442 G440 I440 M443:M446 H445 G443:G446 D445:F445 K445:L445">
    <cfRule type="cellIs" dxfId="3385" priority="5670" operator="equal">
      <formula>0</formula>
    </cfRule>
  </conditionalFormatting>
  <conditionalFormatting sqref="P453">
    <cfRule type="cellIs" dxfId="3384" priority="5667" operator="equal">
      <formula>"NO VÁLIDO"</formula>
    </cfRule>
    <cfRule type="cellIs" dxfId="3383" priority="5668" operator="equal">
      <formula>"VÁLIDO"</formula>
    </cfRule>
  </conditionalFormatting>
  <conditionalFormatting sqref="M460">
    <cfRule type="cellIs" dxfId="3382" priority="5664" operator="notEqual">
      <formula>"NO CUMPLE"</formula>
    </cfRule>
    <cfRule type="containsText" dxfId="3381" priority="5665" stopIfTrue="1" operator="containsText" text="NO CUMPLE">
      <formula>NOT(ISERROR(SEARCH("NO CUMPLE",M460)))</formula>
    </cfRule>
    <cfRule type="containsText" dxfId="3380" priority="5666" stopIfTrue="1" operator="containsText" text="CUMPLE">
      <formula>NOT(ISERROR(SEARCH("CUMPLE",M460)))</formula>
    </cfRule>
  </conditionalFormatting>
  <conditionalFormatting sqref="M454:M459">
    <cfRule type="cellIs" dxfId="3379" priority="5662" stopIfTrue="1" operator="equal">
      <formula>"cumple"</formula>
    </cfRule>
    <cfRule type="containsText" dxfId="3378" priority="5663" stopIfTrue="1" operator="containsText" text="NO CUMPLE">
      <formula>NOT(ISERROR(SEARCH("NO CUMPLE",M454)))</formula>
    </cfRule>
  </conditionalFormatting>
  <conditionalFormatting sqref="L454:L459">
    <cfRule type="cellIs" dxfId="3377" priority="5660" stopIfTrue="1" operator="equal">
      <formula>"cumple"</formula>
    </cfRule>
    <cfRule type="containsText" dxfId="3376" priority="5661" stopIfTrue="1" operator="containsText" text="NO CUMPLE">
      <formula>NOT(ISERROR(SEARCH("NO CUMPLE",L454)))</formula>
    </cfRule>
  </conditionalFormatting>
  <conditionalFormatting sqref="D441">
    <cfRule type="cellIs" dxfId="3375" priority="5644" stopIfTrue="1" operator="greaterThan">
      <formula>0</formula>
    </cfRule>
  </conditionalFormatting>
  <conditionalFormatting sqref="D441 F441 H441">
    <cfRule type="cellIs" dxfId="3374" priority="5643" stopIfTrue="1" operator="greaterThan">
      <formula>0</formula>
    </cfRule>
  </conditionalFormatting>
  <conditionalFormatting sqref="C467:I467 K467:M467 C469:I481 G468 K469:M481 M468 P467:R467 P468:Q468 T467:V468 P469:V481 I468">
    <cfRule type="cellIs" dxfId="3373" priority="5633" stopIfTrue="1" operator="greaterThan">
      <formula>0</formula>
    </cfRule>
  </conditionalFormatting>
  <conditionalFormatting sqref="D475:D480">
    <cfRule type="cellIs" dxfId="3372" priority="5632" stopIfTrue="1" operator="greaterThan">
      <formula>0</formula>
    </cfRule>
  </conditionalFormatting>
  <conditionalFormatting sqref="D475:D480 F475:H480">
    <cfRule type="cellIs" dxfId="3371" priority="5631" stopIfTrue="1" operator="greaterThan">
      <formula>0</formula>
    </cfRule>
  </conditionalFormatting>
  <conditionalFormatting sqref="H467 H469:H480">
    <cfRule type="cellIs" dxfId="3370" priority="5630" stopIfTrue="1" operator="greaterThan">
      <formula>0</formula>
    </cfRule>
  </conditionalFormatting>
  <conditionalFormatting sqref="E467 E469:E480">
    <cfRule type="cellIs" dxfId="3369" priority="5629" stopIfTrue="1" operator="greaterThan">
      <formula>0</formula>
    </cfRule>
  </conditionalFormatting>
  <conditionalFormatting sqref="K489:K494">
    <cfRule type="containsText" dxfId="3368" priority="5627" stopIfTrue="1" operator="containsText" text="NO CUMPLE">
      <formula>NOT(ISERROR(SEARCH("NO CUMPLE",K489)))</formula>
    </cfRule>
    <cfRule type="containsText" dxfId="3367" priority="5628" stopIfTrue="1" operator="containsText" text="CUMPLE">
      <formula>NOT(ISERROR(SEARCH("CUMPLE",K489)))</formula>
    </cfRule>
  </conditionalFormatting>
  <conditionalFormatting sqref="S488">
    <cfRule type="cellIs" dxfId="3366" priority="5625" operator="greaterThanOrEqual">
      <formula>NUMMINCONT</formula>
    </cfRule>
    <cfRule type="cellIs" dxfId="3365" priority="5626" operator="lessThan">
      <formula>NUMMINCONT</formula>
    </cfRule>
  </conditionalFormatting>
  <conditionalFormatting sqref="T475:V480">
    <cfRule type="cellIs" dxfId="3364" priority="5623" stopIfTrue="1" operator="equal">
      <formula>"NO"</formula>
    </cfRule>
    <cfRule type="cellIs" dxfId="3363" priority="5624" stopIfTrue="1" operator="equal">
      <formula>"SI"</formula>
    </cfRule>
  </conditionalFormatting>
  <conditionalFormatting sqref="T475:V476">
    <cfRule type="cellIs" dxfId="3362" priority="5622" stopIfTrue="1" operator="equal">
      <formula>"NO APLICA"</formula>
    </cfRule>
  </conditionalFormatting>
  <conditionalFormatting sqref="T477:U480">
    <cfRule type="cellIs" dxfId="3361" priority="5621" stopIfTrue="1" operator="equal">
      <formula>"NO APLICA"</formula>
    </cfRule>
  </conditionalFormatting>
  <conditionalFormatting sqref="T477:U477">
    <cfRule type="cellIs" dxfId="3360" priority="5620" stopIfTrue="1" operator="equal">
      <formula>"NO APLICA"</formula>
    </cfRule>
  </conditionalFormatting>
  <conditionalFormatting sqref="V477:V480">
    <cfRule type="cellIs" dxfId="3359" priority="5619" stopIfTrue="1" operator="equal">
      <formula>"NO APLICA"</formula>
    </cfRule>
  </conditionalFormatting>
  <conditionalFormatting sqref="V486">
    <cfRule type="cellIs" dxfId="3358" priority="5617" operator="equal">
      <formula>"CUMPLE"</formula>
    </cfRule>
    <cfRule type="cellIs" dxfId="3357" priority="5618" operator="equal">
      <formula>"NO CUMPLE"</formula>
    </cfRule>
  </conditionalFormatting>
  <conditionalFormatting sqref="V486:V488">
    <cfRule type="cellIs" dxfId="3356" priority="5616" operator="equal">
      <formula>"VERIFICAR"</formula>
    </cfRule>
  </conditionalFormatting>
  <conditionalFormatting sqref="T481:V481">
    <cfRule type="cellIs" dxfId="3355" priority="5614" stopIfTrue="1" operator="equal">
      <formula>"NO"</formula>
    </cfRule>
    <cfRule type="cellIs" dxfId="3354" priority="5615" stopIfTrue="1" operator="equal">
      <formula>"SI"</formula>
    </cfRule>
  </conditionalFormatting>
  <conditionalFormatting sqref="T481:U481">
    <cfRule type="cellIs" dxfId="3353" priority="5613" stopIfTrue="1" operator="equal">
      <formula>"NO APLICA"</formula>
    </cfRule>
  </conditionalFormatting>
  <conditionalFormatting sqref="V481">
    <cfRule type="cellIs" dxfId="3352" priority="5612" stopIfTrue="1" operator="equal">
      <formula>"NO APLICA"</formula>
    </cfRule>
  </conditionalFormatting>
  <conditionalFormatting sqref="T491">
    <cfRule type="cellIs" dxfId="3351" priority="5610" operator="equal">
      <formula>"CUMPLE"</formula>
    </cfRule>
    <cfRule type="cellIs" dxfId="3350" priority="5611" operator="equal">
      <formula>"NO CUMPLE"</formula>
    </cfRule>
  </conditionalFormatting>
  <conditionalFormatting sqref="T491">
    <cfRule type="cellIs" dxfId="3349" priority="5609" operator="equal">
      <formula>"VERIFICAR"</formula>
    </cfRule>
  </conditionalFormatting>
  <conditionalFormatting sqref="H495">
    <cfRule type="containsText" dxfId="3348" priority="5590" stopIfTrue="1" operator="containsText" text="NO CUMPLE">
      <formula>NOT(ISERROR(SEARCH("NO CUMPLE",H495)))</formula>
    </cfRule>
    <cfRule type="containsText" dxfId="3347" priority="5591" stopIfTrue="1" operator="containsText" text="CUMPLE">
      <formula>NOT(ISERROR(SEARCH("CUMPLE",H495)))</formula>
    </cfRule>
  </conditionalFormatting>
  <conditionalFormatting sqref="J495">
    <cfRule type="containsText" dxfId="3346" priority="5588" stopIfTrue="1" operator="containsText" text="NO CUMPLE">
      <formula>NOT(ISERROR(SEARCH("NO CUMPLE",J495)))</formula>
    </cfRule>
    <cfRule type="containsText" dxfId="3345" priority="5589" stopIfTrue="1" operator="containsText" text="CUMPLE">
      <formula>NOT(ISERROR(SEARCH("CUMPLE",J495)))</formula>
    </cfRule>
  </conditionalFormatting>
  <conditionalFormatting sqref="K495">
    <cfRule type="containsText" dxfId="3344" priority="5586" stopIfTrue="1" operator="containsText" text="NO CUMPLE">
      <formula>NOT(ISERROR(SEARCH("NO CUMPLE",K495)))</formula>
    </cfRule>
    <cfRule type="containsText" dxfId="3343" priority="5587" stopIfTrue="1" operator="containsText" text="CUMPLE">
      <formula>NOT(ISERROR(SEARCH("CUMPLE",K495)))</formula>
    </cfRule>
  </conditionalFormatting>
  <conditionalFormatting sqref="O494">
    <cfRule type="containsText" dxfId="3342" priority="5584" stopIfTrue="1" operator="containsText" text="NO CUMPLE">
      <formula>NOT(ISERROR(SEARCH("NO CUMPLE",O494)))</formula>
    </cfRule>
    <cfRule type="containsText" dxfId="3341" priority="5585" stopIfTrue="1" operator="containsText" text="CUMPLE">
      <formula>NOT(ISERROR(SEARCH("CUMPLE",O494)))</formula>
    </cfRule>
  </conditionalFormatting>
  <conditionalFormatting sqref="O495:S495">
    <cfRule type="cellIs" dxfId="3340" priority="5583" operator="equal">
      <formula>"EL PROPONENTE SE DEBE REQUERIR POR EXPERIENCIA MINIMA EXIGIDA"</formula>
    </cfRule>
  </conditionalFormatting>
  <conditionalFormatting sqref="J467:J481">
    <cfRule type="cellIs" dxfId="3339" priority="5582" stopIfTrue="1" operator="greaterThan">
      <formula>0</formula>
    </cfRule>
  </conditionalFormatting>
  <conditionalFormatting sqref="N489:N494">
    <cfRule type="cellIs" dxfId="3338" priority="5580" operator="equal">
      <formula>"NO"</formula>
    </cfRule>
    <cfRule type="cellIs" dxfId="3337" priority="5581" operator="equal">
      <formula>"SI"</formula>
    </cfRule>
  </conditionalFormatting>
  <conditionalFormatting sqref="I481">
    <cfRule type="cellIs" dxfId="3336" priority="5579" stopIfTrue="1" operator="greaterThan">
      <formula>0</formula>
    </cfRule>
  </conditionalFormatting>
  <conditionalFormatting sqref="K467:L467 K469:L481">
    <cfRule type="cellIs" dxfId="3335" priority="5578" operator="notBetween">
      <formula>$Q$17</formula>
      <formula>$R$17</formula>
    </cfRule>
  </conditionalFormatting>
  <conditionalFormatting sqref="B467 B469:B481">
    <cfRule type="cellIs" dxfId="3334" priority="5577" stopIfTrue="1" operator="greaterThan">
      <formula>0</formula>
    </cfRule>
  </conditionalFormatting>
  <conditionalFormatting sqref="T473:V474 T467:V469">
    <cfRule type="cellIs" dxfId="3333" priority="5575" stopIfTrue="1" operator="equal">
      <formula>"NO"</formula>
    </cfRule>
    <cfRule type="cellIs" dxfId="3332" priority="5576" stopIfTrue="1" operator="equal">
      <formula>"SI"</formula>
    </cfRule>
  </conditionalFormatting>
  <conditionalFormatting sqref="T473:V473 T467:V468">
    <cfRule type="cellIs" dxfId="3331" priority="5574" stopIfTrue="1" operator="equal">
      <formula>"NO APLICA"</formula>
    </cfRule>
  </conditionalFormatting>
  <conditionalFormatting sqref="T474:U474">
    <cfRule type="cellIs" dxfId="3330" priority="5573" stopIfTrue="1" operator="equal">
      <formula>"NO APLICA"</formula>
    </cfRule>
  </conditionalFormatting>
  <conditionalFormatting sqref="T474:U474">
    <cfRule type="cellIs" dxfId="3329" priority="5572" stopIfTrue="1" operator="equal">
      <formula>"NO APLICA"</formula>
    </cfRule>
  </conditionalFormatting>
  <conditionalFormatting sqref="V474">
    <cfRule type="cellIs" dxfId="3328" priority="5571" stopIfTrue="1" operator="equal">
      <formula>"NO APLICA"</formula>
    </cfRule>
  </conditionalFormatting>
  <conditionalFormatting sqref="C467:I467 K467:M467 C469:I481 G468 K469:M481 M468 P467:R467 P468:Q468 T467:V468 P469:V481 I468">
    <cfRule type="cellIs" dxfId="3327" priority="5570" operator="equal">
      <formula>0</formula>
    </cfRule>
  </conditionalFormatting>
  <conditionalFormatting sqref="P488">
    <cfRule type="cellIs" dxfId="3326" priority="5567" operator="equal">
      <formula>"NO VÁLIDO"</formula>
    </cfRule>
    <cfRule type="cellIs" dxfId="3325" priority="5568" operator="equal">
      <formula>"VÁLIDO"</formula>
    </cfRule>
  </conditionalFormatting>
  <conditionalFormatting sqref="M495">
    <cfRule type="cellIs" dxfId="3324" priority="5564" operator="notEqual">
      <formula>"NO CUMPLE"</formula>
    </cfRule>
    <cfRule type="containsText" dxfId="3323" priority="5565" stopIfTrue="1" operator="containsText" text="NO CUMPLE">
      <formula>NOT(ISERROR(SEARCH("NO CUMPLE",M495)))</formula>
    </cfRule>
    <cfRule type="containsText" dxfId="3322" priority="5566" stopIfTrue="1" operator="containsText" text="CUMPLE">
      <formula>NOT(ISERROR(SEARCH("CUMPLE",M495)))</formula>
    </cfRule>
  </conditionalFormatting>
  <conditionalFormatting sqref="M489:M494">
    <cfRule type="cellIs" dxfId="3321" priority="5562" stopIfTrue="1" operator="equal">
      <formula>"cumple"</formula>
    </cfRule>
    <cfRule type="containsText" dxfId="3320" priority="5563" stopIfTrue="1" operator="containsText" text="NO CUMPLE">
      <formula>NOT(ISERROR(SEARCH("NO CUMPLE",M489)))</formula>
    </cfRule>
  </conditionalFormatting>
  <conditionalFormatting sqref="L489:L494">
    <cfRule type="cellIs" dxfId="3319" priority="5560" stopIfTrue="1" operator="equal">
      <formula>"cumple"</formula>
    </cfRule>
    <cfRule type="containsText" dxfId="3318" priority="5561" stopIfTrue="1" operator="containsText" text="NO CUMPLE">
      <formula>NOT(ISERROR(SEARCH("NO CUMPLE",L489)))</formula>
    </cfRule>
  </conditionalFormatting>
  <conditionalFormatting sqref="D470:D472">
    <cfRule type="cellIs" dxfId="3317" priority="5544" stopIfTrue="1" operator="greaterThan">
      <formula>0</formula>
    </cfRule>
  </conditionalFormatting>
  <conditionalFormatting sqref="D470:D472 F470:H472">
    <cfRule type="cellIs" dxfId="3316" priority="5543" stopIfTrue="1" operator="greaterThan">
      <formula>0</formula>
    </cfRule>
  </conditionalFormatting>
  <conditionalFormatting sqref="T470:V472">
    <cfRule type="cellIs" dxfId="3315" priority="5541" stopIfTrue="1" operator="equal">
      <formula>"NO"</formula>
    </cfRule>
    <cfRule type="cellIs" dxfId="3314" priority="5542" stopIfTrue="1" operator="equal">
      <formula>"SI"</formula>
    </cfRule>
  </conditionalFormatting>
  <conditionalFormatting sqref="T470:V471">
    <cfRule type="cellIs" dxfId="3313" priority="5540" stopIfTrue="1" operator="equal">
      <formula>"NO APLICA"</formula>
    </cfRule>
  </conditionalFormatting>
  <conditionalFormatting sqref="T472:U472">
    <cfRule type="cellIs" dxfId="3312" priority="5539" stopIfTrue="1" operator="equal">
      <formula>"NO APLICA"</formula>
    </cfRule>
  </conditionalFormatting>
  <conditionalFormatting sqref="T472:U472">
    <cfRule type="cellIs" dxfId="3311" priority="5538" stopIfTrue="1" operator="equal">
      <formula>"NO APLICA"</formula>
    </cfRule>
  </conditionalFormatting>
  <conditionalFormatting sqref="V472">
    <cfRule type="cellIs" dxfId="3310" priority="5537" stopIfTrue="1" operator="equal">
      <formula>"NO APLICA"</formula>
    </cfRule>
  </conditionalFormatting>
  <conditionalFormatting sqref="T469:U469">
    <cfRule type="cellIs" dxfId="3309" priority="5536" stopIfTrue="1" operator="equal">
      <formula>"NO APLICA"</formula>
    </cfRule>
  </conditionalFormatting>
  <conditionalFormatting sqref="T469:U469">
    <cfRule type="cellIs" dxfId="3308" priority="5535" stopIfTrue="1" operator="equal">
      <formula>"NO APLICA"</formula>
    </cfRule>
  </conditionalFormatting>
  <conditionalFormatting sqref="V469">
    <cfRule type="cellIs" dxfId="3307" priority="5534" stopIfTrue="1" operator="equal">
      <formula>"NO APLICA"</formula>
    </cfRule>
  </conditionalFormatting>
  <conditionalFormatting sqref="C502:I504 K502:M504 P502:V503 C506:I516 G505 K506:M516 M505 P506:V516 P504:R504 P505:Q505 T504:V505 I505">
    <cfRule type="cellIs" dxfId="3306" priority="5533" stopIfTrue="1" operator="greaterThan">
      <formula>0</formula>
    </cfRule>
  </conditionalFormatting>
  <conditionalFormatting sqref="D510:D515">
    <cfRule type="cellIs" dxfId="3305" priority="5532" stopIfTrue="1" operator="greaterThan">
      <formula>0</formula>
    </cfRule>
  </conditionalFormatting>
  <conditionalFormatting sqref="D510:D515 F510:H515">
    <cfRule type="cellIs" dxfId="3304" priority="5531" stopIfTrue="1" operator="greaterThan">
      <formula>0</formula>
    </cfRule>
  </conditionalFormatting>
  <conditionalFormatting sqref="H502:H504 H506:H515">
    <cfRule type="cellIs" dxfId="3303" priority="5530" stopIfTrue="1" operator="greaterThan">
      <formula>0</formula>
    </cfRule>
  </conditionalFormatting>
  <conditionalFormatting sqref="E502:E504 E506:E515">
    <cfRule type="cellIs" dxfId="3302" priority="5529" stopIfTrue="1" operator="greaterThan">
      <formula>0</formula>
    </cfRule>
  </conditionalFormatting>
  <conditionalFormatting sqref="K524:K529">
    <cfRule type="containsText" dxfId="3301" priority="5527" stopIfTrue="1" operator="containsText" text="NO CUMPLE">
      <formula>NOT(ISERROR(SEARCH("NO CUMPLE",K524)))</formula>
    </cfRule>
    <cfRule type="containsText" dxfId="3300" priority="5528" stopIfTrue="1" operator="containsText" text="CUMPLE">
      <formula>NOT(ISERROR(SEARCH("CUMPLE",K524)))</formula>
    </cfRule>
  </conditionalFormatting>
  <conditionalFormatting sqref="S523">
    <cfRule type="cellIs" dxfId="3299" priority="5525" operator="greaterThanOrEqual">
      <formula>NUMMINCONT</formula>
    </cfRule>
    <cfRule type="cellIs" dxfId="3298" priority="5526" operator="lessThan">
      <formula>NUMMINCONT</formula>
    </cfRule>
  </conditionalFormatting>
  <conditionalFormatting sqref="T510:V515">
    <cfRule type="cellIs" dxfId="3297" priority="5523" stopIfTrue="1" operator="equal">
      <formula>"NO"</formula>
    </cfRule>
    <cfRule type="cellIs" dxfId="3296" priority="5524" stopIfTrue="1" operator="equal">
      <formula>"SI"</formula>
    </cfRule>
  </conditionalFormatting>
  <conditionalFormatting sqref="T510:V511">
    <cfRule type="cellIs" dxfId="3295" priority="5522" stopIfTrue="1" operator="equal">
      <formula>"NO APLICA"</formula>
    </cfRule>
  </conditionalFormatting>
  <conditionalFormatting sqref="T512:U515">
    <cfRule type="cellIs" dxfId="3294" priority="5521" stopIfTrue="1" operator="equal">
      <formula>"NO APLICA"</formula>
    </cfRule>
  </conditionalFormatting>
  <conditionalFormatting sqref="T512:U512">
    <cfRule type="cellIs" dxfId="3293" priority="5520" stopIfTrue="1" operator="equal">
      <formula>"NO APLICA"</formula>
    </cfRule>
  </conditionalFormatting>
  <conditionalFormatting sqref="V512:V515">
    <cfRule type="cellIs" dxfId="3292" priority="5519" stopIfTrue="1" operator="equal">
      <formula>"NO APLICA"</formula>
    </cfRule>
  </conditionalFormatting>
  <conditionalFormatting sqref="V521">
    <cfRule type="cellIs" dxfId="3291" priority="5517" operator="equal">
      <formula>"CUMPLE"</formula>
    </cfRule>
    <cfRule type="cellIs" dxfId="3290" priority="5518" operator="equal">
      <formula>"NO CUMPLE"</formula>
    </cfRule>
  </conditionalFormatting>
  <conditionalFormatting sqref="V521:V523">
    <cfRule type="cellIs" dxfId="3289" priority="5516" operator="equal">
      <formula>"VERIFICAR"</formula>
    </cfRule>
  </conditionalFormatting>
  <conditionalFormatting sqref="T516:V516">
    <cfRule type="cellIs" dxfId="3288" priority="5514" stopIfTrue="1" operator="equal">
      <formula>"NO"</formula>
    </cfRule>
    <cfRule type="cellIs" dxfId="3287" priority="5515" stopIfTrue="1" operator="equal">
      <formula>"SI"</formula>
    </cfRule>
  </conditionalFormatting>
  <conditionalFormatting sqref="T516:U516">
    <cfRule type="cellIs" dxfId="3286" priority="5513" stopIfTrue="1" operator="equal">
      <formula>"NO APLICA"</formula>
    </cfRule>
  </conditionalFormatting>
  <conditionalFormatting sqref="V516">
    <cfRule type="cellIs" dxfId="3285" priority="5512" stopIfTrue="1" operator="equal">
      <formula>"NO APLICA"</formula>
    </cfRule>
  </conditionalFormatting>
  <conditionalFormatting sqref="T526">
    <cfRule type="cellIs" dxfId="3284" priority="5510" operator="equal">
      <formula>"CUMPLE"</formula>
    </cfRule>
    <cfRule type="cellIs" dxfId="3283" priority="5511" operator="equal">
      <formula>"NO CUMPLE"</formula>
    </cfRule>
  </conditionalFormatting>
  <conditionalFormatting sqref="T526">
    <cfRule type="cellIs" dxfId="3282" priority="5509" operator="equal">
      <formula>"VERIFICAR"</formula>
    </cfRule>
  </conditionalFormatting>
  <conditionalFormatting sqref="H530">
    <cfRule type="containsText" dxfId="3281" priority="5490" stopIfTrue="1" operator="containsText" text="NO CUMPLE">
      <formula>NOT(ISERROR(SEARCH("NO CUMPLE",H530)))</formula>
    </cfRule>
    <cfRule type="containsText" dxfId="3280" priority="5491" stopIfTrue="1" operator="containsText" text="CUMPLE">
      <formula>NOT(ISERROR(SEARCH("CUMPLE",H530)))</formula>
    </cfRule>
  </conditionalFormatting>
  <conditionalFormatting sqref="J530">
    <cfRule type="containsText" dxfId="3279" priority="5488" stopIfTrue="1" operator="containsText" text="NO CUMPLE">
      <formula>NOT(ISERROR(SEARCH("NO CUMPLE",J530)))</formula>
    </cfRule>
    <cfRule type="containsText" dxfId="3278" priority="5489" stopIfTrue="1" operator="containsText" text="CUMPLE">
      <formula>NOT(ISERROR(SEARCH("CUMPLE",J530)))</formula>
    </cfRule>
  </conditionalFormatting>
  <conditionalFormatting sqref="K530">
    <cfRule type="containsText" dxfId="3277" priority="5486" stopIfTrue="1" operator="containsText" text="NO CUMPLE">
      <formula>NOT(ISERROR(SEARCH("NO CUMPLE",K530)))</formula>
    </cfRule>
    <cfRule type="containsText" dxfId="3276" priority="5487" stopIfTrue="1" operator="containsText" text="CUMPLE">
      <formula>NOT(ISERROR(SEARCH("CUMPLE",K530)))</formula>
    </cfRule>
  </conditionalFormatting>
  <conditionalFormatting sqref="O529">
    <cfRule type="containsText" dxfId="3275" priority="5484" stopIfTrue="1" operator="containsText" text="NO CUMPLE">
      <formula>NOT(ISERROR(SEARCH("NO CUMPLE",O529)))</formula>
    </cfRule>
    <cfRule type="containsText" dxfId="3274" priority="5485" stopIfTrue="1" operator="containsText" text="CUMPLE">
      <formula>NOT(ISERROR(SEARCH("CUMPLE",O529)))</formula>
    </cfRule>
  </conditionalFormatting>
  <conditionalFormatting sqref="O530:S530">
    <cfRule type="cellIs" dxfId="3273" priority="5483" operator="equal">
      <formula>"EL PROPONENTE SE DEBE REQUERIR POR EXPERIENCIA MINIMA EXIGIDA"</formula>
    </cfRule>
  </conditionalFormatting>
  <conditionalFormatting sqref="J502:J516">
    <cfRule type="cellIs" dxfId="3272" priority="5482" stopIfTrue="1" operator="greaterThan">
      <formula>0</formula>
    </cfRule>
  </conditionalFormatting>
  <conditionalFormatting sqref="N524:N529">
    <cfRule type="cellIs" dxfId="3271" priority="5480" operator="equal">
      <formula>"NO"</formula>
    </cfRule>
    <cfRule type="cellIs" dxfId="3270" priority="5481" operator="equal">
      <formula>"SI"</formula>
    </cfRule>
  </conditionalFormatting>
  <conditionalFormatting sqref="I516">
    <cfRule type="cellIs" dxfId="3269" priority="5479" stopIfTrue="1" operator="greaterThan">
      <formula>0</formula>
    </cfRule>
  </conditionalFormatting>
  <conditionalFormatting sqref="K502:L504 K506:L516">
    <cfRule type="cellIs" dxfId="3268" priority="5478" operator="notBetween">
      <formula>$Q$17</formula>
      <formula>$R$17</formula>
    </cfRule>
  </conditionalFormatting>
  <conditionalFormatting sqref="B502:B504 B506:B516">
    <cfRule type="cellIs" dxfId="3267" priority="5477" stopIfTrue="1" operator="greaterThan">
      <formula>0</formula>
    </cfRule>
  </conditionalFormatting>
  <conditionalFormatting sqref="T508:V509 T502:V504">
    <cfRule type="cellIs" dxfId="3266" priority="5475" stopIfTrue="1" operator="equal">
      <formula>"NO"</formula>
    </cfRule>
    <cfRule type="cellIs" dxfId="3265" priority="5476" stopIfTrue="1" operator="equal">
      <formula>"SI"</formula>
    </cfRule>
  </conditionalFormatting>
  <conditionalFormatting sqref="T508:V508 T502:V503">
    <cfRule type="cellIs" dxfId="3264" priority="5474" stopIfTrue="1" operator="equal">
      <formula>"NO APLICA"</formula>
    </cfRule>
  </conditionalFormatting>
  <conditionalFormatting sqref="T509:U509">
    <cfRule type="cellIs" dxfId="3263" priority="5473" stopIfTrue="1" operator="equal">
      <formula>"NO APLICA"</formula>
    </cfRule>
  </conditionalFormatting>
  <conditionalFormatting sqref="T509:U509">
    <cfRule type="cellIs" dxfId="3262" priority="5472" stopIfTrue="1" operator="equal">
      <formula>"NO APLICA"</formula>
    </cfRule>
  </conditionalFormatting>
  <conditionalFormatting sqref="V509">
    <cfRule type="cellIs" dxfId="3261" priority="5471" stopIfTrue="1" operator="equal">
      <formula>"NO APLICA"</formula>
    </cfRule>
  </conditionalFormatting>
  <conditionalFormatting sqref="C502:I504 K502:M504 P502:V503 C506:I516 G505 K506:M516 M505 P506:V516 P504:R504 P505:Q505 T504:V505 I505">
    <cfRule type="cellIs" dxfId="3260" priority="5470" operator="equal">
      <formula>0</formula>
    </cfRule>
  </conditionalFormatting>
  <conditionalFormatting sqref="P523">
    <cfRule type="cellIs" dxfId="3259" priority="5467" operator="equal">
      <formula>"NO VÁLIDO"</formula>
    </cfRule>
    <cfRule type="cellIs" dxfId="3258" priority="5468" operator="equal">
      <formula>"VÁLIDO"</formula>
    </cfRule>
  </conditionalFormatting>
  <conditionalFormatting sqref="M530">
    <cfRule type="cellIs" dxfId="3257" priority="5464" operator="notEqual">
      <formula>"NO CUMPLE"</formula>
    </cfRule>
    <cfRule type="containsText" dxfId="3256" priority="5465" stopIfTrue="1" operator="containsText" text="NO CUMPLE">
      <formula>NOT(ISERROR(SEARCH("NO CUMPLE",M530)))</formula>
    </cfRule>
    <cfRule type="containsText" dxfId="3255" priority="5466" stopIfTrue="1" operator="containsText" text="CUMPLE">
      <formula>NOT(ISERROR(SEARCH("CUMPLE",M530)))</formula>
    </cfRule>
  </conditionalFormatting>
  <conditionalFormatting sqref="M524:M529">
    <cfRule type="cellIs" dxfId="3254" priority="5462" stopIfTrue="1" operator="equal">
      <formula>"cumple"</formula>
    </cfRule>
    <cfRule type="containsText" dxfId="3253" priority="5463" stopIfTrue="1" operator="containsText" text="NO CUMPLE">
      <formula>NOT(ISERROR(SEARCH("NO CUMPLE",M524)))</formula>
    </cfRule>
  </conditionalFormatting>
  <conditionalFormatting sqref="L524:L529">
    <cfRule type="cellIs" dxfId="3252" priority="5460" stopIfTrue="1" operator="equal">
      <formula>"cumple"</formula>
    </cfRule>
    <cfRule type="containsText" dxfId="3251" priority="5461" stopIfTrue="1" operator="containsText" text="NO CUMPLE">
      <formula>NOT(ISERROR(SEARCH("NO CUMPLE",L524)))</formula>
    </cfRule>
  </conditionalFormatting>
  <conditionalFormatting sqref="D506:D507">
    <cfRule type="cellIs" dxfId="3250" priority="5444" stopIfTrue="1" operator="greaterThan">
      <formula>0</formula>
    </cfRule>
  </conditionalFormatting>
  <conditionalFormatting sqref="D506:D507 F506:H507 G505">
    <cfRule type="cellIs" dxfId="3249" priority="5443" stopIfTrue="1" operator="greaterThan">
      <formula>0</formula>
    </cfRule>
  </conditionalFormatting>
  <conditionalFormatting sqref="T505:V507">
    <cfRule type="cellIs" dxfId="3248" priority="5441" stopIfTrue="1" operator="equal">
      <formula>"NO"</formula>
    </cfRule>
    <cfRule type="cellIs" dxfId="3247" priority="5442" stopIfTrue="1" operator="equal">
      <formula>"SI"</formula>
    </cfRule>
  </conditionalFormatting>
  <conditionalFormatting sqref="T505:V506">
    <cfRule type="cellIs" dxfId="3246" priority="5440" stopIfTrue="1" operator="equal">
      <formula>"NO APLICA"</formula>
    </cfRule>
  </conditionalFormatting>
  <conditionalFormatting sqref="T507:U507">
    <cfRule type="cellIs" dxfId="3245" priority="5439" stopIfTrue="1" operator="equal">
      <formula>"NO APLICA"</formula>
    </cfRule>
  </conditionalFormatting>
  <conditionalFormatting sqref="T507:U507">
    <cfRule type="cellIs" dxfId="3244" priority="5438" stopIfTrue="1" operator="equal">
      <formula>"NO APLICA"</formula>
    </cfRule>
  </conditionalFormatting>
  <conditionalFormatting sqref="V507">
    <cfRule type="cellIs" dxfId="3243" priority="5437" stopIfTrue="1" operator="equal">
      <formula>"NO APLICA"</formula>
    </cfRule>
  </conditionalFormatting>
  <conditionalFormatting sqref="T504:U504">
    <cfRule type="cellIs" dxfId="3242" priority="5436" stopIfTrue="1" operator="equal">
      <formula>"NO APLICA"</formula>
    </cfRule>
  </conditionalFormatting>
  <conditionalFormatting sqref="T504:U504">
    <cfRule type="cellIs" dxfId="3241" priority="5435" stopIfTrue="1" operator="equal">
      <formula>"NO APLICA"</formula>
    </cfRule>
  </conditionalFormatting>
  <conditionalFormatting sqref="V504">
    <cfRule type="cellIs" dxfId="3240" priority="5434" stopIfTrue="1" operator="equal">
      <formula>"NO APLICA"</formula>
    </cfRule>
  </conditionalFormatting>
  <conditionalFormatting sqref="C537:I551 K537:M551 P537:V551">
    <cfRule type="cellIs" dxfId="3239" priority="5433" stopIfTrue="1" operator="greaterThan">
      <formula>0</formula>
    </cfRule>
  </conditionalFormatting>
  <conditionalFormatting sqref="D545:D550">
    <cfRule type="cellIs" dxfId="3238" priority="5432" stopIfTrue="1" operator="greaterThan">
      <formula>0</formula>
    </cfRule>
  </conditionalFormatting>
  <conditionalFormatting sqref="D545:D550 F545:H550">
    <cfRule type="cellIs" dxfId="3237" priority="5431" stopIfTrue="1" operator="greaterThan">
      <formula>0</formula>
    </cfRule>
  </conditionalFormatting>
  <conditionalFormatting sqref="H537:H550">
    <cfRule type="cellIs" dxfId="3236" priority="5430" stopIfTrue="1" operator="greaterThan">
      <formula>0</formula>
    </cfRule>
  </conditionalFormatting>
  <conditionalFormatting sqref="E537:E550">
    <cfRule type="cellIs" dxfId="3235" priority="5429" stopIfTrue="1" operator="greaterThan">
      <formula>0</formula>
    </cfRule>
  </conditionalFormatting>
  <conditionalFormatting sqref="K559:K564">
    <cfRule type="containsText" dxfId="3234" priority="5427" stopIfTrue="1" operator="containsText" text="NO CUMPLE">
      <formula>NOT(ISERROR(SEARCH("NO CUMPLE",K559)))</formula>
    </cfRule>
    <cfRule type="containsText" dxfId="3233" priority="5428" stopIfTrue="1" operator="containsText" text="CUMPLE">
      <formula>NOT(ISERROR(SEARCH("CUMPLE",K559)))</formula>
    </cfRule>
  </conditionalFormatting>
  <conditionalFormatting sqref="S558">
    <cfRule type="cellIs" dxfId="3232" priority="5425" operator="greaterThanOrEqual">
      <formula>NUMMINCONT</formula>
    </cfRule>
    <cfRule type="cellIs" dxfId="3231" priority="5426" operator="lessThan">
      <formula>NUMMINCONT</formula>
    </cfRule>
  </conditionalFormatting>
  <conditionalFormatting sqref="T545:V550">
    <cfRule type="cellIs" dxfId="3230" priority="5423" stopIfTrue="1" operator="equal">
      <formula>"NO"</formula>
    </cfRule>
    <cfRule type="cellIs" dxfId="3229" priority="5424" stopIfTrue="1" operator="equal">
      <formula>"SI"</formula>
    </cfRule>
  </conditionalFormatting>
  <conditionalFormatting sqref="T545:V546">
    <cfRule type="cellIs" dxfId="3228" priority="5422" stopIfTrue="1" operator="equal">
      <formula>"NO APLICA"</formula>
    </cfRule>
  </conditionalFormatting>
  <conditionalFormatting sqref="T547:U550">
    <cfRule type="cellIs" dxfId="3227" priority="5421" stopIfTrue="1" operator="equal">
      <formula>"NO APLICA"</formula>
    </cfRule>
  </conditionalFormatting>
  <conditionalFormatting sqref="T547:U547">
    <cfRule type="cellIs" dxfId="3226" priority="5420" stopIfTrue="1" operator="equal">
      <formula>"NO APLICA"</formula>
    </cfRule>
  </conditionalFormatting>
  <conditionalFormatting sqref="V547:V550">
    <cfRule type="cellIs" dxfId="3225" priority="5419" stopIfTrue="1" operator="equal">
      <formula>"NO APLICA"</formula>
    </cfRule>
  </conditionalFormatting>
  <conditionalFormatting sqref="V556">
    <cfRule type="cellIs" dxfId="3224" priority="5417" operator="equal">
      <formula>"CUMPLE"</formula>
    </cfRule>
    <cfRule type="cellIs" dxfId="3223" priority="5418" operator="equal">
      <formula>"NO CUMPLE"</formula>
    </cfRule>
  </conditionalFormatting>
  <conditionalFormatting sqref="V556:V558">
    <cfRule type="cellIs" dxfId="3222" priority="5416" operator="equal">
      <formula>"VERIFICAR"</formula>
    </cfRule>
  </conditionalFormatting>
  <conditionalFormatting sqref="T551:V551">
    <cfRule type="cellIs" dxfId="3221" priority="5414" stopIfTrue="1" operator="equal">
      <formula>"NO"</formula>
    </cfRule>
    <cfRule type="cellIs" dxfId="3220" priority="5415" stopIfTrue="1" operator="equal">
      <formula>"SI"</formula>
    </cfRule>
  </conditionalFormatting>
  <conditionalFormatting sqref="T551:U551">
    <cfRule type="cellIs" dxfId="3219" priority="5413" stopIfTrue="1" operator="equal">
      <formula>"NO APLICA"</formula>
    </cfRule>
  </conditionalFormatting>
  <conditionalFormatting sqref="V551">
    <cfRule type="cellIs" dxfId="3218" priority="5412" stopIfTrue="1" operator="equal">
      <formula>"NO APLICA"</formula>
    </cfRule>
  </conditionalFormatting>
  <conditionalFormatting sqref="T561">
    <cfRule type="cellIs" dxfId="3217" priority="5410" operator="equal">
      <formula>"CUMPLE"</formula>
    </cfRule>
    <cfRule type="cellIs" dxfId="3216" priority="5411" operator="equal">
      <formula>"NO CUMPLE"</formula>
    </cfRule>
  </conditionalFormatting>
  <conditionalFormatting sqref="T561">
    <cfRule type="cellIs" dxfId="3215" priority="5409" operator="equal">
      <formula>"VERIFICAR"</formula>
    </cfRule>
  </conditionalFormatting>
  <conditionalFormatting sqref="H565">
    <cfRule type="containsText" dxfId="3214" priority="5390" stopIfTrue="1" operator="containsText" text="NO CUMPLE">
      <formula>NOT(ISERROR(SEARCH("NO CUMPLE",H565)))</formula>
    </cfRule>
    <cfRule type="containsText" dxfId="3213" priority="5391" stopIfTrue="1" operator="containsText" text="CUMPLE">
      <formula>NOT(ISERROR(SEARCH("CUMPLE",H565)))</formula>
    </cfRule>
  </conditionalFormatting>
  <conditionalFormatting sqref="J565">
    <cfRule type="containsText" dxfId="3212" priority="5388" stopIfTrue="1" operator="containsText" text="NO CUMPLE">
      <formula>NOT(ISERROR(SEARCH("NO CUMPLE",J565)))</formula>
    </cfRule>
    <cfRule type="containsText" dxfId="3211" priority="5389" stopIfTrue="1" operator="containsText" text="CUMPLE">
      <formula>NOT(ISERROR(SEARCH("CUMPLE",J565)))</formula>
    </cfRule>
  </conditionalFormatting>
  <conditionalFormatting sqref="K565">
    <cfRule type="containsText" dxfId="3210" priority="5386" stopIfTrue="1" operator="containsText" text="NO CUMPLE">
      <formula>NOT(ISERROR(SEARCH("NO CUMPLE",K565)))</formula>
    </cfRule>
    <cfRule type="containsText" dxfId="3209" priority="5387" stopIfTrue="1" operator="containsText" text="CUMPLE">
      <formula>NOT(ISERROR(SEARCH("CUMPLE",K565)))</formula>
    </cfRule>
  </conditionalFormatting>
  <conditionalFormatting sqref="O564">
    <cfRule type="containsText" dxfId="3208" priority="5384" stopIfTrue="1" operator="containsText" text="NO CUMPLE">
      <formula>NOT(ISERROR(SEARCH("NO CUMPLE",O564)))</formula>
    </cfRule>
    <cfRule type="containsText" dxfId="3207" priority="5385" stopIfTrue="1" operator="containsText" text="CUMPLE">
      <formula>NOT(ISERROR(SEARCH("CUMPLE",O564)))</formula>
    </cfRule>
  </conditionalFormatting>
  <conditionalFormatting sqref="O565:S565">
    <cfRule type="cellIs" dxfId="3206" priority="5383" operator="equal">
      <formula>"EL PROPONENTE SE DEBE REQUERIR POR EXPERIENCIA MINIMA EXIGIDA"</formula>
    </cfRule>
  </conditionalFormatting>
  <conditionalFormatting sqref="J537:J551">
    <cfRule type="cellIs" dxfId="3205" priority="5382" stopIfTrue="1" operator="greaterThan">
      <formula>0</formula>
    </cfRule>
  </conditionalFormatting>
  <conditionalFormatting sqref="N559:N564">
    <cfRule type="cellIs" dxfId="3204" priority="5380" operator="equal">
      <formula>"NO"</formula>
    </cfRule>
    <cfRule type="cellIs" dxfId="3203" priority="5381" operator="equal">
      <formula>"SI"</formula>
    </cfRule>
  </conditionalFormatting>
  <conditionalFormatting sqref="I551">
    <cfRule type="cellIs" dxfId="3202" priority="5379" stopIfTrue="1" operator="greaterThan">
      <formula>0</formula>
    </cfRule>
  </conditionalFormatting>
  <conditionalFormatting sqref="K537:L551">
    <cfRule type="cellIs" dxfId="3201" priority="5378" operator="notBetween">
      <formula>$Q$17</formula>
      <formula>$R$17</formula>
    </cfRule>
  </conditionalFormatting>
  <conditionalFormatting sqref="B537:B551">
    <cfRule type="cellIs" dxfId="3200" priority="5377" stopIfTrue="1" operator="greaterThan">
      <formula>0</formula>
    </cfRule>
  </conditionalFormatting>
  <conditionalFormatting sqref="T543:V544 T537:V539">
    <cfRule type="cellIs" dxfId="3199" priority="5375" stopIfTrue="1" operator="equal">
      <formula>"NO"</formula>
    </cfRule>
    <cfRule type="cellIs" dxfId="3198" priority="5376" stopIfTrue="1" operator="equal">
      <formula>"SI"</formula>
    </cfRule>
  </conditionalFormatting>
  <conditionalFormatting sqref="T543:V543 T537:V538">
    <cfRule type="cellIs" dxfId="3197" priority="5374" stopIfTrue="1" operator="equal">
      <formula>"NO APLICA"</formula>
    </cfRule>
  </conditionalFormatting>
  <conditionalFormatting sqref="T544:U544">
    <cfRule type="cellIs" dxfId="3196" priority="5373" stopIfTrue="1" operator="equal">
      <formula>"NO APLICA"</formula>
    </cfRule>
  </conditionalFormatting>
  <conditionalFormatting sqref="T544:U544">
    <cfRule type="cellIs" dxfId="3195" priority="5372" stopIfTrue="1" operator="equal">
      <formula>"NO APLICA"</formula>
    </cfRule>
  </conditionalFormatting>
  <conditionalFormatting sqref="V544">
    <cfRule type="cellIs" dxfId="3194" priority="5371" stopIfTrue="1" operator="equal">
      <formula>"NO APLICA"</formula>
    </cfRule>
  </conditionalFormatting>
  <conditionalFormatting sqref="C537:I551 K537:M551 P537:V551">
    <cfRule type="cellIs" dxfId="3193" priority="5370" operator="equal">
      <formula>0</formula>
    </cfRule>
  </conditionalFormatting>
  <conditionalFormatting sqref="P558">
    <cfRule type="cellIs" dxfId="3192" priority="5367" operator="equal">
      <formula>"NO VÁLIDO"</formula>
    </cfRule>
    <cfRule type="cellIs" dxfId="3191" priority="5368" operator="equal">
      <formula>"VÁLIDO"</formula>
    </cfRule>
  </conditionalFormatting>
  <conditionalFormatting sqref="M565">
    <cfRule type="cellIs" dxfId="3190" priority="5364" operator="notEqual">
      <formula>"NO CUMPLE"</formula>
    </cfRule>
    <cfRule type="containsText" dxfId="3189" priority="5365" stopIfTrue="1" operator="containsText" text="NO CUMPLE">
      <formula>NOT(ISERROR(SEARCH("NO CUMPLE",M565)))</formula>
    </cfRule>
    <cfRule type="containsText" dxfId="3188" priority="5366" stopIfTrue="1" operator="containsText" text="CUMPLE">
      <formula>NOT(ISERROR(SEARCH("CUMPLE",M565)))</formula>
    </cfRule>
  </conditionalFormatting>
  <conditionalFormatting sqref="M559:M564">
    <cfRule type="cellIs" dxfId="3187" priority="5362" stopIfTrue="1" operator="equal">
      <formula>"cumple"</formula>
    </cfRule>
    <cfRule type="containsText" dxfId="3186" priority="5363" stopIfTrue="1" operator="containsText" text="NO CUMPLE">
      <formula>NOT(ISERROR(SEARCH("NO CUMPLE",M559)))</formula>
    </cfRule>
  </conditionalFormatting>
  <conditionalFormatting sqref="L559:L564">
    <cfRule type="cellIs" dxfId="3185" priority="5360" stopIfTrue="1" operator="equal">
      <formula>"cumple"</formula>
    </cfRule>
    <cfRule type="containsText" dxfId="3184" priority="5361" stopIfTrue="1" operator="containsText" text="NO CUMPLE">
      <formula>NOT(ISERROR(SEARCH("NO CUMPLE",L559)))</formula>
    </cfRule>
  </conditionalFormatting>
  <conditionalFormatting sqref="D540:D542">
    <cfRule type="cellIs" dxfId="3183" priority="5344" stopIfTrue="1" operator="greaterThan">
      <formula>0</formula>
    </cfRule>
  </conditionalFormatting>
  <conditionalFormatting sqref="D540:D542 F540:H542">
    <cfRule type="cellIs" dxfId="3182" priority="5343" stopIfTrue="1" operator="greaterThan">
      <formula>0</formula>
    </cfRule>
  </conditionalFormatting>
  <conditionalFormatting sqref="T540:V542">
    <cfRule type="cellIs" dxfId="3181" priority="5341" stopIfTrue="1" operator="equal">
      <formula>"NO"</formula>
    </cfRule>
    <cfRule type="cellIs" dxfId="3180" priority="5342" stopIfTrue="1" operator="equal">
      <formula>"SI"</formula>
    </cfRule>
  </conditionalFormatting>
  <conditionalFormatting sqref="T540:V541">
    <cfRule type="cellIs" dxfId="3179" priority="5340" stopIfTrue="1" operator="equal">
      <formula>"NO APLICA"</formula>
    </cfRule>
  </conditionalFormatting>
  <conditionalFormatting sqref="T542:U542">
    <cfRule type="cellIs" dxfId="3178" priority="5339" stopIfTrue="1" operator="equal">
      <formula>"NO APLICA"</formula>
    </cfRule>
  </conditionalFormatting>
  <conditionalFormatting sqref="T542:U542">
    <cfRule type="cellIs" dxfId="3177" priority="5338" stopIfTrue="1" operator="equal">
      <formula>"NO APLICA"</formula>
    </cfRule>
  </conditionalFormatting>
  <conditionalFormatting sqref="V542">
    <cfRule type="cellIs" dxfId="3176" priority="5337" stopIfTrue="1" operator="equal">
      <formula>"NO APLICA"</formula>
    </cfRule>
  </conditionalFormatting>
  <conditionalFormatting sqref="T539:U539">
    <cfRule type="cellIs" dxfId="3175" priority="5336" stopIfTrue="1" operator="equal">
      <formula>"NO APLICA"</formula>
    </cfRule>
  </conditionalFormatting>
  <conditionalFormatting sqref="T539:U539">
    <cfRule type="cellIs" dxfId="3174" priority="5335" stopIfTrue="1" operator="equal">
      <formula>"NO APLICA"</formula>
    </cfRule>
  </conditionalFormatting>
  <conditionalFormatting sqref="V539">
    <cfRule type="cellIs" dxfId="3173" priority="5334" stopIfTrue="1" operator="equal">
      <formula>"NO APLICA"</formula>
    </cfRule>
  </conditionalFormatting>
  <conditionalFormatting sqref="D579:D584">
    <cfRule type="cellIs" dxfId="3172" priority="5332" stopIfTrue="1" operator="greaterThan">
      <formula>0</formula>
    </cfRule>
  </conditionalFormatting>
  <conditionalFormatting sqref="D579:D584 F579:H584">
    <cfRule type="cellIs" dxfId="3171" priority="5331" stopIfTrue="1" operator="greaterThan">
      <formula>0</formula>
    </cfRule>
  </conditionalFormatting>
  <conditionalFormatting sqref="K593:K598">
    <cfRule type="containsText" dxfId="3170" priority="5327" stopIfTrue="1" operator="containsText" text="NO CUMPLE">
      <formula>NOT(ISERROR(SEARCH("NO CUMPLE",K593)))</formula>
    </cfRule>
    <cfRule type="containsText" dxfId="3169" priority="5328" stopIfTrue="1" operator="containsText" text="CUMPLE">
      <formula>NOT(ISERROR(SEARCH("CUMPLE",K593)))</formula>
    </cfRule>
  </conditionalFormatting>
  <conditionalFormatting sqref="S592">
    <cfRule type="cellIs" dxfId="3168" priority="5325" operator="greaterThanOrEqual">
      <formula>NUMMINCONT</formula>
    </cfRule>
    <cfRule type="cellIs" dxfId="3167" priority="5326" operator="lessThan">
      <formula>NUMMINCONT</formula>
    </cfRule>
  </conditionalFormatting>
  <conditionalFormatting sqref="T579:V584">
    <cfRule type="cellIs" dxfId="3166" priority="5323" stopIfTrue="1" operator="equal">
      <formula>"NO"</formula>
    </cfRule>
    <cfRule type="cellIs" dxfId="3165" priority="5324" stopIfTrue="1" operator="equal">
      <formula>"SI"</formula>
    </cfRule>
  </conditionalFormatting>
  <conditionalFormatting sqref="T579:V580">
    <cfRule type="cellIs" dxfId="3164" priority="5322" stopIfTrue="1" operator="equal">
      <formula>"NO APLICA"</formula>
    </cfRule>
  </conditionalFormatting>
  <conditionalFormatting sqref="T581:U584">
    <cfRule type="cellIs" dxfId="3163" priority="5321" stopIfTrue="1" operator="equal">
      <formula>"NO APLICA"</formula>
    </cfRule>
  </conditionalFormatting>
  <conditionalFormatting sqref="T581:U581">
    <cfRule type="cellIs" dxfId="3162" priority="5320" stopIfTrue="1" operator="equal">
      <formula>"NO APLICA"</formula>
    </cfRule>
  </conditionalFormatting>
  <conditionalFormatting sqref="V581:V584">
    <cfRule type="cellIs" dxfId="3161" priority="5319" stopIfTrue="1" operator="equal">
      <formula>"NO APLICA"</formula>
    </cfRule>
  </conditionalFormatting>
  <conditionalFormatting sqref="V590">
    <cfRule type="cellIs" dxfId="3160" priority="5317" operator="equal">
      <formula>"CUMPLE"</formula>
    </cfRule>
    <cfRule type="cellIs" dxfId="3159" priority="5318" operator="equal">
      <formula>"NO CUMPLE"</formula>
    </cfRule>
  </conditionalFormatting>
  <conditionalFormatting sqref="V590:V592">
    <cfRule type="cellIs" dxfId="3158" priority="5316" operator="equal">
      <formula>"VERIFICAR"</formula>
    </cfRule>
  </conditionalFormatting>
  <conditionalFormatting sqref="T585:V585">
    <cfRule type="cellIs" dxfId="3157" priority="5314" stopIfTrue="1" operator="equal">
      <formula>"NO"</formula>
    </cfRule>
    <cfRule type="cellIs" dxfId="3156" priority="5315" stopIfTrue="1" operator="equal">
      <formula>"SI"</formula>
    </cfRule>
  </conditionalFormatting>
  <conditionalFormatting sqref="T585:U585">
    <cfRule type="cellIs" dxfId="3155" priority="5313" stopIfTrue="1" operator="equal">
      <formula>"NO APLICA"</formula>
    </cfRule>
  </conditionalFormatting>
  <conditionalFormatting sqref="V585">
    <cfRule type="cellIs" dxfId="3154" priority="5312" stopIfTrue="1" operator="equal">
      <formula>"NO APLICA"</formula>
    </cfRule>
  </conditionalFormatting>
  <conditionalFormatting sqref="T595">
    <cfRule type="cellIs" dxfId="3153" priority="5310" operator="equal">
      <formula>"CUMPLE"</formula>
    </cfRule>
    <cfRule type="cellIs" dxfId="3152" priority="5311" operator="equal">
      <formula>"NO CUMPLE"</formula>
    </cfRule>
  </conditionalFormatting>
  <conditionalFormatting sqref="T595">
    <cfRule type="cellIs" dxfId="3151" priority="5309" operator="equal">
      <formula>"VERIFICAR"</formula>
    </cfRule>
  </conditionalFormatting>
  <conditionalFormatting sqref="H599">
    <cfRule type="containsText" dxfId="3150" priority="5290" stopIfTrue="1" operator="containsText" text="NO CUMPLE">
      <formula>NOT(ISERROR(SEARCH("NO CUMPLE",H599)))</formula>
    </cfRule>
    <cfRule type="containsText" dxfId="3149" priority="5291" stopIfTrue="1" operator="containsText" text="CUMPLE">
      <formula>NOT(ISERROR(SEARCH("CUMPLE",H599)))</formula>
    </cfRule>
  </conditionalFormatting>
  <conditionalFormatting sqref="J599">
    <cfRule type="containsText" dxfId="3148" priority="5288" stopIfTrue="1" operator="containsText" text="NO CUMPLE">
      <formula>NOT(ISERROR(SEARCH("NO CUMPLE",J599)))</formula>
    </cfRule>
    <cfRule type="containsText" dxfId="3147" priority="5289" stopIfTrue="1" operator="containsText" text="CUMPLE">
      <formula>NOT(ISERROR(SEARCH("CUMPLE",J599)))</formula>
    </cfRule>
  </conditionalFormatting>
  <conditionalFormatting sqref="K599">
    <cfRule type="containsText" dxfId="3146" priority="5286" stopIfTrue="1" operator="containsText" text="NO CUMPLE">
      <formula>NOT(ISERROR(SEARCH("NO CUMPLE",K599)))</formula>
    </cfRule>
    <cfRule type="containsText" dxfId="3145" priority="5287" stopIfTrue="1" operator="containsText" text="CUMPLE">
      <formula>NOT(ISERROR(SEARCH("CUMPLE",K599)))</formula>
    </cfRule>
  </conditionalFormatting>
  <conditionalFormatting sqref="O598">
    <cfRule type="containsText" dxfId="3144" priority="5284" stopIfTrue="1" operator="containsText" text="NO CUMPLE">
      <formula>NOT(ISERROR(SEARCH("NO CUMPLE",O598)))</formula>
    </cfRule>
    <cfRule type="containsText" dxfId="3143" priority="5285" stopIfTrue="1" operator="containsText" text="CUMPLE">
      <formula>NOT(ISERROR(SEARCH("CUMPLE",O598)))</formula>
    </cfRule>
  </conditionalFormatting>
  <conditionalFormatting sqref="O599:S599">
    <cfRule type="cellIs" dxfId="3142" priority="5283" operator="equal">
      <formula>"EL PROPONENTE SE DEBE REQUERIR POR EXPERIENCIA MINIMA EXIGIDA"</formula>
    </cfRule>
  </conditionalFormatting>
  <conditionalFormatting sqref="N593:N598">
    <cfRule type="cellIs" dxfId="3141" priority="5280" operator="equal">
      <formula>"NO"</formula>
    </cfRule>
    <cfRule type="cellIs" dxfId="3140" priority="5281" operator="equal">
      <formula>"SI"</formula>
    </cfRule>
  </conditionalFormatting>
  <conditionalFormatting sqref="I585">
    <cfRule type="cellIs" dxfId="3139" priority="5279" stopIfTrue="1" operator="greaterThan">
      <formula>0</formula>
    </cfRule>
  </conditionalFormatting>
  <conditionalFormatting sqref="T577:V578">
    <cfRule type="cellIs" dxfId="3138" priority="5275" stopIfTrue="1" operator="equal">
      <formula>"NO"</formula>
    </cfRule>
    <cfRule type="cellIs" dxfId="3137" priority="5276" stopIfTrue="1" operator="equal">
      <formula>"SI"</formula>
    </cfRule>
  </conditionalFormatting>
  <conditionalFormatting sqref="T577:V577 T572:V572">
    <cfRule type="cellIs" dxfId="3136" priority="5274" stopIfTrue="1" operator="equal">
      <formula>"NO APLICA"</formula>
    </cfRule>
  </conditionalFormatting>
  <conditionalFormatting sqref="T578:U578">
    <cfRule type="cellIs" dxfId="3135" priority="5273" stopIfTrue="1" operator="equal">
      <formula>"NO APLICA"</formula>
    </cfRule>
  </conditionalFormatting>
  <conditionalFormatting sqref="T578:U578">
    <cfRule type="cellIs" dxfId="3134" priority="5272" stopIfTrue="1" operator="equal">
      <formula>"NO APLICA"</formula>
    </cfRule>
  </conditionalFormatting>
  <conditionalFormatting sqref="V578">
    <cfRule type="cellIs" dxfId="3133" priority="5271" stopIfTrue="1" operator="equal">
      <formula>"NO APLICA"</formula>
    </cfRule>
  </conditionalFormatting>
  <conditionalFormatting sqref="P592">
    <cfRule type="cellIs" dxfId="3132" priority="5267" operator="equal">
      <formula>"NO VÁLIDO"</formula>
    </cfRule>
    <cfRule type="cellIs" dxfId="3131" priority="5268" operator="equal">
      <formula>"VÁLIDO"</formula>
    </cfRule>
  </conditionalFormatting>
  <conditionalFormatting sqref="M599">
    <cfRule type="cellIs" dxfId="3130" priority="5264" operator="notEqual">
      <formula>"NO CUMPLE"</formula>
    </cfRule>
    <cfRule type="containsText" dxfId="3129" priority="5265" stopIfTrue="1" operator="containsText" text="NO CUMPLE">
      <formula>NOT(ISERROR(SEARCH("NO CUMPLE",M599)))</formula>
    </cfRule>
    <cfRule type="containsText" dxfId="3128" priority="5266" stopIfTrue="1" operator="containsText" text="CUMPLE">
      <formula>NOT(ISERROR(SEARCH("CUMPLE",M599)))</formula>
    </cfRule>
  </conditionalFormatting>
  <conditionalFormatting sqref="M593:M598">
    <cfRule type="cellIs" dxfId="3127" priority="5262" stopIfTrue="1" operator="equal">
      <formula>"cumple"</formula>
    </cfRule>
    <cfRule type="containsText" dxfId="3126" priority="5263" stopIfTrue="1" operator="containsText" text="NO CUMPLE">
      <formula>NOT(ISERROR(SEARCH("NO CUMPLE",M593)))</formula>
    </cfRule>
  </conditionalFormatting>
  <conditionalFormatting sqref="L593:L598">
    <cfRule type="cellIs" dxfId="3125" priority="5260" stopIfTrue="1" operator="equal">
      <formula>"cumple"</formula>
    </cfRule>
    <cfRule type="containsText" dxfId="3124" priority="5261" stopIfTrue="1" operator="containsText" text="NO CUMPLE">
      <formula>NOT(ISERROR(SEARCH("NO CUMPLE",L593)))</formula>
    </cfRule>
  </conditionalFormatting>
  <conditionalFormatting sqref="D574:D576">
    <cfRule type="cellIs" dxfId="3123" priority="5244" stopIfTrue="1" operator="greaterThan">
      <formula>0</formula>
    </cfRule>
  </conditionalFormatting>
  <conditionalFormatting sqref="D574:D576 F574:H576">
    <cfRule type="cellIs" dxfId="3122" priority="5243" stopIfTrue="1" operator="greaterThan">
      <formula>0</formula>
    </cfRule>
  </conditionalFormatting>
  <conditionalFormatting sqref="T574:V576">
    <cfRule type="cellIs" dxfId="3121" priority="5241" stopIfTrue="1" operator="equal">
      <formula>"NO"</formula>
    </cfRule>
    <cfRule type="cellIs" dxfId="3120" priority="5242" stopIfTrue="1" operator="equal">
      <formula>"SI"</formula>
    </cfRule>
  </conditionalFormatting>
  <conditionalFormatting sqref="T574:V575">
    <cfRule type="cellIs" dxfId="3119" priority="5240" stopIfTrue="1" operator="equal">
      <formula>"NO APLICA"</formula>
    </cfRule>
  </conditionalFormatting>
  <conditionalFormatting sqref="T576:U576">
    <cfRule type="cellIs" dxfId="3118" priority="5239" stopIfTrue="1" operator="equal">
      <formula>"NO APLICA"</formula>
    </cfRule>
  </conditionalFormatting>
  <conditionalFormatting sqref="T576:U576">
    <cfRule type="cellIs" dxfId="3117" priority="5238" stopIfTrue="1" operator="equal">
      <formula>"NO APLICA"</formula>
    </cfRule>
  </conditionalFormatting>
  <conditionalFormatting sqref="V576">
    <cfRule type="cellIs" dxfId="3116" priority="5237" stopIfTrue="1" operator="equal">
      <formula>"NO APLICA"</formula>
    </cfRule>
  </conditionalFormatting>
  <conditionalFormatting sqref="T573:U573">
    <cfRule type="cellIs" dxfId="3115" priority="5236" stopIfTrue="1" operator="equal">
      <formula>"NO APLICA"</formula>
    </cfRule>
  </conditionalFormatting>
  <conditionalFormatting sqref="T573:U573">
    <cfRule type="cellIs" dxfId="3114" priority="5235" stopIfTrue="1" operator="equal">
      <formula>"NO APLICA"</formula>
    </cfRule>
  </conditionalFormatting>
  <conditionalFormatting sqref="V573">
    <cfRule type="cellIs" dxfId="3113" priority="5234" stopIfTrue="1" operator="equal">
      <formula>"NO APLICA"</formula>
    </cfRule>
  </conditionalFormatting>
  <conditionalFormatting sqref="D613:D618">
    <cfRule type="cellIs" dxfId="3112" priority="5232" stopIfTrue="1" operator="greaterThan">
      <formula>0</formula>
    </cfRule>
  </conditionalFormatting>
  <conditionalFormatting sqref="D613:D618 F613:H618">
    <cfRule type="cellIs" dxfId="3111" priority="5231" stopIfTrue="1" operator="greaterThan">
      <formula>0</formula>
    </cfRule>
  </conditionalFormatting>
  <conditionalFormatting sqref="K627:K632">
    <cfRule type="containsText" dxfId="3110" priority="5227" stopIfTrue="1" operator="containsText" text="NO CUMPLE">
      <formula>NOT(ISERROR(SEARCH("NO CUMPLE",K627)))</formula>
    </cfRule>
    <cfRule type="containsText" dxfId="3109" priority="5228" stopIfTrue="1" operator="containsText" text="CUMPLE">
      <formula>NOT(ISERROR(SEARCH("CUMPLE",K627)))</formula>
    </cfRule>
  </conditionalFormatting>
  <conditionalFormatting sqref="S626">
    <cfRule type="cellIs" dxfId="3108" priority="5225" operator="greaterThanOrEqual">
      <formula>NUMMINCONT</formula>
    </cfRule>
    <cfRule type="cellIs" dxfId="3107" priority="5226" operator="lessThan">
      <formula>NUMMINCONT</formula>
    </cfRule>
  </conditionalFormatting>
  <conditionalFormatting sqref="T613:V618">
    <cfRule type="cellIs" dxfId="3106" priority="5223" stopIfTrue="1" operator="equal">
      <formula>"NO"</formula>
    </cfRule>
    <cfRule type="cellIs" dxfId="3105" priority="5224" stopIfTrue="1" operator="equal">
      <formula>"SI"</formula>
    </cfRule>
  </conditionalFormatting>
  <conditionalFormatting sqref="T613:V614">
    <cfRule type="cellIs" dxfId="3104" priority="5222" stopIfTrue="1" operator="equal">
      <formula>"NO APLICA"</formula>
    </cfRule>
  </conditionalFormatting>
  <conditionalFormatting sqref="T615:U618">
    <cfRule type="cellIs" dxfId="3103" priority="5221" stopIfTrue="1" operator="equal">
      <formula>"NO APLICA"</formula>
    </cfRule>
  </conditionalFormatting>
  <conditionalFormatting sqref="T615:U615">
    <cfRule type="cellIs" dxfId="3102" priority="5220" stopIfTrue="1" operator="equal">
      <formula>"NO APLICA"</formula>
    </cfRule>
  </conditionalFormatting>
  <conditionalFormatting sqref="V615:V618">
    <cfRule type="cellIs" dxfId="3101" priority="5219" stopIfTrue="1" operator="equal">
      <formula>"NO APLICA"</formula>
    </cfRule>
  </conditionalFormatting>
  <conditionalFormatting sqref="V624">
    <cfRule type="cellIs" dxfId="3100" priority="5217" operator="equal">
      <formula>"CUMPLE"</formula>
    </cfRule>
    <cfRule type="cellIs" dxfId="3099" priority="5218" operator="equal">
      <formula>"NO CUMPLE"</formula>
    </cfRule>
  </conditionalFormatting>
  <conditionalFormatting sqref="V624:V626">
    <cfRule type="cellIs" dxfId="3098" priority="5216" operator="equal">
      <formula>"VERIFICAR"</formula>
    </cfRule>
  </conditionalFormatting>
  <conditionalFormatting sqref="T619:V619">
    <cfRule type="cellIs" dxfId="3097" priority="5214" stopIfTrue="1" operator="equal">
      <formula>"NO"</formula>
    </cfRule>
    <cfRule type="cellIs" dxfId="3096" priority="5215" stopIfTrue="1" operator="equal">
      <formula>"SI"</formula>
    </cfRule>
  </conditionalFormatting>
  <conditionalFormatting sqref="T619:U619">
    <cfRule type="cellIs" dxfId="3095" priority="5213" stopIfTrue="1" operator="equal">
      <formula>"NO APLICA"</formula>
    </cfRule>
  </conditionalFormatting>
  <conditionalFormatting sqref="V619">
    <cfRule type="cellIs" dxfId="3094" priority="5212" stopIfTrue="1" operator="equal">
      <formula>"NO APLICA"</formula>
    </cfRule>
  </conditionalFormatting>
  <conditionalFormatting sqref="T629">
    <cfRule type="cellIs" dxfId="3093" priority="5210" operator="equal">
      <formula>"CUMPLE"</formula>
    </cfRule>
    <cfRule type="cellIs" dxfId="3092" priority="5211" operator="equal">
      <formula>"NO CUMPLE"</formula>
    </cfRule>
  </conditionalFormatting>
  <conditionalFormatting sqref="T629">
    <cfRule type="cellIs" dxfId="3091" priority="5209" operator="equal">
      <formula>"VERIFICAR"</formula>
    </cfRule>
  </conditionalFormatting>
  <conditionalFormatting sqref="H633">
    <cfRule type="containsText" dxfId="3090" priority="5190" stopIfTrue="1" operator="containsText" text="NO CUMPLE">
      <formula>NOT(ISERROR(SEARCH("NO CUMPLE",H633)))</formula>
    </cfRule>
    <cfRule type="containsText" dxfId="3089" priority="5191" stopIfTrue="1" operator="containsText" text="CUMPLE">
      <formula>NOT(ISERROR(SEARCH("CUMPLE",H633)))</formula>
    </cfRule>
  </conditionalFormatting>
  <conditionalFormatting sqref="J633">
    <cfRule type="containsText" dxfId="3088" priority="5188" stopIfTrue="1" operator="containsText" text="NO CUMPLE">
      <formula>NOT(ISERROR(SEARCH("NO CUMPLE",J633)))</formula>
    </cfRule>
    <cfRule type="containsText" dxfId="3087" priority="5189" stopIfTrue="1" operator="containsText" text="CUMPLE">
      <formula>NOT(ISERROR(SEARCH("CUMPLE",J633)))</formula>
    </cfRule>
  </conditionalFormatting>
  <conditionalFormatting sqref="K633">
    <cfRule type="containsText" dxfId="3086" priority="5186" stopIfTrue="1" operator="containsText" text="NO CUMPLE">
      <formula>NOT(ISERROR(SEARCH("NO CUMPLE",K633)))</formula>
    </cfRule>
    <cfRule type="containsText" dxfId="3085" priority="5187" stopIfTrue="1" operator="containsText" text="CUMPLE">
      <formula>NOT(ISERROR(SEARCH("CUMPLE",K633)))</formula>
    </cfRule>
  </conditionalFormatting>
  <conditionalFormatting sqref="O632">
    <cfRule type="containsText" dxfId="3084" priority="5184" stopIfTrue="1" operator="containsText" text="NO CUMPLE">
      <formula>NOT(ISERROR(SEARCH("NO CUMPLE",O632)))</formula>
    </cfRule>
    <cfRule type="containsText" dxfId="3083" priority="5185" stopIfTrue="1" operator="containsText" text="CUMPLE">
      <formula>NOT(ISERROR(SEARCH("CUMPLE",O632)))</formula>
    </cfRule>
  </conditionalFormatting>
  <conditionalFormatting sqref="O633:S633">
    <cfRule type="cellIs" dxfId="3082" priority="5183" operator="equal">
      <formula>"EL PROPONENTE SE DEBE REQUERIR POR EXPERIENCIA MINIMA EXIGIDA"</formula>
    </cfRule>
  </conditionalFormatting>
  <conditionalFormatting sqref="N627:N632">
    <cfRule type="cellIs" dxfId="3081" priority="5180" operator="equal">
      <formula>"NO"</formula>
    </cfRule>
    <cfRule type="cellIs" dxfId="3080" priority="5181" operator="equal">
      <formula>"SI"</formula>
    </cfRule>
  </conditionalFormatting>
  <conditionalFormatting sqref="I619">
    <cfRule type="cellIs" dxfId="3079" priority="5179" stopIfTrue="1" operator="greaterThan">
      <formula>0</formula>
    </cfRule>
  </conditionalFormatting>
  <conditionalFormatting sqref="T611:V612">
    <cfRule type="cellIs" dxfId="3078" priority="5175" stopIfTrue="1" operator="equal">
      <formula>"NO"</formula>
    </cfRule>
    <cfRule type="cellIs" dxfId="3077" priority="5176" stopIfTrue="1" operator="equal">
      <formula>"SI"</formula>
    </cfRule>
  </conditionalFormatting>
  <conditionalFormatting sqref="T611:V611">
    <cfRule type="cellIs" dxfId="3076" priority="5174" stopIfTrue="1" operator="equal">
      <formula>"NO APLICA"</formula>
    </cfRule>
  </conditionalFormatting>
  <conditionalFormatting sqref="T612:U612">
    <cfRule type="cellIs" dxfId="3075" priority="5173" stopIfTrue="1" operator="equal">
      <formula>"NO APLICA"</formula>
    </cfRule>
  </conditionalFormatting>
  <conditionalFormatting sqref="T612:U612">
    <cfRule type="cellIs" dxfId="3074" priority="5172" stopIfTrue="1" operator="equal">
      <formula>"NO APLICA"</formula>
    </cfRule>
  </conditionalFormatting>
  <conditionalFormatting sqref="V612">
    <cfRule type="cellIs" dxfId="3073" priority="5171" stopIfTrue="1" operator="equal">
      <formula>"NO APLICA"</formula>
    </cfRule>
  </conditionalFormatting>
  <conditionalFormatting sqref="P626">
    <cfRule type="cellIs" dxfId="3072" priority="5167" operator="equal">
      <formula>"NO VÁLIDO"</formula>
    </cfRule>
    <cfRule type="cellIs" dxfId="3071" priority="5168" operator="equal">
      <formula>"VÁLIDO"</formula>
    </cfRule>
  </conditionalFormatting>
  <conditionalFormatting sqref="M633">
    <cfRule type="cellIs" dxfId="3070" priority="5164" operator="notEqual">
      <formula>"NO CUMPLE"</formula>
    </cfRule>
    <cfRule type="containsText" dxfId="3069" priority="5165" stopIfTrue="1" operator="containsText" text="NO CUMPLE">
      <formula>NOT(ISERROR(SEARCH("NO CUMPLE",M633)))</formula>
    </cfRule>
    <cfRule type="containsText" dxfId="3068" priority="5166" stopIfTrue="1" operator="containsText" text="CUMPLE">
      <formula>NOT(ISERROR(SEARCH("CUMPLE",M633)))</formula>
    </cfRule>
  </conditionalFormatting>
  <conditionalFormatting sqref="M627:M632">
    <cfRule type="cellIs" dxfId="3067" priority="5162" stopIfTrue="1" operator="equal">
      <formula>"cumple"</formula>
    </cfRule>
    <cfRule type="containsText" dxfId="3066" priority="5163" stopIfTrue="1" operator="containsText" text="NO CUMPLE">
      <formula>NOT(ISERROR(SEARCH("NO CUMPLE",M627)))</formula>
    </cfRule>
  </conditionalFormatting>
  <conditionalFormatting sqref="L627:L632">
    <cfRule type="cellIs" dxfId="3065" priority="5160" stopIfTrue="1" operator="equal">
      <formula>"cumple"</formula>
    </cfRule>
    <cfRule type="containsText" dxfId="3064" priority="5161" stopIfTrue="1" operator="containsText" text="NO CUMPLE">
      <formula>NOT(ISERROR(SEARCH("NO CUMPLE",L627)))</formula>
    </cfRule>
  </conditionalFormatting>
  <conditionalFormatting sqref="D608:D610">
    <cfRule type="cellIs" dxfId="3063" priority="5144" stopIfTrue="1" operator="greaterThan">
      <formula>0</formula>
    </cfRule>
  </conditionalFormatting>
  <conditionalFormatting sqref="D608:D610 F608:H610">
    <cfRule type="cellIs" dxfId="3062" priority="5143" stopIfTrue="1" operator="greaterThan">
      <formula>0</formula>
    </cfRule>
  </conditionalFormatting>
  <conditionalFormatting sqref="T608:V610">
    <cfRule type="cellIs" dxfId="3061" priority="5141" stopIfTrue="1" operator="equal">
      <formula>"NO"</formula>
    </cfRule>
    <cfRule type="cellIs" dxfId="3060" priority="5142" stopIfTrue="1" operator="equal">
      <formula>"SI"</formula>
    </cfRule>
  </conditionalFormatting>
  <conditionalFormatting sqref="T608:V609">
    <cfRule type="cellIs" dxfId="3059" priority="5140" stopIfTrue="1" operator="equal">
      <formula>"NO APLICA"</formula>
    </cfRule>
  </conditionalFormatting>
  <conditionalFormatting sqref="T610:U610">
    <cfRule type="cellIs" dxfId="3058" priority="5139" stopIfTrue="1" operator="equal">
      <formula>"NO APLICA"</formula>
    </cfRule>
  </conditionalFormatting>
  <conditionalFormatting sqref="T610:U610">
    <cfRule type="cellIs" dxfId="3057" priority="5138" stopIfTrue="1" operator="equal">
      <formula>"NO APLICA"</formula>
    </cfRule>
  </conditionalFormatting>
  <conditionalFormatting sqref="V610">
    <cfRule type="cellIs" dxfId="3056" priority="5137" stopIfTrue="1" operator="equal">
      <formula>"NO APLICA"</formula>
    </cfRule>
  </conditionalFormatting>
  <conditionalFormatting sqref="T607:U607">
    <cfRule type="cellIs" dxfId="3055" priority="5136" stopIfTrue="1" operator="equal">
      <formula>"NO APLICA"</formula>
    </cfRule>
  </conditionalFormatting>
  <conditionalFormatting sqref="T607:U607">
    <cfRule type="cellIs" dxfId="3054" priority="5135" stopIfTrue="1" operator="equal">
      <formula>"NO APLICA"</formula>
    </cfRule>
  </conditionalFormatting>
  <conditionalFormatting sqref="V607">
    <cfRule type="cellIs" dxfId="3053" priority="5134" stopIfTrue="1" operator="equal">
      <formula>"NO APLICA"</formula>
    </cfRule>
  </conditionalFormatting>
  <conditionalFormatting sqref="P643:V651 R642:V642">
    <cfRule type="cellIs" dxfId="3052" priority="5133" stopIfTrue="1" operator="greaterThan">
      <formula>0</formula>
    </cfRule>
  </conditionalFormatting>
  <conditionalFormatting sqref="D645:D650">
    <cfRule type="cellIs" dxfId="3051" priority="5132" stopIfTrue="1" operator="greaterThan">
      <formula>0</formula>
    </cfRule>
  </conditionalFormatting>
  <conditionalFormatting sqref="D645:D650 F645:H650">
    <cfRule type="cellIs" dxfId="3050" priority="5131" stopIfTrue="1" operator="greaterThan">
      <formula>0</formula>
    </cfRule>
  </conditionalFormatting>
  <conditionalFormatting sqref="K659:K664">
    <cfRule type="containsText" dxfId="3049" priority="5127" stopIfTrue="1" operator="containsText" text="NO CUMPLE">
      <formula>NOT(ISERROR(SEARCH("NO CUMPLE",K659)))</formula>
    </cfRule>
    <cfRule type="containsText" dxfId="3048" priority="5128" stopIfTrue="1" operator="containsText" text="CUMPLE">
      <formula>NOT(ISERROR(SEARCH("CUMPLE",K659)))</formula>
    </cfRule>
  </conditionalFormatting>
  <conditionalFormatting sqref="S658">
    <cfRule type="cellIs" dxfId="3047" priority="5125" operator="greaterThanOrEqual">
      <formula>NUMMINCONT</formula>
    </cfRule>
    <cfRule type="cellIs" dxfId="3046" priority="5126" operator="lessThan">
      <formula>NUMMINCONT</formula>
    </cfRule>
  </conditionalFormatting>
  <conditionalFormatting sqref="T645:V650">
    <cfRule type="cellIs" dxfId="3045" priority="5123" stopIfTrue="1" operator="equal">
      <formula>"NO"</formula>
    </cfRule>
    <cfRule type="cellIs" dxfId="3044" priority="5124" stopIfTrue="1" operator="equal">
      <formula>"SI"</formula>
    </cfRule>
  </conditionalFormatting>
  <conditionalFormatting sqref="T645:V646">
    <cfRule type="cellIs" dxfId="3043" priority="5122" stopIfTrue="1" operator="equal">
      <formula>"NO APLICA"</formula>
    </cfRule>
  </conditionalFormatting>
  <conditionalFormatting sqref="T647:U650">
    <cfRule type="cellIs" dxfId="3042" priority="5121" stopIfTrue="1" operator="equal">
      <formula>"NO APLICA"</formula>
    </cfRule>
  </conditionalFormatting>
  <conditionalFormatting sqref="T647:U647">
    <cfRule type="cellIs" dxfId="3041" priority="5120" stopIfTrue="1" operator="equal">
      <formula>"NO APLICA"</formula>
    </cfRule>
  </conditionalFormatting>
  <conditionalFormatting sqref="V647:V650">
    <cfRule type="cellIs" dxfId="3040" priority="5119" stopIfTrue="1" operator="equal">
      <formula>"NO APLICA"</formula>
    </cfRule>
  </conditionalFormatting>
  <conditionalFormatting sqref="V656">
    <cfRule type="cellIs" dxfId="3039" priority="5117" operator="equal">
      <formula>"CUMPLE"</formula>
    </cfRule>
    <cfRule type="cellIs" dxfId="3038" priority="5118" operator="equal">
      <formula>"NO CUMPLE"</formula>
    </cfRule>
  </conditionalFormatting>
  <conditionalFormatting sqref="V656:V658">
    <cfRule type="cellIs" dxfId="3037" priority="5116" operator="equal">
      <formula>"VERIFICAR"</formula>
    </cfRule>
  </conditionalFormatting>
  <conditionalFormatting sqref="T651:V651">
    <cfRule type="cellIs" dxfId="3036" priority="5114" stopIfTrue="1" operator="equal">
      <formula>"NO"</formula>
    </cfRule>
    <cfRule type="cellIs" dxfId="3035" priority="5115" stopIfTrue="1" operator="equal">
      <formula>"SI"</formula>
    </cfRule>
  </conditionalFormatting>
  <conditionalFormatting sqref="T651:U651">
    <cfRule type="cellIs" dxfId="3034" priority="5113" stopIfTrue="1" operator="equal">
      <formula>"NO APLICA"</formula>
    </cfRule>
  </conditionalFormatting>
  <conditionalFormatting sqref="V651">
    <cfRule type="cellIs" dxfId="3033" priority="5112" stopIfTrue="1" operator="equal">
      <formula>"NO APLICA"</formula>
    </cfRule>
  </conditionalFormatting>
  <conditionalFormatting sqref="T661">
    <cfRule type="cellIs" dxfId="3032" priority="5110" operator="equal">
      <formula>"CUMPLE"</formula>
    </cfRule>
    <cfRule type="cellIs" dxfId="3031" priority="5111" operator="equal">
      <formula>"NO CUMPLE"</formula>
    </cfRule>
  </conditionalFormatting>
  <conditionalFormatting sqref="T661">
    <cfRule type="cellIs" dxfId="3030" priority="5109" operator="equal">
      <formula>"VERIFICAR"</formula>
    </cfRule>
  </conditionalFormatting>
  <conditionalFormatting sqref="H665">
    <cfRule type="containsText" dxfId="3029" priority="5090" stopIfTrue="1" operator="containsText" text="NO CUMPLE">
      <formula>NOT(ISERROR(SEARCH("NO CUMPLE",H665)))</formula>
    </cfRule>
    <cfRule type="containsText" dxfId="3028" priority="5091" stopIfTrue="1" operator="containsText" text="CUMPLE">
      <formula>NOT(ISERROR(SEARCH("CUMPLE",H665)))</formula>
    </cfRule>
  </conditionalFormatting>
  <conditionalFormatting sqref="J665">
    <cfRule type="containsText" dxfId="3027" priority="5088" stopIfTrue="1" operator="containsText" text="NO CUMPLE">
      <formula>NOT(ISERROR(SEARCH("NO CUMPLE",J665)))</formula>
    </cfRule>
    <cfRule type="containsText" dxfId="3026" priority="5089" stopIfTrue="1" operator="containsText" text="CUMPLE">
      <formula>NOT(ISERROR(SEARCH("CUMPLE",J665)))</formula>
    </cfRule>
  </conditionalFormatting>
  <conditionalFormatting sqref="K665">
    <cfRule type="containsText" dxfId="3025" priority="5086" stopIfTrue="1" operator="containsText" text="NO CUMPLE">
      <formula>NOT(ISERROR(SEARCH("NO CUMPLE",K665)))</formula>
    </cfRule>
    <cfRule type="containsText" dxfId="3024" priority="5087" stopIfTrue="1" operator="containsText" text="CUMPLE">
      <formula>NOT(ISERROR(SEARCH("CUMPLE",K665)))</formula>
    </cfRule>
  </conditionalFormatting>
  <conditionalFormatting sqref="O664">
    <cfRule type="containsText" dxfId="3023" priority="5084" stopIfTrue="1" operator="containsText" text="NO CUMPLE">
      <formula>NOT(ISERROR(SEARCH("NO CUMPLE",O664)))</formula>
    </cfRule>
    <cfRule type="containsText" dxfId="3022" priority="5085" stopIfTrue="1" operator="containsText" text="CUMPLE">
      <formula>NOT(ISERROR(SEARCH("CUMPLE",O664)))</formula>
    </cfRule>
  </conditionalFormatting>
  <conditionalFormatting sqref="O665:S665">
    <cfRule type="cellIs" dxfId="3021" priority="5083" operator="equal">
      <formula>"EL PROPONENTE SE DEBE REQUERIR POR EXPERIENCIA MINIMA EXIGIDA"</formula>
    </cfRule>
  </conditionalFormatting>
  <conditionalFormatting sqref="N659:N664">
    <cfRule type="cellIs" dxfId="3020" priority="5080" operator="equal">
      <formula>"NO"</formula>
    </cfRule>
    <cfRule type="cellIs" dxfId="3019" priority="5081" operator="equal">
      <formula>"SI"</formula>
    </cfRule>
  </conditionalFormatting>
  <conditionalFormatting sqref="I651">
    <cfRule type="cellIs" dxfId="3018" priority="5079" stopIfTrue="1" operator="greaterThan">
      <formula>0</formula>
    </cfRule>
  </conditionalFormatting>
  <conditionalFormatting sqref="T643:V644 T640:V640">
    <cfRule type="cellIs" dxfId="3017" priority="5075" stopIfTrue="1" operator="equal">
      <formula>"NO"</formula>
    </cfRule>
    <cfRule type="cellIs" dxfId="3016" priority="5076" stopIfTrue="1" operator="equal">
      <formula>"SI"</formula>
    </cfRule>
  </conditionalFormatting>
  <conditionalFormatting sqref="T643:V643 T640:V640">
    <cfRule type="cellIs" dxfId="3015" priority="5074" stopIfTrue="1" operator="equal">
      <formula>"NO APLICA"</formula>
    </cfRule>
  </conditionalFormatting>
  <conditionalFormatting sqref="T644:U644">
    <cfRule type="cellIs" dxfId="3014" priority="5073" stopIfTrue="1" operator="equal">
      <formula>"NO APLICA"</formula>
    </cfRule>
  </conditionalFormatting>
  <conditionalFormatting sqref="T644:U644">
    <cfRule type="cellIs" dxfId="3013" priority="5072" stopIfTrue="1" operator="equal">
      <formula>"NO APLICA"</formula>
    </cfRule>
  </conditionalFormatting>
  <conditionalFormatting sqref="V644">
    <cfRule type="cellIs" dxfId="3012" priority="5071" stopIfTrue="1" operator="equal">
      <formula>"NO APLICA"</formula>
    </cfRule>
  </conditionalFormatting>
  <conditionalFormatting sqref="P643:V651 R642:V642">
    <cfRule type="cellIs" dxfId="3011" priority="5070" operator="equal">
      <formula>0</formula>
    </cfRule>
  </conditionalFormatting>
  <conditionalFormatting sqref="P658">
    <cfRule type="cellIs" dxfId="3010" priority="5067" operator="equal">
      <formula>"NO VÁLIDO"</formula>
    </cfRule>
    <cfRule type="cellIs" dxfId="3009" priority="5068" operator="equal">
      <formula>"VÁLIDO"</formula>
    </cfRule>
  </conditionalFormatting>
  <conditionalFormatting sqref="M665">
    <cfRule type="cellIs" dxfId="3008" priority="5064" operator="notEqual">
      <formula>"NO CUMPLE"</formula>
    </cfRule>
    <cfRule type="containsText" dxfId="3007" priority="5065" stopIfTrue="1" operator="containsText" text="NO CUMPLE">
      <formula>NOT(ISERROR(SEARCH("NO CUMPLE",M665)))</formula>
    </cfRule>
    <cfRule type="containsText" dxfId="3006" priority="5066" stopIfTrue="1" operator="containsText" text="CUMPLE">
      <formula>NOT(ISERROR(SEARCH("CUMPLE",M665)))</formula>
    </cfRule>
  </conditionalFormatting>
  <conditionalFormatting sqref="M659:M664">
    <cfRule type="cellIs" dxfId="3005" priority="5062" stopIfTrue="1" operator="equal">
      <formula>"cumple"</formula>
    </cfRule>
    <cfRule type="containsText" dxfId="3004" priority="5063" stopIfTrue="1" operator="containsText" text="NO CUMPLE">
      <formula>NOT(ISERROR(SEARCH("NO CUMPLE",M659)))</formula>
    </cfRule>
  </conditionalFormatting>
  <conditionalFormatting sqref="L659:L664">
    <cfRule type="cellIs" dxfId="3003" priority="5060" stopIfTrue="1" operator="equal">
      <formula>"cumple"</formula>
    </cfRule>
    <cfRule type="containsText" dxfId="3002" priority="5061" stopIfTrue="1" operator="containsText" text="NO CUMPLE">
      <formula>NOT(ISERROR(SEARCH("NO CUMPLE",L659)))</formula>
    </cfRule>
  </conditionalFormatting>
  <conditionalFormatting sqref="D641:D642">
    <cfRule type="cellIs" dxfId="3001" priority="5044" stopIfTrue="1" operator="greaterThan">
      <formula>0</formula>
    </cfRule>
  </conditionalFormatting>
  <conditionalFormatting sqref="D641:D642 F641:H642">
    <cfRule type="cellIs" dxfId="3000" priority="5043" stopIfTrue="1" operator="greaterThan">
      <formula>0</formula>
    </cfRule>
  </conditionalFormatting>
  <conditionalFormatting sqref="T641:V642">
    <cfRule type="cellIs" dxfId="2999" priority="5041" stopIfTrue="1" operator="equal">
      <formula>"NO"</formula>
    </cfRule>
    <cfRule type="cellIs" dxfId="2998" priority="5042" stopIfTrue="1" operator="equal">
      <formula>"SI"</formula>
    </cfRule>
  </conditionalFormatting>
  <conditionalFormatting sqref="T641:V642">
    <cfRule type="cellIs" dxfId="2997" priority="5040" stopIfTrue="1" operator="equal">
      <formula>"NO APLICA"</formula>
    </cfRule>
  </conditionalFormatting>
  <conditionalFormatting sqref="D679:D684">
    <cfRule type="cellIs" dxfId="2996" priority="5032" stopIfTrue="1" operator="greaterThan">
      <formula>0</formula>
    </cfRule>
  </conditionalFormatting>
  <conditionalFormatting sqref="D679:D684 F679:H684">
    <cfRule type="cellIs" dxfId="2995" priority="5031" stopIfTrue="1" operator="greaterThan">
      <formula>0</formula>
    </cfRule>
  </conditionalFormatting>
  <conditionalFormatting sqref="K693:K698">
    <cfRule type="containsText" dxfId="2994" priority="5027" stopIfTrue="1" operator="containsText" text="NO CUMPLE">
      <formula>NOT(ISERROR(SEARCH("NO CUMPLE",K693)))</formula>
    </cfRule>
    <cfRule type="containsText" dxfId="2993" priority="5028" stopIfTrue="1" operator="containsText" text="CUMPLE">
      <formula>NOT(ISERROR(SEARCH("CUMPLE",K693)))</formula>
    </cfRule>
  </conditionalFormatting>
  <conditionalFormatting sqref="S692">
    <cfRule type="cellIs" dxfId="2992" priority="5025" operator="greaterThanOrEqual">
      <formula>NUMMINCONT</formula>
    </cfRule>
    <cfRule type="cellIs" dxfId="2991" priority="5026" operator="lessThan">
      <formula>NUMMINCONT</formula>
    </cfRule>
  </conditionalFormatting>
  <conditionalFormatting sqref="T679:V684">
    <cfRule type="cellIs" dxfId="2990" priority="5023" stopIfTrue="1" operator="equal">
      <formula>"NO"</formula>
    </cfRule>
    <cfRule type="cellIs" dxfId="2989" priority="5024" stopIfTrue="1" operator="equal">
      <formula>"SI"</formula>
    </cfRule>
  </conditionalFormatting>
  <conditionalFormatting sqref="T679:V680">
    <cfRule type="cellIs" dxfId="2988" priority="5022" stopIfTrue="1" operator="equal">
      <formula>"NO APLICA"</formula>
    </cfRule>
  </conditionalFormatting>
  <conditionalFormatting sqref="T681:U684">
    <cfRule type="cellIs" dxfId="2987" priority="5021" stopIfTrue="1" operator="equal">
      <formula>"NO APLICA"</formula>
    </cfRule>
  </conditionalFormatting>
  <conditionalFormatting sqref="T681:U681">
    <cfRule type="cellIs" dxfId="2986" priority="5020" stopIfTrue="1" operator="equal">
      <formula>"NO APLICA"</formula>
    </cfRule>
  </conditionalFormatting>
  <conditionalFormatting sqref="V681:V684">
    <cfRule type="cellIs" dxfId="2985" priority="5019" stopIfTrue="1" operator="equal">
      <formula>"NO APLICA"</formula>
    </cfRule>
  </conditionalFormatting>
  <conditionalFormatting sqref="V690">
    <cfRule type="cellIs" dxfId="2984" priority="5017" operator="equal">
      <formula>"CUMPLE"</formula>
    </cfRule>
    <cfRule type="cellIs" dxfId="2983" priority="5018" operator="equal">
      <formula>"NO CUMPLE"</formula>
    </cfRule>
  </conditionalFormatting>
  <conditionalFormatting sqref="V690:V692">
    <cfRule type="cellIs" dxfId="2982" priority="5016" operator="equal">
      <formula>"VERIFICAR"</formula>
    </cfRule>
  </conditionalFormatting>
  <conditionalFormatting sqref="T685:V685">
    <cfRule type="cellIs" dxfId="2981" priority="5014" stopIfTrue="1" operator="equal">
      <formula>"NO"</formula>
    </cfRule>
    <cfRule type="cellIs" dxfId="2980" priority="5015" stopIfTrue="1" operator="equal">
      <formula>"SI"</formula>
    </cfRule>
  </conditionalFormatting>
  <conditionalFormatting sqref="T685:U685">
    <cfRule type="cellIs" dxfId="2979" priority="5013" stopIfTrue="1" operator="equal">
      <formula>"NO APLICA"</formula>
    </cfRule>
  </conditionalFormatting>
  <conditionalFormatting sqref="V685">
    <cfRule type="cellIs" dxfId="2978" priority="5012" stopIfTrue="1" operator="equal">
      <formula>"NO APLICA"</formula>
    </cfRule>
  </conditionalFormatting>
  <conditionalFormatting sqref="T695">
    <cfRule type="cellIs" dxfId="2977" priority="5010" operator="equal">
      <formula>"CUMPLE"</formula>
    </cfRule>
    <cfRule type="cellIs" dxfId="2976" priority="5011" operator="equal">
      <formula>"NO CUMPLE"</formula>
    </cfRule>
  </conditionalFormatting>
  <conditionalFormatting sqref="T695">
    <cfRule type="cellIs" dxfId="2975" priority="5009" operator="equal">
      <formula>"VERIFICAR"</formula>
    </cfRule>
  </conditionalFormatting>
  <conditionalFormatting sqref="H699">
    <cfRule type="containsText" dxfId="2974" priority="4990" stopIfTrue="1" operator="containsText" text="NO CUMPLE">
      <formula>NOT(ISERROR(SEARCH("NO CUMPLE",H699)))</formula>
    </cfRule>
    <cfRule type="containsText" dxfId="2973" priority="4991" stopIfTrue="1" operator="containsText" text="CUMPLE">
      <formula>NOT(ISERROR(SEARCH("CUMPLE",H699)))</formula>
    </cfRule>
  </conditionalFormatting>
  <conditionalFormatting sqref="J699">
    <cfRule type="containsText" dxfId="2972" priority="4988" stopIfTrue="1" operator="containsText" text="NO CUMPLE">
      <formula>NOT(ISERROR(SEARCH("NO CUMPLE",J699)))</formula>
    </cfRule>
    <cfRule type="containsText" dxfId="2971" priority="4989" stopIfTrue="1" operator="containsText" text="CUMPLE">
      <formula>NOT(ISERROR(SEARCH("CUMPLE",J699)))</formula>
    </cfRule>
  </conditionalFormatting>
  <conditionalFormatting sqref="K699">
    <cfRule type="containsText" dxfId="2970" priority="4986" stopIfTrue="1" operator="containsText" text="NO CUMPLE">
      <formula>NOT(ISERROR(SEARCH("NO CUMPLE",K699)))</formula>
    </cfRule>
    <cfRule type="containsText" dxfId="2969" priority="4987" stopIfTrue="1" operator="containsText" text="CUMPLE">
      <formula>NOT(ISERROR(SEARCH("CUMPLE",K699)))</formula>
    </cfRule>
  </conditionalFormatting>
  <conditionalFormatting sqref="O698">
    <cfRule type="containsText" dxfId="2968" priority="4984" stopIfTrue="1" operator="containsText" text="NO CUMPLE">
      <formula>NOT(ISERROR(SEARCH("NO CUMPLE",O698)))</formula>
    </cfRule>
    <cfRule type="containsText" dxfId="2967" priority="4985" stopIfTrue="1" operator="containsText" text="CUMPLE">
      <formula>NOT(ISERROR(SEARCH("CUMPLE",O698)))</formula>
    </cfRule>
  </conditionalFormatting>
  <conditionalFormatting sqref="O699:S699">
    <cfRule type="cellIs" dxfId="2966" priority="4983" operator="equal">
      <formula>"EL PROPONENTE SE DEBE REQUERIR POR EXPERIENCIA MINIMA EXIGIDA"</formula>
    </cfRule>
  </conditionalFormatting>
  <conditionalFormatting sqref="N693:N698">
    <cfRule type="cellIs" dxfId="2965" priority="4980" operator="equal">
      <formula>"NO"</formula>
    </cfRule>
    <cfRule type="cellIs" dxfId="2964" priority="4981" operator="equal">
      <formula>"SI"</formula>
    </cfRule>
  </conditionalFormatting>
  <conditionalFormatting sqref="I685">
    <cfRule type="cellIs" dxfId="2963" priority="4979" stopIfTrue="1" operator="greaterThan">
      <formula>0</formula>
    </cfRule>
  </conditionalFormatting>
  <conditionalFormatting sqref="T677:V678 T672:V674">
    <cfRule type="cellIs" dxfId="2962" priority="4975" stopIfTrue="1" operator="equal">
      <formula>"NO"</formula>
    </cfRule>
    <cfRule type="cellIs" dxfId="2961" priority="4976" stopIfTrue="1" operator="equal">
      <formula>"SI"</formula>
    </cfRule>
  </conditionalFormatting>
  <conditionalFormatting sqref="T677:V677 T672:V673">
    <cfRule type="cellIs" dxfId="2960" priority="4974" stopIfTrue="1" operator="equal">
      <formula>"NO APLICA"</formula>
    </cfRule>
  </conditionalFormatting>
  <conditionalFormatting sqref="T678:U678">
    <cfRule type="cellIs" dxfId="2959" priority="4973" stopIfTrue="1" operator="equal">
      <formula>"NO APLICA"</formula>
    </cfRule>
  </conditionalFormatting>
  <conditionalFormatting sqref="T678:U678">
    <cfRule type="cellIs" dxfId="2958" priority="4972" stopIfTrue="1" operator="equal">
      <formula>"NO APLICA"</formula>
    </cfRule>
  </conditionalFormatting>
  <conditionalFormatting sqref="V678">
    <cfRule type="cellIs" dxfId="2957" priority="4971" stopIfTrue="1" operator="equal">
      <formula>"NO APLICA"</formula>
    </cfRule>
  </conditionalFormatting>
  <conditionalFormatting sqref="P692">
    <cfRule type="cellIs" dxfId="2956" priority="4967" operator="equal">
      <formula>"NO VÁLIDO"</formula>
    </cfRule>
    <cfRule type="cellIs" dxfId="2955" priority="4968" operator="equal">
      <formula>"VÁLIDO"</formula>
    </cfRule>
  </conditionalFormatting>
  <conditionalFormatting sqref="M699">
    <cfRule type="cellIs" dxfId="2954" priority="4964" operator="notEqual">
      <formula>"NO CUMPLE"</formula>
    </cfRule>
    <cfRule type="containsText" dxfId="2953" priority="4965" stopIfTrue="1" operator="containsText" text="NO CUMPLE">
      <formula>NOT(ISERROR(SEARCH("NO CUMPLE",M699)))</formula>
    </cfRule>
    <cfRule type="containsText" dxfId="2952" priority="4966" stopIfTrue="1" operator="containsText" text="CUMPLE">
      <formula>NOT(ISERROR(SEARCH("CUMPLE",M699)))</formula>
    </cfRule>
  </conditionalFormatting>
  <conditionalFormatting sqref="M693:M698">
    <cfRule type="cellIs" dxfId="2951" priority="4962" stopIfTrue="1" operator="equal">
      <formula>"cumple"</formula>
    </cfRule>
    <cfRule type="containsText" dxfId="2950" priority="4963" stopIfTrue="1" operator="containsText" text="NO CUMPLE">
      <formula>NOT(ISERROR(SEARCH("NO CUMPLE",M693)))</formula>
    </cfRule>
  </conditionalFormatting>
  <conditionalFormatting sqref="L693:L698">
    <cfRule type="cellIs" dxfId="2949" priority="4960" stopIfTrue="1" operator="equal">
      <formula>"cumple"</formula>
    </cfRule>
    <cfRule type="containsText" dxfId="2948" priority="4961" stopIfTrue="1" operator="containsText" text="NO CUMPLE">
      <formula>NOT(ISERROR(SEARCH("NO CUMPLE",L693)))</formula>
    </cfRule>
  </conditionalFormatting>
  <conditionalFormatting sqref="T676:U676">
    <cfRule type="cellIs" dxfId="2947" priority="4939" stopIfTrue="1" operator="equal">
      <formula>"NO APLICA"</formula>
    </cfRule>
  </conditionalFormatting>
  <conditionalFormatting sqref="T676:U676">
    <cfRule type="cellIs" dxfId="2946" priority="4938" stopIfTrue="1" operator="equal">
      <formula>"NO APLICA"</formula>
    </cfRule>
  </conditionalFormatting>
  <conditionalFormatting sqref="V676">
    <cfRule type="cellIs" dxfId="2945" priority="4937" stopIfTrue="1" operator="equal">
      <formula>"NO APLICA"</formula>
    </cfRule>
  </conditionalFormatting>
  <conditionalFormatting sqref="T674:U674">
    <cfRule type="cellIs" dxfId="2944" priority="4936" stopIfTrue="1" operator="equal">
      <formula>"NO APLICA"</formula>
    </cfRule>
  </conditionalFormatting>
  <conditionalFormatting sqref="T674:U674">
    <cfRule type="cellIs" dxfId="2943" priority="4935" stopIfTrue="1" operator="equal">
      <formula>"NO APLICA"</formula>
    </cfRule>
  </conditionalFormatting>
  <conditionalFormatting sqref="V674">
    <cfRule type="cellIs" dxfId="2942" priority="4934" stopIfTrue="1" operator="equal">
      <formula>"NO APLICA"</formula>
    </cfRule>
  </conditionalFormatting>
  <conditionalFormatting sqref="D707:D709">
    <cfRule type="cellIs" dxfId="2941" priority="4932" stopIfTrue="1" operator="greaterThan">
      <formula>0</formula>
    </cfRule>
  </conditionalFormatting>
  <conditionalFormatting sqref="F707:H707 D707:D709 H712 H708:H710">
    <cfRule type="cellIs" dxfId="2940" priority="4931" stopIfTrue="1" operator="greaterThan">
      <formula>0</formula>
    </cfRule>
  </conditionalFormatting>
  <conditionalFormatting sqref="K721:K726">
    <cfRule type="containsText" dxfId="2939" priority="4927" stopIfTrue="1" operator="containsText" text="NO CUMPLE">
      <formula>NOT(ISERROR(SEARCH("NO CUMPLE",K721)))</formula>
    </cfRule>
    <cfRule type="containsText" dxfId="2938" priority="4928" stopIfTrue="1" operator="containsText" text="CUMPLE">
      <formula>NOT(ISERROR(SEARCH("CUMPLE",K721)))</formula>
    </cfRule>
  </conditionalFormatting>
  <conditionalFormatting sqref="S720">
    <cfRule type="cellIs" dxfId="2937" priority="4925" operator="greaterThanOrEqual">
      <formula>NUMMINCONT</formula>
    </cfRule>
    <cfRule type="cellIs" dxfId="2936" priority="4926" operator="lessThan">
      <formula>NUMMINCONT</formula>
    </cfRule>
  </conditionalFormatting>
  <conditionalFormatting sqref="T707:V707">
    <cfRule type="cellIs" dxfId="2935" priority="4923" stopIfTrue="1" operator="equal">
      <formula>"NO"</formula>
    </cfRule>
    <cfRule type="cellIs" dxfId="2934" priority="4924" stopIfTrue="1" operator="equal">
      <formula>"SI"</formula>
    </cfRule>
  </conditionalFormatting>
  <conditionalFormatting sqref="T707:V707">
    <cfRule type="cellIs" dxfId="2933" priority="4922" stopIfTrue="1" operator="equal">
      <formula>"NO APLICA"</formula>
    </cfRule>
  </conditionalFormatting>
  <conditionalFormatting sqref="V718">
    <cfRule type="cellIs" dxfId="2932" priority="4917" operator="equal">
      <formula>"CUMPLE"</formula>
    </cfRule>
    <cfRule type="cellIs" dxfId="2931" priority="4918" operator="equal">
      <formula>"NO CUMPLE"</formula>
    </cfRule>
  </conditionalFormatting>
  <conditionalFormatting sqref="V718:V720">
    <cfRule type="cellIs" dxfId="2930" priority="4916" operator="equal">
      <formula>"VERIFICAR"</formula>
    </cfRule>
  </conditionalFormatting>
  <conditionalFormatting sqref="T713:V713">
    <cfRule type="cellIs" dxfId="2929" priority="4914" stopIfTrue="1" operator="equal">
      <formula>"NO"</formula>
    </cfRule>
    <cfRule type="cellIs" dxfId="2928" priority="4915" stopIfTrue="1" operator="equal">
      <formula>"SI"</formula>
    </cfRule>
  </conditionalFormatting>
  <conditionalFormatting sqref="T713:U713">
    <cfRule type="cellIs" dxfId="2927" priority="4913" stopIfTrue="1" operator="equal">
      <formula>"NO APLICA"</formula>
    </cfRule>
  </conditionalFormatting>
  <conditionalFormatting sqref="V713">
    <cfRule type="cellIs" dxfId="2926" priority="4912" stopIfTrue="1" operator="equal">
      <formula>"NO APLICA"</formula>
    </cfRule>
  </conditionalFormatting>
  <conditionalFormatting sqref="T723">
    <cfRule type="cellIs" dxfId="2925" priority="4910" operator="equal">
      <formula>"CUMPLE"</formula>
    </cfRule>
    <cfRule type="cellIs" dxfId="2924" priority="4911" operator="equal">
      <formula>"NO CUMPLE"</formula>
    </cfRule>
  </conditionalFormatting>
  <conditionalFormatting sqref="T723">
    <cfRule type="cellIs" dxfId="2923" priority="4909" operator="equal">
      <formula>"VERIFICAR"</formula>
    </cfRule>
  </conditionalFormatting>
  <conditionalFormatting sqref="H727">
    <cfRule type="containsText" dxfId="2922" priority="4890" stopIfTrue="1" operator="containsText" text="NO CUMPLE">
      <formula>NOT(ISERROR(SEARCH("NO CUMPLE",H727)))</formula>
    </cfRule>
    <cfRule type="containsText" dxfId="2921" priority="4891" stopIfTrue="1" operator="containsText" text="CUMPLE">
      <formula>NOT(ISERROR(SEARCH("CUMPLE",H727)))</formula>
    </cfRule>
  </conditionalFormatting>
  <conditionalFormatting sqref="J727">
    <cfRule type="containsText" dxfId="2920" priority="4888" stopIfTrue="1" operator="containsText" text="NO CUMPLE">
      <formula>NOT(ISERROR(SEARCH("NO CUMPLE",J727)))</formula>
    </cfRule>
    <cfRule type="containsText" dxfId="2919" priority="4889" stopIfTrue="1" operator="containsText" text="CUMPLE">
      <formula>NOT(ISERROR(SEARCH("CUMPLE",J727)))</formula>
    </cfRule>
  </conditionalFormatting>
  <conditionalFormatting sqref="K727">
    <cfRule type="containsText" dxfId="2918" priority="4886" stopIfTrue="1" operator="containsText" text="NO CUMPLE">
      <formula>NOT(ISERROR(SEARCH("NO CUMPLE",K727)))</formula>
    </cfRule>
    <cfRule type="containsText" dxfId="2917" priority="4887" stopIfTrue="1" operator="containsText" text="CUMPLE">
      <formula>NOT(ISERROR(SEARCH("CUMPLE",K727)))</formula>
    </cfRule>
  </conditionalFormatting>
  <conditionalFormatting sqref="O726">
    <cfRule type="containsText" dxfId="2916" priority="4884" stopIfTrue="1" operator="containsText" text="NO CUMPLE">
      <formula>NOT(ISERROR(SEARCH("NO CUMPLE",O726)))</formula>
    </cfRule>
    <cfRule type="containsText" dxfId="2915" priority="4885" stopIfTrue="1" operator="containsText" text="CUMPLE">
      <formula>NOT(ISERROR(SEARCH("CUMPLE",O726)))</formula>
    </cfRule>
  </conditionalFormatting>
  <conditionalFormatting sqref="O727:S727">
    <cfRule type="cellIs" dxfId="2914" priority="4883" operator="equal">
      <formula>"EL PROPONENTE SE DEBE REQUERIR POR EXPERIENCIA MINIMA EXIGIDA"</formula>
    </cfRule>
  </conditionalFormatting>
  <conditionalFormatting sqref="N721:N726">
    <cfRule type="cellIs" dxfId="2913" priority="4880" operator="equal">
      <formula>"NO"</formula>
    </cfRule>
    <cfRule type="cellIs" dxfId="2912" priority="4881" operator="equal">
      <formula>"SI"</formula>
    </cfRule>
  </conditionalFormatting>
  <conditionalFormatting sqref="I713">
    <cfRule type="cellIs" dxfId="2911" priority="4879" stopIfTrue="1" operator="greaterThan">
      <formula>0</formula>
    </cfRule>
  </conditionalFormatting>
  <conditionalFormatting sqref="T706:U706">
    <cfRule type="cellIs" dxfId="2910" priority="4873" stopIfTrue="1" operator="equal">
      <formula>"NO APLICA"</formula>
    </cfRule>
  </conditionalFormatting>
  <conditionalFormatting sqref="T706:U706">
    <cfRule type="cellIs" dxfId="2909" priority="4872" stopIfTrue="1" operator="equal">
      <formula>"NO APLICA"</formula>
    </cfRule>
  </conditionalFormatting>
  <conditionalFormatting sqref="V706">
    <cfRule type="cellIs" dxfId="2908" priority="4871" stopIfTrue="1" operator="equal">
      <formula>"NO APLICA"</formula>
    </cfRule>
  </conditionalFormatting>
  <conditionalFormatting sqref="P720">
    <cfRule type="cellIs" dxfId="2907" priority="4867" operator="equal">
      <formula>"NO VÁLIDO"</formula>
    </cfRule>
    <cfRule type="cellIs" dxfId="2906" priority="4868" operator="equal">
      <formula>"VÁLIDO"</formula>
    </cfRule>
  </conditionalFormatting>
  <conditionalFormatting sqref="M727">
    <cfRule type="cellIs" dxfId="2905" priority="4864" operator="notEqual">
      <formula>"NO CUMPLE"</formula>
    </cfRule>
    <cfRule type="containsText" dxfId="2904" priority="4865" stopIfTrue="1" operator="containsText" text="NO CUMPLE">
      <formula>NOT(ISERROR(SEARCH("NO CUMPLE",M727)))</formula>
    </cfRule>
    <cfRule type="containsText" dxfId="2903" priority="4866" stopIfTrue="1" operator="containsText" text="CUMPLE">
      <formula>NOT(ISERROR(SEARCH("CUMPLE",M727)))</formula>
    </cfRule>
  </conditionalFormatting>
  <conditionalFormatting sqref="M721:M726">
    <cfRule type="cellIs" dxfId="2902" priority="4862" stopIfTrue="1" operator="equal">
      <formula>"cumple"</formula>
    </cfRule>
    <cfRule type="containsText" dxfId="2901" priority="4863" stopIfTrue="1" operator="containsText" text="NO CUMPLE">
      <formula>NOT(ISERROR(SEARCH("NO CUMPLE",M721)))</formula>
    </cfRule>
  </conditionalFormatting>
  <conditionalFormatting sqref="L721:L726">
    <cfRule type="cellIs" dxfId="2900" priority="4860" stopIfTrue="1" operator="equal">
      <formula>"cumple"</formula>
    </cfRule>
    <cfRule type="containsText" dxfId="2899" priority="4861" stopIfTrue="1" operator="containsText" text="NO CUMPLE">
      <formula>NOT(ISERROR(SEARCH("NO CUMPLE",L721)))</formula>
    </cfRule>
  </conditionalFormatting>
  <conditionalFormatting sqref="C734:I748 K734:M748 P734:V748">
    <cfRule type="cellIs" dxfId="2898" priority="4833" stopIfTrue="1" operator="greaterThan">
      <formula>0</formula>
    </cfRule>
  </conditionalFormatting>
  <conditionalFormatting sqref="D742:D747">
    <cfRule type="cellIs" dxfId="2897" priority="4832" stopIfTrue="1" operator="greaterThan">
      <formula>0</formula>
    </cfRule>
  </conditionalFormatting>
  <conditionalFormatting sqref="D742:D747 F742:H747">
    <cfRule type="cellIs" dxfId="2896" priority="4831" stopIfTrue="1" operator="greaterThan">
      <formula>0</formula>
    </cfRule>
  </conditionalFormatting>
  <conditionalFormatting sqref="H734:H747">
    <cfRule type="cellIs" dxfId="2895" priority="4830" stopIfTrue="1" operator="greaterThan">
      <formula>0</formula>
    </cfRule>
  </conditionalFormatting>
  <conditionalFormatting sqref="E734:E747">
    <cfRule type="cellIs" dxfId="2894" priority="4829" stopIfTrue="1" operator="greaterThan">
      <formula>0</formula>
    </cfRule>
  </conditionalFormatting>
  <conditionalFormatting sqref="K756:K761">
    <cfRule type="containsText" dxfId="2893" priority="4827" stopIfTrue="1" operator="containsText" text="NO CUMPLE">
      <formula>NOT(ISERROR(SEARCH("NO CUMPLE",K756)))</formula>
    </cfRule>
    <cfRule type="containsText" dxfId="2892" priority="4828" stopIfTrue="1" operator="containsText" text="CUMPLE">
      <formula>NOT(ISERROR(SEARCH("CUMPLE",K756)))</formula>
    </cfRule>
  </conditionalFormatting>
  <conditionalFormatting sqref="S755">
    <cfRule type="cellIs" dxfId="2891" priority="4825" operator="greaterThanOrEqual">
      <formula>NUMMINCONT</formula>
    </cfRule>
    <cfRule type="cellIs" dxfId="2890" priority="4826" operator="lessThan">
      <formula>NUMMINCONT</formula>
    </cfRule>
  </conditionalFormatting>
  <conditionalFormatting sqref="T742:V747">
    <cfRule type="cellIs" dxfId="2889" priority="4823" stopIfTrue="1" operator="equal">
      <formula>"NO"</formula>
    </cfRule>
    <cfRule type="cellIs" dxfId="2888" priority="4824" stopIfTrue="1" operator="equal">
      <formula>"SI"</formula>
    </cfRule>
  </conditionalFormatting>
  <conditionalFormatting sqref="T742:V743">
    <cfRule type="cellIs" dxfId="2887" priority="4822" stopIfTrue="1" operator="equal">
      <formula>"NO APLICA"</formula>
    </cfRule>
  </conditionalFormatting>
  <conditionalFormatting sqref="T744:U747">
    <cfRule type="cellIs" dxfId="2886" priority="4821" stopIfTrue="1" operator="equal">
      <formula>"NO APLICA"</formula>
    </cfRule>
  </conditionalFormatting>
  <conditionalFormatting sqref="T744:U744">
    <cfRule type="cellIs" dxfId="2885" priority="4820" stopIfTrue="1" operator="equal">
      <formula>"NO APLICA"</formula>
    </cfRule>
  </conditionalFormatting>
  <conditionalFormatting sqref="V744:V747">
    <cfRule type="cellIs" dxfId="2884" priority="4819" stopIfTrue="1" operator="equal">
      <formula>"NO APLICA"</formula>
    </cfRule>
  </conditionalFormatting>
  <conditionalFormatting sqref="V753">
    <cfRule type="cellIs" dxfId="2883" priority="4817" operator="equal">
      <formula>"CUMPLE"</formula>
    </cfRule>
    <cfRule type="cellIs" dxfId="2882" priority="4818" operator="equal">
      <formula>"NO CUMPLE"</formula>
    </cfRule>
  </conditionalFormatting>
  <conditionalFormatting sqref="V753:V755">
    <cfRule type="cellIs" dxfId="2881" priority="4816" operator="equal">
      <formula>"VERIFICAR"</formula>
    </cfRule>
  </conditionalFormatting>
  <conditionalFormatting sqref="T748:V748">
    <cfRule type="cellIs" dxfId="2880" priority="4814" stopIfTrue="1" operator="equal">
      <formula>"NO"</formula>
    </cfRule>
    <cfRule type="cellIs" dxfId="2879" priority="4815" stopIfTrue="1" operator="equal">
      <formula>"SI"</formula>
    </cfRule>
  </conditionalFormatting>
  <conditionalFormatting sqref="T748:U748">
    <cfRule type="cellIs" dxfId="2878" priority="4813" stopIfTrue="1" operator="equal">
      <formula>"NO APLICA"</formula>
    </cfRule>
  </conditionalFormatting>
  <conditionalFormatting sqref="V748">
    <cfRule type="cellIs" dxfId="2877" priority="4812" stopIfTrue="1" operator="equal">
      <formula>"NO APLICA"</formula>
    </cfRule>
  </conditionalFormatting>
  <conditionalFormatting sqref="T758">
    <cfRule type="cellIs" dxfId="2876" priority="4810" operator="equal">
      <formula>"CUMPLE"</formula>
    </cfRule>
    <cfRule type="cellIs" dxfId="2875" priority="4811" operator="equal">
      <formula>"NO CUMPLE"</formula>
    </cfRule>
  </conditionalFormatting>
  <conditionalFormatting sqref="T758">
    <cfRule type="cellIs" dxfId="2874" priority="4809" operator="equal">
      <formula>"VERIFICAR"</formula>
    </cfRule>
  </conditionalFormatting>
  <conditionalFormatting sqref="H762">
    <cfRule type="containsText" dxfId="2873" priority="4790" stopIfTrue="1" operator="containsText" text="NO CUMPLE">
      <formula>NOT(ISERROR(SEARCH("NO CUMPLE",H762)))</formula>
    </cfRule>
    <cfRule type="containsText" dxfId="2872" priority="4791" stopIfTrue="1" operator="containsText" text="CUMPLE">
      <formula>NOT(ISERROR(SEARCH("CUMPLE",H762)))</formula>
    </cfRule>
  </conditionalFormatting>
  <conditionalFormatting sqref="J762">
    <cfRule type="containsText" dxfId="2871" priority="4788" stopIfTrue="1" operator="containsText" text="NO CUMPLE">
      <formula>NOT(ISERROR(SEARCH("NO CUMPLE",J762)))</formula>
    </cfRule>
    <cfRule type="containsText" dxfId="2870" priority="4789" stopIfTrue="1" operator="containsText" text="CUMPLE">
      <formula>NOT(ISERROR(SEARCH("CUMPLE",J762)))</formula>
    </cfRule>
  </conditionalFormatting>
  <conditionalFormatting sqref="K762">
    <cfRule type="containsText" dxfId="2869" priority="4786" stopIfTrue="1" operator="containsText" text="NO CUMPLE">
      <formula>NOT(ISERROR(SEARCH("NO CUMPLE",K762)))</formula>
    </cfRule>
    <cfRule type="containsText" dxfId="2868" priority="4787" stopIfTrue="1" operator="containsText" text="CUMPLE">
      <formula>NOT(ISERROR(SEARCH("CUMPLE",K762)))</formula>
    </cfRule>
  </conditionalFormatting>
  <conditionalFormatting sqref="O761">
    <cfRule type="containsText" dxfId="2867" priority="4784" stopIfTrue="1" operator="containsText" text="NO CUMPLE">
      <formula>NOT(ISERROR(SEARCH("NO CUMPLE",O761)))</formula>
    </cfRule>
    <cfRule type="containsText" dxfId="2866" priority="4785" stopIfTrue="1" operator="containsText" text="CUMPLE">
      <formula>NOT(ISERROR(SEARCH("CUMPLE",O761)))</formula>
    </cfRule>
  </conditionalFormatting>
  <conditionalFormatting sqref="O762:S762">
    <cfRule type="cellIs" dxfId="2865" priority="4783" operator="equal">
      <formula>"EL PROPONENTE SE DEBE REQUERIR POR EXPERIENCIA MINIMA EXIGIDA"</formula>
    </cfRule>
  </conditionalFormatting>
  <conditionalFormatting sqref="J734:J748">
    <cfRule type="cellIs" dxfId="2864" priority="4782" stopIfTrue="1" operator="greaterThan">
      <formula>0</formula>
    </cfRule>
  </conditionalFormatting>
  <conditionalFormatting sqref="N756:N761">
    <cfRule type="cellIs" dxfId="2863" priority="4780" operator="equal">
      <formula>"NO"</formula>
    </cfRule>
    <cfRule type="cellIs" dxfId="2862" priority="4781" operator="equal">
      <formula>"SI"</formula>
    </cfRule>
  </conditionalFormatting>
  <conditionalFormatting sqref="I748">
    <cfRule type="cellIs" dxfId="2861" priority="4779" stopIfTrue="1" operator="greaterThan">
      <formula>0</formula>
    </cfRule>
  </conditionalFormatting>
  <conditionalFormatting sqref="K734:L748">
    <cfRule type="cellIs" dxfId="2860" priority="4778" operator="notBetween">
      <formula>$Q$17</formula>
      <formula>$R$17</formula>
    </cfRule>
  </conditionalFormatting>
  <conditionalFormatting sqref="B734:B748">
    <cfRule type="cellIs" dxfId="2859" priority="4777" stopIfTrue="1" operator="greaterThan">
      <formula>0</formula>
    </cfRule>
  </conditionalFormatting>
  <conditionalFormatting sqref="T740:V741 T734:V736">
    <cfRule type="cellIs" dxfId="2858" priority="4775" stopIfTrue="1" operator="equal">
      <formula>"NO"</formula>
    </cfRule>
    <cfRule type="cellIs" dxfId="2857" priority="4776" stopIfTrue="1" operator="equal">
      <formula>"SI"</formula>
    </cfRule>
  </conditionalFormatting>
  <conditionalFormatting sqref="T740:V740 T734:V735">
    <cfRule type="cellIs" dxfId="2856" priority="4774" stopIfTrue="1" operator="equal">
      <formula>"NO APLICA"</formula>
    </cfRule>
  </conditionalFormatting>
  <conditionalFormatting sqref="T741:U741">
    <cfRule type="cellIs" dxfId="2855" priority="4773" stopIfTrue="1" operator="equal">
      <formula>"NO APLICA"</formula>
    </cfRule>
  </conditionalFormatting>
  <conditionalFormatting sqref="T741:U741">
    <cfRule type="cellIs" dxfId="2854" priority="4772" stopIfTrue="1" operator="equal">
      <formula>"NO APLICA"</formula>
    </cfRule>
  </conditionalFormatting>
  <conditionalFormatting sqref="V741">
    <cfRule type="cellIs" dxfId="2853" priority="4771" stopIfTrue="1" operator="equal">
      <formula>"NO APLICA"</formula>
    </cfRule>
  </conditionalFormatting>
  <conditionalFormatting sqref="C734:I748 K734:M748 P734:V748">
    <cfRule type="cellIs" dxfId="2852" priority="4770" operator="equal">
      <formula>0</formula>
    </cfRule>
  </conditionalFormatting>
  <conditionalFormatting sqref="P755">
    <cfRule type="cellIs" dxfId="2851" priority="4767" operator="equal">
      <formula>"NO VÁLIDO"</formula>
    </cfRule>
    <cfRule type="cellIs" dxfId="2850" priority="4768" operator="equal">
      <formula>"VÁLIDO"</formula>
    </cfRule>
  </conditionalFormatting>
  <conditionalFormatting sqref="M762">
    <cfRule type="cellIs" dxfId="2849" priority="4764" operator="notEqual">
      <formula>"NO CUMPLE"</formula>
    </cfRule>
    <cfRule type="containsText" dxfId="2848" priority="4765" stopIfTrue="1" operator="containsText" text="NO CUMPLE">
      <formula>NOT(ISERROR(SEARCH("NO CUMPLE",M762)))</formula>
    </cfRule>
    <cfRule type="containsText" dxfId="2847" priority="4766" stopIfTrue="1" operator="containsText" text="CUMPLE">
      <formula>NOT(ISERROR(SEARCH("CUMPLE",M762)))</formula>
    </cfRule>
  </conditionalFormatting>
  <conditionalFormatting sqref="M756:M761">
    <cfRule type="cellIs" dxfId="2846" priority="4762" stopIfTrue="1" operator="equal">
      <formula>"cumple"</formula>
    </cfRule>
    <cfRule type="containsText" dxfId="2845" priority="4763" stopIfTrue="1" operator="containsText" text="NO CUMPLE">
      <formula>NOT(ISERROR(SEARCH("NO CUMPLE",M756)))</formula>
    </cfRule>
  </conditionalFormatting>
  <conditionalFormatting sqref="L756:L761">
    <cfRule type="cellIs" dxfId="2844" priority="4760" stopIfTrue="1" operator="equal">
      <formula>"cumple"</formula>
    </cfRule>
    <cfRule type="containsText" dxfId="2843" priority="4761" stopIfTrue="1" operator="containsText" text="NO CUMPLE">
      <formula>NOT(ISERROR(SEARCH("NO CUMPLE",L756)))</formula>
    </cfRule>
  </conditionalFormatting>
  <conditionalFormatting sqref="D737:D739">
    <cfRule type="cellIs" dxfId="2842" priority="4744" stopIfTrue="1" operator="greaterThan">
      <formula>0</formula>
    </cfRule>
  </conditionalFormatting>
  <conditionalFormatting sqref="D737:D739 F737:H739">
    <cfRule type="cellIs" dxfId="2841" priority="4743" stopIfTrue="1" operator="greaterThan">
      <formula>0</formula>
    </cfRule>
  </conditionalFormatting>
  <conditionalFormatting sqref="T737:V739">
    <cfRule type="cellIs" dxfId="2840" priority="4741" stopIfTrue="1" operator="equal">
      <formula>"NO"</formula>
    </cfRule>
    <cfRule type="cellIs" dxfId="2839" priority="4742" stopIfTrue="1" operator="equal">
      <formula>"SI"</formula>
    </cfRule>
  </conditionalFormatting>
  <conditionalFormatting sqref="T737:V738">
    <cfRule type="cellIs" dxfId="2838" priority="4740" stopIfTrue="1" operator="equal">
      <formula>"NO APLICA"</formula>
    </cfRule>
  </conditionalFormatting>
  <conditionalFormatting sqref="T739:U739">
    <cfRule type="cellIs" dxfId="2837" priority="4739" stopIfTrue="1" operator="equal">
      <formula>"NO APLICA"</formula>
    </cfRule>
  </conditionalFormatting>
  <conditionalFormatting sqref="T739:U739">
    <cfRule type="cellIs" dxfId="2836" priority="4738" stopIfTrue="1" operator="equal">
      <formula>"NO APLICA"</formula>
    </cfRule>
  </conditionalFormatting>
  <conditionalFormatting sqref="V739">
    <cfRule type="cellIs" dxfId="2835" priority="4737" stopIfTrue="1" operator="equal">
      <formula>"NO APLICA"</formula>
    </cfRule>
  </conditionalFormatting>
  <conditionalFormatting sqref="T736:U736">
    <cfRule type="cellIs" dxfId="2834" priority="4736" stopIfTrue="1" operator="equal">
      <formula>"NO APLICA"</formula>
    </cfRule>
  </conditionalFormatting>
  <conditionalFormatting sqref="T736:U736">
    <cfRule type="cellIs" dxfId="2833" priority="4735" stopIfTrue="1" operator="equal">
      <formula>"NO APLICA"</formula>
    </cfRule>
  </conditionalFormatting>
  <conditionalFormatting sqref="V736">
    <cfRule type="cellIs" dxfId="2832" priority="4734" stopIfTrue="1" operator="equal">
      <formula>"NO APLICA"</formula>
    </cfRule>
  </conditionalFormatting>
  <conditionalFormatting sqref="C769:I770 K769:M770 P769:V783 C772:I772 G771 C775:I783 G773 K772:M772 M771 K774:M783 M773 I771 C774:G774 I773:I774">
    <cfRule type="cellIs" dxfId="2831" priority="4733" stopIfTrue="1" operator="greaterThan">
      <formula>0</formula>
    </cfRule>
  </conditionalFormatting>
  <conditionalFormatting sqref="D777:D782">
    <cfRule type="cellIs" dxfId="2830" priority="4732" stopIfTrue="1" operator="greaterThan">
      <formula>0</formula>
    </cfRule>
  </conditionalFormatting>
  <conditionalFormatting sqref="D777:D782 F777:H782">
    <cfRule type="cellIs" dxfId="2829" priority="4731" stopIfTrue="1" operator="greaterThan">
      <formula>0</formula>
    </cfRule>
  </conditionalFormatting>
  <conditionalFormatting sqref="H769:H770 H772 H775:H782">
    <cfRule type="cellIs" dxfId="2828" priority="4730" stopIfTrue="1" operator="greaterThan">
      <formula>0</formula>
    </cfRule>
  </conditionalFormatting>
  <conditionalFormatting sqref="E769:E770 E772 E774:E782">
    <cfRule type="cellIs" dxfId="2827" priority="4729" stopIfTrue="1" operator="greaterThan">
      <formula>0</formula>
    </cfRule>
  </conditionalFormatting>
  <conditionalFormatting sqref="K791:K796">
    <cfRule type="containsText" dxfId="2826" priority="4727" stopIfTrue="1" operator="containsText" text="NO CUMPLE">
      <formula>NOT(ISERROR(SEARCH("NO CUMPLE",K791)))</formula>
    </cfRule>
    <cfRule type="containsText" dxfId="2825" priority="4728" stopIfTrue="1" operator="containsText" text="CUMPLE">
      <formula>NOT(ISERROR(SEARCH("CUMPLE",K791)))</formula>
    </cfRule>
  </conditionalFormatting>
  <conditionalFormatting sqref="S790">
    <cfRule type="cellIs" dxfId="2824" priority="4725" operator="greaterThanOrEqual">
      <formula>NUMMINCONT</formula>
    </cfRule>
    <cfRule type="cellIs" dxfId="2823" priority="4726" operator="lessThan">
      <formula>NUMMINCONT</formula>
    </cfRule>
  </conditionalFormatting>
  <conditionalFormatting sqref="T777:V782">
    <cfRule type="cellIs" dxfId="2822" priority="4723" stopIfTrue="1" operator="equal">
      <formula>"NO"</formula>
    </cfRule>
    <cfRule type="cellIs" dxfId="2821" priority="4724" stopIfTrue="1" operator="equal">
      <formula>"SI"</formula>
    </cfRule>
  </conditionalFormatting>
  <conditionalFormatting sqref="T777:V778">
    <cfRule type="cellIs" dxfId="2820" priority="4722" stopIfTrue="1" operator="equal">
      <formula>"NO APLICA"</formula>
    </cfRule>
  </conditionalFormatting>
  <conditionalFormatting sqref="T779:U782">
    <cfRule type="cellIs" dxfId="2819" priority="4721" stopIfTrue="1" operator="equal">
      <formula>"NO APLICA"</formula>
    </cfRule>
  </conditionalFormatting>
  <conditionalFormatting sqref="T779:U779">
    <cfRule type="cellIs" dxfId="2818" priority="4720" stopIfTrue="1" operator="equal">
      <formula>"NO APLICA"</formula>
    </cfRule>
  </conditionalFormatting>
  <conditionalFormatting sqref="V779:V782">
    <cfRule type="cellIs" dxfId="2817" priority="4719" stopIfTrue="1" operator="equal">
      <formula>"NO APLICA"</formula>
    </cfRule>
  </conditionalFormatting>
  <conditionalFormatting sqref="V788">
    <cfRule type="cellIs" dxfId="2816" priority="4717" operator="equal">
      <formula>"CUMPLE"</formula>
    </cfRule>
    <cfRule type="cellIs" dxfId="2815" priority="4718" operator="equal">
      <formula>"NO CUMPLE"</formula>
    </cfRule>
  </conditionalFormatting>
  <conditionalFormatting sqref="V788:V790">
    <cfRule type="cellIs" dxfId="2814" priority="4716" operator="equal">
      <formula>"VERIFICAR"</formula>
    </cfRule>
  </conditionalFormatting>
  <conditionalFormatting sqref="T783:V783">
    <cfRule type="cellIs" dxfId="2813" priority="4714" stopIfTrue="1" operator="equal">
      <formula>"NO"</formula>
    </cfRule>
    <cfRule type="cellIs" dxfId="2812" priority="4715" stopIfTrue="1" operator="equal">
      <formula>"SI"</formula>
    </cfRule>
  </conditionalFormatting>
  <conditionalFormatting sqref="T783:U783">
    <cfRule type="cellIs" dxfId="2811" priority="4713" stopIfTrue="1" operator="equal">
      <formula>"NO APLICA"</formula>
    </cfRule>
  </conditionalFormatting>
  <conditionalFormatting sqref="V783">
    <cfRule type="cellIs" dxfId="2810" priority="4712" stopIfTrue="1" operator="equal">
      <formula>"NO APLICA"</formula>
    </cfRule>
  </conditionalFormatting>
  <conditionalFormatting sqref="T793">
    <cfRule type="cellIs" dxfId="2809" priority="4710" operator="equal">
      <formula>"CUMPLE"</formula>
    </cfRule>
    <cfRule type="cellIs" dxfId="2808" priority="4711" operator="equal">
      <formula>"NO CUMPLE"</formula>
    </cfRule>
  </conditionalFormatting>
  <conditionalFormatting sqref="T793">
    <cfRule type="cellIs" dxfId="2807" priority="4709" operator="equal">
      <formula>"VERIFICAR"</formula>
    </cfRule>
  </conditionalFormatting>
  <conditionalFormatting sqref="H797">
    <cfRule type="containsText" dxfId="2806" priority="4690" stopIfTrue="1" operator="containsText" text="NO CUMPLE">
      <formula>NOT(ISERROR(SEARCH("NO CUMPLE",H797)))</formula>
    </cfRule>
    <cfRule type="containsText" dxfId="2805" priority="4691" stopIfTrue="1" operator="containsText" text="CUMPLE">
      <formula>NOT(ISERROR(SEARCH("CUMPLE",H797)))</formula>
    </cfRule>
  </conditionalFormatting>
  <conditionalFormatting sqref="J797">
    <cfRule type="containsText" dxfId="2804" priority="4688" stopIfTrue="1" operator="containsText" text="NO CUMPLE">
      <formula>NOT(ISERROR(SEARCH("NO CUMPLE",J797)))</formula>
    </cfRule>
    <cfRule type="containsText" dxfId="2803" priority="4689" stopIfTrue="1" operator="containsText" text="CUMPLE">
      <formula>NOT(ISERROR(SEARCH("CUMPLE",J797)))</formula>
    </cfRule>
  </conditionalFormatting>
  <conditionalFormatting sqref="K797">
    <cfRule type="containsText" dxfId="2802" priority="4686" stopIfTrue="1" operator="containsText" text="NO CUMPLE">
      <formula>NOT(ISERROR(SEARCH("NO CUMPLE",K797)))</formula>
    </cfRule>
    <cfRule type="containsText" dxfId="2801" priority="4687" stopIfTrue="1" operator="containsText" text="CUMPLE">
      <formula>NOT(ISERROR(SEARCH("CUMPLE",K797)))</formula>
    </cfRule>
  </conditionalFormatting>
  <conditionalFormatting sqref="O796">
    <cfRule type="containsText" dxfId="2800" priority="4684" stopIfTrue="1" operator="containsText" text="NO CUMPLE">
      <formula>NOT(ISERROR(SEARCH("NO CUMPLE",O796)))</formula>
    </cfRule>
    <cfRule type="containsText" dxfId="2799" priority="4685" stopIfTrue="1" operator="containsText" text="CUMPLE">
      <formula>NOT(ISERROR(SEARCH("CUMPLE",O796)))</formula>
    </cfRule>
  </conditionalFormatting>
  <conditionalFormatting sqref="O797:S797">
    <cfRule type="cellIs" dxfId="2798" priority="4683" operator="equal">
      <formula>"EL PROPONENTE SE DEBE REQUERIR POR EXPERIENCIA MINIMA EXIGIDA"</formula>
    </cfRule>
  </conditionalFormatting>
  <conditionalFormatting sqref="J769:J783">
    <cfRule type="cellIs" dxfId="2797" priority="4682" stopIfTrue="1" operator="greaterThan">
      <formula>0</formula>
    </cfRule>
  </conditionalFormatting>
  <conditionalFormatting sqref="N791:N796">
    <cfRule type="cellIs" dxfId="2796" priority="4680" operator="equal">
      <formula>"NO"</formula>
    </cfRule>
    <cfRule type="cellIs" dxfId="2795" priority="4681" operator="equal">
      <formula>"SI"</formula>
    </cfRule>
  </conditionalFormatting>
  <conditionalFormatting sqref="I783">
    <cfRule type="cellIs" dxfId="2794" priority="4679" stopIfTrue="1" operator="greaterThan">
      <formula>0</formula>
    </cfRule>
  </conditionalFormatting>
  <conditionalFormatting sqref="K769:L770 K772:L772 K774:L783">
    <cfRule type="cellIs" dxfId="2793" priority="4678" operator="notBetween">
      <formula>$Q$17</formula>
      <formula>$R$17</formula>
    </cfRule>
  </conditionalFormatting>
  <conditionalFormatting sqref="B769:B770 B772 B774:B783">
    <cfRule type="cellIs" dxfId="2792" priority="4677" stopIfTrue="1" operator="greaterThan">
      <formula>0</formula>
    </cfRule>
  </conditionalFormatting>
  <conditionalFormatting sqref="T775:V776 T769:V771">
    <cfRule type="cellIs" dxfId="2791" priority="4675" stopIfTrue="1" operator="equal">
      <formula>"NO"</formula>
    </cfRule>
    <cfRule type="cellIs" dxfId="2790" priority="4676" stopIfTrue="1" operator="equal">
      <formula>"SI"</formula>
    </cfRule>
  </conditionalFormatting>
  <conditionalFormatting sqref="T775:V775 T769:V770">
    <cfRule type="cellIs" dxfId="2789" priority="4674" stopIfTrue="1" operator="equal">
      <formula>"NO APLICA"</formula>
    </cfRule>
  </conditionalFormatting>
  <conditionalFormatting sqref="T776:U776">
    <cfRule type="cellIs" dxfId="2788" priority="4673" stopIfTrue="1" operator="equal">
      <formula>"NO APLICA"</formula>
    </cfRule>
  </conditionalFormatting>
  <conditionalFormatting sqref="T776:U776">
    <cfRule type="cellIs" dxfId="2787" priority="4672" stopIfTrue="1" operator="equal">
      <formula>"NO APLICA"</formula>
    </cfRule>
  </conditionalFormatting>
  <conditionalFormatting sqref="V776">
    <cfRule type="cellIs" dxfId="2786" priority="4671" stopIfTrue="1" operator="equal">
      <formula>"NO APLICA"</formula>
    </cfRule>
  </conditionalFormatting>
  <conditionalFormatting sqref="C769:I770 K769:M770 P769:V783 C772:I772 G771 C775:I783 G773 K772:M772 M771 K774:M783 M773 I771 C774:G774 I773:I774">
    <cfRule type="cellIs" dxfId="2785" priority="4670" operator="equal">
      <formula>0</formula>
    </cfRule>
  </conditionalFormatting>
  <conditionalFormatting sqref="P790">
    <cfRule type="cellIs" dxfId="2784" priority="4667" operator="equal">
      <formula>"NO VÁLIDO"</formula>
    </cfRule>
    <cfRule type="cellIs" dxfId="2783" priority="4668" operator="equal">
      <formula>"VÁLIDO"</formula>
    </cfRule>
  </conditionalFormatting>
  <conditionalFormatting sqref="M797">
    <cfRule type="cellIs" dxfId="2782" priority="4664" operator="notEqual">
      <formula>"NO CUMPLE"</formula>
    </cfRule>
    <cfRule type="containsText" dxfId="2781" priority="4665" stopIfTrue="1" operator="containsText" text="NO CUMPLE">
      <formula>NOT(ISERROR(SEARCH("NO CUMPLE",M797)))</formula>
    </cfRule>
    <cfRule type="containsText" dxfId="2780" priority="4666" stopIfTrue="1" operator="containsText" text="CUMPLE">
      <formula>NOT(ISERROR(SEARCH("CUMPLE",M797)))</formula>
    </cfRule>
  </conditionalFormatting>
  <conditionalFormatting sqref="M791:M796">
    <cfRule type="cellIs" dxfId="2779" priority="4662" stopIfTrue="1" operator="equal">
      <formula>"cumple"</formula>
    </cfRule>
    <cfRule type="containsText" dxfId="2778" priority="4663" stopIfTrue="1" operator="containsText" text="NO CUMPLE">
      <formula>NOT(ISERROR(SEARCH("NO CUMPLE",M791)))</formula>
    </cfRule>
  </conditionalFormatting>
  <conditionalFormatting sqref="L791:L796">
    <cfRule type="cellIs" dxfId="2777" priority="4660" stopIfTrue="1" operator="equal">
      <formula>"cumple"</formula>
    </cfRule>
    <cfRule type="containsText" dxfId="2776" priority="4661" stopIfTrue="1" operator="containsText" text="NO CUMPLE">
      <formula>NOT(ISERROR(SEARCH("NO CUMPLE",L791)))</formula>
    </cfRule>
  </conditionalFormatting>
  <conditionalFormatting sqref="D772 D774">
    <cfRule type="cellIs" dxfId="2775" priority="4644" stopIfTrue="1" operator="greaterThan">
      <formula>0</formula>
    </cfRule>
  </conditionalFormatting>
  <conditionalFormatting sqref="D772 F772:H772 D774 F774:G774 G773">
    <cfRule type="cellIs" dxfId="2774" priority="4643" stopIfTrue="1" operator="greaterThan">
      <formula>0</formula>
    </cfRule>
  </conditionalFormatting>
  <conditionalFormatting sqref="T772:V774">
    <cfRule type="cellIs" dxfId="2773" priority="4641" stopIfTrue="1" operator="equal">
      <formula>"NO"</formula>
    </cfRule>
    <cfRule type="cellIs" dxfId="2772" priority="4642" stopIfTrue="1" operator="equal">
      <formula>"SI"</formula>
    </cfRule>
  </conditionalFormatting>
  <conditionalFormatting sqref="T772:V773">
    <cfRule type="cellIs" dxfId="2771" priority="4640" stopIfTrue="1" operator="equal">
      <formula>"NO APLICA"</formula>
    </cfRule>
  </conditionalFormatting>
  <conditionalFormatting sqref="T774:U774">
    <cfRule type="cellIs" dxfId="2770" priority="4639" stopIfTrue="1" operator="equal">
      <formula>"NO APLICA"</formula>
    </cfRule>
  </conditionalFormatting>
  <conditionalFormatting sqref="T774:U774">
    <cfRule type="cellIs" dxfId="2769" priority="4638" stopIfTrue="1" operator="equal">
      <formula>"NO APLICA"</formula>
    </cfRule>
  </conditionalFormatting>
  <conditionalFormatting sqref="V774">
    <cfRule type="cellIs" dxfId="2768" priority="4637" stopIfTrue="1" operator="equal">
      <formula>"NO APLICA"</formula>
    </cfRule>
  </conditionalFormatting>
  <conditionalFormatting sqref="T771:U771">
    <cfRule type="cellIs" dxfId="2767" priority="4636" stopIfTrue="1" operator="equal">
      <formula>"NO APLICA"</formula>
    </cfRule>
  </conditionalFormatting>
  <conditionalFormatting sqref="T771:U771">
    <cfRule type="cellIs" dxfId="2766" priority="4635" stopIfTrue="1" operator="equal">
      <formula>"NO APLICA"</formula>
    </cfRule>
  </conditionalFormatting>
  <conditionalFormatting sqref="V771">
    <cfRule type="cellIs" dxfId="2765" priority="4634" stopIfTrue="1" operator="equal">
      <formula>"NO APLICA"</formula>
    </cfRule>
  </conditionalFormatting>
  <conditionalFormatting sqref="C804:I804 K804:M804 P804:V818 C806:I818 F805:G805 I805 K806:M818 M805">
    <cfRule type="cellIs" dxfId="2764" priority="4633" stopIfTrue="1" operator="greaterThan">
      <formula>0</formula>
    </cfRule>
  </conditionalFormatting>
  <conditionalFormatting sqref="D812:D817">
    <cfRule type="cellIs" dxfId="2763" priority="4632" stopIfTrue="1" operator="greaterThan">
      <formula>0</formula>
    </cfRule>
  </conditionalFormatting>
  <conditionalFormatting sqref="D812:D817 F812:H817">
    <cfRule type="cellIs" dxfId="2762" priority="4631" stopIfTrue="1" operator="greaterThan">
      <formula>0</formula>
    </cfRule>
  </conditionalFormatting>
  <conditionalFormatting sqref="H804 H806:H817">
    <cfRule type="cellIs" dxfId="2761" priority="4630" stopIfTrue="1" operator="greaterThan">
      <formula>0</formula>
    </cfRule>
  </conditionalFormatting>
  <conditionalFormatting sqref="E804 E806:E817">
    <cfRule type="cellIs" dxfId="2760" priority="4629" stopIfTrue="1" operator="greaterThan">
      <formula>0</formula>
    </cfRule>
  </conditionalFormatting>
  <conditionalFormatting sqref="K826:K831">
    <cfRule type="containsText" dxfId="2759" priority="4627" stopIfTrue="1" operator="containsText" text="NO CUMPLE">
      <formula>NOT(ISERROR(SEARCH("NO CUMPLE",K826)))</formula>
    </cfRule>
    <cfRule type="containsText" dxfId="2758" priority="4628" stopIfTrue="1" operator="containsText" text="CUMPLE">
      <formula>NOT(ISERROR(SEARCH("CUMPLE",K826)))</formula>
    </cfRule>
  </conditionalFormatting>
  <conditionalFormatting sqref="S825">
    <cfRule type="cellIs" dxfId="2757" priority="4625" operator="greaterThanOrEqual">
      <formula>NUMMINCONT</formula>
    </cfRule>
    <cfRule type="cellIs" dxfId="2756" priority="4626" operator="lessThan">
      <formula>NUMMINCONT</formula>
    </cfRule>
  </conditionalFormatting>
  <conditionalFormatting sqref="T812:V817">
    <cfRule type="cellIs" dxfId="2755" priority="4623" stopIfTrue="1" operator="equal">
      <formula>"NO"</formula>
    </cfRule>
    <cfRule type="cellIs" dxfId="2754" priority="4624" stopIfTrue="1" operator="equal">
      <formula>"SI"</formula>
    </cfRule>
  </conditionalFormatting>
  <conditionalFormatting sqref="T812:V813">
    <cfRule type="cellIs" dxfId="2753" priority="4622" stopIfTrue="1" operator="equal">
      <formula>"NO APLICA"</formula>
    </cfRule>
  </conditionalFormatting>
  <conditionalFormatting sqref="T814:U817">
    <cfRule type="cellIs" dxfId="2752" priority="4621" stopIfTrue="1" operator="equal">
      <formula>"NO APLICA"</formula>
    </cfRule>
  </conditionalFormatting>
  <conditionalFormatting sqref="T814:U814">
    <cfRule type="cellIs" dxfId="2751" priority="4620" stopIfTrue="1" operator="equal">
      <formula>"NO APLICA"</formula>
    </cfRule>
  </conditionalFormatting>
  <conditionalFormatting sqref="V814:V817">
    <cfRule type="cellIs" dxfId="2750" priority="4619" stopIfTrue="1" operator="equal">
      <formula>"NO APLICA"</formula>
    </cfRule>
  </conditionalFormatting>
  <conditionalFormatting sqref="V823">
    <cfRule type="cellIs" dxfId="2749" priority="4617" operator="equal">
      <formula>"CUMPLE"</formula>
    </cfRule>
    <cfRule type="cellIs" dxfId="2748" priority="4618" operator="equal">
      <formula>"NO CUMPLE"</formula>
    </cfRule>
  </conditionalFormatting>
  <conditionalFormatting sqref="V823:V825">
    <cfRule type="cellIs" dxfId="2747" priority="4616" operator="equal">
      <formula>"VERIFICAR"</formula>
    </cfRule>
  </conditionalFormatting>
  <conditionalFormatting sqref="T818:V818">
    <cfRule type="cellIs" dxfId="2746" priority="4614" stopIfTrue="1" operator="equal">
      <formula>"NO"</formula>
    </cfRule>
    <cfRule type="cellIs" dxfId="2745" priority="4615" stopIfTrue="1" operator="equal">
      <formula>"SI"</formula>
    </cfRule>
  </conditionalFormatting>
  <conditionalFormatting sqref="T818:U818">
    <cfRule type="cellIs" dxfId="2744" priority="4613" stopIfTrue="1" operator="equal">
      <formula>"NO APLICA"</formula>
    </cfRule>
  </conditionalFormatting>
  <conditionalFormatting sqref="V818">
    <cfRule type="cellIs" dxfId="2743" priority="4612" stopIfTrue="1" operator="equal">
      <formula>"NO APLICA"</formula>
    </cfRule>
  </conditionalFormatting>
  <conditionalFormatting sqref="T828">
    <cfRule type="cellIs" dxfId="2742" priority="4610" operator="equal">
      <formula>"CUMPLE"</formula>
    </cfRule>
    <cfRule type="cellIs" dxfId="2741" priority="4611" operator="equal">
      <formula>"NO CUMPLE"</formula>
    </cfRule>
  </conditionalFormatting>
  <conditionalFormatting sqref="T828">
    <cfRule type="cellIs" dxfId="2740" priority="4609" operator="equal">
      <formula>"VERIFICAR"</formula>
    </cfRule>
  </conditionalFormatting>
  <conditionalFormatting sqref="H832">
    <cfRule type="containsText" dxfId="2739" priority="4590" stopIfTrue="1" operator="containsText" text="NO CUMPLE">
      <formula>NOT(ISERROR(SEARCH("NO CUMPLE",H832)))</formula>
    </cfRule>
    <cfRule type="containsText" dxfId="2738" priority="4591" stopIfTrue="1" operator="containsText" text="CUMPLE">
      <formula>NOT(ISERROR(SEARCH("CUMPLE",H832)))</formula>
    </cfRule>
  </conditionalFormatting>
  <conditionalFormatting sqref="J832">
    <cfRule type="containsText" dxfId="2737" priority="4588" stopIfTrue="1" operator="containsText" text="NO CUMPLE">
      <formula>NOT(ISERROR(SEARCH("NO CUMPLE",J832)))</formula>
    </cfRule>
    <cfRule type="containsText" dxfId="2736" priority="4589" stopIfTrue="1" operator="containsText" text="CUMPLE">
      <formula>NOT(ISERROR(SEARCH("CUMPLE",J832)))</formula>
    </cfRule>
  </conditionalFormatting>
  <conditionalFormatting sqref="K832">
    <cfRule type="containsText" dxfId="2735" priority="4586" stopIfTrue="1" operator="containsText" text="NO CUMPLE">
      <formula>NOT(ISERROR(SEARCH("NO CUMPLE",K832)))</formula>
    </cfRule>
    <cfRule type="containsText" dxfId="2734" priority="4587" stopIfTrue="1" operator="containsText" text="CUMPLE">
      <formula>NOT(ISERROR(SEARCH("CUMPLE",K832)))</formula>
    </cfRule>
  </conditionalFormatting>
  <conditionalFormatting sqref="O831">
    <cfRule type="containsText" dxfId="2733" priority="4584" stopIfTrue="1" operator="containsText" text="NO CUMPLE">
      <formula>NOT(ISERROR(SEARCH("NO CUMPLE",O831)))</formula>
    </cfRule>
    <cfRule type="containsText" dxfId="2732" priority="4585" stopIfTrue="1" operator="containsText" text="CUMPLE">
      <formula>NOT(ISERROR(SEARCH("CUMPLE",O831)))</formula>
    </cfRule>
  </conditionalFormatting>
  <conditionalFormatting sqref="O832:S832">
    <cfRule type="cellIs" dxfId="2731" priority="4583" operator="equal">
      <formula>"EL PROPONENTE SE DEBE REQUERIR POR EXPERIENCIA MINIMA EXIGIDA"</formula>
    </cfRule>
  </conditionalFormatting>
  <conditionalFormatting sqref="J804:J818">
    <cfRule type="cellIs" dxfId="2730" priority="4582" stopIfTrue="1" operator="greaterThan">
      <formula>0</formula>
    </cfRule>
  </conditionalFormatting>
  <conditionalFormatting sqref="N826:N831">
    <cfRule type="cellIs" dxfId="2729" priority="4580" operator="equal">
      <formula>"NO"</formula>
    </cfRule>
    <cfRule type="cellIs" dxfId="2728" priority="4581" operator="equal">
      <formula>"SI"</formula>
    </cfRule>
  </conditionalFormatting>
  <conditionalFormatting sqref="I818">
    <cfRule type="cellIs" dxfId="2727" priority="4579" stopIfTrue="1" operator="greaterThan">
      <formula>0</formula>
    </cfRule>
  </conditionalFormatting>
  <conditionalFormatting sqref="K804:L804 K806:L818">
    <cfRule type="cellIs" dxfId="2726" priority="4578" operator="notBetween">
      <formula>$Q$17</formula>
      <formula>$R$17</formula>
    </cfRule>
  </conditionalFormatting>
  <conditionalFormatting sqref="B804 B806:B818">
    <cfRule type="cellIs" dxfId="2725" priority="4577" stopIfTrue="1" operator="greaterThan">
      <formula>0</formula>
    </cfRule>
  </conditionalFormatting>
  <conditionalFormatting sqref="T810:V811 T804:V806">
    <cfRule type="cellIs" dxfId="2724" priority="4575" stopIfTrue="1" operator="equal">
      <formula>"NO"</formula>
    </cfRule>
    <cfRule type="cellIs" dxfId="2723" priority="4576" stopIfTrue="1" operator="equal">
      <formula>"SI"</formula>
    </cfRule>
  </conditionalFormatting>
  <conditionalFormatting sqref="T810:V810 T804:V805">
    <cfRule type="cellIs" dxfId="2722" priority="4574" stopIfTrue="1" operator="equal">
      <formula>"NO APLICA"</formula>
    </cfRule>
  </conditionalFormatting>
  <conditionalFormatting sqref="T811:U811">
    <cfRule type="cellIs" dxfId="2721" priority="4573" stopIfTrue="1" operator="equal">
      <formula>"NO APLICA"</formula>
    </cfRule>
  </conditionalFormatting>
  <conditionalFormatting sqref="T811:U811">
    <cfRule type="cellIs" dxfId="2720" priority="4572" stopIfTrue="1" operator="equal">
      <formula>"NO APLICA"</formula>
    </cfRule>
  </conditionalFormatting>
  <conditionalFormatting sqref="V811">
    <cfRule type="cellIs" dxfId="2719" priority="4571" stopIfTrue="1" operator="equal">
      <formula>"NO APLICA"</formula>
    </cfRule>
  </conditionalFormatting>
  <conditionalFormatting sqref="C804:I804 K804:M804 P804:V818 C806:I818 F805:G805 I805 K806:M818 M805">
    <cfRule type="cellIs" dxfId="2718" priority="4570" operator="equal">
      <formula>0</formula>
    </cfRule>
  </conditionalFormatting>
  <conditionalFormatting sqref="P825">
    <cfRule type="cellIs" dxfId="2717" priority="4567" operator="equal">
      <formula>"NO VÁLIDO"</formula>
    </cfRule>
    <cfRule type="cellIs" dxfId="2716" priority="4568" operator="equal">
      <formula>"VÁLIDO"</formula>
    </cfRule>
  </conditionalFormatting>
  <conditionalFormatting sqref="M832">
    <cfRule type="cellIs" dxfId="2715" priority="4564" operator="notEqual">
      <formula>"NO CUMPLE"</formula>
    </cfRule>
    <cfRule type="containsText" dxfId="2714" priority="4565" stopIfTrue="1" operator="containsText" text="NO CUMPLE">
      <formula>NOT(ISERROR(SEARCH("NO CUMPLE",M832)))</formula>
    </cfRule>
    <cfRule type="containsText" dxfId="2713" priority="4566" stopIfTrue="1" operator="containsText" text="CUMPLE">
      <formula>NOT(ISERROR(SEARCH("CUMPLE",M832)))</formula>
    </cfRule>
  </conditionalFormatting>
  <conditionalFormatting sqref="M826:M831">
    <cfRule type="cellIs" dxfId="2712" priority="4562" stopIfTrue="1" operator="equal">
      <formula>"cumple"</formula>
    </cfRule>
    <cfRule type="containsText" dxfId="2711" priority="4563" stopIfTrue="1" operator="containsText" text="NO CUMPLE">
      <formula>NOT(ISERROR(SEARCH("NO CUMPLE",M826)))</formula>
    </cfRule>
  </conditionalFormatting>
  <conditionalFormatting sqref="L826:L831">
    <cfRule type="cellIs" dxfId="2710" priority="4560" stopIfTrue="1" operator="equal">
      <formula>"cumple"</formula>
    </cfRule>
    <cfRule type="containsText" dxfId="2709" priority="4561" stopIfTrue="1" operator="containsText" text="NO CUMPLE">
      <formula>NOT(ISERROR(SEARCH("NO CUMPLE",L826)))</formula>
    </cfRule>
  </conditionalFormatting>
  <conditionalFormatting sqref="D807:D809">
    <cfRule type="cellIs" dxfId="2708" priority="4544" stopIfTrue="1" operator="greaterThan">
      <formula>0</formula>
    </cfRule>
  </conditionalFormatting>
  <conditionalFormatting sqref="D807:D809 F807:H809">
    <cfRule type="cellIs" dxfId="2707" priority="4543" stopIfTrue="1" operator="greaterThan">
      <formula>0</formula>
    </cfRule>
  </conditionalFormatting>
  <conditionalFormatting sqref="T807:V809">
    <cfRule type="cellIs" dxfId="2706" priority="4541" stopIfTrue="1" operator="equal">
      <formula>"NO"</formula>
    </cfRule>
    <cfRule type="cellIs" dxfId="2705" priority="4542" stopIfTrue="1" operator="equal">
      <formula>"SI"</formula>
    </cfRule>
  </conditionalFormatting>
  <conditionalFormatting sqref="T807:V808">
    <cfRule type="cellIs" dxfId="2704" priority="4540" stopIfTrue="1" operator="equal">
      <formula>"NO APLICA"</formula>
    </cfRule>
  </conditionalFormatting>
  <conditionalFormatting sqref="T809:U809">
    <cfRule type="cellIs" dxfId="2703" priority="4539" stopIfTrue="1" operator="equal">
      <formula>"NO APLICA"</formula>
    </cfRule>
  </conditionalFormatting>
  <conditionalFormatting sqref="T809:U809">
    <cfRule type="cellIs" dxfId="2702" priority="4538" stopIfTrue="1" operator="equal">
      <formula>"NO APLICA"</formula>
    </cfRule>
  </conditionalFormatting>
  <conditionalFormatting sqref="V809">
    <cfRule type="cellIs" dxfId="2701" priority="4537" stopIfTrue="1" operator="equal">
      <formula>"NO APLICA"</formula>
    </cfRule>
  </conditionalFormatting>
  <conditionalFormatting sqref="T806:U806">
    <cfRule type="cellIs" dxfId="2700" priority="4536" stopIfTrue="1" operator="equal">
      <formula>"NO APLICA"</formula>
    </cfRule>
  </conditionalFormatting>
  <conditionalFormatting sqref="T806:U806">
    <cfRule type="cellIs" dxfId="2699" priority="4535" stopIfTrue="1" operator="equal">
      <formula>"NO APLICA"</formula>
    </cfRule>
  </conditionalFormatting>
  <conditionalFormatting sqref="V806">
    <cfRule type="cellIs" dxfId="2698" priority="4534" stopIfTrue="1" operator="equal">
      <formula>"NO APLICA"</formula>
    </cfRule>
  </conditionalFormatting>
  <conditionalFormatting sqref="C839:I853 K839:M853 P839:V853">
    <cfRule type="cellIs" dxfId="2697" priority="4533" stopIfTrue="1" operator="greaterThan">
      <formula>0</formula>
    </cfRule>
  </conditionalFormatting>
  <conditionalFormatting sqref="D847:D852">
    <cfRule type="cellIs" dxfId="2696" priority="4532" stopIfTrue="1" operator="greaterThan">
      <formula>0</formula>
    </cfRule>
  </conditionalFormatting>
  <conditionalFormatting sqref="D847:D852 F847:H852">
    <cfRule type="cellIs" dxfId="2695" priority="4531" stopIfTrue="1" operator="greaterThan">
      <formula>0</formula>
    </cfRule>
  </conditionalFormatting>
  <conditionalFormatting sqref="H839:H852">
    <cfRule type="cellIs" dxfId="2694" priority="4530" stopIfTrue="1" operator="greaterThan">
      <formula>0</formula>
    </cfRule>
  </conditionalFormatting>
  <conditionalFormatting sqref="E839:E852">
    <cfRule type="cellIs" dxfId="2693" priority="4529" stopIfTrue="1" operator="greaterThan">
      <formula>0</formula>
    </cfRule>
  </conditionalFormatting>
  <conditionalFormatting sqref="K861:K866">
    <cfRule type="containsText" dxfId="2692" priority="4527" stopIfTrue="1" operator="containsText" text="NO CUMPLE">
      <formula>NOT(ISERROR(SEARCH("NO CUMPLE",K861)))</formula>
    </cfRule>
    <cfRule type="containsText" dxfId="2691" priority="4528" stopIfTrue="1" operator="containsText" text="CUMPLE">
      <formula>NOT(ISERROR(SEARCH("CUMPLE",K861)))</formula>
    </cfRule>
  </conditionalFormatting>
  <conditionalFormatting sqref="S860">
    <cfRule type="cellIs" dxfId="2690" priority="4525" operator="greaterThanOrEqual">
      <formula>NUMMINCONT</formula>
    </cfRule>
    <cfRule type="cellIs" dxfId="2689" priority="4526" operator="lessThan">
      <formula>NUMMINCONT</formula>
    </cfRule>
  </conditionalFormatting>
  <conditionalFormatting sqref="T847:V852">
    <cfRule type="cellIs" dxfId="2688" priority="4523" stopIfTrue="1" operator="equal">
      <formula>"NO"</formula>
    </cfRule>
    <cfRule type="cellIs" dxfId="2687" priority="4524" stopIfTrue="1" operator="equal">
      <formula>"SI"</formula>
    </cfRule>
  </conditionalFormatting>
  <conditionalFormatting sqref="T847:V848">
    <cfRule type="cellIs" dxfId="2686" priority="4522" stopIfTrue="1" operator="equal">
      <formula>"NO APLICA"</formula>
    </cfRule>
  </conditionalFormatting>
  <conditionalFormatting sqref="T849:U852">
    <cfRule type="cellIs" dxfId="2685" priority="4521" stopIfTrue="1" operator="equal">
      <formula>"NO APLICA"</formula>
    </cfRule>
  </conditionalFormatting>
  <conditionalFormatting sqref="T849:U849">
    <cfRule type="cellIs" dxfId="2684" priority="4520" stopIfTrue="1" operator="equal">
      <formula>"NO APLICA"</formula>
    </cfRule>
  </conditionalFormatting>
  <conditionalFormatting sqref="V849:V852">
    <cfRule type="cellIs" dxfId="2683" priority="4519" stopIfTrue="1" operator="equal">
      <formula>"NO APLICA"</formula>
    </cfRule>
  </conditionalFormatting>
  <conditionalFormatting sqref="V858">
    <cfRule type="cellIs" dxfId="2682" priority="4517" operator="equal">
      <formula>"CUMPLE"</formula>
    </cfRule>
    <cfRule type="cellIs" dxfId="2681" priority="4518" operator="equal">
      <formula>"NO CUMPLE"</formula>
    </cfRule>
  </conditionalFormatting>
  <conditionalFormatting sqref="V858:V860">
    <cfRule type="cellIs" dxfId="2680" priority="4516" operator="equal">
      <formula>"VERIFICAR"</formula>
    </cfRule>
  </conditionalFormatting>
  <conditionalFormatting sqref="T853:V853">
    <cfRule type="cellIs" dxfId="2679" priority="4514" stopIfTrue="1" operator="equal">
      <formula>"NO"</formula>
    </cfRule>
    <cfRule type="cellIs" dxfId="2678" priority="4515" stopIfTrue="1" operator="equal">
      <formula>"SI"</formula>
    </cfRule>
  </conditionalFormatting>
  <conditionalFormatting sqref="T853:U853">
    <cfRule type="cellIs" dxfId="2677" priority="4513" stopIfTrue="1" operator="equal">
      <formula>"NO APLICA"</formula>
    </cfRule>
  </conditionalFormatting>
  <conditionalFormatting sqref="V853">
    <cfRule type="cellIs" dxfId="2676" priority="4512" stopIfTrue="1" operator="equal">
      <formula>"NO APLICA"</formula>
    </cfRule>
  </conditionalFormatting>
  <conditionalFormatting sqref="T863">
    <cfRule type="cellIs" dxfId="2675" priority="4510" operator="equal">
      <formula>"CUMPLE"</formula>
    </cfRule>
    <cfRule type="cellIs" dxfId="2674" priority="4511" operator="equal">
      <formula>"NO CUMPLE"</formula>
    </cfRule>
  </conditionalFormatting>
  <conditionalFormatting sqref="T863">
    <cfRule type="cellIs" dxfId="2673" priority="4509" operator="equal">
      <formula>"VERIFICAR"</formula>
    </cfRule>
  </conditionalFormatting>
  <conditionalFormatting sqref="H867">
    <cfRule type="containsText" dxfId="2672" priority="4490" stopIfTrue="1" operator="containsText" text="NO CUMPLE">
      <formula>NOT(ISERROR(SEARCH("NO CUMPLE",H867)))</formula>
    </cfRule>
    <cfRule type="containsText" dxfId="2671" priority="4491" stopIfTrue="1" operator="containsText" text="CUMPLE">
      <formula>NOT(ISERROR(SEARCH("CUMPLE",H867)))</formula>
    </cfRule>
  </conditionalFormatting>
  <conditionalFormatting sqref="J867">
    <cfRule type="containsText" dxfId="2670" priority="4488" stopIfTrue="1" operator="containsText" text="NO CUMPLE">
      <formula>NOT(ISERROR(SEARCH("NO CUMPLE",J867)))</formula>
    </cfRule>
    <cfRule type="containsText" dxfId="2669" priority="4489" stopIfTrue="1" operator="containsText" text="CUMPLE">
      <formula>NOT(ISERROR(SEARCH("CUMPLE",J867)))</formula>
    </cfRule>
  </conditionalFormatting>
  <conditionalFormatting sqref="K867">
    <cfRule type="containsText" dxfId="2668" priority="4486" stopIfTrue="1" operator="containsText" text="NO CUMPLE">
      <formula>NOT(ISERROR(SEARCH("NO CUMPLE",K867)))</formula>
    </cfRule>
    <cfRule type="containsText" dxfId="2667" priority="4487" stopIfTrue="1" operator="containsText" text="CUMPLE">
      <formula>NOT(ISERROR(SEARCH("CUMPLE",K867)))</formula>
    </cfRule>
  </conditionalFormatting>
  <conditionalFormatting sqref="O866">
    <cfRule type="containsText" dxfId="2666" priority="4484" stopIfTrue="1" operator="containsText" text="NO CUMPLE">
      <formula>NOT(ISERROR(SEARCH("NO CUMPLE",O866)))</formula>
    </cfRule>
    <cfRule type="containsText" dxfId="2665" priority="4485" stopIfTrue="1" operator="containsText" text="CUMPLE">
      <formula>NOT(ISERROR(SEARCH("CUMPLE",O866)))</formula>
    </cfRule>
  </conditionalFormatting>
  <conditionalFormatting sqref="O867:S867">
    <cfRule type="cellIs" dxfId="2664" priority="4483" operator="equal">
      <formula>"EL PROPONENTE SE DEBE REQUERIR POR EXPERIENCIA MINIMA EXIGIDA"</formula>
    </cfRule>
  </conditionalFormatting>
  <conditionalFormatting sqref="J839:J853">
    <cfRule type="cellIs" dxfId="2663" priority="4482" stopIfTrue="1" operator="greaterThan">
      <formula>0</formula>
    </cfRule>
  </conditionalFormatting>
  <conditionalFormatting sqref="N861:N866">
    <cfRule type="cellIs" dxfId="2662" priority="4480" operator="equal">
      <formula>"NO"</formula>
    </cfRule>
    <cfRule type="cellIs" dxfId="2661" priority="4481" operator="equal">
      <formula>"SI"</formula>
    </cfRule>
  </conditionalFormatting>
  <conditionalFormatting sqref="I853">
    <cfRule type="cellIs" dxfId="2660" priority="4479" stopIfTrue="1" operator="greaterThan">
      <formula>0</formula>
    </cfRule>
  </conditionalFormatting>
  <conditionalFormatting sqref="K839:L853">
    <cfRule type="cellIs" dxfId="2659" priority="4478" operator="notBetween">
      <formula>$Q$17</formula>
      <formula>$R$17</formula>
    </cfRule>
  </conditionalFormatting>
  <conditionalFormatting sqref="B839:B853">
    <cfRule type="cellIs" dxfId="2658" priority="4477" stopIfTrue="1" operator="greaterThan">
      <formula>0</formula>
    </cfRule>
  </conditionalFormatting>
  <conditionalFormatting sqref="T845:V846 T839:V841">
    <cfRule type="cellIs" dxfId="2657" priority="4475" stopIfTrue="1" operator="equal">
      <formula>"NO"</formula>
    </cfRule>
    <cfRule type="cellIs" dxfId="2656" priority="4476" stopIfTrue="1" operator="equal">
      <formula>"SI"</formula>
    </cfRule>
  </conditionalFormatting>
  <conditionalFormatting sqref="T845:V845 T839:V840">
    <cfRule type="cellIs" dxfId="2655" priority="4474" stopIfTrue="1" operator="equal">
      <formula>"NO APLICA"</formula>
    </cfRule>
  </conditionalFormatting>
  <conditionalFormatting sqref="T846:U846">
    <cfRule type="cellIs" dxfId="2654" priority="4473" stopIfTrue="1" operator="equal">
      <formula>"NO APLICA"</formula>
    </cfRule>
  </conditionalFormatting>
  <conditionalFormatting sqref="T846:U846">
    <cfRule type="cellIs" dxfId="2653" priority="4472" stopIfTrue="1" operator="equal">
      <formula>"NO APLICA"</formula>
    </cfRule>
  </conditionalFormatting>
  <conditionalFormatting sqref="V846">
    <cfRule type="cellIs" dxfId="2652" priority="4471" stopIfTrue="1" operator="equal">
      <formula>"NO APLICA"</formula>
    </cfRule>
  </conditionalFormatting>
  <conditionalFormatting sqref="C839:I853 K839:M853 P839:V853">
    <cfRule type="cellIs" dxfId="2651" priority="4470" operator="equal">
      <formula>0</formula>
    </cfRule>
  </conditionalFormatting>
  <conditionalFormatting sqref="P860">
    <cfRule type="cellIs" dxfId="2650" priority="4467" operator="equal">
      <formula>"NO VÁLIDO"</formula>
    </cfRule>
    <cfRule type="cellIs" dxfId="2649" priority="4468" operator="equal">
      <formula>"VÁLIDO"</formula>
    </cfRule>
  </conditionalFormatting>
  <conditionalFormatting sqref="M867">
    <cfRule type="cellIs" dxfId="2648" priority="4464" operator="notEqual">
      <formula>"NO CUMPLE"</formula>
    </cfRule>
    <cfRule type="containsText" dxfId="2647" priority="4465" stopIfTrue="1" operator="containsText" text="NO CUMPLE">
      <formula>NOT(ISERROR(SEARCH("NO CUMPLE",M867)))</formula>
    </cfRule>
    <cfRule type="containsText" dxfId="2646" priority="4466" stopIfTrue="1" operator="containsText" text="CUMPLE">
      <formula>NOT(ISERROR(SEARCH("CUMPLE",M867)))</formula>
    </cfRule>
  </conditionalFormatting>
  <conditionalFormatting sqref="M861:M866">
    <cfRule type="cellIs" dxfId="2645" priority="4462" stopIfTrue="1" operator="equal">
      <formula>"cumple"</formula>
    </cfRule>
    <cfRule type="containsText" dxfId="2644" priority="4463" stopIfTrue="1" operator="containsText" text="NO CUMPLE">
      <formula>NOT(ISERROR(SEARCH("NO CUMPLE",M861)))</formula>
    </cfRule>
  </conditionalFormatting>
  <conditionalFormatting sqref="L861:L866">
    <cfRule type="cellIs" dxfId="2643" priority="4460" stopIfTrue="1" operator="equal">
      <formula>"cumple"</formula>
    </cfRule>
    <cfRule type="containsText" dxfId="2642" priority="4461" stopIfTrue="1" operator="containsText" text="NO CUMPLE">
      <formula>NOT(ISERROR(SEARCH("NO CUMPLE",L861)))</formula>
    </cfRule>
  </conditionalFormatting>
  <conditionalFormatting sqref="D842:D844">
    <cfRule type="cellIs" dxfId="2641" priority="4444" stopIfTrue="1" operator="greaterThan">
      <formula>0</formula>
    </cfRule>
  </conditionalFormatting>
  <conditionalFormatting sqref="D842:D844 F842:H844">
    <cfRule type="cellIs" dxfId="2640" priority="4443" stopIfTrue="1" operator="greaterThan">
      <formula>0</formula>
    </cfRule>
  </conditionalFormatting>
  <conditionalFormatting sqref="T842:V844">
    <cfRule type="cellIs" dxfId="2639" priority="4441" stopIfTrue="1" operator="equal">
      <formula>"NO"</formula>
    </cfRule>
    <cfRule type="cellIs" dxfId="2638" priority="4442" stopIfTrue="1" operator="equal">
      <formula>"SI"</formula>
    </cfRule>
  </conditionalFormatting>
  <conditionalFormatting sqref="T842:V843">
    <cfRule type="cellIs" dxfId="2637" priority="4440" stopIfTrue="1" operator="equal">
      <formula>"NO APLICA"</formula>
    </cfRule>
  </conditionalFormatting>
  <conditionalFormatting sqref="T844:U844">
    <cfRule type="cellIs" dxfId="2636" priority="4439" stopIfTrue="1" operator="equal">
      <formula>"NO APLICA"</formula>
    </cfRule>
  </conditionalFormatting>
  <conditionalFormatting sqref="T844:U844">
    <cfRule type="cellIs" dxfId="2635" priority="4438" stopIfTrue="1" operator="equal">
      <formula>"NO APLICA"</formula>
    </cfRule>
  </conditionalFormatting>
  <conditionalFormatting sqref="V844">
    <cfRule type="cellIs" dxfId="2634" priority="4437" stopIfTrue="1" operator="equal">
      <formula>"NO APLICA"</formula>
    </cfRule>
  </conditionalFormatting>
  <conditionalFormatting sqref="T841:U841">
    <cfRule type="cellIs" dxfId="2633" priority="4436" stopIfTrue="1" operator="equal">
      <formula>"NO APLICA"</formula>
    </cfRule>
  </conditionalFormatting>
  <conditionalFormatting sqref="T841:U841">
    <cfRule type="cellIs" dxfId="2632" priority="4435" stopIfTrue="1" operator="equal">
      <formula>"NO APLICA"</formula>
    </cfRule>
  </conditionalFormatting>
  <conditionalFormatting sqref="V841">
    <cfRule type="cellIs" dxfId="2631" priority="4434" stopIfTrue="1" operator="equal">
      <formula>"NO APLICA"</formula>
    </cfRule>
  </conditionalFormatting>
  <conditionalFormatting sqref="C874:I876 K874:M876 P874:V888 C878:I888 G877 K878:M888 M877 I877">
    <cfRule type="cellIs" dxfId="2630" priority="4433" stopIfTrue="1" operator="greaterThan">
      <formula>0</formula>
    </cfRule>
  </conditionalFormatting>
  <conditionalFormatting sqref="D882:D887">
    <cfRule type="cellIs" dxfId="2629" priority="4432" stopIfTrue="1" operator="greaterThan">
      <formula>0</formula>
    </cfRule>
  </conditionalFormatting>
  <conditionalFormatting sqref="D882:D887 F882:H887">
    <cfRule type="cellIs" dxfId="2628" priority="4431" stopIfTrue="1" operator="greaterThan">
      <formula>0</formula>
    </cfRule>
  </conditionalFormatting>
  <conditionalFormatting sqref="H874:H876 H878:H887">
    <cfRule type="cellIs" dxfId="2627" priority="4430" stopIfTrue="1" operator="greaterThan">
      <formula>0</formula>
    </cfRule>
  </conditionalFormatting>
  <conditionalFormatting sqref="E874:E876 E878:E887">
    <cfRule type="cellIs" dxfId="2626" priority="4429" stopIfTrue="1" operator="greaterThan">
      <formula>0</formula>
    </cfRule>
  </conditionalFormatting>
  <conditionalFormatting sqref="K896:K901">
    <cfRule type="containsText" dxfId="2625" priority="4427" stopIfTrue="1" operator="containsText" text="NO CUMPLE">
      <formula>NOT(ISERROR(SEARCH("NO CUMPLE",K896)))</formula>
    </cfRule>
    <cfRule type="containsText" dxfId="2624" priority="4428" stopIfTrue="1" operator="containsText" text="CUMPLE">
      <formula>NOT(ISERROR(SEARCH("CUMPLE",K896)))</formula>
    </cfRule>
  </conditionalFormatting>
  <conditionalFormatting sqref="S895">
    <cfRule type="cellIs" dxfId="2623" priority="4425" operator="greaterThanOrEqual">
      <formula>NUMMINCONT</formula>
    </cfRule>
    <cfRule type="cellIs" dxfId="2622" priority="4426" operator="lessThan">
      <formula>NUMMINCONT</formula>
    </cfRule>
  </conditionalFormatting>
  <conditionalFormatting sqref="T882:V887">
    <cfRule type="cellIs" dxfId="2621" priority="4423" stopIfTrue="1" operator="equal">
      <formula>"NO"</formula>
    </cfRule>
    <cfRule type="cellIs" dxfId="2620" priority="4424" stopIfTrue="1" operator="equal">
      <formula>"SI"</formula>
    </cfRule>
  </conditionalFormatting>
  <conditionalFormatting sqref="T882:V883">
    <cfRule type="cellIs" dxfId="2619" priority="4422" stopIfTrue="1" operator="equal">
      <formula>"NO APLICA"</formula>
    </cfRule>
  </conditionalFormatting>
  <conditionalFormatting sqref="T884:U887">
    <cfRule type="cellIs" dxfId="2618" priority="4421" stopIfTrue="1" operator="equal">
      <formula>"NO APLICA"</formula>
    </cfRule>
  </conditionalFormatting>
  <conditionalFormatting sqref="T884:U884">
    <cfRule type="cellIs" dxfId="2617" priority="4420" stopIfTrue="1" operator="equal">
      <formula>"NO APLICA"</formula>
    </cfRule>
  </conditionalFormatting>
  <conditionalFormatting sqref="V884:V887">
    <cfRule type="cellIs" dxfId="2616" priority="4419" stopIfTrue="1" operator="equal">
      <formula>"NO APLICA"</formula>
    </cfRule>
  </conditionalFormatting>
  <conditionalFormatting sqref="V893">
    <cfRule type="cellIs" dxfId="2615" priority="4417" operator="equal">
      <formula>"CUMPLE"</formula>
    </cfRule>
    <cfRule type="cellIs" dxfId="2614" priority="4418" operator="equal">
      <formula>"NO CUMPLE"</formula>
    </cfRule>
  </conditionalFormatting>
  <conditionalFormatting sqref="V893:V895">
    <cfRule type="cellIs" dxfId="2613" priority="4416" operator="equal">
      <formula>"VERIFICAR"</formula>
    </cfRule>
  </conditionalFormatting>
  <conditionalFormatting sqref="T888:V888">
    <cfRule type="cellIs" dxfId="2612" priority="4414" stopIfTrue="1" operator="equal">
      <formula>"NO"</formula>
    </cfRule>
    <cfRule type="cellIs" dxfId="2611" priority="4415" stopIfTrue="1" operator="equal">
      <formula>"SI"</formula>
    </cfRule>
  </conditionalFormatting>
  <conditionalFormatting sqref="T888:U888">
    <cfRule type="cellIs" dxfId="2610" priority="4413" stopIfTrue="1" operator="equal">
      <formula>"NO APLICA"</formula>
    </cfRule>
  </conditionalFormatting>
  <conditionalFormatting sqref="V888">
    <cfRule type="cellIs" dxfId="2609" priority="4412" stopIfTrue="1" operator="equal">
      <formula>"NO APLICA"</formula>
    </cfRule>
  </conditionalFormatting>
  <conditionalFormatting sqref="T898">
    <cfRule type="cellIs" dxfId="2608" priority="4410" operator="equal">
      <formula>"CUMPLE"</formula>
    </cfRule>
    <cfRule type="cellIs" dxfId="2607" priority="4411" operator="equal">
      <formula>"NO CUMPLE"</formula>
    </cfRule>
  </conditionalFormatting>
  <conditionalFormatting sqref="T898">
    <cfRule type="cellIs" dxfId="2606" priority="4409" operator="equal">
      <formula>"VERIFICAR"</formula>
    </cfRule>
  </conditionalFormatting>
  <conditionalFormatting sqref="H902">
    <cfRule type="containsText" dxfId="2605" priority="4390" stopIfTrue="1" operator="containsText" text="NO CUMPLE">
      <formula>NOT(ISERROR(SEARCH("NO CUMPLE",H902)))</formula>
    </cfRule>
    <cfRule type="containsText" dxfId="2604" priority="4391" stopIfTrue="1" operator="containsText" text="CUMPLE">
      <formula>NOT(ISERROR(SEARCH("CUMPLE",H902)))</formula>
    </cfRule>
  </conditionalFormatting>
  <conditionalFormatting sqref="J902">
    <cfRule type="containsText" dxfId="2603" priority="4388" stopIfTrue="1" operator="containsText" text="NO CUMPLE">
      <formula>NOT(ISERROR(SEARCH("NO CUMPLE",J902)))</formula>
    </cfRule>
    <cfRule type="containsText" dxfId="2602" priority="4389" stopIfTrue="1" operator="containsText" text="CUMPLE">
      <formula>NOT(ISERROR(SEARCH("CUMPLE",J902)))</formula>
    </cfRule>
  </conditionalFormatting>
  <conditionalFormatting sqref="K902">
    <cfRule type="containsText" dxfId="2601" priority="4386" stopIfTrue="1" operator="containsText" text="NO CUMPLE">
      <formula>NOT(ISERROR(SEARCH("NO CUMPLE",K902)))</formula>
    </cfRule>
    <cfRule type="containsText" dxfId="2600" priority="4387" stopIfTrue="1" operator="containsText" text="CUMPLE">
      <formula>NOT(ISERROR(SEARCH("CUMPLE",K902)))</formula>
    </cfRule>
  </conditionalFormatting>
  <conditionalFormatting sqref="O901">
    <cfRule type="containsText" dxfId="2599" priority="4384" stopIfTrue="1" operator="containsText" text="NO CUMPLE">
      <formula>NOT(ISERROR(SEARCH("NO CUMPLE",O901)))</formula>
    </cfRule>
    <cfRule type="containsText" dxfId="2598" priority="4385" stopIfTrue="1" operator="containsText" text="CUMPLE">
      <formula>NOT(ISERROR(SEARCH("CUMPLE",O901)))</formula>
    </cfRule>
  </conditionalFormatting>
  <conditionalFormatting sqref="O902:S902">
    <cfRule type="cellIs" dxfId="2597" priority="4383" operator="equal">
      <formula>"EL PROPONENTE SE DEBE REQUERIR POR EXPERIENCIA MINIMA EXIGIDA"</formula>
    </cfRule>
  </conditionalFormatting>
  <conditionalFormatting sqref="J874:J888">
    <cfRule type="cellIs" dxfId="2596" priority="4382" stopIfTrue="1" operator="greaterThan">
      <formula>0</formula>
    </cfRule>
  </conditionalFormatting>
  <conditionalFormatting sqref="N896:N901">
    <cfRule type="cellIs" dxfId="2595" priority="4380" operator="equal">
      <formula>"NO"</formula>
    </cfRule>
    <cfRule type="cellIs" dxfId="2594" priority="4381" operator="equal">
      <formula>"SI"</formula>
    </cfRule>
  </conditionalFormatting>
  <conditionalFormatting sqref="I888">
    <cfRule type="cellIs" dxfId="2593" priority="4379" stopIfTrue="1" operator="greaterThan">
      <formula>0</formula>
    </cfRule>
  </conditionalFormatting>
  <conditionalFormatting sqref="K874:L876 K878:L888">
    <cfRule type="cellIs" dxfId="2592" priority="4378" operator="notBetween">
      <formula>$Q$17</formula>
      <formula>$R$17</formula>
    </cfRule>
  </conditionalFormatting>
  <conditionalFormatting sqref="B874:B876 B878:B888">
    <cfRule type="cellIs" dxfId="2591" priority="4377" stopIfTrue="1" operator="greaterThan">
      <formula>0</formula>
    </cfRule>
  </conditionalFormatting>
  <conditionalFormatting sqref="T880:V881 T874:V876">
    <cfRule type="cellIs" dxfId="2590" priority="4375" stopIfTrue="1" operator="equal">
      <formula>"NO"</formula>
    </cfRule>
    <cfRule type="cellIs" dxfId="2589" priority="4376" stopIfTrue="1" operator="equal">
      <formula>"SI"</formula>
    </cfRule>
  </conditionalFormatting>
  <conditionalFormatting sqref="T880:V880 T874:V875">
    <cfRule type="cellIs" dxfId="2588" priority="4374" stopIfTrue="1" operator="equal">
      <formula>"NO APLICA"</formula>
    </cfRule>
  </conditionalFormatting>
  <conditionalFormatting sqref="T881:U881">
    <cfRule type="cellIs" dxfId="2587" priority="4373" stopIfTrue="1" operator="equal">
      <formula>"NO APLICA"</formula>
    </cfRule>
  </conditionalFormatting>
  <conditionalFormatting sqref="T881:U881">
    <cfRule type="cellIs" dxfId="2586" priority="4372" stopIfTrue="1" operator="equal">
      <formula>"NO APLICA"</formula>
    </cfRule>
  </conditionalFormatting>
  <conditionalFormatting sqref="V881">
    <cfRule type="cellIs" dxfId="2585" priority="4371" stopIfTrue="1" operator="equal">
      <formula>"NO APLICA"</formula>
    </cfRule>
  </conditionalFormatting>
  <conditionalFormatting sqref="C874:I876 K874:M876 P874:V888 C878:I888 G877 K878:M888 M877 I877">
    <cfRule type="cellIs" dxfId="2584" priority="4370" operator="equal">
      <formula>0</formula>
    </cfRule>
  </conditionalFormatting>
  <conditionalFormatting sqref="P895">
    <cfRule type="cellIs" dxfId="2583" priority="4367" operator="equal">
      <formula>"NO VÁLIDO"</formula>
    </cfRule>
    <cfRule type="cellIs" dxfId="2582" priority="4368" operator="equal">
      <formula>"VÁLIDO"</formula>
    </cfRule>
  </conditionalFormatting>
  <conditionalFormatting sqref="M902">
    <cfRule type="cellIs" dxfId="2581" priority="4364" operator="notEqual">
      <formula>"NO CUMPLE"</formula>
    </cfRule>
    <cfRule type="containsText" dxfId="2580" priority="4365" stopIfTrue="1" operator="containsText" text="NO CUMPLE">
      <formula>NOT(ISERROR(SEARCH("NO CUMPLE",M902)))</formula>
    </cfRule>
    <cfRule type="containsText" dxfId="2579" priority="4366" stopIfTrue="1" operator="containsText" text="CUMPLE">
      <formula>NOT(ISERROR(SEARCH("CUMPLE",M902)))</formula>
    </cfRule>
  </conditionalFormatting>
  <conditionalFormatting sqref="M896:M901">
    <cfRule type="cellIs" dxfId="2578" priority="4362" stopIfTrue="1" operator="equal">
      <formula>"cumple"</formula>
    </cfRule>
    <cfRule type="containsText" dxfId="2577" priority="4363" stopIfTrue="1" operator="containsText" text="NO CUMPLE">
      <formula>NOT(ISERROR(SEARCH("NO CUMPLE",M896)))</formula>
    </cfRule>
  </conditionalFormatting>
  <conditionalFormatting sqref="L896:L901">
    <cfRule type="cellIs" dxfId="2576" priority="4360" stopIfTrue="1" operator="equal">
      <formula>"cumple"</formula>
    </cfRule>
    <cfRule type="containsText" dxfId="2575" priority="4361" stopIfTrue="1" operator="containsText" text="NO CUMPLE">
      <formula>NOT(ISERROR(SEARCH("NO CUMPLE",L896)))</formula>
    </cfRule>
  </conditionalFormatting>
  <conditionalFormatting sqref="D878:D879">
    <cfRule type="cellIs" dxfId="2574" priority="4344" stopIfTrue="1" operator="greaterThan">
      <formula>0</formula>
    </cfRule>
  </conditionalFormatting>
  <conditionalFormatting sqref="D878:D879 F878:H879 G877">
    <cfRule type="cellIs" dxfId="2573" priority="4343" stopIfTrue="1" operator="greaterThan">
      <formula>0</formula>
    </cfRule>
  </conditionalFormatting>
  <conditionalFormatting sqref="T877:V879">
    <cfRule type="cellIs" dxfId="2572" priority="4341" stopIfTrue="1" operator="equal">
      <formula>"NO"</formula>
    </cfRule>
    <cfRule type="cellIs" dxfId="2571" priority="4342" stopIfTrue="1" operator="equal">
      <formula>"SI"</formula>
    </cfRule>
  </conditionalFormatting>
  <conditionalFormatting sqref="T877:V878">
    <cfRule type="cellIs" dxfId="2570" priority="4340" stopIfTrue="1" operator="equal">
      <formula>"NO APLICA"</formula>
    </cfRule>
  </conditionalFormatting>
  <conditionalFormatting sqref="T879:U879">
    <cfRule type="cellIs" dxfId="2569" priority="4339" stopIfTrue="1" operator="equal">
      <formula>"NO APLICA"</formula>
    </cfRule>
  </conditionalFormatting>
  <conditionalFormatting sqref="T879:U879">
    <cfRule type="cellIs" dxfId="2568" priority="4338" stopIfTrue="1" operator="equal">
      <formula>"NO APLICA"</formula>
    </cfRule>
  </conditionalFormatting>
  <conditionalFormatting sqref="V879">
    <cfRule type="cellIs" dxfId="2567" priority="4337" stopIfTrue="1" operator="equal">
      <formula>"NO APLICA"</formula>
    </cfRule>
  </conditionalFormatting>
  <conditionalFormatting sqref="T876:U876">
    <cfRule type="cellIs" dxfId="2566" priority="4336" stopIfTrue="1" operator="equal">
      <formula>"NO APLICA"</formula>
    </cfRule>
  </conditionalFormatting>
  <conditionalFormatting sqref="T876:U876">
    <cfRule type="cellIs" dxfId="2565" priority="4335" stopIfTrue="1" operator="equal">
      <formula>"NO APLICA"</formula>
    </cfRule>
  </conditionalFormatting>
  <conditionalFormatting sqref="V876">
    <cfRule type="cellIs" dxfId="2564" priority="4334" stopIfTrue="1" operator="equal">
      <formula>"NO APLICA"</formula>
    </cfRule>
  </conditionalFormatting>
  <conditionalFormatting sqref="C909:I909 K909:M909 P909:V911 C911:I923 G910 K911:M923 M910 I910 P914:V923 R912:V913">
    <cfRule type="cellIs" dxfId="2563" priority="4333" stopIfTrue="1" operator="greaterThan">
      <formula>0</formula>
    </cfRule>
  </conditionalFormatting>
  <conditionalFormatting sqref="D917:D922">
    <cfRule type="cellIs" dxfId="2562" priority="4332" stopIfTrue="1" operator="greaterThan">
      <formula>0</formula>
    </cfRule>
  </conditionalFormatting>
  <conditionalFormatting sqref="D917:D922 F917:H922">
    <cfRule type="cellIs" dxfId="2561" priority="4331" stopIfTrue="1" operator="greaterThan">
      <formula>0</formula>
    </cfRule>
  </conditionalFormatting>
  <conditionalFormatting sqref="H909 H911:H922">
    <cfRule type="cellIs" dxfId="2560" priority="4330" stopIfTrue="1" operator="greaterThan">
      <formula>0</formula>
    </cfRule>
  </conditionalFormatting>
  <conditionalFormatting sqref="E909 E911:E922">
    <cfRule type="cellIs" dxfId="2559" priority="4329" stopIfTrue="1" operator="greaterThan">
      <formula>0</formula>
    </cfRule>
  </conditionalFormatting>
  <conditionalFormatting sqref="K931:K936">
    <cfRule type="containsText" dxfId="2558" priority="4327" stopIfTrue="1" operator="containsText" text="NO CUMPLE">
      <formula>NOT(ISERROR(SEARCH("NO CUMPLE",K931)))</formula>
    </cfRule>
    <cfRule type="containsText" dxfId="2557" priority="4328" stopIfTrue="1" operator="containsText" text="CUMPLE">
      <formula>NOT(ISERROR(SEARCH("CUMPLE",K931)))</formula>
    </cfRule>
  </conditionalFormatting>
  <conditionalFormatting sqref="S930">
    <cfRule type="cellIs" dxfId="2556" priority="4325" operator="greaterThanOrEqual">
      <formula>NUMMINCONT</formula>
    </cfRule>
    <cfRule type="cellIs" dxfId="2555" priority="4326" operator="lessThan">
      <formula>NUMMINCONT</formula>
    </cfRule>
  </conditionalFormatting>
  <conditionalFormatting sqref="T917:V922">
    <cfRule type="cellIs" dxfId="2554" priority="4323" stopIfTrue="1" operator="equal">
      <formula>"NO"</formula>
    </cfRule>
    <cfRule type="cellIs" dxfId="2553" priority="4324" stopIfTrue="1" operator="equal">
      <formula>"SI"</formula>
    </cfRule>
  </conditionalFormatting>
  <conditionalFormatting sqref="T917:V918">
    <cfRule type="cellIs" dxfId="2552" priority="4322" stopIfTrue="1" operator="equal">
      <formula>"NO APLICA"</formula>
    </cfRule>
  </conditionalFormatting>
  <conditionalFormatting sqref="T919:U922">
    <cfRule type="cellIs" dxfId="2551" priority="4321" stopIfTrue="1" operator="equal">
      <formula>"NO APLICA"</formula>
    </cfRule>
  </conditionalFormatting>
  <conditionalFormatting sqref="T919:U919">
    <cfRule type="cellIs" dxfId="2550" priority="4320" stopIfTrue="1" operator="equal">
      <formula>"NO APLICA"</formula>
    </cfRule>
  </conditionalFormatting>
  <conditionalFormatting sqref="V919:V922">
    <cfRule type="cellIs" dxfId="2549" priority="4319" stopIfTrue="1" operator="equal">
      <formula>"NO APLICA"</formula>
    </cfRule>
  </conditionalFormatting>
  <conditionalFormatting sqref="V928">
    <cfRule type="cellIs" dxfId="2548" priority="4317" operator="equal">
      <formula>"CUMPLE"</formula>
    </cfRule>
    <cfRule type="cellIs" dxfId="2547" priority="4318" operator="equal">
      <formula>"NO CUMPLE"</formula>
    </cfRule>
  </conditionalFormatting>
  <conditionalFormatting sqref="V928:V930">
    <cfRule type="cellIs" dxfId="2546" priority="4316" operator="equal">
      <formula>"VERIFICAR"</formula>
    </cfRule>
  </conditionalFormatting>
  <conditionalFormatting sqref="T923:V923">
    <cfRule type="cellIs" dxfId="2545" priority="4314" stopIfTrue="1" operator="equal">
      <formula>"NO"</formula>
    </cfRule>
    <cfRule type="cellIs" dxfId="2544" priority="4315" stopIfTrue="1" operator="equal">
      <formula>"SI"</formula>
    </cfRule>
  </conditionalFormatting>
  <conditionalFormatting sqref="T923:U923">
    <cfRule type="cellIs" dxfId="2543" priority="4313" stopIfTrue="1" operator="equal">
      <formula>"NO APLICA"</formula>
    </cfRule>
  </conditionalFormatting>
  <conditionalFormatting sqref="V923">
    <cfRule type="cellIs" dxfId="2542" priority="4312" stopIfTrue="1" operator="equal">
      <formula>"NO APLICA"</formula>
    </cfRule>
  </conditionalFormatting>
  <conditionalFormatting sqref="T933">
    <cfRule type="cellIs" dxfId="2541" priority="4310" operator="equal">
      <formula>"CUMPLE"</formula>
    </cfRule>
    <cfRule type="cellIs" dxfId="2540" priority="4311" operator="equal">
      <formula>"NO CUMPLE"</formula>
    </cfRule>
  </conditionalFormatting>
  <conditionalFormatting sqref="T933">
    <cfRule type="cellIs" dxfId="2539" priority="4309" operator="equal">
      <formula>"VERIFICAR"</formula>
    </cfRule>
  </conditionalFormatting>
  <conditionalFormatting sqref="H937">
    <cfRule type="containsText" dxfId="2538" priority="4290" stopIfTrue="1" operator="containsText" text="NO CUMPLE">
      <formula>NOT(ISERROR(SEARCH("NO CUMPLE",H937)))</formula>
    </cfRule>
    <cfRule type="containsText" dxfId="2537" priority="4291" stopIfTrue="1" operator="containsText" text="CUMPLE">
      <formula>NOT(ISERROR(SEARCH("CUMPLE",H937)))</formula>
    </cfRule>
  </conditionalFormatting>
  <conditionalFormatting sqref="J937">
    <cfRule type="containsText" dxfId="2536" priority="4288" stopIfTrue="1" operator="containsText" text="NO CUMPLE">
      <formula>NOT(ISERROR(SEARCH("NO CUMPLE",J937)))</formula>
    </cfRule>
    <cfRule type="containsText" dxfId="2535" priority="4289" stopIfTrue="1" operator="containsText" text="CUMPLE">
      <formula>NOT(ISERROR(SEARCH("CUMPLE",J937)))</formula>
    </cfRule>
  </conditionalFormatting>
  <conditionalFormatting sqref="K937">
    <cfRule type="containsText" dxfId="2534" priority="4286" stopIfTrue="1" operator="containsText" text="NO CUMPLE">
      <formula>NOT(ISERROR(SEARCH("NO CUMPLE",K937)))</formula>
    </cfRule>
    <cfRule type="containsText" dxfId="2533" priority="4287" stopIfTrue="1" operator="containsText" text="CUMPLE">
      <formula>NOT(ISERROR(SEARCH("CUMPLE",K937)))</formula>
    </cfRule>
  </conditionalFormatting>
  <conditionalFormatting sqref="O936">
    <cfRule type="containsText" dxfId="2532" priority="4284" stopIfTrue="1" operator="containsText" text="NO CUMPLE">
      <formula>NOT(ISERROR(SEARCH("NO CUMPLE",O936)))</formula>
    </cfRule>
    <cfRule type="containsText" dxfId="2531" priority="4285" stopIfTrue="1" operator="containsText" text="CUMPLE">
      <formula>NOT(ISERROR(SEARCH("CUMPLE",O936)))</formula>
    </cfRule>
  </conditionalFormatting>
  <conditionalFormatting sqref="O937:S937">
    <cfRule type="cellIs" dxfId="2530" priority="4283" operator="equal">
      <formula>"EL PROPONENTE SE DEBE REQUERIR POR EXPERIENCIA MINIMA EXIGIDA"</formula>
    </cfRule>
  </conditionalFormatting>
  <conditionalFormatting sqref="J909:J923">
    <cfRule type="cellIs" dxfId="2529" priority="4282" stopIfTrue="1" operator="greaterThan">
      <formula>0</formula>
    </cfRule>
  </conditionalFormatting>
  <conditionalFormatting sqref="N931:N936">
    <cfRule type="cellIs" dxfId="2528" priority="4280" operator="equal">
      <formula>"NO"</formula>
    </cfRule>
    <cfRule type="cellIs" dxfId="2527" priority="4281" operator="equal">
      <formula>"SI"</formula>
    </cfRule>
  </conditionalFormatting>
  <conditionalFormatting sqref="I923">
    <cfRule type="cellIs" dxfId="2526" priority="4279" stopIfTrue="1" operator="greaterThan">
      <formula>0</formula>
    </cfRule>
  </conditionalFormatting>
  <conditionalFormatting sqref="K909:L909 K911:L923">
    <cfRule type="cellIs" dxfId="2525" priority="4278" operator="notBetween">
      <formula>$Q$17</formula>
      <formula>$R$17</formula>
    </cfRule>
  </conditionalFormatting>
  <conditionalFormatting sqref="B909 B911:B923">
    <cfRule type="cellIs" dxfId="2524" priority="4277" stopIfTrue="1" operator="greaterThan">
      <formula>0</formula>
    </cfRule>
  </conditionalFormatting>
  <conditionalFormatting sqref="T915:V916 T909:V911">
    <cfRule type="cellIs" dxfId="2523" priority="4275" stopIfTrue="1" operator="equal">
      <formula>"NO"</formula>
    </cfRule>
    <cfRule type="cellIs" dxfId="2522" priority="4276" stopIfTrue="1" operator="equal">
      <formula>"SI"</formula>
    </cfRule>
  </conditionalFormatting>
  <conditionalFormatting sqref="T915:V915 T909:V910">
    <cfRule type="cellIs" dxfId="2521" priority="4274" stopIfTrue="1" operator="equal">
      <formula>"NO APLICA"</formula>
    </cfRule>
  </conditionalFormatting>
  <conditionalFormatting sqref="T916:U916">
    <cfRule type="cellIs" dxfId="2520" priority="4273" stopIfTrue="1" operator="equal">
      <formula>"NO APLICA"</formula>
    </cfRule>
  </conditionalFormatting>
  <conditionalFormatting sqref="T916:U916">
    <cfRule type="cellIs" dxfId="2519" priority="4272" stopIfTrue="1" operator="equal">
      <formula>"NO APLICA"</formula>
    </cfRule>
  </conditionalFormatting>
  <conditionalFormatting sqref="V916">
    <cfRule type="cellIs" dxfId="2518" priority="4271" stopIfTrue="1" operator="equal">
      <formula>"NO APLICA"</formula>
    </cfRule>
  </conditionalFormatting>
  <conditionalFormatting sqref="C909:I909 K909:M909 P909:V911 C911:I923 G910 K911:M923 M910 I910 P914:V923 R912:V913">
    <cfRule type="cellIs" dxfId="2517" priority="4270" operator="equal">
      <formula>0</formula>
    </cfRule>
  </conditionalFormatting>
  <conditionalFormatting sqref="P930">
    <cfRule type="cellIs" dxfId="2516" priority="4267" operator="equal">
      <formula>"NO VÁLIDO"</formula>
    </cfRule>
    <cfRule type="cellIs" dxfId="2515" priority="4268" operator="equal">
      <formula>"VÁLIDO"</formula>
    </cfRule>
  </conditionalFormatting>
  <conditionalFormatting sqref="M937">
    <cfRule type="cellIs" dxfId="2514" priority="4264" operator="notEqual">
      <formula>"NO CUMPLE"</formula>
    </cfRule>
    <cfRule type="containsText" dxfId="2513" priority="4265" stopIfTrue="1" operator="containsText" text="NO CUMPLE">
      <formula>NOT(ISERROR(SEARCH("NO CUMPLE",M937)))</formula>
    </cfRule>
    <cfRule type="containsText" dxfId="2512" priority="4266" stopIfTrue="1" operator="containsText" text="CUMPLE">
      <formula>NOT(ISERROR(SEARCH("CUMPLE",M937)))</formula>
    </cfRule>
  </conditionalFormatting>
  <conditionalFormatting sqref="M931:M936">
    <cfRule type="cellIs" dxfId="2511" priority="4262" stopIfTrue="1" operator="equal">
      <formula>"cumple"</formula>
    </cfRule>
    <cfRule type="containsText" dxfId="2510" priority="4263" stopIfTrue="1" operator="containsText" text="NO CUMPLE">
      <formula>NOT(ISERROR(SEARCH("NO CUMPLE",M931)))</formula>
    </cfRule>
  </conditionalFormatting>
  <conditionalFormatting sqref="L931:L936">
    <cfRule type="cellIs" dxfId="2509" priority="4260" stopIfTrue="1" operator="equal">
      <formula>"cumple"</formula>
    </cfRule>
    <cfRule type="containsText" dxfId="2508" priority="4261" stopIfTrue="1" operator="containsText" text="NO CUMPLE">
      <formula>NOT(ISERROR(SEARCH("NO CUMPLE",L931)))</formula>
    </cfRule>
  </conditionalFormatting>
  <conditionalFormatting sqref="D912:D914">
    <cfRule type="cellIs" dxfId="2507" priority="4244" stopIfTrue="1" operator="greaterThan">
      <formula>0</formula>
    </cfRule>
  </conditionalFormatting>
  <conditionalFormatting sqref="D912:D914 F912:H914">
    <cfRule type="cellIs" dxfId="2506" priority="4243" stopIfTrue="1" operator="greaterThan">
      <formula>0</formula>
    </cfRule>
  </conditionalFormatting>
  <conditionalFormatting sqref="T912:V914">
    <cfRule type="cellIs" dxfId="2505" priority="4241" stopIfTrue="1" operator="equal">
      <formula>"NO"</formula>
    </cfRule>
    <cfRule type="cellIs" dxfId="2504" priority="4242" stopIfTrue="1" operator="equal">
      <formula>"SI"</formula>
    </cfRule>
  </conditionalFormatting>
  <conditionalFormatting sqref="T912:V913">
    <cfRule type="cellIs" dxfId="2503" priority="4240" stopIfTrue="1" operator="equal">
      <formula>"NO APLICA"</formula>
    </cfRule>
  </conditionalFormatting>
  <conditionalFormatting sqref="T914:U914">
    <cfRule type="cellIs" dxfId="2502" priority="4239" stopIfTrue="1" operator="equal">
      <formula>"NO APLICA"</formula>
    </cfRule>
  </conditionalFormatting>
  <conditionalFormatting sqref="T914:U914">
    <cfRule type="cellIs" dxfId="2501" priority="4238" stopIfTrue="1" operator="equal">
      <formula>"NO APLICA"</formula>
    </cfRule>
  </conditionalFormatting>
  <conditionalFormatting sqref="V914">
    <cfRule type="cellIs" dxfId="2500" priority="4237" stopIfTrue="1" operator="equal">
      <formula>"NO APLICA"</formula>
    </cfRule>
  </conditionalFormatting>
  <conditionalFormatting sqref="T911:U911">
    <cfRule type="cellIs" dxfId="2499" priority="4236" stopIfTrue="1" operator="equal">
      <formula>"NO APLICA"</formula>
    </cfRule>
  </conditionalFormatting>
  <conditionalFormatting sqref="T911:U911">
    <cfRule type="cellIs" dxfId="2498" priority="4235" stopIfTrue="1" operator="equal">
      <formula>"NO APLICA"</formula>
    </cfRule>
  </conditionalFormatting>
  <conditionalFormatting sqref="V911">
    <cfRule type="cellIs" dxfId="2497" priority="4234" stopIfTrue="1" operator="equal">
      <formula>"NO APLICA"</formula>
    </cfRule>
  </conditionalFormatting>
  <conditionalFormatting sqref="C944:I958 K944:M958 P944:V958">
    <cfRule type="cellIs" dxfId="2496" priority="4233" stopIfTrue="1" operator="greaterThan">
      <formula>0</formula>
    </cfRule>
  </conditionalFormatting>
  <conditionalFormatting sqref="D952:D957">
    <cfRule type="cellIs" dxfId="2495" priority="4232" stopIfTrue="1" operator="greaterThan">
      <formula>0</formula>
    </cfRule>
  </conditionalFormatting>
  <conditionalFormatting sqref="D952:D957 F952:H957">
    <cfRule type="cellIs" dxfId="2494" priority="4231" stopIfTrue="1" operator="greaterThan">
      <formula>0</formula>
    </cfRule>
  </conditionalFormatting>
  <conditionalFormatting sqref="H944:H957">
    <cfRule type="cellIs" dxfId="2493" priority="4230" stopIfTrue="1" operator="greaterThan">
      <formula>0</formula>
    </cfRule>
  </conditionalFormatting>
  <conditionalFormatting sqref="E944:E957">
    <cfRule type="cellIs" dxfId="2492" priority="4229" stopIfTrue="1" operator="greaterThan">
      <formula>0</formula>
    </cfRule>
  </conditionalFormatting>
  <conditionalFormatting sqref="K966:K971">
    <cfRule type="containsText" dxfId="2491" priority="4227" stopIfTrue="1" operator="containsText" text="NO CUMPLE">
      <formula>NOT(ISERROR(SEARCH("NO CUMPLE",K966)))</formula>
    </cfRule>
    <cfRule type="containsText" dxfId="2490" priority="4228" stopIfTrue="1" operator="containsText" text="CUMPLE">
      <formula>NOT(ISERROR(SEARCH("CUMPLE",K966)))</formula>
    </cfRule>
  </conditionalFormatting>
  <conditionalFormatting sqref="S965">
    <cfRule type="cellIs" dxfId="2489" priority="4225" operator="greaterThanOrEqual">
      <formula>NUMMINCONT</formula>
    </cfRule>
    <cfRule type="cellIs" dxfId="2488" priority="4226" operator="lessThan">
      <formula>NUMMINCONT</formula>
    </cfRule>
  </conditionalFormatting>
  <conditionalFormatting sqref="T952:V957">
    <cfRule type="cellIs" dxfId="2487" priority="4223" stopIfTrue="1" operator="equal">
      <formula>"NO"</formula>
    </cfRule>
    <cfRule type="cellIs" dxfId="2486" priority="4224" stopIfTrue="1" operator="equal">
      <formula>"SI"</formula>
    </cfRule>
  </conditionalFormatting>
  <conditionalFormatting sqref="T952:V953">
    <cfRule type="cellIs" dxfId="2485" priority="4222" stopIfTrue="1" operator="equal">
      <formula>"NO APLICA"</formula>
    </cfRule>
  </conditionalFormatting>
  <conditionalFormatting sqref="T954:U957">
    <cfRule type="cellIs" dxfId="2484" priority="4221" stopIfTrue="1" operator="equal">
      <formula>"NO APLICA"</formula>
    </cfRule>
  </conditionalFormatting>
  <conditionalFormatting sqref="T954:U954">
    <cfRule type="cellIs" dxfId="2483" priority="4220" stopIfTrue="1" operator="equal">
      <formula>"NO APLICA"</formula>
    </cfRule>
  </conditionalFormatting>
  <conditionalFormatting sqref="V954:V957">
    <cfRule type="cellIs" dxfId="2482" priority="4219" stopIfTrue="1" operator="equal">
      <formula>"NO APLICA"</formula>
    </cfRule>
  </conditionalFormatting>
  <conditionalFormatting sqref="V963">
    <cfRule type="cellIs" dxfId="2481" priority="4217" operator="equal">
      <formula>"CUMPLE"</formula>
    </cfRule>
    <cfRule type="cellIs" dxfId="2480" priority="4218" operator="equal">
      <formula>"NO CUMPLE"</formula>
    </cfRule>
  </conditionalFormatting>
  <conditionalFormatting sqref="V963:V965">
    <cfRule type="cellIs" dxfId="2479" priority="4216" operator="equal">
      <formula>"VERIFICAR"</formula>
    </cfRule>
  </conditionalFormatting>
  <conditionalFormatting sqref="T958:V958">
    <cfRule type="cellIs" dxfId="2478" priority="4214" stopIfTrue="1" operator="equal">
      <formula>"NO"</formula>
    </cfRule>
    <cfRule type="cellIs" dxfId="2477" priority="4215" stopIfTrue="1" operator="equal">
      <formula>"SI"</formula>
    </cfRule>
  </conditionalFormatting>
  <conditionalFormatting sqref="T958:U958">
    <cfRule type="cellIs" dxfId="2476" priority="4213" stopIfTrue="1" operator="equal">
      <formula>"NO APLICA"</formula>
    </cfRule>
  </conditionalFormatting>
  <conditionalFormatting sqref="V958">
    <cfRule type="cellIs" dxfId="2475" priority="4212" stopIfTrue="1" operator="equal">
      <formula>"NO APLICA"</formula>
    </cfRule>
  </conditionalFormatting>
  <conditionalFormatting sqref="T968">
    <cfRule type="cellIs" dxfId="2474" priority="4210" operator="equal">
      <formula>"CUMPLE"</formula>
    </cfRule>
    <cfRule type="cellIs" dxfId="2473" priority="4211" operator="equal">
      <formula>"NO CUMPLE"</formula>
    </cfRule>
  </conditionalFormatting>
  <conditionalFormatting sqref="T968">
    <cfRule type="cellIs" dxfId="2472" priority="4209" operator="equal">
      <formula>"VERIFICAR"</formula>
    </cfRule>
  </conditionalFormatting>
  <conditionalFormatting sqref="H972">
    <cfRule type="containsText" dxfId="2471" priority="4190" stopIfTrue="1" operator="containsText" text="NO CUMPLE">
      <formula>NOT(ISERROR(SEARCH("NO CUMPLE",H972)))</formula>
    </cfRule>
    <cfRule type="containsText" dxfId="2470" priority="4191" stopIfTrue="1" operator="containsText" text="CUMPLE">
      <formula>NOT(ISERROR(SEARCH("CUMPLE",H972)))</formula>
    </cfRule>
  </conditionalFormatting>
  <conditionalFormatting sqref="J972">
    <cfRule type="containsText" dxfId="2469" priority="4188" stopIfTrue="1" operator="containsText" text="NO CUMPLE">
      <formula>NOT(ISERROR(SEARCH("NO CUMPLE",J972)))</formula>
    </cfRule>
    <cfRule type="containsText" dxfId="2468" priority="4189" stopIfTrue="1" operator="containsText" text="CUMPLE">
      <formula>NOT(ISERROR(SEARCH("CUMPLE",J972)))</formula>
    </cfRule>
  </conditionalFormatting>
  <conditionalFormatting sqref="K972">
    <cfRule type="containsText" dxfId="2467" priority="4186" stopIfTrue="1" operator="containsText" text="NO CUMPLE">
      <formula>NOT(ISERROR(SEARCH("NO CUMPLE",K972)))</formula>
    </cfRule>
    <cfRule type="containsText" dxfId="2466" priority="4187" stopIfTrue="1" operator="containsText" text="CUMPLE">
      <formula>NOT(ISERROR(SEARCH("CUMPLE",K972)))</formula>
    </cfRule>
  </conditionalFormatting>
  <conditionalFormatting sqref="O971">
    <cfRule type="containsText" dxfId="2465" priority="4184" stopIfTrue="1" operator="containsText" text="NO CUMPLE">
      <formula>NOT(ISERROR(SEARCH("NO CUMPLE",O971)))</formula>
    </cfRule>
    <cfRule type="containsText" dxfId="2464" priority="4185" stopIfTrue="1" operator="containsText" text="CUMPLE">
      <formula>NOT(ISERROR(SEARCH("CUMPLE",O971)))</formula>
    </cfRule>
  </conditionalFormatting>
  <conditionalFormatting sqref="O972:S972">
    <cfRule type="cellIs" dxfId="2463" priority="4183" operator="equal">
      <formula>"EL PROPONENTE SE DEBE REQUERIR POR EXPERIENCIA MINIMA EXIGIDA"</formula>
    </cfRule>
  </conditionalFormatting>
  <conditionalFormatting sqref="J944:J958">
    <cfRule type="cellIs" dxfId="2462" priority="4182" stopIfTrue="1" operator="greaterThan">
      <formula>0</formula>
    </cfRule>
  </conditionalFormatting>
  <conditionalFormatting sqref="N966:N971">
    <cfRule type="cellIs" dxfId="2461" priority="4180" operator="equal">
      <formula>"NO"</formula>
    </cfRule>
    <cfRule type="cellIs" dxfId="2460" priority="4181" operator="equal">
      <formula>"SI"</formula>
    </cfRule>
  </conditionalFormatting>
  <conditionalFormatting sqref="I958">
    <cfRule type="cellIs" dxfId="2459" priority="4179" stopIfTrue="1" operator="greaterThan">
      <formula>0</formula>
    </cfRule>
  </conditionalFormatting>
  <conditionalFormatting sqref="K944:L958">
    <cfRule type="cellIs" dxfId="2458" priority="4178" operator="notBetween">
      <formula>$Q$17</formula>
      <formula>$R$17</formula>
    </cfRule>
  </conditionalFormatting>
  <conditionalFormatting sqref="B944:B958">
    <cfRule type="cellIs" dxfId="2457" priority="4177" stopIfTrue="1" operator="greaterThan">
      <formula>0</formula>
    </cfRule>
  </conditionalFormatting>
  <conditionalFormatting sqref="T950:V951 T944:V946">
    <cfRule type="cellIs" dxfId="2456" priority="4175" stopIfTrue="1" operator="equal">
      <formula>"NO"</formula>
    </cfRule>
    <cfRule type="cellIs" dxfId="2455" priority="4176" stopIfTrue="1" operator="equal">
      <formula>"SI"</formula>
    </cfRule>
  </conditionalFormatting>
  <conditionalFormatting sqref="T950:V950 T944:V945">
    <cfRule type="cellIs" dxfId="2454" priority="4174" stopIfTrue="1" operator="equal">
      <formula>"NO APLICA"</formula>
    </cfRule>
  </conditionalFormatting>
  <conditionalFormatting sqref="T951:U951">
    <cfRule type="cellIs" dxfId="2453" priority="4173" stopIfTrue="1" operator="equal">
      <formula>"NO APLICA"</formula>
    </cfRule>
  </conditionalFormatting>
  <conditionalFormatting sqref="T951:U951">
    <cfRule type="cellIs" dxfId="2452" priority="4172" stopIfTrue="1" operator="equal">
      <formula>"NO APLICA"</formula>
    </cfRule>
  </conditionalFormatting>
  <conditionalFormatting sqref="V951">
    <cfRule type="cellIs" dxfId="2451" priority="4171" stopIfTrue="1" operator="equal">
      <formula>"NO APLICA"</formula>
    </cfRule>
  </conditionalFormatting>
  <conditionalFormatting sqref="C944:I958 K944:M958 P944:V958">
    <cfRule type="cellIs" dxfId="2450" priority="4170" operator="equal">
      <formula>0</formula>
    </cfRule>
  </conditionalFormatting>
  <conditionalFormatting sqref="P965">
    <cfRule type="cellIs" dxfId="2449" priority="4167" operator="equal">
      <formula>"NO VÁLIDO"</formula>
    </cfRule>
    <cfRule type="cellIs" dxfId="2448" priority="4168" operator="equal">
      <formula>"VÁLIDO"</formula>
    </cfRule>
  </conditionalFormatting>
  <conditionalFormatting sqref="M972">
    <cfRule type="cellIs" dxfId="2447" priority="4164" operator="notEqual">
      <formula>"NO CUMPLE"</formula>
    </cfRule>
    <cfRule type="containsText" dxfId="2446" priority="4165" stopIfTrue="1" operator="containsText" text="NO CUMPLE">
      <formula>NOT(ISERROR(SEARCH("NO CUMPLE",M972)))</formula>
    </cfRule>
    <cfRule type="containsText" dxfId="2445" priority="4166" stopIfTrue="1" operator="containsText" text="CUMPLE">
      <formula>NOT(ISERROR(SEARCH("CUMPLE",M972)))</formula>
    </cfRule>
  </conditionalFormatting>
  <conditionalFormatting sqref="M966:M971">
    <cfRule type="cellIs" dxfId="2444" priority="4162" stopIfTrue="1" operator="equal">
      <formula>"cumple"</formula>
    </cfRule>
    <cfRule type="containsText" dxfId="2443" priority="4163" stopIfTrue="1" operator="containsText" text="NO CUMPLE">
      <formula>NOT(ISERROR(SEARCH("NO CUMPLE",M966)))</formula>
    </cfRule>
  </conditionalFormatting>
  <conditionalFormatting sqref="L966:L971">
    <cfRule type="cellIs" dxfId="2442" priority="4160" stopIfTrue="1" operator="equal">
      <formula>"cumple"</formula>
    </cfRule>
    <cfRule type="containsText" dxfId="2441" priority="4161" stopIfTrue="1" operator="containsText" text="NO CUMPLE">
      <formula>NOT(ISERROR(SEARCH("NO CUMPLE",L966)))</formula>
    </cfRule>
  </conditionalFormatting>
  <conditionalFormatting sqref="D947:D949">
    <cfRule type="cellIs" dxfId="2440" priority="4144" stopIfTrue="1" operator="greaterThan">
      <formula>0</formula>
    </cfRule>
  </conditionalFormatting>
  <conditionalFormatting sqref="D947:D949 F947:H949">
    <cfRule type="cellIs" dxfId="2439" priority="4143" stopIfTrue="1" operator="greaterThan">
      <formula>0</formula>
    </cfRule>
  </conditionalFormatting>
  <conditionalFormatting sqref="T947:V949">
    <cfRule type="cellIs" dxfId="2438" priority="4141" stopIfTrue="1" operator="equal">
      <formula>"NO"</formula>
    </cfRule>
    <cfRule type="cellIs" dxfId="2437" priority="4142" stopIfTrue="1" operator="equal">
      <formula>"SI"</formula>
    </cfRule>
  </conditionalFormatting>
  <conditionalFormatting sqref="T947:V948">
    <cfRule type="cellIs" dxfId="2436" priority="4140" stopIfTrue="1" operator="equal">
      <formula>"NO APLICA"</formula>
    </cfRule>
  </conditionalFormatting>
  <conditionalFormatting sqref="T949:U949">
    <cfRule type="cellIs" dxfId="2435" priority="4139" stopIfTrue="1" operator="equal">
      <formula>"NO APLICA"</formula>
    </cfRule>
  </conditionalFormatting>
  <conditionalFormatting sqref="T949:U949">
    <cfRule type="cellIs" dxfId="2434" priority="4138" stopIfTrue="1" operator="equal">
      <formula>"NO APLICA"</formula>
    </cfRule>
  </conditionalFormatting>
  <conditionalFormatting sqref="V949">
    <cfRule type="cellIs" dxfId="2433" priority="4137" stopIfTrue="1" operator="equal">
      <formula>"NO APLICA"</formula>
    </cfRule>
  </conditionalFormatting>
  <conditionalFormatting sqref="T946:U946">
    <cfRule type="cellIs" dxfId="2432" priority="4136" stopIfTrue="1" operator="equal">
      <formula>"NO APLICA"</formula>
    </cfRule>
  </conditionalFormatting>
  <conditionalFormatting sqref="T946:U946">
    <cfRule type="cellIs" dxfId="2431" priority="4135" stopIfTrue="1" operator="equal">
      <formula>"NO APLICA"</formula>
    </cfRule>
  </conditionalFormatting>
  <conditionalFormatting sqref="V946">
    <cfRule type="cellIs" dxfId="2430" priority="4134" stopIfTrue="1" operator="equal">
      <formula>"NO APLICA"</formula>
    </cfRule>
  </conditionalFormatting>
  <conditionalFormatting sqref="D985:D990">
    <cfRule type="cellIs" dxfId="2429" priority="4132" stopIfTrue="1" operator="greaterThan">
      <formula>0</formula>
    </cfRule>
  </conditionalFormatting>
  <conditionalFormatting sqref="D985:D990 F985:H990">
    <cfRule type="cellIs" dxfId="2428" priority="4131" stopIfTrue="1" operator="greaterThan">
      <formula>0</formula>
    </cfRule>
  </conditionalFormatting>
  <conditionalFormatting sqref="K999:K1004">
    <cfRule type="containsText" dxfId="2427" priority="4127" stopIfTrue="1" operator="containsText" text="NO CUMPLE">
      <formula>NOT(ISERROR(SEARCH("NO CUMPLE",K999)))</formula>
    </cfRule>
    <cfRule type="containsText" dxfId="2426" priority="4128" stopIfTrue="1" operator="containsText" text="CUMPLE">
      <formula>NOT(ISERROR(SEARCH("CUMPLE",K999)))</formula>
    </cfRule>
  </conditionalFormatting>
  <conditionalFormatting sqref="S998">
    <cfRule type="cellIs" dxfId="2425" priority="4125" operator="greaterThanOrEqual">
      <formula>NUMMINCONT</formula>
    </cfRule>
    <cfRule type="cellIs" dxfId="2424" priority="4126" operator="lessThan">
      <formula>NUMMINCONT</formula>
    </cfRule>
  </conditionalFormatting>
  <conditionalFormatting sqref="T985:V990">
    <cfRule type="cellIs" dxfId="2423" priority="4123" stopIfTrue="1" operator="equal">
      <formula>"NO"</formula>
    </cfRule>
    <cfRule type="cellIs" dxfId="2422" priority="4124" stopIfTrue="1" operator="equal">
      <formula>"SI"</formula>
    </cfRule>
  </conditionalFormatting>
  <conditionalFormatting sqref="T985:V986">
    <cfRule type="cellIs" dxfId="2421" priority="4122" stopIfTrue="1" operator="equal">
      <formula>"NO APLICA"</formula>
    </cfRule>
  </conditionalFormatting>
  <conditionalFormatting sqref="T987:U990">
    <cfRule type="cellIs" dxfId="2420" priority="4121" stopIfTrue="1" operator="equal">
      <formula>"NO APLICA"</formula>
    </cfRule>
  </conditionalFormatting>
  <conditionalFormatting sqref="T987:U987">
    <cfRule type="cellIs" dxfId="2419" priority="4120" stopIfTrue="1" operator="equal">
      <formula>"NO APLICA"</formula>
    </cfRule>
  </conditionalFormatting>
  <conditionalFormatting sqref="V987:V990">
    <cfRule type="cellIs" dxfId="2418" priority="4119" stopIfTrue="1" operator="equal">
      <formula>"NO APLICA"</formula>
    </cfRule>
  </conditionalFormatting>
  <conditionalFormatting sqref="V996">
    <cfRule type="cellIs" dxfId="2417" priority="4117" operator="equal">
      <formula>"CUMPLE"</formula>
    </cfRule>
    <cfRule type="cellIs" dxfId="2416" priority="4118" operator="equal">
      <formula>"NO CUMPLE"</formula>
    </cfRule>
  </conditionalFormatting>
  <conditionalFormatting sqref="V996:V998">
    <cfRule type="cellIs" dxfId="2415" priority="4116" operator="equal">
      <formula>"VERIFICAR"</formula>
    </cfRule>
  </conditionalFormatting>
  <conditionalFormatting sqref="T991:V991">
    <cfRule type="cellIs" dxfId="2414" priority="4114" stopIfTrue="1" operator="equal">
      <formula>"NO"</formula>
    </cfRule>
    <cfRule type="cellIs" dxfId="2413" priority="4115" stopIfTrue="1" operator="equal">
      <formula>"SI"</formula>
    </cfRule>
  </conditionalFormatting>
  <conditionalFormatting sqref="T991:U991">
    <cfRule type="cellIs" dxfId="2412" priority="4113" stopIfTrue="1" operator="equal">
      <formula>"NO APLICA"</formula>
    </cfRule>
  </conditionalFormatting>
  <conditionalFormatting sqref="V991">
    <cfRule type="cellIs" dxfId="2411" priority="4112" stopIfTrue="1" operator="equal">
      <formula>"NO APLICA"</formula>
    </cfRule>
  </conditionalFormatting>
  <conditionalFormatting sqref="T1001">
    <cfRule type="cellIs" dxfId="2410" priority="4110" operator="equal">
      <formula>"CUMPLE"</formula>
    </cfRule>
    <cfRule type="cellIs" dxfId="2409" priority="4111" operator="equal">
      <formula>"NO CUMPLE"</formula>
    </cfRule>
  </conditionalFormatting>
  <conditionalFormatting sqref="T1001">
    <cfRule type="cellIs" dxfId="2408" priority="4109" operator="equal">
      <formula>"VERIFICAR"</formula>
    </cfRule>
  </conditionalFormatting>
  <conditionalFormatting sqref="H1005">
    <cfRule type="containsText" dxfId="2407" priority="4090" stopIfTrue="1" operator="containsText" text="NO CUMPLE">
      <formula>NOT(ISERROR(SEARCH("NO CUMPLE",H1005)))</formula>
    </cfRule>
    <cfRule type="containsText" dxfId="2406" priority="4091" stopIfTrue="1" operator="containsText" text="CUMPLE">
      <formula>NOT(ISERROR(SEARCH("CUMPLE",H1005)))</formula>
    </cfRule>
  </conditionalFormatting>
  <conditionalFormatting sqref="J1005">
    <cfRule type="containsText" dxfId="2405" priority="4088" stopIfTrue="1" operator="containsText" text="NO CUMPLE">
      <formula>NOT(ISERROR(SEARCH("NO CUMPLE",J1005)))</formula>
    </cfRule>
    <cfRule type="containsText" dxfId="2404" priority="4089" stopIfTrue="1" operator="containsText" text="CUMPLE">
      <formula>NOT(ISERROR(SEARCH("CUMPLE",J1005)))</formula>
    </cfRule>
  </conditionalFormatting>
  <conditionalFormatting sqref="K1005">
    <cfRule type="containsText" dxfId="2403" priority="4086" stopIfTrue="1" operator="containsText" text="NO CUMPLE">
      <formula>NOT(ISERROR(SEARCH("NO CUMPLE",K1005)))</formula>
    </cfRule>
    <cfRule type="containsText" dxfId="2402" priority="4087" stopIfTrue="1" operator="containsText" text="CUMPLE">
      <formula>NOT(ISERROR(SEARCH("CUMPLE",K1005)))</formula>
    </cfRule>
  </conditionalFormatting>
  <conditionalFormatting sqref="O1004">
    <cfRule type="containsText" dxfId="2401" priority="4084" stopIfTrue="1" operator="containsText" text="NO CUMPLE">
      <formula>NOT(ISERROR(SEARCH("NO CUMPLE",O1004)))</formula>
    </cfRule>
    <cfRule type="containsText" dxfId="2400" priority="4085" stopIfTrue="1" operator="containsText" text="CUMPLE">
      <formula>NOT(ISERROR(SEARCH("CUMPLE",O1004)))</formula>
    </cfRule>
  </conditionalFormatting>
  <conditionalFormatting sqref="O1005:S1005">
    <cfRule type="cellIs" dxfId="2399" priority="4083" operator="equal">
      <formula>"EL PROPONENTE SE DEBE REQUERIR POR EXPERIENCIA MINIMA EXIGIDA"</formula>
    </cfRule>
  </conditionalFormatting>
  <conditionalFormatting sqref="N999:N1004">
    <cfRule type="cellIs" dxfId="2398" priority="4080" operator="equal">
      <formula>"NO"</formula>
    </cfRule>
    <cfRule type="cellIs" dxfId="2397" priority="4081" operator="equal">
      <formula>"SI"</formula>
    </cfRule>
  </conditionalFormatting>
  <conditionalFormatting sqref="I991">
    <cfRule type="cellIs" dxfId="2396" priority="4079" stopIfTrue="1" operator="greaterThan">
      <formula>0</formula>
    </cfRule>
  </conditionalFormatting>
  <conditionalFormatting sqref="T983:V984">
    <cfRule type="cellIs" dxfId="2395" priority="4075" stopIfTrue="1" operator="equal">
      <formula>"NO"</formula>
    </cfRule>
    <cfRule type="cellIs" dxfId="2394" priority="4076" stopIfTrue="1" operator="equal">
      <formula>"SI"</formula>
    </cfRule>
  </conditionalFormatting>
  <conditionalFormatting sqref="T983:V983 T979:V979">
    <cfRule type="cellIs" dxfId="2393" priority="4074" stopIfTrue="1" operator="equal">
      <formula>"NO APLICA"</formula>
    </cfRule>
  </conditionalFormatting>
  <conditionalFormatting sqref="T984:U984">
    <cfRule type="cellIs" dxfId="2392" priority="4073" stopIfTrue="1" operator="equal">
      <formula>"NO APLICA"</formula>
    </cfRule>
  </conditionalFormatting>
  <conditionalFormatting sqref="T984:U984">
    <cfRule type="cellIs" dxfId="2391" priority="4072" stopIfTrue="1" operator="equal">
      <formula>"NO APLICA"</formula>
    </cfRule>
  </conditionalFormatting>
  <conditionalFormatting sqref="V984">
    <cfRule type="cellIs" dxfId="2390" priority="4071" stopIfTrue="1" operator="equal">
      <formula>"NO APLICA"</formula>
    </cfRule>
  </conditionalFormatting>
  <conditionalFormatting sqref="P998">
    <cfRule type="cellIs" dxfId="2389" priority="4067" operator="equal">
      <formula>"NO VÁLIDO"</formula>
    </cfRule>
    <cfRule type="cellIs" dxfId="2388" priority="4068" operator="equal">
      <formula>"VÁLIDO"</formula>
    </cfRule>
  </conditionalFormatting>
  <conditionalFormatting sqref="M1005">
    <cfRule type="cellIs" dxfId="2387" priority="4064" operator="notEqual">
      <formula>"NO CUMPLE"</formula>
    </cfRule>
    <cfRule type="containsText" dxfId="2386" priority="4065" stopIfTrue="1" operator="containsText" text="NO CUMPLE">
      <formula>NOT(ISERROR(SEARCH("NO CUMPLE",M1005)))</formula>
    </cfRule>
    <cfRule type="containsText" dxfId="2385" priority="4066" stopIfTrue="1" operator="containsText" text="CUMPLE">
      <formula>NOT(ISERROR(SEARCH("CUMPLE",M1005)))</formula>
    </cfRule>
  </conditionalFormatting>
  <conditionalFormatting sqref="M999:M1004">
    <cfRule type="cellIs" dxfId="2384" priority="4062" stopIfTrue="1" operator="equal">
      <formula>"cumple"</formula>
    </cfRule>
    <cfRule type="containsText" dxfId="2383" priority="4063" stopIfTrue="1" operator="containsText" text="NO CUMPLE">
      <formula>NOT(ISERROR(SEARCH("NO CUMPLE",M999)))</formula>
    </cfRule>
  </conditionalFormatting>
  <conditionalFormatting sqref="L999:L1004">
    <cfRule type="cellIs" dxfId="2382" priority="4060" stopIfTrue="1" operator="equal">
      <formula>"cumple"</formula>
    </cfRule>
    <cfRule type="containsText" dxfId="2381" priority="4061" stopIfTrue="1" operator="containsText" text="NO CUMPLE">
      <formula>NOT(ISERROR(SEARCH("NO CUMPLE",L999)))</formula>
    </cfRule>
  </conditionalFormatting>
  <conditionalFormatting sqref="T981:V981">
    <cfRule type="cellIs" dxfId="2380" priority="4040" stopIfTrue="1" operator="equal">
      <formula>"NO APLICA"</formula>
    </cfRule>
  </conditionalFormatting>
  <conditionalFormatting sqref="T982:U982">
    <cfRule type="cellIs" dxfId="2379" priority="4039" stopIfTrue="1" operator="equal">
      <formula>"NO APLICA"</formula>
    </cfRule>
  </conditionalFormatting>
  <conditionalFormatting sqref="T982:U982">
    <cfRule type="cellIs" dxfId="2378" priority="4038" stopIfTrue="1" operator="equal">
      <formula>"NO APLICA"</formula>
    </cfRule>
  </conditionalFormatting>
  <conditionalFormatting sqref="V982">
    <cfRule type="cellIs" dxfId="2377" priority="4037" stopIfTrue="1" operator="equal">
      <formula>"NO APLICA"</formula>
    </cfRule>
  </conditionalFormatting>
  <conditionalFormatting sqref="T980:U980">
    <cfRule type="cellIs" dxfId="2376" priority="4036" stopIfTrue="1" operator="equal">
      <formula>"NO APLICA"</formula>
    </cfRule>
  </conditionalFormatting>
  <conditionalFormatting sqref="T980:U980">
    <cfRule type="cellIs" dxfId="2375" priority="4035" stopIfTrue="1" operator="equal">
      <formula>"NO APLICA"</formula>
    </cfRule>
  </conditionalFormatting>
  <conditionalFormatting sqref="V980">
    <cfRule type="cellIs" dxfId="2374" priority="4034" stopIfTrue="1" operator="equal">
      <formula>"NO APLICA"</formula>
    </cfRule>
  </conditionalFormatting>
  <conditionalFormatting sqref="D1018:D1023">
    <cfRule type="cellIs" dxfId="2373" priority="4032" stopIfTrue="1" operator="greaterThan">
      <formula>0</formula>
    </cfRule>
  </conditionalFormatting>
  <conditionalFormatting sqref="D1018:D1023 F1018:H1023">
    <cfRule type="cellIs" dxfId="2372" priority="4031" stopIfTrue="1" operator="greaterThan">
      <formula>0</formula>
    </cfRule>
  </conditionalFormatting>
  <conditionalFormatting sqref="K1032:K1037">
    <cfRule type="containsText" dxfId="2371" priority="4027" stopIfTrue="1" operator="containsText" text="NO CUMPLE">
      <formula>NOT(ISERROR(SEARCH("NO CUMPLE",K1032)))</formula>
    </cfRule>
    <cfRule type="containsText" dxfId="2370" priority="4028" stopIfTrue="1" operator="containsText" text="CUMPLE">
      <formula>NOT(ISERROR(SEARCH("CUMPLE",K1032)))</formula>
    </cfRule>
  </conditionalFormatting>
  <conditionalFormatting sqref="S1031">
    <cfRule type="cellIs" dxfId="2369" priority="4025" operator="greaterThanOrEqual">
      <formula>NUMMINCONT</formula>
    </cfRule>
    <cfRule type="cellIs" dxfId="2368" priority="4026" operator="lessThan">
      <formula>NUMMINCONT</formula>
    </cfRule>
  </conditionalFormatting>
  <conditionalFormatting sqref="T1018:V1023">
    <cfRule type="cellIs" dxfId="2367" priority="4023" stopIfTrue="1" operator="equal">
      <formula>"NO"</formula>
    </cfRule>
    <cfRule type="cellIs" dxfId="2366" priority="4024" stopIfTrue="1" operator="equal">
      <formula>"SI"</formula>
    </cfRule>
  </conditionalFormatting>
  <conditionalFormatting sqref="T1018:V1019">
    <cfRule type="cellIs" dxfId="2365" priority="4022" stopIfTrue="1" operator="equal">
      <formula>"NO APLICA"</formula>
    </cfRule>
  </conditionalFormatting>
  <conditionalFormatting sqref="T1020:U1023">
    <cfRule type="cellIs" dxfId="2364" priority="4021" stopIfTrue="1" operator="equal">
      <formula>"NO APLICA"</formula>
    </cfRule>
  </conditionalFormatting>
  <conditionalFormatting sqref="T1020:U1020">
    <cfRule type="cellIs" dxfId="2363" priority="4020" stopIfTrue="1" operator="equal">
      <formula>"NO APLICA"</formula>
    </cfRule>
  </conditionalFormatting>
  <conditionalFormatting sqref="V1020:V1023">
    <cfRule type="cellIs" dxfId="2362" priority="4019" stopIfTrue="1" operator="equal">
      <formula>"NO APLICA"</formula>
    </cfRule>
  </conditionalFormatting>
  <conditionalFormatting sqref="V1029">
    <cfRule type="cellIs" dxfId="2361" priority="4017" operator="equal">
      <formula>"CUMPLE"</formula>
    </cfRule>
    <cfRule type="cellIs" dxfId="2360" priority="4018" operator="equal">
      <formula>"NO CUMPLE"</formula>
    </cfRule>
  </conditionalFormatting>
  <conditionalFormatting sqref="V1029:V1031">
    <cfRule type="cellIs" dxfId="2359" priority="4016" operator="equal">
      <formula>"VERIFICAR"</formula>
    </cfRule>
  </conditionalFormatting>
  <conditionalFormatting sqref="T1024:V1024">
    <cfRule type="cellIs" dxfId="2358" priority="4014" stopIfTrue="1" operator="equal">
      <formula>"NO"</formula>
    </cfRule>
    <cfRule type="cellIs" dxfId="2357" priority="4015" stopIfTrue="1" operator="equal">
      <formula>"SI"</formula>
    </cfRule>
  </conditionalFormatting>
  <conditionalFormatting sqref="T1024:U1024">
    <cfRule type="cellIs" dxfId="2356" priority="4013" stopIfTrue="1" operator="equal">
      <formula>"NO APLICA"</formula>
    </cfRule>
  </conditionalFormatting>
  <conditionalFormatting sqref="V1024">
    <cfRule type="cellIs" dxfId="2355" priority="4012" stopIfTrue="1" operator="equal">
      <formula>"NO APLICA"</formula>
    </cfRule>
  </conditionalFormatting>
  <conditionalFormatting sqref="T1034">
    <cfRule type="cellIs" dxfId="2354" priority="4010" operator="equal">
      <formula>"CUMPLE"</formula>
    </cfRule>
    <cfRule type="cellIs" dxfId="2353" priority="4011" operator="equal">
      <formula>"NO CUMPLE"</formula>
    </cfRule>
  </conditionalFormatting>
  <conditionalFormatting sqref="T1034">
    <cfRule type="cellIs" dxfId="2352" priority="4009" operator="equal">
      <formula>"VERIFICAR"</formula>
    </cfRule>
  </conditionalFormatting>
  <conditionalFormatting sqref="H1038">
    <cfRule type="containsText" dxfId="2351" priority="3990" stopIfTrue="1" operator="containsText" text="NO CUMPLE">
      <formula>NOT(ISERROR(SEARCH("NO CUMPLE",H1038)))</formula>
    </cfRule>
    <cfRule type="containsText" dxfId="2350" priority="3991" stopIfTrue="1" operator="containsText" text="CUMPLE">
      <formula>NOT(ISERROR(SEARCH("CUMPLE",H1038)))</formula>
    </cfRule>
  </conditionalFormatting>
  <conditionalFormatting sqref="J1038">
    <cfRule type="containsText" dxfId="2349" priority="3988" stopIfTrue="1" operator="containsText" text="NO CUMPLE">
      <formula>NOT(ISERROR(SEARCH("NO CUMPLE",J1038)))</formula>
    </cfRule>
    <cfRule type="containsText" dxfId="2348" priority="3989" stopIfTrue="1" operator="containsText" text="CUMPLE">
      <formula>NOT(ISERROR(SEARCH("CUMPLE",J1038)))</formula>
    </cfRule>
  </conditionalFormatting>
  <conditionalFormatting sqref="K1038">
    <cfRule type="containsText" dxfId="2347" priority="3986" stopIfTrue="1" operator="containsText" text="NO CUMPLE">
      <formula>NOT(ISERROR(SEARCH("NO CUMPLE",K1038)))</formula>
    </cfRule>
    <cfRule type="containsText" dxfId="2346" priority="3987" stopIfTrue="1" operator="containsText" text="CUMPLE">
      <formula>NOT(ISERROR(SEARCH("CUMPLE",K1038)))</formula>
    </cfRule>
  </conditionalFormatting>
  <conditionalFormatting sqref="O1037">
    <cfRule type="containsText" dxfId="2345" priority="3984" stopIfTrue="1" operator="containsText" text="NO CUMPLE">
      <formula>NOT(ISERROR(SEARCH("NO CUMPLE",O1037)))</formula>
    </cfRule>
    <cfRule type="containsText" dxfId="2344" priority="3985" stopIfTrue="1" operator="containsText" text="CUMPLE">
      <formula>NOT(ISERROR(SEARCH("CUMPLE",O1037)))</formula>
    </cfRule>
  </conditionalFormatting>
  <conditionalFormatting sqref="O1038:S1038">
    <cfRule type="cellIs" dxfId="2343" priority="3983" operator="equal">
      <formula>"EL PROPONENTE SE DEBE REQUERIR POR EXPERIENCIA MINIMA EXIGIDA"</formula>
    </cfRule>
  </conditionalFormatting>
  <conditionalFormatting sqref="N1032:N1037">
    <cfRule type="cellIs" dxfId="2342" priority="3980" operator="equal">
      <formula>"NO"</formula>
    </cfRule>
    <cfRule type="cellIs" dxfId="2341" priority="3981" operator="equal">
      <formula>"SI"</formula>
    </cfRule>
  </conditionalFormatting>
  <conditionalFormatting sqref="I1024">
    <cfRule type="cellIs" dxfId="2340" priority="3979" stopIfTrue="1" operator="greaterThan">
      <formula>0</formula>
    </cfRule>
  </conditionalFormatting>
  <conditionalFormatting sqref="T1016:V1017">
    <cfRule type="cellIs" dxfId="2339" priority="3975" stopIfTrue="1" operator="equal">
      <formula>"NO"</formula>
    </cfRule>
    <cfRule type="cellIs" dxfId="2338" priority="3976" stopIfTrue="1" operator="equal">
      <formula>"SI"</formula>
    </cfRule>
  </conditionalFormatting>
  <conditionalFormatting sqref="T1016:V1016">
    <cfRule type="cellIs" dxfId="2337" priority="3974" stopIfTrue="1" operator="equal">
      <formula>"NO APLICA"</formula>
    </cfRule>
  </conditionalFormatting>
  <conditionalFormatting sqref="T1017:U1017">
    <cfRule type="cellIs" dxfId="2336" priority="3973" stopIfTrue="1" operator="equal">
      <formula>"NO APLICA"</formula>
    </cfRule>
  </conditionalFormatting>
  <conditionalFormatting sqref="T1017:U1017">
    <cfRule type="cellIs" dxfId="2335" priority="3972" stopIfTrue="1" operator="equal">
      <formula>"NO APLICA"</formula>
    </cfRule>
  </conditionalFormatting>
  <conditionalFormatting sqref="V1017">
    <cfRule type="cellIs" dxfId="2334" priority="3971" stopIfTrue="1" operator="equal">
      <formula>"NO APLICA"</formula>
    </cfRule>
  </conditionalFormatting>
  <conditionalFormatting sqref="P1031">
    <cfRule type="cellIs" dxfId="2333" priority="3967" operator="equal">
      <formula>"NO VÁLIDO"</formula>
    </cfRule>
    <cfRule type="cellIs" dxfId="2332" priority="3968" operator="equal">
      <formula>"VÁLIDO"</formula>
    </cfRule>
  </conditionalFormatting>
  <conditionalFormatting sqref="M1038">
    <cfRule type="cellIs" dxfId="2331" priority="3964" operator="notEqual">
      <formula>"NO CUMPLE"</formula>
    </cfRule>
    <cfRule type="containsText" dxfId="2330" priority="3965" stopIfTrue="1" operator="containsText" text="NO CUMPLE">
      <formula>NOT(ISERROR(SEARCH("NO CUMPLE",M1038)))</formula>
    </cfRule>
    <cfRule type="containsText" dxfId="2329" priority="3966" stopIfTrue="1" operator="containsText" text="CUMPLE">
      <formula>NOT(ISERROR(SEARCH("CUMPLE",M1038)))</formula>
    </cfRule>
  </conditionalFormatting>
  <conditionalFormatting sqref="M1032:M1037">
    <cfRule type="cellIs" dxfId="2328" priority="3962" stopIfTrue="1" operator="equal">
      <formula>"cumple"</formula>
    </cfRule>
    <cfRule type="containsText" dxfId="2327" priority="3963" stopIfTrue="1" operator="containsText" text="NO CUMPLE">
      <formula>NOT(ISERROR(SEARCH("NO CUMPLE",M1032)))</formula>
    </cfRule>
  </conditionalFormatting>
  <conditionalFormatting sqref="L1032:L1037">
    <cfRule type="cellIs" dxfId="2326" priority="3960" stopIfTrue="1" operator="equal">
      <formula>"cumple"</formula>
    </cfRule>
    <cfRule type="containsText" dxfId="2325" priority="3961" stopIfTrue="1" operator="containsText" text="NO CUMPLE">
      <formula>NOT(ISERROR(SEARCH("NO CUMPLE",L1032)))</formula>
    </cfRule>
  </conditionalFormatting>
  <conditionalFormatting sqref="T1015:U1015">
    <cfRule type="cellIs" dxfId="2324" priority="3939" stopIfTrue="1" operator="equal">
      <formula>"NO APLICA"</formula>
    </cfRule>
  </conditionalFormatting>
  <conditionalFormatting sqref="T1015:U1015">
    <cfRule type="cellIs" dxfId="2323" priority="3938" stopIfTrue="1" operator="equal">
      <formula>"NO APLICA"</formula>
    </cfRule>
  </conditionalFormatting>
  <conditionalFormatting sqref="V1015">
    <cfRule type="cellIs" dxfId="2322" priority="3937" stopIfTrue="1" operator="equal">
      <formula>"NO APLICA"</formula>
    </cfRule>
  </conditionalFormatting>
  <conditionalFormatting sqref="T1013:U1013">
    <cfRule type="cellIs" dxfId="2321" priority="3936" stopIfTrue="1" operator="equal">
      <formula>"NO APLICA"</formula>
    </cfRule>
  </conditionalFormatting>
  <conditionalFormatting sqref="T1013:U1013">
    <cfRule type="cellIs" dxfId="2320" priority="3935" stopIfTrue="1" operator="equal">
      <formula>"NO APLICA"</formula>
    </cfRule>
  </conditionalFormatting>
  <conditionalFormatting sqref="V1013">
    <cfRule type="cellIs" dxfId="2319" priority="3934" stopIfTrue="1" operator="equal">
      <formula>"NO APLICA"</formula>
    </cfRule>
  </conditionalFormatting>
  <conditionalFormatting sqref="C1045:I1045 K1045:M1045 G1046 K1047:M1058 M1046 P1045:R1045 P1046:Q1046 T1045:V1046 I1046">
    <cfRule type="cellIs" dxfId="2318" priority="3933" stopIfTrue="1" operator="greaterThan">
      <formula>0</formula>
    </cfRule>
  </conditionalFormatting>
  <conditionalFormatting sqref="D1052:D1057">
    <cfRule type="cellIs" dxfId="2317" priority="3932" stopIfTrue="1" operator="greaterThan">
      <formula>0</formula>
    </cfRule>
  </conditionalFormatting>
  <conditionalFormatting sqref="D1052:D1057 F1052:H1057">
    <cfRule type="cellIs" dxfId="2316" priority="3931" stopIfTrue="1" operator="greaterThan">
      <formula>0</formula>
    </cfRule>
  </conditionalFormatting>
  <conditionalFormatting sqref="H1045">
    <cfRule type="cellIs" dxfId="2315" priority="3930" stopIfTrue="1" operator="greaterThan">
      <formula>0</formula>
    </cfRule>
  </conditionalFormatting>
  <conditionalFormatting sqref="E1045">
    <cfRule type="cellIs" dxfId="2314" priority="3929" stopIfTrue="1" operator="greaterThan">
      <formula>0</formula>
    </cfRule>
  </conditionalFormatting>
  <conditionalFormatting sqref="K1066:K1071">
    <cfRule type="containsText" dxfId="2313" priority="3927" stopIfTrue="1" operator="containsText" text="NO CUMPLE">
      <formula>NOT(ISERROR(SEARCH("NO CUMPLE",K1066)))</formula>
    </cfRule>
    <cfRule type="containsText" dxfId="2312" priority="3928" stopIfTrue="1" operator="containsText" text="CUMPLE">
      <formula>NOT(ISERROR(SEARCH("CUMPLE",K1066)))</formula>
    </cfRule>
  </conditionalFormatting>
  <conditionalFormatting sqref="S1065">
    <cfRule type="cellIs" dxfId="2311" priority="3925" operator="greaterThanOrEqual">
      <formula>NUMMINCONT</formula>
    </cfRule>
    <cfRule type="cellIs" dxfId="2310" priority="3926" operator="lessThan">
      <formula>NUMMINCONT</formula>
    </cfRule>
  </conditionalFormatting>
  <conditionalFormatting sqref="T1052:V1057">
    <cfRule type="cellIs" dxfId="2309" priority="3923" stopIfTrue="1" operator="equal">
      <formula>"NO"</formula>
    </cfRule>
    <cfRule type="cellIs" dxfId="2308" priority="3924" stopIfTrue="1" operator="equal">
      <formula>"SI"</formula>
    </cfRule>
  </conditionalFormatting>
  <conditionalFormatting sqref="T1052:V1053">
    <cfRule type="cellIs" dxfId="2307" priority="3922" stopIfTrue="1" operator="equal">
      <formula>"NO APLICA"</formula>
    </cfRule>
  </conditionalFormatting>
  <conditionalFormatting sqref="T1054:U1057">
    <cfRule type="cellIs" dxfId="2306" priority="3921" stopIfTrue="1" operator="equal">
      <formula>"NO APLICA"</formula>
    </cfRule>
  </conditionalFormatting>
  <conditionalFormatting sqref="T1054:U1054">
    <cfRule type="cellIs" dxfId="2305" priority="3920" stopIfTrue="1" operator="equal">
      <formula>"NO APLICA"</formula>
    </cfRule>
  </conditionalFormatting>
  <conditionalFormatting sqref="V1054:V1057">
    <cfRule type="cellIs" dxfId="2304" priority="3919" stopIfTrue="1" operator="equal">
      <formula>"NO APLICA"</formula>
    </cfRule>
  </conditionalFormatting>
  <conditionalFormatting sqref="V1063">
    <cfRule type="cellIs" dxfId="2303" priority="3917" operator="equal">
      <formula>"CUMPLE"</formula>
    </cfRule>
    <cfRule type="cellIs" dxfId="2302" priority="3918" operator="equal">
      <formula>"NO CUMPLE"</formula>
    </cfRule>
  </conditionalFormatting>
  <conditionalFormatting sqref="V1063:V1065">
    <cfRule type="cellIs" dxfId="2301" priority="3916" operator="equal">
      <formula>"VERIFICAR"</formula>
    </cfRule>
  </conditionalFormatting>
  <conditionalFormatting sqref="T1058:V1058">
    <cfRule type="cellIs" dxfId="2300" priority="3914" stopIfTrue="1" operator="equal">
      <formula>"NO"</formula>
    </cfRule>
    <cfRule type="cellIs" dxfId="2299" priority="3915" stopIfTrue="1" operator="equal">
      <formula>"SI"</formula>
    </cfRule>
  </conditionalFormatting>
  <conditionalFormatting sqref="T1058:U1058">
    <cfRule type="cellIs" dxfId="2298" priority="3913" stopIfTrue="1" operator="equal">
      <formula>"NO APLICA"</formula>
    </cfRule>
  </conditionalFormatting>
  <conditionalFormatting sqref="V1058">
    <cfRule type="cellIs" dxfId="2297" priority="3912" stopIfTrue="1" operator="equal">
      <formula>"NO APLICA"</formula>
    </cfRule>
  </conditionalFormatting>
  <conditionalFormatting sqref="T1068">
    <cfRule type="cellIs" dxfId="2296" priority="3910" operator="equal">
      <formula>"CUMPLE"</formula>
    </cfRule>
    <cfRule type="cellIs" dxfId="2295" priority="3911" operator="equal">
      <formula>"NO CUMPLE"</formula>
    </cfRule>
  </conditionalFormatting>
  <conditionalFormatting sqref="T1068">
    <cfRule type="cellIs" dxfId="2294" priority="3909" operator="equal">
      <formula>"VERIFICAR"</formula>
    </cfRule>
  </conditionalFormatting>
  <conditionalFormatting sqref="H1072">
    <cfRule type="containsText" dxfId="2293" priority="3890" stopIfTrue="1" operator="containsText" text="NO CUMPLE">
      <formula>NOT(ISERROR(SEARCH("NO CUMPLE",H1072)))</formula>
    </cfRule>
    <cfRule type="containsText" dxfId="2292" priority="3891" stopIfTrue="1" operator="containsText" text="CUMPLE">
      <formula>NOT(ISERROR(SEARCH("CUMPLE",H1072)))</formula>
    </cfRule>
  </conditionalFormatting>
  <conditionalFormatting sqref="J1072">
    <cfRule type="containsText" dxfId="2291" priority="3888" stopIfTrue="1" operator="containsText" text="NO CUMPLE">
      <formula>NOT(ISERROR(SEARCH("NO CUMPLE",J1072)))</formula>
    </cfRule>
    <cfRule type="containsText" dxfId="2290" priority="3889" stopIfTrue="1" operator="containsText" text="CUMPLE">
      <formula>NOT(ISERROR(SEARCH("CUMPLE",J1072)))</formula>
    </cfRule>
  </conditionalFormatting>
  <conditionalFormatting sqref="K1072">
    <cfRule type="containsText" dxfId="2289" priority="3886" stopIfTrue="1" operator="containsText" text="NO CUMPLE">
      <formula>NOT(ISERROR(SEARCH("NO CUMPLE",K1072)))</formula>
    </cfRule>
    <cfRule type="containsText" dxfId="2288" priority="3887" stopIfTrue="1" operator="containsText" text="CUMPLE">
      <formula>NOT(ISERROR(SEARCH("CUMPLE",K1072)))</formula>
    </cfRule>
  </conditionalFormatting>
  <conditionalFormatting sqref="O1071">
    <cfRule type="containsText" dxfId="2287" priority="3884" stopIfTrue="1" operator="containsText" text="NO CUMPLE">
      <formula>NOT(ISERROR(SEARCH("NO CUMPLE",O1071)))</formula>
    </cfRule>
    <cfRule type="containsText" dxfId="2286" priority="3885" stopIfTrue="1" operator="containsText" text="CUMPLE">
      <formula>NOT(ISERROR(SEARCH("CUMPLE",O1071)))</formula>
    </cfRule>
  </conditionalFormatting>
  <conditionalFormatting sqref="O1072:S1072">
    <cfRule type="cellIs" dxfId="2285" priority="3883" operator="equal">
      <formula>"EL PROPONENTE SE DEBE REQUERIR POR EXPERIENCIA MINIMA EXIGIDA"</formula>
    </cfRule>
  </conditionalFormatting>
  <conditionalFormatting sqref="N1066:N1071">
    <cfRule type="cellIs" dxfId="2284" priority="3880" operator="equal">
      <formula>"NO"</formula>
    </cfRule>
    <cfRule type="cellIs" dxfId="2283" priority="3881" operator="equal">
      <formula>"SI"</formula>
    </cfRule>
  </conditionalFormatting>
  <conditionalFormatting sqref="I1058">
    <cfRule type="cellIs" dxfId="2282" priority="3879" stopIfTrue="1" operator="greaterThan">
      <formula>0</formula>
    </cfRule>
  </conditionalFormatting>
  <conditionalFormatting sqref="K1045:L1045 K1047:L1058">
    <cfRule type="cellIs" dxfId="2281" priority="3878" operator="notBetween">
      <formula>$Q$17</formula>
      <formula>$R$17</formula>
    </cfRule>
  </conditionalFormatting>
  <conditionalFormatting sqref="B1045">
    <cfRule type="cellIs" dxfId="2280" priority="3877" stopIfTrue="1" operator="greaterThan">
      <formula>0</formula>
    </cfRule>
  </conditionalFormatting>
  <conditionalFormatting sqref="T1050:V1051 T1045:V1046">
    <cfRule type="cellIs" dxfId="2279" priority="3875" stopIfTrue="1" operator="equal">
      <formula>"NO"</formula>
    </cfRule>
    <cfRule type="cellIs" dxfId="2278" priority="3876" stopIfTrue="1" operator="equal">
      <formula>"SI"</formula>
    </cfRule>
  </conditionalFormatting>
  <conditionalFormatting sqref="T1050:V1050 T1045:V1046">
    <cfRule type="cellIs" dxfId="2277" priority="3874" stopIfTrue="1" operator="equal">
      <formula>"NO APLICA"</formula>
    </cfRule>
  </conditionalFormatting>
  <conditionalFormatting sqref="T1051:U1051">
    <cfRule type="cellIs" dxfId="2276" priority="3873" stopIfTrue="1" operator="equal">
      <formula>"NO APLICA"</formula>
    </cfRule>
  </conditionalFormatting>
  <conditionalFormatting sqref="T1051:U1051">
    <cfRule type="cellIs" dxfId="2275" priority="3872" stopIfTrue="1" operator="equal">
      <formula>"NO APLICA"</formula>
    </cfRule>
  </conditionalFormatting>
  <conditionalFormatting sqref="V1051">
    <cfRule type="cellIs" dxfId="2274" priority="3871" stopIfTrue="1" operator="equal">
      <formula>"NO APLICA"</formula>
    </cfRule>
  </conditionalFormatting>
  <conditionalFormatting sqref="C1045:I1045 K1045:M1045 G1046 K1047:M1058 M1046 P1045:R1045 P1046:Q1046 T1045:V1046 I1046">
    <cfRule type="cellIs" dxfId="2273" priority="3870" operator="equal">
      <formula>0</formula>
    </cfRule>
  </conditionalFormatting>
  <conditionalFormatting sqref="P1065">
    <cfRule type="cellIs" dxfId="2272" priority="3867" operator="equal">
      <formula>"NO VÁLIDO"</formula>
    </cfRule>
    <cfRule type="cellIs" dxfId="2271" priority="3868" operator="equal">
      <formula>"VÁLIDO"</formula>
    </cfRule>
  </conditionalFormatting>
  <conditionalFormatting sqref="M1072">
    <cfRule type="cellIs" dxfId="2270" priority="3864" operator="notEqual">
      <formula>"NO CUMPLE"</formula>
    </cfRule>
    <cfRule type="containsText" dxfId="2269" priority="3865" stopIfTrue="1" operator="containsText" text="NO CUMPLE">
      <formula>NOT(ISERROR(SEARCH("NO CUMPLE",M1072)))</formula>
    </cfRule>
    <cfRule type="containsText" dxfId="2268" priority="3866" stopIfTrue="1" operator="containsText" text="CUMPLE">
      <formula>NOT(ISERROR(SEARCH("CUMPLE",M1072)))</formula>
    </cfRule>
  </conditionalFormatting>
  <conditionalFormatting sqref="M1066:M1071">
    <cfRule type="cellIs" dxfId="2267" priority="3862" stopIfTrue="1" operator="equal">
      <formula>"cumple"</formula>
    </cfRule>
    <cfRule type="containsText" dxfId="2266" priority="3863" stopIfTrue="1" operator="containsText" text="NO CUMPLE">
      <formula>NOT(ISERROR(SEARCH("NO CUMPLE",M1066)))</formula>
    </cfRule>
  </conditionalFormatting>
  <conditionalFormatting sqref="L1066:L1071">
    <cfRule type="cellIs" dxfId="2265" priority="3860" stopIfTrue="1" operator="equal">
      <formula>"cumple"</formula>
    </cfRule>
    <cfRule type="containsText" dxfId="2264" priority="3861" stopIfTrue="1" operator="containsText" text="NO CUMPLE">
      <formula>NOT(ISERROR(SEARCH("NO CUMPLE",L1066)))</formula>
    </cfRule>
  </conditionalFormatting>
  <conditionalFormatting sqref="D1047:D1049">
    <cfRule type="cellIs" dxfId="2263" priority="3844" stopIfTrue="1" operator="greaterThan">
      <formula>0</formula>
    </cfRule>
  </conditionalFormatting>
  <conditionalFormatting sqref="D1047:D1049 F1047:H1049">
    <cfRule type="cellIs" dxfId="2262" priority="3843" stopIfTrue="1" operator="greaterThan">
      <formula>0</formula>
    </cfRule>
  </conditionalFormatting>
  <conditionalFormatting sqref="T1047:V1049">
    <cfRule type="cellIs" dxfId="2261" priority="3841" stopIfTrue="1" operator="equal">
      <formula>"NO"</formula>
    </cfRule>
    <cfRule type="cellIs" dxfId="2260" priority="3842" stopIfTrue="1" operator="equal">
      <formula>"SI"</formula>
    </cfRule>
  </conditionalFormatting>
  <conditionalFormatting sqref="T1047:V1048">
    <cfRule type="cellIs" dxfId="2259" priority="3840" stopIfTrue="1" operator="equal">
      <formula>"NO APLICA"</formula>
    </cfRule>
  </conditionalFormatting>
  <conditionalFormatting sqref="T1049:U1049">
    <cfRule type="cellIs" dxfId="2258" priority="3839" stopIfTrue="1" operator="equal">
      <formula>"NO APLICA"</formula>
    </cfRule>
  </conditionalFormatting>
  <conditionalFormatting sqref="T1049:U1049">
    <cfRule type="cellIs" dxfId="2257" priority="3838" stopIfTrue="1" operator="equal">
      <formula>"NO APLICA"</formula>
    </cfRule>
  </conditionalFormatting>
  <conditionalFormatting sqref="V1049">
    <cfRule type="cellIs" dxfId="2256" priority="3837" stopIfTrue="1" operator="equal">
      <formula>"NO APLICA"</formula>
    </cfRule>
  </conditionalFormatting>
  <conditionalFormatting sqref="K1082:M1091 M1081 C1082:I1091 G1081 P1082:V1091 P1080:R1080 P1081:Q1081 T1080:V1081 I1081">
    <cfRule type="cellIs" dxfId="2255" priority="3833" stopIfTrue="1" operator="greaterThan">
      <formula>0</formula>
    </cfRule>
  </conditionalFormatting>
  <conditionalFormatting sqref="D1085:D1090">
    <cfRule type="cellIs" dxfId="2254" priority="3832" stopIfTrue="1" operator="greaterThan">
      <formula>0</formula>
    </cfRule>
  </conditionalFormatting>
  <conditionalFormatting sqref="D1085:D1090 F1085:H1090">
    <cfRule type="cellIs" dxfId="2253" priority="3831" stopIfTrue="1" operator="greaterThan">
      <formula>0</formula>
    </cfRule>
  </conditionalFormatting>
  <conditionalFormatting sqref="H1082:H1090">
    <cfRule type="cellIs" dxfId="2252" priority="3830" stopIfTrue="1" operator="greaterThan">
      <formula>0</formula>
    </cfRule>
  </conditionalFormatting>
  <conditionalFormatting sqref="E1082:E1090">
    <cfRule type="cellIs" dxfId="2251" priority="3829" stopIfTrue="1" operator="greaterThan">
      <formula>0</formula>
    </cfRule>
  </conditionalFormatting>
  <conditionalFormatting sqref="K1099:K1104">
    <cfRule type="containsText" dxfId="2250" priority="3827" stopIfTrue="1" operator="containsText" text="NO CUMPLE">
      <formula>NOT(ISERROR(SEARCH("NO CUMPLE",K1099)))</formula>
    </cfRule>
    <cfRule type="containsText" dxfId="2249" priority="3828" stopIfTrue="1" operator="containsText" text="CUMPLE">
      <formula>NOT(ISERROR(SEARCH("CUMPLE",K1099)))</formula>
    </cfRule>
  </conditionalFormatting>
  <conditionalFormatting sqref="S1098">
    <cfRule type="cellIs" dxfId="2248" priority="3825" operator="greaterThanOrEqual">
      <formula>NUMMINCONT</formula>
    </cfRule>
    <cfRule type="cellIs" dxfId="2247" priority="3826" operator="lessThan">
      <formula>NUMMINCONT</formula>
    </cfRule>
  </conditionalFormatting>
  <conditionalFormatting sqref="T1085:V1090">
    <cfRule type="cellIs" dxfId="2246" priority="3823" stopIfTrue="1" operator="equal">
      <formula>"NO"</formula>
    </cfRule>
    <cfRule type="cellIs" dxfId="2245" priority="3824" stopIfTrue="1" operator="equal">
      <formula>"SI"</formula>
    </cfRule>
  </conditionalFormatting>
  <conditionalFormatting sqref="T1085:V1086">
    <cfRule type="cellIs" dxfId="2244" priority="3822" stopIfTrue="1" operator="equal">
      <formula>"NO APLICA"</formula>
    </cfRule>
  </conditionalFormatting>
  <conditionalFormatting sqref="T1087:U1090">
    <cfRule type="cellIs" dxfId="2243" priority="3821" stopIfTrue="1" operator="equal">
      <formula>"NO APLICA"</formula>
    </cfRule>
  </conditionalFormatting>
  <conditionalFormatting sqref="T1087:U1087">
    <cfRule type="cellIs" dxfId="2242" priority="3820" stopIfTrue="1" operator="equal">
      <formula>"NO APLICA"</formula>
    </cfRule>
  </conditionalFormatting>
  <conditionalFormatting sqref="V1087:V1090">
    <cfRule type="cellIs" dxfId="2241" priority="3819" stopIfTrue="1" operator="equal">
      <formula>"NO APLICA"</formula>
    </cfRule>
  </conditionalFormatting>
  <conditionalFormatting sqref="V1096">
    <cfRule type="cellIs" dxfId="2240" priority="3817" operator="equal">
      <formula>"CUMPLE"</formula>
    </cfRule>
    <cfRule type="cellIs" dxfId="2239" priority="3818" operator="equal">
      <formula>"NO CUMPLE"</formula>
    </cfRule>
  </conditionalFormatting>
  <conditionalFormatting sqref="V1096:V1098">
    <cfRule type="cellIs" dxfId="2238" priority="3816" operator="equal">
      <formula>"VERIFICAR"</formula>
    </cfRule>
  </conditionalFormatting>
  <conditionalFormatting sqref="T1091:V1091">
    <cfRule type="cellIs" dxfId="2237" priority="3814" stopIfTrue="1" operator="equal">
      <formula>"NO"</formula>
    </cfRule>
    <cfRule type="cellIs" dxfId="2236" priority="3815" stopIfTrue="1" operator="equal">
      <formula>"SI"</formula>
    </cfRule>
  </conditionalFormatting>
  <conditionalFormatting sqref="T1091:U1091">
    <cfRule type="cellIs" dxfId="2235" priority="3813" stopIfTrue="1" operator="equal">
      <formula>"NO APLICA"</formula>
    </cfRule>
  </conditionalFormatting>
  <conditionalFormatting sqref="V1091">
    <cfRule type="cellIs" dxfId="2234" priority="3812" stopIfTrue="1" operator="equal">
      <formula>"NO APLICA"</formula>
    </cfRule>
  </conditionalFormatting>
  <conditionalFormatting sqref="T1101">
    <cfRule type="cellIs" dxfId="2233" priority="3810" operator="equal">
      <formula>"CUMPLE"</formula>
    </cfRule>
    <cfRule type="cellIs" dxfId="2232" priority="3811" operator="equal">
      <formula>"NO CUMPLE"</formula>
    </cfRule>
  </conditionalFormatting>
  <conditionalFormatting sqref="T1101">
    <cfRule type="cellIs" dxfId="2231" priority="3809" operator="equal">
      <formula>"VERIFICAR"</formula>
    </cfRule>
  </conditionalFormatting>
  <conditionalFormatting sqref="H1105">
    <cfRule type="containsText" dxfId="2230" priority="3790" stopIfTrue="1" operator="containsText" text="NO CUMPLE">
      <formula>NOT(ISERROR(SEARCH("NO CUMPLE",H1105)))</formula>
    </cfRule>
    <cfRule type="containsText" dxfId="2229" priority="3791" stopIfTrue="1" operator="containsText" text="CUMPLE">
      <formula>NOT(ISERROR(SEARCH("CUMPLE",H1105)))</formula>
    </cfRule>
  </conditionalFormatting>
  <conditionalFormatting sqref="J1105">
    <cfRule type="containsText" dxfId="2228" priority="3788" stopIfTrue="1" operator="containsText" text="NO CUMPLE">
      <formula>NOT(ISERROR(SEARCH("NO CUMPLE",J1105)))</formula>
    </cfRule>
    <cfRule type="containsText" dxfId="2227" priority="3789" stopIfTrue="1" operator="containsText" text="CUMPLE">
      <formula>NOT(ISERROR(SEARCH("CUMPLE",J1105)))</formula>
    </cfRule>
  </conditionalFormatting>
  <conditionalFormatting sqref="K1105">
    <cfRule type="containsText" dxfId="2226" priority="3786" stopIfTrue="1" operator="containsText" text="NO CUMPLE">
      <formula>NOT(ISERROR(SEARCH("NO CUMPLE",K1105)))</formula>
    </cfRule>
    <cfRule type="containsText" dxfId="2225" priority="3787" stopIfTrue="1" operator="containsText" text="CUMPLE">
      <formula>NOT(ISERROR(SEARCH("CUMPLE",K1105)))</formula>
    </cfRule>
  </conditionalFormatting>
  <conditionalFormatting sqref="O1104">
    <cfRule type="containsText" dxfId="2224" priority="3784" stopIfTrue="1" operator="containsText" text="NO CUMPLE">
      <formula>NOT(ISERROR(SEARCH("NO CUMPLE",O1104)))</formula>
    </cfRule>
    <cfRule type="containsText" dxfId="2223" priority="3785" stopIfTrue="1" operator="containsText" text="CUMPLE">
      <formula>NOT(ISERROR(SEARCH("CUMPLE",O1104)))</formula>
    </cfRule>
  </conditionalFormatting>
  <conditionalFormatting sqref="O1105:S1105">
    <cfRule type="cellIs" dxfId="2222" priority="3783" operator="equal">
      <formula>"EL PROPONENTE SE DEBE REQUERIR POR EXPERIENCIA MINIMA EXIGIDA"</formula>
    </cfRule>
  </conditionalFormatting>
  <conditionalFormatting sqref="N1099:N1104">
    <cfRule type="cellIs" dxfId="2221" priority="3780" operator="equal">
      <formula>"NO"</formula>
    </cfRule>
    <cfRule type="cellIs" dxfId="2220" priority="3781" operator="equal">
      <formula>"SI"</formula>
    </cfRule>
  </conditionalFormatting>
  <conditionalFormatting sqref="I1091">
    <cfRule type="cellIs" dxfId="2219" priority="3779" stopIfTrue="1" operator="greaterThan">
      <formula>0</formula>
    </cfRule>
  </conditionalFormatting>
  <conditionalFormatting sqref="K1082:L1091">
    <cfRule type="cellIs" dxfId="2218" priority="3778" operator="notBetween">
      <formula>$Q$17</formula>
      <formula>$R$17</formula>
    </cfRule>
  </conditionalFormatting>
  <conditionalFormatting sqref="B1082:B1091">
    <cfRule type="cellIs" dxfId="2217" priority="3777" stopIfTrue="1" operator="greaterThan">
      <formula>0</formula>
    </cfRule>
  </conditionalFormatting>
  <conditionalFormatting sqref="T1083:V1084">
    <cfRule type="cellIs" dxfId="2216" priority="3775" stopIfTrue="1" operator="equal">
      <formula>"NO"</formula>
    </cfRule>
    <cfRule type="cellIs" dxfId="2215" priority="3776" stopIfTrue="1" operator="equal">
      <formula>"SI"</formula>
    </cfRule>
  </conditionalFormatting>
  <conditionalFormatting sqref="T1083:V1083">
    <cfRule type="cellIs" dxfId="2214" priority="3774" stopIfTrue="1" operator="equal">
      <formula>"NO APLICA"</formula>
    </cfRule>
  </conditionalFormatting>
  <conditionalFormatting sqref="T1084:U1084">
    <cfRule type="cellIs" dxfId="2213" priority="3773" stopIfTrue="1" operator="equal">
      <formula>"NO APLICA"</formula>
    </cfRule>
  </conditionalFormatting>
  <conditionalFormatting sqref="T1084:U1084">
    <cfRule type="cellIs" dxfId="2212" priority="3772" stopIfTrue="1" operator="equal">
      <formula>"NO APLICA"</formula>
    </cfRule>
  </conditionalFormatting>
  <conditionalFormatting sqref="V1084">
    <cfRule type="cellIs" dxfId="2211" priority="3771" stopIfTrue="1" operator="equal">
      <formula>"NO APLICA"</formula>
    </cfRule>
  </conditionalFormatting>
  <conditionalFormatting sqref="K1082:M1091 M1081 C1082:I1091 G1081 P1082:V1091 P1080:R1080 P1081:Q1081 T1080:V1081 I1081">
    <cfRule type="cellIs" dxfId="2210" priority="3770" operator="equal">
      <formula>0</formula>
    </cfRule>
  </conditionalFormatting>
  <conditionalFormatting sqref="P1098">
    <cfRule type="cellIs" dxfId="2209" priority="3767" operator="equal">
      <formula>"NO VÁLIDO"</formula>
    </cfRule>
    <cfRule type="cellIs" dxfId="2208" priority="3768" operator="equal">
      <formula>"VÁLIDO"</formula>
    </cfRule>
  </conditionalFormatting>
  <conditionalFormatting sqref="M1105">
    <cfRule type="cellIs" dxfId="2207" priority="3764" operator="notEqual">
      <formula>"NO CUMPLE"</formula>
    </cfRule>
    <cfRule type="containsText" dxfId="2206" priority="3765" stopIfTrue="1" operator="containsText" text="NO CUMPLE">
      <formula>NOT(ISERROR(SEARCH("NO CUMPLE",M1105)))</formula>
    </cfRule>
    <cfRule type="containsText" dxfId="2205" priority="3766" stopIfTrue="1" operator="containsText" text="CUMPLE">
      <formula>NOT(ISERROR(SEARCH("CUMPLE",M1105)))</formula>
    </cfRule>
  </conditionalFormatting>
  <conditionalFormatting sqref="M1099:M1104">
    <cfRule type="cellIs" dxfId="2204" priority="3762" stopIfTrue="1" operator="equal">
      <formula>"cumple"</formula>
    </cfRule>
    <cfRule type="containsText" dxfId="2203" priority="3763" stopIfTrue="1" operator="containsText" text="NO CUMPLE">
      <formula>NOT(ISERROR(SEARCH("NO CUMPLE",M1099)))</formula>
    </cfRule>
  </conditionalFormatting>
  <conditionalFormatting sqref="L1099:L1104">
    <cfRule type="cellIs" dxfId="2202" priority="3760" stopIfTrue="1" operator="equal">
      <formula>"cumple"</formula>
    </cfRule>
    <cfRule type="containsText" dxfId="2201" priority="3761" stopIfTrue="1" operator="containsText" text="NO CUMPLE">
      <formula>NOT(ISERROR(SEARCH("NO CUMPLE",L1099)))</formula>
    </cfRule>
  </conditionalFormatting>
  <conditionalFormatting sqref="D1080 D1082">
    <cfRule type="cellIs" dxfId="2200" priority="3744" stopIfTrue="1" operator="greaterThan">
      <formula>0</formula>
    </cfRule>
  </conditionalFormatting>
  <conditionalFormatting sqref="D1080 F1080:H1080 D1082 F1082:H1082 G1081">
    <cfRule type="cellIs" dxfId="2199" priority="3743" stopIfTrue="1" operator="greaterThan">
      <formula>0</formula>
    </cfRule>
  </conditionalFormatting>
  <conditionalFormatting sqref="T1080:V1082">
    <cfRule type="cellIs" dxfId="2198" priority="3741" stopIfTrue="1" operator="equal">
      <formula>"NO"</formula>
    </cfRule>
    <cfRule type="cellIs" dxfId="2197" priority="3742" stopIfTrue="1" operator="equal">
      <formula>"SI"</formula>
    </cfRule>
  </conditionalFormatting>
  <conditionalFormatting sqref="T1080:V1081">
    <cfRule type="cellIs" dxfId="2196" priority="3740" stopIfTrue="1" operator="equal">
      <formula>"NO APLICA"</formula>
    </cfRule>
  </conditionalFormatting>
  <conditionalFormatting sqref="T1082:U1082">
    <cfRule type="cellIs" dxfId="2195" priority="3739" stopIfTrue="1" operator="equal">
      <formula>"NO APLICA"</formula>
    </cfRule>
  </conditionalFormatting>
  <conditionalFormatting sqref="T1082:U1082">
    <cfRule type="cellIs" dxfId="2194" priority="3738" stopIfTrue="1" operator="equal">
      <formula>"NO APLICA"</formula>
    </cfRule>
  </conditionalFormatting>
  <conditionalFormatting sqref="V1082">
    <cfRule type="cellIs" dxfId="2193" priority="3737" stopIfTrue="1" operator="equal">
      <formula>"NO APLICA"</formula>
    </cfRule>
  </conditionalFormatting>
  <conditionalFormatting sqref="T1079:U1079">
    <cfRule type="cellIs" dxfId="2192" priority="3736" stopIfTrue="1" operator="equal">
      <formula>"NO APLICA"</formula>
    </cfRule>
  </conditionalFormatting>
  <conditionalFormatting sqref="T1079:U1079">
    <cfRule type="cellIs" dxfId="2191" priority="3735" stopIfTrue="1" operator="equal">
      <formula>"NO APLICA"</formula>
    </cfRule>
  </conditionalFormatting>
  <conditionalFormatting sqref="V1079">
    <cfRule type="cellIs" dxfId="2190" priority="3734" stopIfTrue="1" operator="equal">
      <formula>"NO APLICA"</formula>
    </cfRule>
  </conditionalFormatting>
  <conditionalFormatting sqref="C1112:I1113 K1112:M1113 P1112:V1112 G1114 C1117:I1117 G1116 C1119:I1125 G1118 M1114 K1117:M1117 M1116 K1119:M1125 M1118 R1113 T1113:V1114 P1119:V1125 P1117:R1117 P1118:Q1118 T1117:V1118 I1114 I1116 I1118">
    <cfRule type="cellIs" dxfId="2189" priority="3733" stopIfTrue="1" operator="greaterThan">
      <formula>0</formula>
    </cfRule>
  </conditionalFormatting>
  <conditionalFormatting sqref="D1119:D1124">
    <cfRule type="cellIs" dxfId="2188" priority="3732" stopIfTrue="1" operator="greaterThan">
      <formula>0</formula>
    </cfRule>
  </conditionalFormatting>
  <conditionalFormatting sqref="D1119:D1124 F1119:H1124">
    <cfRule type="cellIs" dxfId="2187" priority="3731" stopIfTrue="1" operator="greaterThan">
      <formula>0</formula>
    </cfRule>
  </conditionalFormatting>
  <conditionalFormatting sqref="H1112:H1113 H1117 H1119:H1124">
    <cfRule type="cellIs" dxfId="2186" priority="3730" stopIfTrue="1" operator="greaterThan">
      <formula>0</formula>
    </cfRule>
  </conditionalFormatting>
  <conditionalFormatting sqref="E1112:E1113 E1117 E1119:E1124">
    <cfRule type="cellIs" dxfId="2185" priority="3729" stopIfTrue="1" operator="greaterThan">
      <formula>0</formula>
    </cfRule>
  </conditionalFormatting>
  <conditionalFormatting sqref="K1133:K1138">
    <cfRule type="containsText" dxfId="2184" priority="3727" stopIfTrue="1" operator="containsText" text="NO CUMPLE">
      <formula>NOT(ISERROR(SEARCH("NO CUMPLE",K1133)))</formula>
    </cfRule>
    <cfRule type="containsText" dxfId="2183" priority="3728" stopIfTrue="1" operator="containsText" text="CUMPLE">
      <formula>NOT(ISERROR(SEARCH("CUMPLE",K1133)))</formula>
    </cfRule>
  </conditionalFormatting>
  <conditionalFormatting sqref="S1132">
    <cfRule type="cellIs" dxfId="2182" priority="3725" operator="greaterThanOrEqual">
      <formula>NUMMINCONT</formula>
    </cfRule>
    <cfRule type="cellIs" dxfId="2181" priority="3726" operator="lessThan">
      <formula>NUMMINCONT</formula>
    </cfRule>
  </conditionalFormatting>
  <conditionalFormatting sqref="T1119:V1124">
    <cfRule type="cellIs" dxfId="2180" priority="3723" stopIfTrue="1" operator="equal">
      <formula>"NO"</formula>
    </cfRule>
    <cfRule type="cellIs" dxfId="2179" priority="3724" stopIfTrue="1" operator="equal">
      <formula>"SI"</formula>
    </cfRule>
  </conditionalFormatting>
  <conditionalFormatting sqref="T1119:V1120">
    <cfRule type="cellIs" dxfId="2178" priority="3722" stopIfTrue="1" operator="equal">
      <formula>"NO APLICA"</formula>
    </cfRule>
  </conditionalFormatting>
  <conditionalFormatting sqref="T1121:U1124">
    <cfRule type="cellIs" dxfId="2177" priority="3721" stopIfTrue="1" operator="equal">
      <formula>"NO APLICA"</formula>
    </cfRule>
  </conditionalFormatting>
  <conditionalFormatting sqref="T1121:U1121">
    <cfRule type="cellIs" dxfId="2176" priority="3720" stopIfTrue="1" operator="equal">
      <formula>"NO APLICA"</formula>
    </cfRule>
  </conditionalFormatting>
  <conditionalFormatting sqref="V1121:V1124">
    <cfRule type="cellIs" dxfId="2175" priority="3719" stopIfTrue="1" operator="equal">
      <formula>"NO APLICA"</formula>
    </cfRule>
  </conditionalFormatting>
  <conditionalFormatting sqref="V1130">
    <cfRule type="cellIs" dxfId="2174" priority="3717" operator="equal">
      <formula>"CUMPLE"</formula>
    </cfRule>
    <cfRule type="cellIs" dxfId="2173" priority="3718" operator="equal">
      <formula>"NO CUMPLE"</formula>
    </cfRule>
  </conditionalFormatting>
  <conditionalFormatting sqref="V1130:V1132">
    <cfRule type="cellIs" dxfId="2172" priority="3716" operator="equal">
      <formula>"VERIFICAR"</formula>
    </cfRule>
  </conditionalFormatting>
  <conditionalFormatting sqref="T1125:V1125">
    <cfRule type="cellIs" dxfId="2171" priority="3714" stopIfTrue="1" operator="equal">
      <formula>"NO"</formula>
    </cfRule>
    <cfRule type="cellIs" dxfId="2170" priority="3715" stopIfTrue="1" operator="equal">
      <formula>"SI"</formula>
    </cfRule>
  </conditionalFormatting>
  <conditionalFormatting sqref="T1125:U1125">
    <cfRule type="cellIs" dxfId="2169" priority="3713" stopIfTrue="1" operator="equal">
      <formula>"NO APLICA"</formula>
    </cfRule>
  </conditionalFormatting>
  <conditionalFormatting sqref="V1125">
    <cfRule type="cellIs" dxfId="2168" priority="3712" stopIfTrue="1" operator="equal">
      <formula>"NO APLICA"</formula>
    </cfRule>
  </conditionalFormatting>
  <conditionalFormatting sqref="T1135">
    <cfRule type="cellIs" dxfId="2167" priority="3710" operator="equal">
      <formula>"CUMPLE"</formula>
    </cfRule>
    <cfRule type="cellIs" dxfId="2166" priority="3711" operator="equal">
      <formula>"NO CUMPLE"</formula>
    </cfRule>
  </conditionalFormatting>
  <conditionalFormatting sqref="T1135">
    <cfRule type="cellIs" dxfId="2165" priority="3709" operator="equal">
      <formula>"VERIFICAR"</formula>
    </cfRule>
  </conditionalFormatting>
  <conditionalFormatting sqref="H1139">
    <cfRule type="containsText" dxfId="2164" priority="3690" stopIfTrue="1" operator="containsText" text="NO CUMPLE">
      <formula>NOT(ISERROR(SEARCH("NO CUMPLE",H1139)))</formula>
    </cfRule>
    <cfRule type="containsText" dxfId="2163" priority="3691" stopIfTrue="1" operator="containsText" text="CUMPLE">
      <formula>NOT(ISERROR(SEARCH("CUMPLE",H1139)))</formula>
    </cfRule>
  </conditionalFormatting>
  <conditionalFormatting sqref="J1139">
    <cfRule type="containsText" dxfId="2162" priority="3688" stopIfTrue="1" operator="containsText" text="NO CUMPLE">
      <formula>NOT(ISERROR(SEARCH("NO CUMPLE",J1139)))</formula>
    </cfRule>
    <cfRule type="containsText" dxfId="2161" priority="3689" stopIfTrue="1" operator="containsText" text="CUMPLE">
      <formula>NOT(ISERROR(SEARCH("CUMPLE",J1139)))</formula>
    </cfRule>
  </conditionalFormatting>
  <conditionalFormatting sqref="K1139">
    <cfRule type="containsText" dxfId="2160" priority="3686" stopIfTrue="1" operator="containsText" text="NO CUMPLE">
      <formula>NOT(ISERROR(SEARCH("NO CUMPLE",K1139)))</formula>
    </cfRule>
    <cfRule type="containsText" dxfId="2159" priority="3687" stopIfTrue="1" operator="containsText" text="CUMPLE">
      <formula>NOT(ISERROR(SEARCH("CUMPLE",K1139)))</formula>
    </cfRule>
  </conditionalFormatting>
  <conditionalFormatting sqref="O1138">
    <cfRule type="containsText" dxfId="2158" priority="3684" stopIfTrue="1" operator="containsText" text="NO CUMPLE">
      <formula>NOT(ISERROR(SEARCH("NO CUMPLE",O1138)))</formula>
    </cfRule>
    <cfRule type="containsText" dxfId="2157" priority="3685" stopIfTrue="1" operator="containsText" text="CUMPLE">
      <formula>NOT(ISERROR(SEARCH("CUMPLE",O1138)))</formula>
    </cfRule>
  </conditionalFormatting>
  <conditionalFormatting sqref="O1139:S1139">
    <cfRule type="cellIs" dxfId="2156" priority="3683" operator="equal">
      <formula>"EL PROPONENTE SE DEBE REQUERIR POR EXPERIENCIA MINIMA EXIGIDA"</formula>
    </cfRule>
  </conditionalFormatting>
  <conditionalFormatting sqref="N1133:N1138">
    <cfRule type="cellIs" dxfId="2155" priority="3680" operator="equal">
      <formula>"NO"</formula>
    </cfRule>
    <cfRule type="cellIs" dxfId="2154" priority="3681" operator="equal">
      <formula>"SI"</formula>
    </cfRule>
  </conditionalFormatting>
  <conditionalFormatting sqref="I1125">
    <cfRule type="cellIs" dxfId="2153" priority="3679" stopIfTrue="1" operator="greaterThan">
      <formula>0</formula>
    </cfRule>
  </conditionalFormatting>
  <conditionalFormatting sqref="K1112:L1113 K1117:L1117 K1119:L1125">
    <cfRule type="cellIs" dxfId="2152" priority="3678" operator="notBetween">
      <formula>$Q$17</formula>
      <formula>$R$17</formula>
    </cfRule>
  </conditionalFormatting>
  <conditionalFormatting sqref="B1112:B1113 B1117 B1119:B1125">
    <cfRule type="cellIs" dxfId="2151" priority="3677" stopIfTrue="1" operator="greaterThan">
      <formula>0</formula>
    </cfRule>
  </conditionalFormatting>
  <conditionalFormatting sqref="T1117:V1118 T1112:V1114">
    <cfRule type="cellIs" dxfId="2150" priority="3675" stopIfTrue="1" operator="equal">
      <formula>"NO"</formula>
    </cfRule>
    <cfRule type="cellIs" dxfId="2149" priority="3676" stopIfTrue="1" operator="equal">
      <formula>"SI"</formula>
    </cfRule>
  </conditionalFormatting>
  <conditionalFormatting sqref="T1117:V1117 T1112:V1113">
    <cfRule type="cellIs" dxfId="2148" priority="3674" stopIfTrue="1" operator="equal">
      <formula>"NO APLICA"</formula>
    </cfRule>
  </conditionalFormatting>
  <conditionalFormatting sqref="T1118:U1118">
    <cfRule type="cellIs" dxfId="2147" priority="3673" stopIfTrue="1" operator="equal">
      <formula>"NO APLICA"</formula>
    </cfRule>
  </conditionalFormatting>
  <conditionalFormatting sqref="T1118:U1118">
    <cfRule type="cellIs" dxfId="2146" priority="3672" stopIfTrue="1" operator="equal">
      <formula>"NO APLICA"</formula>
    </cfRule>
  </conditionalFormatting>
  <conditionalFormatting sqref="V1118">
    <cfRule type="cellIs" dxfId="2145" priority="3671" stopIfTrue="1" operator="equal">
      <formula>"NO APLICA"</formula>
    </cfRule>
  </conditionalFormatting>
  <conditionalFormatting sqref="C1112:I1113 K1112:M1113 P1112:V1112 G1114 C1117:I1117 G1116 C1119:I1125 G1118 M1114 K1117:M1117 M1116 K1119:M1125 M1118 R1113 T1113:V1114 P1119:V1125 P1117:R1117 P1118:Q1118 T1117:V1118 I1114 I1116 I1118">
    <cfRule type="cellIs" dxfId="2144" priority="3670" operator="equal">
      <formula>0</formula>
    </cfRule>
  </conditionalFormatting>
  <conditionalFormatting sqref="P1132">
    <cfRule type="cellIs" dxfId="2143" priority="3667" operator="equal">
      <formula>"NO VÁLIDO"</formula>
    </cfRule>
    <cfRule type="cellIs" dxfId="2142" priority="3668" operator="equal">
      <formula>"VÁLIDO"</formula>
    </cfRule>
  </conditionalFormatting>
  <conditionalFormatting sqref="M1139">
    <cfRule type="cellIs" dxfId="2141" priority="3664" operator="notEqual">
      <formula>"NO CUMPLE"</formula>
    </cfRule>
    <cfRule type="containsText" dxfId="2140" priority="3665" stopIfTrue="1" operator="containsText" text="NO CUMPLE">
      <formula>NOT(ISERROR(SEARCH("NO CUMPLE",M1139)))</formula>
    </cfRule>
    <cfRule type="containsText" dxfId="2139" priority="3666" stopIfTrue="1" operator="containsText" text="CUMPLE">
      <formula>NOT(ISERROR(SEARCH("CUMPLE",M1139)))</formula>
    </cfRule>
  </conditionalFormatting>
  <conditionalFormatting sqref="M1133:M1138">
    <cfRule type="cellIs" dxfId="2138" priority="3662" stopIfTrue="1" operator="equal">
      <formula>"cumple"</formula>
    </cfRule>
    <cfRule type="containsText" dxfId="2137" priority="3663" stopIfTrue="1" operator="containsText" text="NO CUMPLE">
      <formula>NOT(ISERROR(SEARCH("NO CUMPLE",M1133)))</formula>
    </cfRule>
  </conditionalFormatting>
  <conditionalFormatting sqref="L1133:L1138">
    <cfRule type="cellIs" dxfId="2136" priority="3660" stopIfTrue="1" operator="equal">
      <formula>"cumple"</formula>
    </cfRule>
    <cfRule type="containsText" dxfId="2135" priority="3661" stopIfTrue="1" operator="containsText" text="NO CUMPLE">
      <formula>NOT(ISERROR(SEARCH("NO CUMPLE",L1133)))</formula>
    </cfRule>
  </conditionalFormatting>
  <conditionalFormatting sqref="G1116">
    <cfRule type="cellIs" dxfId="2134" priority="3643" stopIfTrue="1" operator="greaterThan">
      <formula>0</formula>
    </cfRule>
  </conditionalFormatting>
  <conditionalFormatting sqref="T1116:U1116">
    <cfRule type="cellIs" dxfId="2133" priority="3639" stopIfTrue="1" operator="equal">
      <formula>"NO APLICA"</formula>
    </cfRule>
  </conditionalFormatting>
  <conditionalFormatting sqref="T1116:U1116">
    <cfRule type="cellIs" dxfId="2132" priority="3638" stopIfTrue="1" operator="equal">
      <formula>"NO APLICA"</formula>
    </cfRule>
  </conditionalFormatting>
  <conditionalFormatting sqref="V1116">
    <cfRule type="cellIs" dxfId="2131" priority="3637" stopIfTrue="1" operator="equal">
      <formula>"NO APLICA"</formula>
    </cfRule>
  </conditionalFormatting>
  <conditionalFormatting sqref="T1114:U1114">
    <cfRule type="cellIs" dxfId="2130" priority="3636" stopIfTrue="1" operator="equal">
      <formula>"NO APLICA"</formula>
    </cfRule>
  </conditionalFormatting>
  <conditionalFormatting sqref="T1114:U1114">
    <cfRule type="cellIs" dxfId="2129" priority="3635" stopIfTrue="1" operator="equal">
      <formula>"NO APLICA"</formula>
    </cfRule>
  </conditionalFormatting>
  <conditionalFormatting sqref="V1114">
    <cfRule type="cellIs" dxfId="2128" priority="3634" stopIfTrue="1" operator="equal">
      <formula>"NO APLICA"</formula>
    </cfRule>
  </conditionalFormatting>
  <conditionalFormatting sqref="D1152:D1157">
    <cfRule type="cellIs" dxfId="2127" priority="3632" stopIfTrue="1" operator="greaterThan">
      <formula>0</formula>
    </cfRule>
  </conditionalFormatting>
  <conditionalFormatting sqref="D1152:D1157 F1152:H1157">
    <cfRule type="cellIs" dxfId="2126" priority="3631" stopIfTrue="1" operator="greaterThan">
      <formula>0</formula>
    </cfRule>
  </conditionalFormatting>
  <conditionalFormatting sqref="K1166:K1171">
    <cfRule type="containsText" dxfId="2125" priority="3627" stopIfTrue="1" operator="containsText" text="NO CUMPLE">
      <formula>NOT(ISERROR(SEARCH("NO CUMPLE",K1166)))</formula>
    </cfRule>
    <cfRule type="containsText" dxfId="2124" priority="3628" stopIfTrue="1" operator="containsText" text="CUMPLE">
      <formula>NOT(ISERROR(SEARCH("CUMPLE",K1166)))</formula>
    </cfRule>
  </conditionalFormatting>
  <conditionalFormatting sqref="S1165">
    <cfRule type="cellIs" dxfId="2123" priority="3625" operator="greaterThanOrEqual">
      <formula>NUMMINCONT</formula>
    </cfRule>
    <cfRule type="cellIs" dxfId="2122" priority="3626" operator="lessThan">
      <formula>NUMMINCONT</formula>
    </cfRule>
  </conditionalFormatting>
  <conditionalFormatting sqref="T1152:V1157">
    <cfRule type="cellIs" dxfId="2121" priority="3623" stopIfTrue="1" operator="equal">
      <formula>"NO"</formula>
    </cfRule>
    <cfRule type="cellIs" dxfId="2120" priority="3624" stopIfTrue="1" operator="equal">
      <formula>"SI"</formula>
    </cfRule>
  </conditionalFormatting>
  <conditionalFormatting sqref="T1152:V1153">
    <cfRule type="cellIs" dxfId="2119" priority="3622" stopIfTrue="1" operator="equal">
      <formula>"NO APLICA"</formula>
    </cfRule>
  </conditionalFormatting>
  <conditionalFormatting sqref="T1154:U1157">
    <cfRule type="cellIs" dxfId="2118" priority="3621" stopIfTrue="1" operator="equal">
      <formula>"NO APLICA"</formula>
    </cfRule>
  </conditionalFormatting>
  <conditionalFormatting sqref="T1154:U1154">
    <cfRule type="cellIs" dxfId="2117" priority="3620" stopIfTrue="1" operator="equal">
      <formula>"NO APLICA"</formula>
    </cfRule>
  </conditionalFormatting>
  <conditionalFormatting sqref="V1154:V1157">
    <cfRule type="cellIs" dxfId="2116" priority="3619" stopIfTrue="1" operator="equal">
      <formula>"NO APLICA"</formula>
    </cfRule>
  </conditionalFormatting>
  <conditionalFormatting sqref="V1163">
    <cfRule type="cellIs" dxfId="2115" priority="3617" operator="equal">
      <formula>"CUMPLE"</formula>
    </cfRule>
    <cfRule type="cellIs" dxfId="2114" priority="3618" operator="equal">
      <formula>"NO CUMPLE"</formula>
    </cfRule>
  </conditionalFormatting>
  <conditionalFormatting sqref="V1163:V1165">
    <cfRule type="cellIs" dxfId="2113" priority="3616" operator="equal">
      <formula>"VERIFICAR"</formula>
    </cfRule>
  </conditionalFormatting>
  <conditionalFormatting sqref="T1158:V1158">
    <cfRule type="cellIs" dxfId="2112" priority="3614" stopIfTrue="1" operator="equal">
      <formula>"NO"</formula>
    </cfRule>
    <cfRule type="cellIs" dxfId="2111" priority="3615" stopIfTrue="1" operator="equal">
      <formula>"SI"</formula>
    </cfRule>
  </conditionalFormatting>
  <conditionalFormatting sqref="T1158:U1158">
    <cfRule type="cellIs" dxfId="2110" priority="3613" stopIfTrue="1" operator="equal">
      <formula>"NO APLICA"</formula>
    </cfRule>
  </conditionalFormatting>
  <conditionalFormatting sqref="V1158">
    <cfRule type="cellIs" dxfId="2109" priority="3612" stopIfTrue="1" operator="equal">
      <formula>"NO APLICA"</formula>
    </cfRule>
  </conditionalFormatting>
  <conditionalFormatting sqref="T1168">
    <cfRule type="cellIs" dxfId="2108" priority="3610" operator="equal">
      <formula>"CUMPLE"</formula>
    </cfRule>
    <cfRule type="cellIs" dxfId="2107" priority="3611" operator="equal">
      <formula>"NO CUMPLE"</formula>
    </cfRule>
  </conditionalFormatting>
  <conditionalFormatting sqref="T1168">
    <cfRule type="cellIs" dxfId="2106" priority="3609" operator="equal">
      <formula>"VERIFICAR"</formula>
    </cfRule>
  </conditionalFormatting>
  <conditionalFormatting sqref="H1172">
    <cfRule type="containsText" dxfId="2105" priority="3590" stopIfTrue="1" operator="containsText" text="NO CUMPLE">
      <formula>NOT(ISERROR(SEARCH("NO CUMPLE",H1172)))</formula>
    </cfRule>
    <cfRule type="containsText" dxfId="2104" priority="3591" stopIfTrue="1" operator="containsText" text="CUMPLE">
      <formula>NOT(ISERROR(SEARCH("CUMPLE",H1172)))</formula>
    </cfRule>
  </conditionalFormatting>
  <conditionalFormatting sqref="J1172">
    <cfRule type="containsText" dxfId="2103" priority="3588" stopIfTrue="1" operator="containsText" text="NO CUMPLE">
      <formula>NOT(ISERROR(SEARCH("NO CUMPLE",J1172)))</formula>
    </cfRule>
    <cfRule type="containsText" dxfId="2102" priority="3589" stopIfTrue="1" operator="containsText" text="CUMPLE">
      <formula>NOT(ISERROR(SEARCH("CUMPLE",J1172)))</formula>
    </cfRule>
  </conditionalFormatting>
  <conditionalFormatting sqref="K1172">
    <cfRule type="containsText" dxfId="2101" priority="3586" stopIfTrue="1" operator="containsText" text="NO CUMPLE">
      <formula>NOT(ISERROR(SEARCH("NO CUMPLE",K1172)))</formula>
    </cfRule>
    <cfRule type="containsText" dxfId="2100" priority="3587" stopIfTrue="1" operator="containsText" text="CUMPLE">
      <formula>NOT(ISERROR(SEARCH("CUMPLE",K1172)))</formula>
    </cfRule>
  </conditionalFormatting>
  <conditionalFormatting sqref="O1171">
    <cfRule type="containsText" dxfId="2099" priority="3584" stopIfTrue="1" operator="containsText" text="NO CUMPLE">
      <formula>NOT(ISERROR(SEARCH("NO CUMPLE",O1171)))</formula>
    </cfRule>
    <cfRule type="containsText" dxfId="2098" priority="3585" stopIfTrue="1" operator="containsText" text="CUMPLE">
      <formula>NOT(ISERROR(SEARCH("CUMPLE",O1171)))</formula>
    </cfRule>
  </conditionalFormatting>
  <conditionalFormatting sqref="O1172:S1172">
    <cfRule type="cellIs" dxfId="2097" priority="3583" operator="equal">
      <formula>"EL PROPONENTE SE DEBE REQUERIR POR EXPERIENCIA MINIMA EXIGIDA"</formula>
    </cfRule>
  </conditionalFormatting>
  <conditionalFormatting sqref="N1166:N1171">
    <cfRule type="cellIs" dxfId="2096" priority="3580" operator="equal">
      <formula>"NO"</formula>
    </cfRule>
    <cfRule type="cellIs" dxfId="2095" priority="3581" operator="equal">
      <formula>"SI"</formula>
    </cfRule>
  </conditionalFormatting>
  <conditionalFormatting sqref="I1158">
    <cfRule type="cellIs" dxfId="2094" priority="3579" stopIfTrue="1" operator="greaterThan">
      <formula>0</formula>
    </cfRule>
  </conditionalFormatting>
  <conditionalFormatting sqref="T1150:V1151 T1146:V1146">
    <cfRule type="cellIs" dxfId="2093" priority="3575" stopIfTrue="1" operator="equal">
      <formula>"NO"</formula>
    </cfRule>
    <cfRule type="cellIs" dxfId="2092" priority="3576" stopIfTrue="1" operator="equal">
      <formula>"SI"</formula>
    </cfRule>
  </conditionalFormatting>
  <conditionalFormatting sqref="T1150:V1150 T1146:V1146">
    <cfRule type="cellIs" dxfId="2091" priority="3574" stopIfTrue="1" operator="equal">
      <formula>"NO APLICA"</formula>
    </cfRule>
  </conditionalFormatting>
  <conditionalFormatting sqref="T1151:U1151">
    <cfRule type="cellIs" dxfId="2090" priority="3573" stopIfTrue="1" operator="equal">
      <formula>"NO APLICA"</formula>
    </cfRule>
  </conditionalFormatting>
  <conditionalFormatting sqref="T1151:U1151">
    <cfRule type="cellIs" dxfId="2089" priority="3572" stopIfTrue="1" operator="equal">
      <formula>"NO APLICA"</formula>
    </cfRule>
  </conditionalFormatting>
  <conditionalFormatting sqref="V1151">
    <cfRule type="cellIs" dxfId="2088" priority="3571" stopIfTrue="1" operator="equal">
      <formula>"NO APLICA"</formula>
    </cfRule>
  </conditionalFormatting>
  <conditionalFormatting sqref="P1165">
    <cfRule type="cellIs" dxfId="2087" priority="3567" operator="equal">
      <formula>"NO VÁLIDO"</formula>
    </cfRule>
    <cfRule type="cellIs" dxfId="2086" priority="3568" operator="equal">
      <formula>"VÁLIDO"</formula>
    </cfRule>
  </conditionalFormatting>
  <conditionalFormatting sqref="M1172">
    <cfRule type="cellIs" dxfId="2085" priority="3564" operator="notEqual">
      <formula>"NO CUMPLE"</formula>
    </cfRule>
    <cfRule type="containsText" dxfId="2084" priority="3565" stopIfTrue="1" operator="containsText" text="NO CUMPLE">
      <formula>NOT(ISERROR(SEARCH("NO CUMPLE",M1172)))</formula>
    </cfRule>
    <cfRule type="containsText" dxfId="2083" priority="3566" stopIfTrue="1" operator="containsText" text="CUMPLE">
      <formula>NOT(ISERROR(SEARCH("CUMPLE",M1172)))</formula>
    </cfRule>
  </conditionalFormatting>
  <conditionalFormatting sqref="M1166:M1171">
    <cfRule type="cellIs" dxfId="2082" priority="3562" stopIfTrue="1" operator="equal">
      <formula>"cumple"</formula>
    </cfRule>
    <cfRule type="containsText" dxfId="2081" priority="3563" stopIfTrue="1" operator="containsText" text="NO CUMPLE">
      <formula>NOT(ISERROR(SEARCH("NO CUMPLE",M1166)))</formula>
    </cfRule>
  </conditionalFormatting>
  <conditionalFormatting sqref="L1166:L1171">
    <cfRule type="cellIs" dxfId="2080" priority="3560" stopIfTrue="1" operator="equal">
      <formula>"cumple"</formula>
    </cfRule>
    <cfRule type="containsText" dxfId="2079" priority="3561" stopIfTrue="1" operator="containsText" text="NO CUMPLE">
      <formula>NOT(ISERROR(SEARCH("NO CUMPLE",L1166)))</formula>
    </cfRule>
  </conditionalFormatting>
  <conditionalFormatting sqref="D1147:D1149">
    <cfRule type="cellIs" dxfId="2078" priority="3544" stopIfTrue="1" operator="greaterThan">
      <formula>0</formula>
    </cfRule>
  </conditionalFormatting>
  <conditionalFormatting sqref="D1147:D1149 F1147:H1149">
    <cfRule type="cellIs" dxfId="2077" priority="3543" stopIfTrue="1" operator="greaterThan">
      <formula>0</formula>
    </cfRule>
  </conditionalFormatting>
  <conditionalFormatting sqref="T1147:V1149">
    <cfRule type="cellIs" dxfId="2076" priority="3541" stopIfTrue="1" operator="equal">
      <formula>"NO"</formula>
    </cfRule>
    <cfRule type="cellIs" dxfId="2075" priority="3542" stopIfTrue="1" operator="equal">
      <formula>"SI"</formula>
    </cfRule>
  </conditionalFormatting>
  <conditionalFormatting sqref="T1147:V1148">
    <cfRule type="cellIs" dxfId="2074" priority="3540" stopIfTrue="1" operator="equal">
      <formula>"NO APLICA"</formula>
    </cfRule>
  </conditionalFormatting>
  <conditionalFormatting sqref="T1149:U1149">
    <cfRule type="cellIs" dxfId="2073" priority="3539" stopIfTrue="1" operator="equal">
      <formula>"NO APLICA"</formula>
    </cfRule>
  </conditionalFormatting>
  <conditionalFormatting sqref="T1149:U1149">
    <cfRule type="cellIs" dxfId="2072" priority="3538" stopIfTrue="1" operator="equal">
      <formula>"NO APLICA"</formula>
    </cfRule>
  </conditionalFormatting>
  <conditionalFormatting sqref="V1149">
    <cfRule type="cellIs" dxfId="2071" priority="3537" stopIfTrue="1" operator="equal">
      <formula>"NO APLICA"</formula>
    </cfRule>
  </conditionalFormatting>
  <conditionalFormatting sqref="C1179:I1179 K1179:M1179 P1181:V1193 C1181:I1193 G1180 K1181:M1193 M1180 P1179:R1179 P1180:Q1180 T1179:V1180 I1180">
    <cfRule type="cellIs" dxfId="2070" priority="3533" stopIfTrue="1" operator="greaterThan">
      <formula>0</formula>
    </cfRule>
  </conditionalFormatting>
  <conditionalFormatting sqref="D1187:D1192">
    <cfRule type="cellIs" dxfId="2069" priority="3532" stopIfTrue="1" operator="greaterThan">
      <formula>0</formula>
    </cfRule>
  </conditionalFormatting>
  <conditionalFormatting sqref="D1187:D1192 F1187:H1192">
    <cfRule type="cellIs" dxfId="2068" priority="3531" stopIfTrue="1" operator="greaterThan">
      <formula>0</formula>
    </cfRule>
  </conditionalFormatting>
  <conditionalFormatting sqref="H1179 H1181:H1192">
    <cfRule type="cellIs" dxfId="2067" priority="3530" stopIfTrue="1" operator="greaterThan">
      <formula>0</formula>
    </cfRule>
  </conditionalFormatting>
  <conditionalFormatting sqref="E1179 E1181:E1192">
    <cfRule type="cellIs" dxfId="2066" priority="3529" stopIfTrue="1" operator="greaterThan">
      <formula>0</formula>
    </cfRule>
  </conditionalFormatting>
  <conditionalFormatting sqref="K1201:K1206">
    <cfRule type="containsText" dxfId="2065" priority="3527" stopIfTrue="1" operator="containsText" text="NO CUMPLE">
      <formula>NOT(ISERROR(SEARCH("NO CUMPLE",K1201)))</formula>
    </cfRule>
    <cfRule type="containsText" dxfId="2064" priority="3528" stopIfTrue="1" operator="containsText" text="CUMPLE">
      <formula>NOT(ISERROR(SEARCH("CUMPLE",K1201)))</formula>
    </cfRule>
  </conditionalFormatting>
  <conditionalFormatting sqref="S1200">
    <cfRule type="cellIs" dxfId="2063" priority="3525" operator="greaterThanOrEqual">
      <formula>NUMMINCONT</formula>
    </cfRule>
    <cfRule type="cellIs" dxfId="2062" priority="3526" operator="lessThan">
      <formula>NUMMINCONT</formula>
    </cfRule>
  </conditionalFormatting>
  <conditionalFormatting sqref="T1187:V1192">
    <cfRule type="cellIs" dxfId="2061" priority="3523" stopIfTrue="1" operator="equal">
      <formula>"NO"</formula>
    </cfRule>
    <cfRule type="cellIs" dxfId="2060" priority="3524" stopIfTrue="1" operator="equal">
      <formula>"SI"</formula>
    </cfRule>
  </conditionalFormatting>
  <conditionalFormatting sqref="T1187:V1188">
    <cfRule type="cellIs" dxfId="2059" priority="3522" stopIfTrue="1" operator="equal">
      <formula>"NO APLICA"</formula>
    </cfRule>
  </conditionalFormatting>
  <conditionalFormatting sqref="T1189:U1192">
    <cfRule type="cellIs" dxfId="2058" priority="3521" stopIfTrue="1" operator="equal">
      <formula>"NO APLICA"</formula>
    </cfRule>
  </conditionalFormatting>
  <conditionalFormatting sqref="T1189:U1189">
    <cfRule type="cellIs" dxfId="2057" priority="3520" stopIfTrue="1" operator="equal">
      <formula>"NO APLICA"</formula>
    </cfRule>
  </conditionalFormatting>
  <conditionalFormatting sqref="V1189:V1192">
    <cfRule type="cellIs" dxfId="2056" priority="3519" stopIfTrue="1" operator="equal">
      <formula>"NO APLICA"</formula>
    </cfRule>
  </conditionalFormatting>
  <conditionalFormatting sqref="V1198">
    <cfRule type="cellIs" dxfId="2055" priority="3517" operator="equal">
      <formula>"CUMPLE"</formula>
    </cfRule>
    <cfRule type="cellIs" dxfId="2054" priority="3518" operator="equal">
      <formula>"NO CUMPLE"</formula>
    </cfRule>
  </conditionalFormatting>
  <conditionalFormatting sqref="V1198:V1200">
    <cfRule type="cellIs" dxfId="2053" priority="3516" operator="equal">
      <formula>"VERIFICAR"</formula>
    </cfRule>
  </conditionalFormatting>
  <conditionalFormatting sqref="T1193:V1193">
    <cfRule type="cellIs" dxfId="2052" priority="3514" stopIfTrue="1" operator="equal">
      <formula>"NO"</formula>
    </cfRule>
    <cfRule type="cellIs" dxfId="2051" priority="3515" stopIfTrue="1" operator="equal">
      <formula>"SI"</formula>
    </cfRule>
  </conditionalFormatting>
  <conditionalFormatting sqref="T1193:U1193">
    <cfRule type="cellIs" dxfId="2050" priority="3513" stopIfTrue="1" operator="equal">
      <formula>"NO APLICA"</formula>
    </cfRule>
  </conditionalFormatting>
  <conditionalFormatting sqref="V1193">
    <cfRule type="cellIs" dxfId="2049" priority="3512" stopIfTrue="1" operator="equal">
      <formula>"NO APLICA"</formula>
    </cfRule>
  </conditionalFormatting>
  <conditionalFormatting sqref="T1203">
    <cfRule type="cellIs" dxfId="2048" priority="3510" operator="equal">
      <formula>"CUMPLE"</formula>
    </cfRule>
    <cfRule type="cellIs" dxfId="2047" priority="3511" operator="equal">
      <formula>"NO CUMPLE"</formula>
    </cfRule>
  </conditionalFormatting>
  <conditionalFormatting sqref="T1203">
    <cfRule type="cellIs" dxfId="2046" priority="3509" operator="equal">
      <formula>"VERIFICAR"</formula>
    </cfRule>
  </conditionalFormatting>
  <conditionalFormatting sqref="H1207">
    <cfRule type="containsText" dxfId="2045" priority="3490" stopIfTrue="1" operator="containsText" text="NO CUMPLE">
      <formula>NOT(ISERROR(SEARCH("NO CUMPLE",H1207)))</formula>
    </cfRule>
    <cfRule type="containsText" dxfId="2044" priority="3491" stopIfTrue="1" operator="containsText" text="CUMPLE">
      <formula>NOT(ISERROR(SEARCH("CUMPLE",H1207)))</formula>
    </cfRule>
  </conditionalFormatting>
  <conditionalFormatting sqref="J1207">
    <cfRule type="containsText" dxfId="2043" priority="3488" stopIfTrue="1" operator="containsText" text="NO CUMPLE">
      <formula>NOT(ISERROR(SEARCH("NO CUMPLE",J1207)))</formula>
    </cfRule>
    <cfRule type="containsText" dxfId="2042" priority="3489" stopIfTrue="1" operator="containsText" text="CUMPLE">
      <formula>NOT(ISERROR(SEARCH("CUMPLE",J1207)))</formula>
    </cfRule>
  </conditionalFormatting>
  <conditionalFormatting sqref="K1207">
    <cfRule type="containsText" dxfId="2041" priority="3486" stopIfTrue="1" operator="containsText" text="NO CUMPLE">
      <formula>NOT(ISERROR(SEARCH("NO CUMPLE",K1207)))</formula>
    </cfRule>
    <cfRule type="containsText" dxfId="2040" priority="3487" stopIfTrue="1" operator="containsText" text="CUMPLE">
      <formula>NOT(ISERROR(SEARCH("CUMPLE",K1207)))</formula>
    </cfRule>
  </conditionalFormatting>
  <conditionalFormatting sqref="O1206">
    <cfRule type="containsText" dxfId="2039" priority="3484" stopIfTrue="1" operator="containsText" text="NO CUMPLE">
      <formula>NOT(ISERROR(SEARCH("NO CUMPLE",O1206)))</formula>
    </cfRule>
    <cfRule type="containsText" dxfId="2038" priority="3485" stopIfTrue="1" operator="containsText" text="CUMPLE">
      <formula>NOT(ISERROR(SEARCH("CUMPLE",O1206)))</formula>
    </cfRule>
  </conditionalFormatting>
  <conditionalFormatting sqref="O1207:S1207">
    <cfRule type="cellIs" dxfId="2037" priority="3483" operator="equal">
      <formula>"EL PROPONENTE SE DEBE REQUERIR POR EXPERIENCIA MINIMA EXIGIDA"</formula>
    </cfRule>
  </conditionalFormatting>
  <conditionalFormatting sqref="J1179:J1193">
    <cfRule type="cellIs" dxfId="2036" priority="3482" stopIfTrue="1" operator="greaterThan">
      <formula>0</formula>
    </cfRule>
  </conditionalFormatting>
  <conditionalFormatting sqref="N1201:N1206">
    <cfRule type="cellIs" dxfId="2035" priority="3480" operator="equal">
      <formula>"NO"</formula>
    </cfRule>
    <cfRule type="cellIs" dxfId="2034" priority="3481" operator="equal">
      <formula>"SI"</formula>
    </cfRule>
  </conditionalFormatting>
  <conditionalFormatting sqref="I1193">
    <cfRule type="cellIs" dxfId="2033" priority="3479" stopIfTrue="1" operator="greaterThan">
      <formula>0</formula>
    </cfRule>
  </conditionalFormatting>
  <conditionalFormatting sqref="K1179:L1179 K1181:L1193">
    <cfRule type="cellIs" dxfId="2032" priority="3478" operator="notBetween">
      <formula>$Q$17</formula>
      <formula>$R$17</formula>
    </cfRule>
  </conditionalFormatting>
  <conditionalFormatting sqref="B1179 B1181:B1193">
    <cfRule type="cellIs" dxfId="2031" priority="3477" stopIfTrue="1" operator="greaterThan">
      <formula>0</formula>
    </cfRule>
  </conditionalFormatting>
  <conditionalFormatting sqref="T1185:V1186 T1179:V1181">
    <cfRule type="cellIs" dxfId="2030" priority="3475" stopIfTrue="1" operator="equal">
      <formula>"NO"</formula>
    </cfRule>
    <cfRule type="cellIs" dxfId="2029" priority="3476" stopIfTrue="1" operator="equal">
      <formula>"SI"</formula>
    </cfRule>
  </conditionalFormatting>
  <conditionalFormatting sqref="T1185:V1185 T1179:V1180">
    <cfRule type="cellIs" dxfId="2028" priority="3474" stopIfTrue="1" operator="equal">
      <formula>"NO APLICA"</formula>
    </cfRule>
  </conditionalFormatting>
  <conditionalFormatting sqref="T1186:U1186">
    <cfRule type="cellIs" dxfId="2027" priority="3473" stopIfTrue="1" operator="equal">
      <formula>"NO APLICA"</formula>
    </cfRule>
  </conditionalFormatting>
  <conditionalFormatting sqref="T1186:U1186">
    <cfRule type="cellIs" dxfId="2026" priority="3472" stopIfTrue="1" operator="equal">
      <formula>"NO APLICA"</formula>
    </cfRule>
  </conditionalFormatting>
  <conditionalFormatting sqref="V1186">
    <cfRule type="cellIs" dxfId="2025" priority="3471" stopIfTrue="1" operator="equal">
      <formula>"NO APLICA"</formula>
    </cfRule>
  </conditionalFormatting>
  <conditionalFormatting sqref="C1179:I1179 K1179:M1179 P1181:V1193 C1181:I1193 G1180 K1181:M1193 M1180 P1179:R1179 P1180:Q1180 T1179:V1180 I1180">
    <cfRule type="cellIs" dxfId="2024" priority="3470" operator="equal">
      <formula>0</formula>
    </cfRule>
  </conditionalFormatting>
  <conditionalFormatting sqref="P1200">
    <cfRule type="cellIs" dxfId="2023" priority="3467" operator="equal">
      <formula>"NO VÁLIDO"</formula>
    </cfRule>
    <cfRule type="cellIs" dxfId="2022" priority="3468" operator="equal">
      <formula>"VÁLIDO"</formula>
    </cfRule>
  </conditionalFormatting>
  <conditionalFormatting sqref="M1207">
    <cfRule type="cellIs" dxfId="2021" priority="3464" operator="notEqual">
      <formula>"NO CUMPLE"</formula>
    </cfRule>
    <cfRule type="containsText" dxfId="2020" priority="3465" stopIfTrue="1" operator="containsText" text="NO CUMPLE">
      <formula>NOT(ISERROR(SEARCH("NO CUMPLE",M1207)))</formula>
    </cfRule>
    <cfRule type="containsText" dxfId="2019" priority="3466" stopIfTrue="1" operator="containsText" text="CUMPLE">
      <formula>NOT(ISERROR(SEARCH("CUMPLE",M1207)))</formula>
    </cfRule>
  </conditionalFormatting>
  <conditionalFormatting sqref="M1201:M1206">
    <cfRule type="cellIs" dxfId="2018" priority="3462" stopIfTrue="1" operator="equal">
      <formula>"cumple"</formula>
    </cfRule>
    <cfRule type="containsText" dxfId="2017" priority="3463" stopIfTrue="1" operator="containsText" text="NO CUMPLE">
      <formula>NOT(ISERROR(SEARCH("NO CUMPLE",M1201)))</formula>
    </cfRule>
  </conditionalFormatting>
  <conditionalFormatting sqref="L1201:L1206">
    <cfRule type="cellIs" dxfId="2016" priority="3460" stopIfTrue="1" operator="equal">
      <formula>"cumple"</formula>
    </cfRule>
    <cfRule type="containsText" dxfId="2015" priority="3461" stopIfTrue="1" operator="containsText" text="NO CUMPLE">
      <formula>NOT(ISERROR(SEARCH("NO CUMPLE",L1201)))</formula>
    </cfRule>
  </conditionalFormatting>
  <conditionalFormatting sqref="D1182:D1184">
    <cfRule type="cellIs" dxfId="2014" priority="3444" stopIfTrue="1" operator="greaterThan">
      <formula>0</formula>
    </cfRule>
  </conditionalFormatting>
  <conditionalFormatting sqref="D1182:D1184 F1182:H1184">
    <cfRule type="cellIs" dxfId="2013" priority="3443" stopIfTrue="1" operator="greaterThan">
      <formula>0</formula>
    </cfRule>
  </conditionalFormatting>
  <conditionalFormatting sqref="T1182:V1184">
    <cfRule type="cellIs" dxfId="2012" priority="3441" stopIfTrue="1" operator="equal">
      <formula>"NO"</formula>
    </cfRule>
    <cfRule type="cellIs" dxfId="2011" priority="3442" stopIfTrue="1" operator="equal">
      <formula>"SI"</formula>
    </cfRule>
  </conditionalFormatting>
  <conditionalFormatting sqref="T1182:V1183">
    <cfRule type="cellIs" dxfId="2010" priority="3440" stopIfTrue="1" operator="equal">
      <formula>"NO APLICA"</formula>
    </cfRule>
  </conditionalFormatting>
  <conditionalFormatting sqref="T1184:U1184">
    <cfRule type="cellIs" dxfId="2009" priority="3439" stopIfTrue="1" operator="equal">
      <formula>"NO APLICA"</formula>
    </cfRule>
  </conditionalFormatting>
  <conditionalFormatting sqref="T1184:U1184">
    <cfRule type="cellIs" dxfId="2008" priority="3438" stopIfTrue="1" operator="equal">
      <formula>"NO APLICA"</formula>
    </cfRule>
  </conditionalFormatting>
  <conditionalFormatting sqref="V1184">
    <cfRule type="cellIs" dxfId="2007" priority="3437" stopIfTrue="1" operator="equal">
      <formula>"NO APLICA"</formula>
    </cfRule>
  </conditionalFormatting>
  <conditionalFormatting sqref="T1181:U1181">
    <cfRule type="cellIs" dxfId="2006" priority="3436" stopIfTrue="1" operator="equal">
      <formula>"NO APLICA"</formula>
    </cfRule>
  </conditionalFormatting>
  <conditionalFormatting sqref="T1181:U1181">
    <cfRule type="cellIs" dxfId="2005" priority="3435" stopIfTrue="1" operator="equal">
      <formula>"NO APLICA"</formula>
    </cfRule>
  </conditionalFormatting>
  <conditionalFormatting sqref="V1181">
    <cfRule type="cellIs" dxfId="2004" priority="3434" stopIfTrue="1" operator="equal">
      <formula>"NO APLICA"</formula>
    </cfRule>
  </conditionalFormatting>
  <conditionalFormatting sqref="C1214:I1228 K1214:M1228 P1214:V1228">
    <cfRule type="cellIs" dxfId="2003" priority="3433" stopIfTrue="1" operator="greaterThan">
      <formula>0</formula>
    </cfRule>
  </conditionalFormatting>
  <conditionalFormatting sqref="D1222:D1227">
    <cfRule type="cellIs" dxfId="2002" priority="3432" stopIfTrue="1" operator="greaterThan">
      <formula>0</formula>
    </cfRule>
  </conditionalFormatting>
  <conditionalFormatting sqref="D1222:D1227 F1222:H1227">
    <cfRule type="cellIs" dxfId="2001" priority="3431" stopIfTrue="1" operator="greaterThan">
      <formula>0</formula>
    </cfRule>
  </conditionalFormatting>
  <conditionalFormatting sqref="H1214:H1227">
    <cfRule type="cellIs" dxfId="2000" priority="3430" stopIfTrue="1" operator="greaterThan">
      <formula>0</formula>
    </cfRule>
  </conditionalFormatting>
  <conditionalFormatting sqref="E1214:E1227">
    <cfRule type="cellIs" dxfId="1999" priority="3429" stopIfTrue="1" operator="greaterThan">
      <formula>0</formula>
    </cfRule>
  </conditionalFormatting>
  <conditionalFormatting sqref="K1236:K1241">
    <cfRule type="containsText" dxfId="1998" priority="3427" stopIfTrue="1" operator="containsText" text="NO CUMPLE">
      <formula>NOT(ISERROR(SEARCH("NO CUMPLE",K1236)))</formula>
    </cfRule>
    <cfRule type="containsText" dxfId="1997" priority="3428" stopIfTrue="1" operator="containsText" text="CUMPLE">
      <formula>NOT(ISERROR(SEARCH("CUMPLE",K1236)))</formula>
    </cfRule>
  </conditionalFormatting>
  <conditionalFormatting sqref="S1235">
    <cfRule type="cellIs" dxfId="1996" priority="3425" operator="greaterThanOrEqual">
      <formula>NUMMINCONT</formula>
    </cfRule>
    <cfRule type="cellIs" dxfId="1995" priority="3426" operator="lessThan">
      <formula>NUMMINCONT</formula>
    </cfRule>
  </conditionalFormatting>
  <conditionalFormatting sqref="T1222:V1227">
    <cfRule type="cellIs" dxfId="1994" priority="3423" stopIfTrue="1" operator="equal">
      <formula>"NO"</formula>
    </cfRule>
    <cfRule type="cellIs" dxfId="1993" priority="3424" stopIfTrue="1" operator="equal">
      <formula>"SI"</formula>
    </cfRule>
  </conditionalFormatting>
  <conditionalFormatting sqref="T1222:V1223">
    <cfRule type="cellIs" dxfId="1992" priority="3422" stopIfTrue="1" operator="equal">
      <formula>"NO APLICA"</formula>
    </cfRule>
  </conditionalFormatting>
  <conditionalFormatting sqref="T1224:U1227">
    <cfRule type="cellIs" dxfId="1991" priority="3421" stopIfTrue="1" operator="equal">
      <formula>"NO APLICA"</formula>
    </cfRule>
  </conditionalFormatting>
  <conditionalFormatting sqref="T1224:U1224">
    <cfRule type="cellIs" dxfId="1990" priority="3420" stopIfTrue="1" operator="equal">
      <formula>"NO APLICA"</formula>
    </cfRule>
  </conditionalFormatting>
  <conditionalFormatting sqref="V1224:V1227">
    <cfRule type="cellIs" dxfId="1989" priority="3419" stopIfTrue="1" operator="equal">
      <formula>"NO APLICA"</formula>
    </cfRule>
  </conditionalFormatting>
  <conditionalFormatting sqref="V1233">
    <cfRule type="cellIs" dxfId="1988" priority="3417" operator="equal">
      <formula>"CUMPLE"</formula>
    </cfRule>
    <cfRule type="cellIs" dxfId="1987" priority="3418" operator="equal">
      <formula>"NO CUMPLE"</formula>
    </cfRule>
  </conditionalFormatting>
  <conditionalFormatting sqref="V1233:V1235">
    <cfRule type="cellIs" dxfId="1986" priority="3416" operator="equal">
      <formula>"VERIFICAR"</formula>
    </cfRule>
  </conditionalFormatting>
  <conditionalFormatting sqref="T1228:V1228">
    <cfRule type="cellIs" dxfId="1985" priority="3414" stopIfTrue="1" operator="equal">
      <formula>"NO"</formula>
    </cfRule>
    <cfRule type="cellIs" dxfId="1984" priority="3415" stopIfTrue="1" operator="equal">
      <formula>"SI"</formula>
    </cfRule>
  </conditionalFormatting>
  <conditionalFormatting sqref="T1228:U1228">
    <cfRule type="cellIs" dxfId="1983" priority="3413" stopIfTrue="1" operator="equal">
      <formula>"NO APLICA"</formula>
    </cfRule>
  </conditionalFormatting>
  <conditionalFormatting sqref="V1228">
    <cfRule type="cellIs" dxfId="1982" priority="3412" stopIfTrue="1" operator="equal">
      <formula>"NO APLICA"</formula>
    </cfRule>
  </conditionalFormatting>
  <conditionalFormatting sqref="T1238">
    <cfRule type="cellIs" dxfId="1981" priority="3410" operator="equal">
      <formula>"CUMPLE"</formula>
    </cfRule>
    <cfRule type="cellIs" dxfId="1980" priority="3411" operator="equal">
      <formula>"NO CUMPLE"</formula>
    </cfRule>
  </conditionalFormatting>
  <conditionalFormatting sqref="T1238">
    <cfRule type="cellIs" dxfId="1979" priority="3409" operator="equal">
      <formula>"VERIFICAR"</formula>
    </cfRule>
  </conditionalFormatting>
  <conditionalFormatting sqref="H1242">
    <cfRule type="containsText" dxfId="1978" priority="3390" stopIfTrue="1" operator="containsText" text="NO CUMPLE">
      <formula>NOT(ISERROR(SEARCH("NO CUMPLE",H1242)))</formula>
    </cfRule>
    <cfRule type="containsText" dxfId="1977" priority="3391" stopIfTrue="1" operator="containsText" text="CUMPLE">
      <formula>NOT(ISERROR(SEARCH("CUMPLE",H1242)))</formula>
    </cfRule>
  </conditionalFormatting>
  <conditionalFormatting sqref="J1242">
    <cfRule type="containsText" dxfId="1976" priority="3388" stopIfTrue="1" operator="containsText" text="NO CUMPLE">
      <formula>NOT(ISERROR(SEARCH("NO CUMPLE",J1242)))</formula>
    </cfRule>
    <cfRule type="containsText" dxfId="1975" priority="3389" stopIfTrue="1" operator="containsText" text="CUMPLE">
      <formula>NOT(ISERROR(SEARCH("CUMPLE",J1242)))</formula>
    </cfRule>
  </conditionalFormatting>
  <conditionalFormatting sqref="K1242">
    <cfRule type="containsText" dxfId="1974" priority="3386" stopIfTrue="1" operator="containsText" text="NO CUMPLE">
      <formula>NOT(ISERROR(SEARCH("NO CUMPLE",K1242)))</formula>
    </cfRule>
    <cfRule type="containsText" dxfId="1973" priority="3387" stopIfTrue="1" operator="containsText" text="CUMPLE">
      <formula>NOT(ISERROR(SEARCH("CUMPLE",K1242)))</formula>
    </cfRule>
  </conditionalFormatting>
  <conditionalFormatting sqref="O1241">
    <cfRule type="containsText" dxfId="1972" priority="3384" stopIfTrue="1" operator="containsText" text="NO CUMPLE">
      <formula>NOT(ISERROR(SEARCH("NO CUMPLE",O1241)))</formula>
    </cfRule>
    <cfRule type="containsText" dxfId="1971" priority="3385" stopIfTrue="1" operator="containsText" text="CUMPLE">
      <formula>NOT(ISERROR(SEARCH("CUMPLE",O1241)))</formula>
    </cfRule>
  </conditionalFormatting>
  <conditionalFormatting sqref="O1242:S1242">
    <cfRule type="cellIs" dxfId="1970" priority="3383" operator="equal">
      <formula>"EL PROPONENTE SE DEBE REQUERIR POR EXPERIENCIA MINIMA EXIGIDA"</formula>
    </cfRule>
  </conditionalFormatting>
  <conditionalFormatting sqref="J1214:J1228">
    <cfRule type="cellIs" dxfId="1969" priority="3382" stopIfTrue="1" operator="greaterThan">
      <formula>0</formula>
    </cfRule>
  </conditionalFormatting>
  <conditionalFormatting sqref="N1236:N1241">
    <cfRule type="cellIs" dxfId="1968" priority="3380" operator="equal">
      <formula>"NO"</formula>
    </cfRule>
    <cfRule type="cellIs" dxfId="1967" priority="3381" operator="equal">
      <formula>"SI"</formula>
    </cfRule>
  </conditionalFormatting>
  <conditionalFormatting sqref="I1228">
    <cfRule type="cellIs" dxfId="1966" priority="3379" stopIfTrue="1" operator="greaterThan">
      <formula>0</formula>
    </cfRule>
  </conditionalFormatting>
  <conditionalFormatting sqref="K1214:L1228">
    <cfRule type="cellIs" dxfId="1965" priority="3378" operator="notBetween">
      <formula>$Q$17</formula>
      <formula>$R$17</formula>
    </cfRule>
  </conditionalFormatting>
  <conditionalFormatting sqref="B1214:B1228">
    <cfRule type="cellIs" dxfId="1964" priority="3377" stopIfTrue="1" operator="greaterThan">
      <formula>0</formula>
    </cfRule>
  </conditionalFormatting>
  <conditionalFormatting sqref="T1220:V1221 T1214:V1216">
    <cfRule type="cellIs" dxfId="1963" priority="3375" stopIfTrue="1" operator="equal">
      <formula>"NO"</formula>
    </cfRule>
    <cfRule type="cellIs" dxfId="1962" priority="3376" stopIfTrue="1" operator="equal">
      <formula>"SI"</formula>
    </cfRule>
  </conditionalFormatting>
  <conditionalFormatting sqref="T1220:V1220 T1214:V1215">
    <cfRule type="cellIs" dxfId="1961" priority="3374" stopIfTrue="1" operator="equal">
      <formula>"NO APLICA"</formula>
    </cfRule>
  </conditionalFormatting>
  <conditionalFormatting sqref="T1221:U1221">
    <cfRule type="cellIs" dxfId="1960" priority="3373" stopIfTrue="1" operator="equal">
      <formula>"NO APLICA"</formula>
    </cfRule>
  </conditionalFormatting>
  <conditionalFormatting sqref="T1221:U1221">
    <cfRule type="cellIs" dxfId="1959" priority="3372" stopIfTrue="1" operator="equal">
      <formula>"NO APLICA"</formula>
    </cfRule>
  </conditionalFormatting>
  <conditionalFormatting sqref="V1221">
    <cfRule type="cellIs" dxfId="1958" priority="3371" stopIfTrue="1" operator="equal">
      <formula>"NO APLICA"</formula>
    </cfRule>
  </conditionalFormatting>
  <conditionalFormatting sqref="C1214:I1228 K1214:M1228 P1214:V1228">
    <cfRule type="cellIs" dxfId="1957" priority="3370" operator="equal">
      <formula>0</formula>
    </cfRule>
  </conditionalFormatting>
  <conditionalFormatting sqref="P1235">
    <cfRule type="cellIs" dxfId="1956" priority="3367" operator="equal">
      <formula>"NO VÁLIDO"</formula>
    </cfRule>
    <cfRule type="cellIs" dxfId="1955" priority="3368" operator="equal">
      <formula>"VÁLIDO"</formula>
    </cfRule>
  </conditionalFormatting>
  <conditionalFormatting sqref="M1242">
    <cfRule type="cellIs" dxfId="1954" priority="3364" operator="notEqual">
      <formula>"NO CUMPLE"</formula>
    </cfRule>
    <cfRule type="containsText" dxfId="1953" priority="3365" stopIfTrue="1" operator="containsText" text="NO CUMPLE">
      <formula>NOT(ISERROR(SEARCH("NO CUMPLE",M1242)))</formula>
    </cfRule>
    <cfRule type="containsText" dxfId="1952" priority="3366" stopIfTrue="1" operator="containsText" text="CUMPLE">
      <formula>NOT(ISERROR(SEARCH("CUMPLE",M1242)))</formula>
    </cfRule>
  </conditionalFormatting>
  <conditionalFormatting sqref="M1236:M1241">
    <cfRule type="cellIs" dxfId="1951" priority="3362" stopIfTrue="1" operator="equal">
      <formula>"cumple"</formula>
    </cfRule>
    <cfRule type="containsText" dxfId="1950" priority="3363" stopIfTrue="1" operator="containsText" text="NO CUMPLE">
      <formula>NOT(ISERROR(SEARCH("NO CUMPLE",M1236)))</formula>
    </cfRule>
  </conditionalFormatting>
  <conditionalFormatting sqref="L1236:L1241">
    <cfRule type="cellIs" dxfId="1949" priority="3360" stopIfTrue="1" operator="equal">
      <formula>"cumple"</formula>
    </cfRule>
    <cfRule type="containsText" dxfId="1948" priority="3361" stopIfTrue="1" operator="containsText" text="NO CUMPLE">
      <formula>NOT(ISERROR(SEARCH("NO CUMPLE",L1236)))</formula>
    </cfRule>
  </conditionalFormatting>
  <conditionalFormatting sqref="D1217:D1219">
    <cfRule type="cellIs" dxfId="1947" priority="3344" stopIfTrue="1" operator="greaterThan">
      <formula>0</formula>
    </cfRule>
  </conditionalFormatting>
  <conditionalFormatting sqref="D1217:D1219 F1217:H1219">
    <cfRule type="cellIs" dxfId="1946" priority="3343" stopIfTrue="1" operator="greaterThan">
      <formula>0</formula>
    </cfRule>
  </conditionalFormatting>
  <conditionalFormatting sqref="T1217:V1219">
    <cfRule type="cellIs" dxfId="1945" priority="3341" stopIfTrue="1" operator="equal">
      <formula>"NO"</formula>
    </cfRule>
    <cfRule type="cellIs" dxfId="1944" priority="3342" stopIfTrue="1" operator="equal">
      <formula>"SI"</formula>
    </cfRule>
  </conditionalFormatting>
  <conditionalFormatting sqref="T1217:V1218">
    <cfRule type="cellIs" dxfId="1943" priority="3340" stopIfTrue="1" operator="equal">
      <formula>"NO APLICA"</formula>
    </cfRule>
  </conditionalFormatting>
  <conditionalFormatting sqref="T1219:U1219">
    <cfRule type="cellIs" dxfId="1942" priority="3339" stopIfTrue="1" operator="equal">
      <formula>"NO APLICA"</formula>
    </cfRule>
  </conditionalFormatting>
  <conditionalFormatting sqref="T1219:U1219">
    <cfRule type="cellIs" dxfId="1941" priority="3338" stopIfTrue="1" operator="equal">
      <formula>"NO APLICA"</formula>
    </cfRule>
  </conditionalFormatting>
  <conditionalFormatting sqref="V1219">
    <cfRule type="cellIs" dxfId="1940" priority="3337" stopIfTrue="1" operator="equal">
      <formula>"NO APLICA"</formula>
    </cfRule>
  </conditionalFormatting>
  <conditionalFormatting sqref="T1216:U1216">
    <cfRule type="cellIs" dxfId="1939" priority="3336" stopIfTrue="1" operator="equal">
      <formula>"NO APLICA"</formula>
    </cfRule>
  </conditionalFormatting>
  <conditionalFormatting sqref="T1216:U1216">
    <cfRule type="cellIs" dxfId="1938" priority="3335" stopIfTrue="1" operator="equal">
      <formula>"NO APLICA"</formula>
    </cfRule>
  </conditionalFormatting>
  <conditionalFormatting sqref="V1216">
    <cfRule type="cellIs" dxfId="1937" priority="3334" stopIfTrue="1" operator="equal">
      <formula>"NO APLICA"</formula>
    </cfRule>
  </conditionalFormatting>
  <conditionalFormatting sqref="C1253:I1262 G1252 I1252 K1253:M1262 M1252 P1253:V1262 P1251:R1251 P1252:Q1252 T1251:V1252">
    <cfRule type="cellIs" dxfId="1936" priority="3333" stopIfTrue="1" operator="greaterThan">
      <formula>0</formula>
    </cfRule>
  </conditionalFormatting>
  <conditionalFormatting sqref="D1256:D1261">
    <cfRule type="cellIs" dxfId="1935" priority="3332" stopIfTrue="1" operator="greaterThan">
      <formula>0</formula>
    </cfRule>
  </conditionalFormatting>
  <conditionalFormatting sqref="D1256:D1261 F1256:H1261">
    <cfRule type="cellIs" dxfId="1934" priority="3331" stopIfTrue="1" operator="greaterThan">
      <formula>0</formula>
    </cfRule>
  </conditionalFormatting>
  <conditionalFormatting sqref="H1253:H1261">
    <cfRule type="cellIs" dxfId="1933" priority="3330" stopIfTrue="1" operator="greaterThan">
      <formula>0</formula>
    </cfRule>
  </conditionalFormatting>
  <conditionalFormatting sqref="E1253:E1261">
    <cfRule type="cellIs" dxfId="1932" priority="3329" stopIfTrue="1" operator="greaterThan">
      <formula>0</formula>
    </cfRule>
  </conditionalFormatting>
  <conditionalFormatting sqref="K1270:K1275">
    <cfRule type="containsText" dxfId="1931" priority="3327" stopIfTrue="1" operator="containsText" text="NO CUMPLE">
      <formula>NOT(ISERROR(SEARCH("NO CUMPLE",K1270)))</formula>
    </cfRule>
    <cfRule type="containsText" dxfId="1930" priority="3328" stopIfTrue="1" operator="containsText" text="CUMPLE">
      <formula>NOT(ISERROR(SEARCH("CUMPLE",K1270)))</formula>
    </cfRule>
  </conditionalFormatting>
  <conditionalFormatting sqref="S1269">
    <cfRule type="cellIs" dxfId="1929" priority="3325" operator="greaterThanOrEqual">
      <formula>NUMMINCONT</formula>
    </cfRule>
    <cfRule type="cellIs" dxfId="1928" priority="3326" operator="lessThan">
      <formula>NUMMINCONT</formula>
    </cfRule>
  </conditionalFormatting>
  <conditionalFormatting sqref="T1256:V1261">
    <cfRule type="cellIs" dxfId="1927" priority="3323" stopIfTrue="1" operator="equal">
      <formula>"NO"</formula>
    </cfRule>
    <cfRule type="cellIs" dxfId="1926" priority="3324" stopIfTrue="1" operator="equal">
      <formula>"SI"</formula>
    </cfRule>
  </conditionalFormatting>
  <conditionalFormatting sqref="T1256:V1257">
    <cfRule type="cellIs" dxfId="1925" priority="3322" stopIfTrue="1" operator="equal">
      <formula>"NO APLICA"</formula>
    </cfRule>
  </conditionalFormatting>
  <conditionalFormatting sqref="T1258:U1261">
    <cfRule type="cellIs" dxfId="1924" priority="3321" stopIfTrue="1" operator="equal">
      <formula>"NO APLICA"</formula>
    </cfRule>
  </conditionalFormatting>
  <conditionalFormatting sqref="T1258:U1258">
    <cfRule type="cellIs" dxfId="1923" priority="3320" stopIfTrue="1" operator="equal">
      <formula>"NO APLICA"</formula>
    </cfRule>
  </conditionalFormatting>
  <conditionalFormatting sqref="V1258:V1261">
    <cfRule type="cellIs" dxfId="1922" priority="3319" stopIfTrue="1" operator="equal">
      <formula>"NO APLICA"</formula>
    </cfRule>
  </conditionalFormatting>
  <conditionalFormatting sqref="V1267">
    <cfRule type="cellIs" dxfId="1921" priority="3317" operator="equal">
      <formula>"CUMPLE"</formula>
    </cfRule>
    <cfRule type="cellIs" dxfId="1920" priority="3318" operator="equal">
      <formula>"NO CUMPLE"</formula>
    </cfRule>
  </conditionalFormatting>
  <conditionalFormatting sqref="V1267:V1269">
    <cfRule type="cellIs" dxfId="1919" priority="3316" operator="equal">
      <formula>"VERIFICAR"</formula>
    </cfRule>
  </conditionalFormatting>
  <conditionalFormatting sqref="T1262:V1262">
    <cfRule type="cellIs" dxfId="1918" priority="3314" stopIfTrue="1" operator="equal">
      <formula>"NO"</formula>
    </cfRule>
    <cfRule type="cellIs" dxfId="1917" priority="3315" stopIfTrue="1" operator="equal">
      <formula>"SI"</formula>
    </cfRule>
  </conditionalFormatting>
  <conditionalFormatting sqref="T1262:U1262">
    <cfRule type="cellIs" dxfId="1916" priority="3313" stopIfTrue="1" operator="equal">
      <formula>"NO APLICA"</formula>
    </cfRule>
  </conditionalFormatting>
  <conditionalFormatting sqref="V1262">
    <cfRule type="cellIs" dxfId="1915" priority="3312" stopIfTrue="1" operator="equal">
      <formula>"NO APLICA"</formula>
    </cfRule>
  </conditionalFormatting>
  <conditionalFormatting sqref="T1272">
    <cfRule type="cellIs" dxfId="1914" priority="3310" operator="equal">
      <formula>"CUMPLE"</formula>
    </cfRule>
    <cfRule type="cellIs" dxfId="1913" priority="3311" operator="equal">
      <formula>"NO CUMPLE"</formula>
    </cfRule>
  </conditionalFormatting>
  <conditionalFormatting sqref="T1272">
    <cfRule type="cellIs" dxfId="1912" priority="3309" operator="equal">
      <formula>"VERIFICAR"</formula>
    </cfRule>
  </conditionalFormatting>
  <conditionalFormatting sqref="H1276">
    <cfRule type="containsText" dxfId="1911" priority="3290" stopIfTrue="1" operator="containsText" text="NO CUMPLE">
      <formula>NOT(ISERROR(SEARCH("NO CUMPLE",H1276)))</formula>
    </cfRule>
    <cfRule type="containsText" dxfId="1910" priority="3291" stopIfTrue="1" operator="containsText" text="CUMPLE">
      <formula>NOT(ISERROR(SEARCH("CUMPLE",H1276)))</formula>
    </cfRule>
  </conditionalFormatting>
  <conditionalFormatting sqref="J1276">
    <cfRule type="containsText" dxfId="1909" priority="3288" stopIfTrue="1" operator="containsText" text="NO CUMPLE">
      <formula>NOT(ISERROR(SEARCH("NO CUMPLE",J1276)))</formula>
    </cfRule>
    <cfRule type="containsText" dxfId="1908" priority="3289" stopIfTrue="1" operator="containsText" text="CUMPLE">
      <formula>NOT(ISERROR(SEARCH("CUMPLE",J1276)))</formula>
    </cfRule>
  </conditionalFormatting>
  <conditionalFormatting sqref="K1276">
    <cfRule type="containsText" dxfId="1907" priority="3286" stopIfTrue="1" operator="containsText" text="NO CUMPLE">
      <formula>NOT(ISERROR(SEARCH("NO CUMPLE",K1276)))</formula>
    </cfRule>
    <cfRule type="containsText" dxfId="1906" priority="3287" stopIfTrue="1" operator="containsText" text="CUMPLE">
      <formula>NOT(ISERROR(SEARCH("CUMPLE",K1276)))</formula>
    </cfRule>
  </conditionalFormatting>
  <conditionalFormatting sqref="O1275">
    <cfRule type="containsText" dxfId="1905" priority="3284" stopIfTrue="1" operator="containsText" text="NO CUMPLE">
      <formula>NOT(ISERROR(SEARCH("NO CUMPLE",O1275)))</formula>
    </cfRule>
    <cfRule type="containsText" dxfId="1904" priority="3285" stopIfTrue="1" operator="containsText" text="CUMPLE">
      <formula>NOT(ISERROR(SEARCH("CUMPLE",O1275)))</formula>
    </cfRule>
  </conditionalFormatting>
  <conditionalFormatting sqref="O1276:S1276">
    <cfRule type="cellIs" dxfId="1903" priority="3283" operator="equal">
      <formula>"EL PROPONENTE SE DEBE REQUERIR POR EXPERIENCIA MINIMA EXIGIDA"</formula>
    </cfRule>
  </conditionalFormatting>
  <conditionalFormatting sqref="N1270:N1275">
    <cfRule type="cellIs" dxfId="1902" priority="3280" operator="equal">
      <formula>"NO"</formula>
    </cfRule>
    <cfRule type="cellIs" dxfId="1901" priority="3281" operator="equal">
      <formula>"SI"</formula>
    </cfRule>
  </conditionalFormatting>
  <conditionalFormatting sqref="I1262">
    <cfRule type="cellIs" dxfId="1900" priority="3279" stopIfTrue="1" operator="greaterThan">
      <formula>0</formula>
    </cfRule>
  </conditionalFormatting>
  <conditionalFormatting sqref="K1253:L1262">
    <cfRule type="cellIs" dxfId="1899" priority="3278" operator="notBetween">
      <formula>$Q$17</formula>
      <formula>$R$17</formula>
    </cfRule>
  </conditionalFormatting>
  <conditionalFormatting sqref="B1253:B1262">
    <cfRule type="cellIs" dxfId="1898" priority="3277" stopIfTrue="1" operator="greaterThan">
      <formula>0</formula>
    </cfRule>
  </conditionalFormatting>
  <conditionalFormatting sqref="T1254:V1255">
    <cfRule type="cellIs" dxfId="1897" priority="3275" stopIfTrue="1" operator="equal">
      <formula>"NO"</formula>
    </cfRule>
    <cfRule type="cellIs" dxfId="1896" priority="3276" stopIfTrue="1" operator="equal">
      <formula>"SI"</formula>
    </cfRule>
  </conditionalFormatting>
  <conditionalFormatting sqref="T1254:V1254 T1249:V1249">
    <cfRule type="cellIs" dxfId="1895" priority="3274" stopIfTrue="1" operator="equal">
      <formula>"NO APLICA"</formula>
    </cfRule>
  </conditionalFormatting>
  <conditionalFormatting sqref="T1255:U1255">
    <cfRule type="cellIs" dxfId="1894" priority="3273" stopIfTrue="1" operator="equal">
      <formula>"NO APLICA"</formula>
    </cfRule>
  </conditionalFormatting>
  <conditionalFormatting sqref="T1255:U1255">
    <cfRule type="cellIs" dxfId="1893" priority="3272" stopIfTrue="1" operator="equal">
      <formula>"NO APLICA"</formula>
    </cfRule>
  </conditionalFormatting>
  <conditionalFormatting sqref="V1255">
    <cfRule type="cellIs" dxfId="1892" priority="3271" stopIfTrue="1" operator="equal">
      <formula>"NO APLICA"</formula>
    </cfRule>
  </conditionalFormatting>
  <conditionalFormatting sqref="C1253:I1262 G1252 I1252 K1253:M1262 M1252 P1253:V1262 P1251:R1251 P1252:Q1252 T1251:V1252">
    <cfRule type="cellIs" dxfId="1891" priority="3270" operator="equal">
      <formula>0</formula>
    </cfRule>
  </conditionalFormatting>
  <conditionalFormatting sqref="P1269">
    <cfRule type="cellIs" dxfId="1890" priority="3267" operator="equal">
      <formula>"NO VÁLIDO"</formula>
    </cfRule>
    <cfRule type="cellIs" dxfId="1889" priority="3268" operator="equal">
      <formula>"VÁLIDO"</formula>
    </cfRule>
  </conditionalFormatting>
  <conditionalFormatting sqref="M1276">
    <cfRule type="cellIs" dxfId="1888" priority="3264" operator="notEqual">
      <formula>"NO CUMPLE"</formula>
    </cfRule>
    <cfRule type="containsText" dxfId="1887" priority="3265" stopIfTrue="1" operator="containsText" text="NO CUMPLE">
      <formula>NOT(ISERROR(SEARCH("NO CUMPLE",M1276)))</formula>
    </cfRule>
    <cfRule type="containsText" dxfId="1886" priority="3266" stopIfTrue="1" operator="containsText" text="CUMPLE">
      <formula>NOT(ISERROR(SEARCH("CUMPLE",M1276)))</formula>
    </cfRule>
  </conditionalFormatting>
  <conditionalFormatting sqref="M1270:M1275">
    <cfRule type="cellIs" dxfId="1885" priority="3262" stopIfTrue="1" operator="equal">
      <formula>"cumple"</formula>
    </cfRule>
    <cfRule type="containsText" dxfId="1884" priority="3263" stopIfTrue="1" operator="containsText" text="NO CUMPLE">
      <formula>NOT(ISERROR(SEARCH("NO CUMPLE",M1270)))</formula>
    </cfRule>
  </conditionalFormatting>
  <conditionalFormatting sqref="L1270:L1275">
    <cfRule type="cellIs" dxfId="1883" priority="3260" stopIfTrue="1" operator="equal">
      <formula>"cumple"</formula>
    </cfRule>
    <cfRule type="containsText" dxfId="1882" priority="3261" stopIfTrue="1" operator="containsText" text="NO CUMPLE">
      <formula>NOT(ISERROR(SEARCH("NO CUMPLE",L1270)))</formula>
    </cfRule>
  </conditionalFormatting>
  <conditionalFormatting sqref="D1251 D1253">
    <cfRule type="cellIs" dxfId="1881" priority="3244" stopIfTrue="1" operator="greaterThan">
      <formula>0</formula>
    </cfRule>
  </conditionalFormatting>
  <conditionalFormatting sqref="D1251 F1251:H1251 D1253 F1253:H1253 G1252">
    <cfRule type="cellIs" dxfId="1880" priority="3243" stopIfTrue="1" operator="greaterThan">
      <formula>0</formula>
    </cfRule>
  </conditionalFormatting>
  <conditionalFormatting sqref="T1251:V1253">
    <cfRule type="cellIs" dxfId="1879" priority="3241" stopIfTrue="1" operator="equal">
      <formula>"NO"</formula>
    </cfRule>
    <cfRule type="cellIs" dxfId="1878" priority="3242" stopIfTrue="1" operator="equal">
      <formula>"SI"</formula>
    </cfRule>
  </conditionalFormatting>
  <conditionalFormatting sqref="T1251:V1252">
    <cfRule type="cellIs" dxfId="1877" priority="3240" stopIfTrue="1" operator="equal">
      <formula>"NO APLICA"</formula>
    </cfRule>
  </conditionalFormatting>
  <conditionalFormatting sqref="T1253:U1253">
    <cfRule type="cellIs" dxfId="1876" priority="3239" stopIfTrue="1" operator="equal">
      <formula>"NO APLICA"</formula>
    </cfRule>
  </conditionalFormatting>
  <conditionalFormatting sqref="T1253:U1253">
    <cfRule type="cellIs" dxfId="1875" priority="3238" stopIfTrue="1" operator="equal">
      <formula>"NO APLICA"</formula>
    </cfRule>
  </conditionalFormatting>
  <conditionalFormatting sqref="V1253">
    <cfRule type="cellIs" dxfId="1874" priority="3237" stopIfTrue="1" operator="equal">
      <formula>"NO APLICA"</formula>
    </cfRule>
  </conditionalFormatting>
  <conditionalFormatting sqref="T1250:U1250">
    <cfRule type="cellIs" dxfId="1873" priority="3236" stopIfTrue="1" operator="equal">
      <formula>"NO APLICA"</formula>
    </cfRule>
  </conditionalFormatting>
  <conditionalFormatting sqref="T1250:U1250">
    <cfRule type="cellIs" dxfId="1872" priority="3235" stopIfTrue="1" operator="equal">
      <formula>"NO APLICA"</formula>
    </cfRule>
  </conditionalFormatting>
  <conditionalFormatting sqref="V1250">
    <cfRule type="cellIs" dxfId="1871" priority="3234" stopIfTrue="1" operator="equal">
      <formula>"NO APLICA"</formula>
    </cfRule>
  </conditionalFormatting>
  <conditionalFormatting sqref="C1283:I1283 K1283:M1283 P1289:V1297 C1285:I1285 G1284 C1287:I1287 G1286 C1289:I1297 G1288 K1285:M1285 M1284 K1287:M1287 M1286 K1289:M1297 M1288 P1283:R1283 P1284:Q1284 P1285:R1285 P1286:Q1286 P1287:R1287 P1288:Q1288 T1283:V1288 I1284 I1286 I1288">
    <cfRule type="cellIs" dxfId="1870" priority="3233" stopIfTrue="1" operator="greaterThan">
      <formula>0</formula>
    </cfRule>
  </conditionalFormatting>
  <conditionalFormatting sqref="D1291:D1296">
    <cfRule type="cellIs" dxfId="1869" priority="3232" stopIfTrue="1" operator="greaterThan">
      <formula>0</formula>
    </cfRule>
  </conditionalFormatting>
  <conditionalFormatting sqref="D1291:D1296 F1291:H1296">
    <cfRule type="cellIs" dxfId="1868" priority="3231" stopIfTrue="1" operator="greaterThan">
      <formula>0</formula>
    </cfRule>
  </conditionalFormatting>
  <conditionalFormatting sqref="H1283 H1285 H1287 H1289:H1296">
    <cfRule type="cellIs" dxfId="1867" priority="3230" stopIfTrue="1" operator="greaterThan">
      <formula>0</formula>
    </cfRule>
  </conditionalFormatting>
  <conditionalFormatting sqref="E1283 E1285 E1287 E1289:E1296">
    <cfRule type="cellIs" dxfId="1866" priority="3229" stopIfTrue="1" operator="greaterThan">
      <formula>0</formula>
    </cfRule>
  </conditionalFormatting>
  <conditionalFormatting sqref="K1305:K1310">
    <cfRule type="containsText" dxfId="1865" priority="3227" stopIfTrue="1" operator="containsText" text="NO CUMPLE">
      <formula>NOT(ISERROR(SEARCH("NO CUMPLE",K1305)))</formula>
    </cfRule>
    <cfRule type="containsText" dxfId="1864" priority="3228" stopIfTrue="1" operator="containsText" text="CUMPLE">
      <formula>NOT(ISERROR(SEARCH("CUMPLE",K1305)))</formula>
    </cfRule>
  </conditionalFormatting>
  <conditionalFormatting sqref="S1304">
    <cfRule type="cellIs" dxfId="1863" priority="3225" operator="greaterThanOrEqual">
      <formula>NUMMINCONT</formula>
    </cfRule>
    <cfRule type="cellIs" dxfId="1862" priority="3226" operator="lessThan">
      <formula>NUMMINCONT</formula>
    </cfRule>
  </conditionalFormatting>
  <conditionalFormatting sqref="T1291:V1296">
    <cfRule type="cellIs" dxfId="1861" priority="3223" stopIfTrue="1" operator="equal">
      <formula>"NO"</formula>
    </cfRule>
    <cfRule type="cellIs" dxfId="1860" priority="3224" stopIfTrue="1" operator="equal">
      <formula>"SI"</formula>
    </cfRule>
  </conditionalFormatting>
  <conditionalFormatting sqref="T1291:V1292">
    <cfRule type="cellIs" dxfId="1859" priority="3222" stopIfTrue="1" operator="equal">
      <formula>"NO APLICA"</formula>
    </cfRule>
  </conditionalFormatting>
  <conditionalFormatting sqref="T1293:U1296">
    <cfRule type="cellIs" dxfId="1858" priority="3221" stopIfTrue="1" operator="equal">
      <formula>"NO APLICA"</formula>
    </cfRule>
  </conditionalFormatting>
  <conditionalFormatting sqref="T1293:U1293">
    <cfRule type="cellIs" dxfId="1857" priority="3220" stopIfTrue="1" operator="equal">
      <formula>"NO APLICA"</formula>
    </cfRule>
  </conditionalFormatting>
  <conditionalFormatting sqref="V1293:V1296">
    <cfRule type="cellIs" dxfId="1856" priority="3219" stopIfTrue="1" operator="equal">
      <formula>"NO APLICA"</formula>
    </cfRule>
  </conditionalFormatting>
  <conditionalFormatting sqref="V1302">
    <cfRule type="cellIs" dxfId="1855" priority="3217" operator="equal">
      <formula>"CUMPLE"</formula>
    </cfRule>
    <cfRule type="cellIs" dxfId="1854" priority="3218" operator="equal">
      <formula>"NO CUMPLE"</formula>
    </cfRule>
  </conditionalFormatting>
  <conditionalFormatting sqref="V1302:V1304">
    <cfRule type="cellIs" dxfId="1853" priority="3216" operator="equal">
      <formula>"VERIFICAR"</formula>
    </cfRule>
  </conditionalFormatting>
  <conditionalFormatting sqref="T1297:V1297">
    <cfRule type="cellIs" dxfId="1852" priority="3214" stopIfTrue="1" operator="equal">
      <formula>"NO"</formula>
    </cfRule>
    <cfRule type="cellIs" dxfId="1851" priority="3215" stopIfTrue="1" operator="equal">
      <formula>"SI"</formula>
    </cfRule>
  </conditionalFormatting>
  <conditionalFormatting sqref="T1297:U1297">
    <cfRule type="cellIs" dxfId="1850" priority="3213" stopIfTrue="1" operator="equal">
      <formula>"NO APLICA"</formula>
    </cfRule>
  </conditionalFormatting>
  <conditionalFormatting sqref="V1297">
    <cfRule type="cellIs" dxfId="1849" priority="3212" stopIfTrue="1" operator="equal">
      <formula>"NO APLICA"</formula>
    </cfRule>
  </conditionalFormatting>
  <conditionalFormatting sqref="T1307">
    <cfRule type="cellIs" dxfId="1848" priority="3210" operator="equal">
      <formula>"CUMPLE"</formula>
    </cfRule>
    <cfRule type="cellIs" dxfId="1847" priority="3211" operator="equal">
      <formula>"NO CUMPLE"</formula>
    </cfRule>
  </conditionalFormatting>
  <conditionalFormatting sqref="T1307">
    <cfRule type="cellIs" dxfId="1846" priority="3209" operator="equal">
      <formula>"VERIFICAR"</formula>
    </cfRule>
  </conditionalFormatting>
  <conditionalFormatting sqref="H1311">
    <cfRule type="containsText" dxfId="1845" priority="3190" stopIfTrue="1" operator="containsText" text="NO CUMPLE">
      <formula>NOT(ISERROR(SEARCH("NO CUMPLE",H1311)))</formula>
    </cfRule>
    <cfRule type="containsText" dxfId="1844" priority="3191" stopIfTrue="1" operator="containsText" text="CUMPLE">
      <formula>NOT(ISERROR(SEARCH("CUMPLE",H1311)))</formula>
    </cfRule>
  </conditionalFormatting>
  <conditionalFormatting sqref="J1311">
    <cfRule type="containsText" dxfId="1843" priority="3188" stopIfTrue="1" operator="containsText" text="NO CUMPLE">
      <formula>NOT(ISERROR(SEARCH("NO CUMPLE",J1311)))</formula>
    </cfRule>
    <cfRule type="containsText" dxfId="1842" priority="3189" stopIfTrue="1" operator="containsText" text="CUMPLE">
      <formula>NOT(ISERROR(SEARCH("CUMPLE",J1311)))</formula>
    </cfRule>
  </conditionalFormatting>
  <conditionalFormatting sqref="K1311">
    <cfRule type="containsText" dxfId="1841" priority="3186" stopIfTrue="1" operator="containsText" text="NO CUMPLE">
      <formula>NOT(ISERROR(SEARCH("NO CUMPLE",K1311)))</formula>
    </cfRule>
    <cfRule type="containsText" dxfId="1840" priority="3187" stopIfTrue="1" operator="containsText" text="CUMPLE">
      <formula>NOT(ISERROR(SEARCH("CUMPLE",K1311)))</formula>
    </cfRule>
  </conditionalFormatting>
  <conditionalFormatting sqref="O1310">
    <cfRule type="containsText" dxfId="1839" priority="3184" stopIfTrue="1" operator="containsText" text="NO CUMPLE">
      <formula>NOT(ISERROR(SEARCH("NO CUMPLE",O1310)))</formula>
    </cfRule>
    <cfRule type="containsText" dxfId="1838" priority="3185" stopIfTrue="1" operator="containsText" text="CUMPLE">
      <formula>NOT(ISERROR(SEARCH("CUMPLE",O1310)))</formula>
    </cfRule>
  </conditionalFormatting>
  <conditionalFormatting sqref="O1311:S1311">
    <cfRule type="cellIs" dxfId="1837" priority="3183" operator="equal">
      <formula>"EL PROPONENTE SE DEBE REQUERIR POR EXPERIENCIA MINIMA EXIGIDA"</formula>
    </cfRule>
  </conditionalFormatting>
  <conditionalFormatting sqref="J1283:J1297">
    <cfRule type="cellIs" dxfId="1836" priority="3182" stopIfTrue="1" operator="greaterThan">
      <formula>0</formula>
    </cfRule>
  </conditionalFormatting>
  <conditionalFormatting sqref="N1305:N1310">
    <cfRule type="cellIs" dxfId="1835" priority="3180" operator="equal">
      <formula>"NO"</formula>
    </cfRule>
    <cfRule type="cellIs" dxfId="1834" priority="3181" operator="equal">
      <formula>"SI"</formula>
    </cfRule>
  </conditionalFormatting>
  <conditionalFormatting sqref="I1297">
    <cfRule type="cellIs" dxfId="1833" priority="3179" stopIfTrue="1" operator="greaterThan">
      <formula>0</formula>
    </cfRule>
  </conditionalFormatting>
  <conditionalFormatting sqref="K1283:L1283 K1285:L1285 K1287:L1287 K1289:L1297">
    <cfRule type="cellIs" dxfId="1832" priority="3178" operator="notBetween">
      <formula>$Q$17</formula>
      <formula>$R$17</formula>
    </cfRule>
  </conditionalFormatting>
  <conditionalFormatting sqref="B1283 B1285 B1287 B1289:B1297">
    <cfRule type="cellIs" dxfId="1831" priority="3177" stopIfTrue="1" operator="greaterThan">
      <formula>0</formula>
    </cfRule>
  </conditionalFormatting>
  <conditionalFormatting sqref="T1289:V1290 T1283:V1285">
    <cfRule type="cellIs" dxfId="1830" priority="3175" stopIfTrue="1" operator="equal">
      <formula>"NO"</formula>
    </cfRule>
    <cfRule type="cellIs" dxfId="1829" priority="3176" stopIfTrue="1" operator="equal">
      <formula>"SI"</formula>
    </cfRule>
  </conditionalFormatting>
  <conditionalFormatting sqref="T1289:V1289 T1283:V1284">
    <cfRule type="cellIs" dxfId="1828" priority="3174" stopIfTrue="1" operator="equal">
      <formula>"NO APLICA"</formula>
    </cfRule>
  </conditionalFormatting>
  <conditionalFormatting sqref="T1290:U1290">
    <cfRule type="cellIs" dxfId="1827" priority="3173" stopIfTrue="1" operator="equal">
      <formula>"NO APLICA"</formula>
    </cfRule>
  </conditionalFormatting>
  <conditionalFormatting sqref="T1290:U1290">
    <cfRule type="cellIs" dxfId="1826" priority="3172" stopIfTrue="1" operator="equal">
      <formula>"NO APLICA"</formula>
    </cfRule>
  </conditionalFormatting>
  <conditionalFormatting sqref="V1290">
    <cfRule type="cellIs" dxfId="1825" priority="3171" stopIfTrue="1" operator="equal">
      <formula>"NO APLICA"</formula>
    </cfRule>
  </conditionalFormatting>
  <conditionalFormatting sqref="C1283:I1283 K1283:M1283 P1289:V1297 C1285:I1285 G1284 C1287:I1287 G1286 C1289:I1297 G1288 K1285:M1285 M1284 K1287:M1287 M1286 K1289:M1297 M1288 P1283:R1283 P1284:Q1284 P1285:R1285 P1286:Q1286 P1287:R1287 P1288:Q1288 T1283:V1288 I1284 I1286 I1288">
    <cfRule type="cellIs" dxfId="1824" priority="3170" operator="equal">
      <formula>0</formula>
    </cfRule>
  </conditionalFormatting>
  <conditionalFormatting sqref="P1304">
    <cfRule type="cellIs" dxfId="1823" priority="3167" operator="equal">
      <formula>"NO VÁLIDO"</formula>
    </cfRule>
    <cfRule type="cellIs" dxfId="1822" priority="3168" operator="equal">
      <formula>"VÁLIDO"</formula>
    </cfRule>
  </conditionalFormatting>
  <conditionalFormatting sqref="M1311">
    <cfRule type="cellIs" dxfId="1821" priority="3164" operator="notEqual">
      <formula>"NO CUMPLE"</formula>
    </cfRule>
    <cfRule type="containsText" dxfId="1820" priority="3165" stopIfTrue="1" operator="containsText" text="NO CUMPLE">
      <formula>NOT(ISERROR(SEARCH("NO CUMPLE",M1311)))</formula>
    </cfRule>
    <cfRule type="containsText" dxfId="1819" priority="3166" stopIfTrue="1" operator="containsText" text="CUMPLE">
      <formula>NOT(ISERROR(SEARCH("CUMPLE",M1311)))</formula>
    </cfRule>
  </conditionalFormatting>
  <conditionalFormatting sqref="M1305:M1310">
    <cfRule type="cellIs" dxfId="1818" priority="3162" stopIfTrue="1" operator="equal">
      <formula>"cumple"</formula>
    </cfRule>
    <cfRule type="containsText" dxfId="1817" priority="3163" stopIfTrue="1" operator="containsText" text="NO CUMPLE">
      <formula>NOT(ISERROR(SEARCH("NO CUMPLE",M1305)))</formula>
    </cfRule>
  </conditionalFormatting>
  <conditionalFormatting sqref="L1305:L1310">
    <cfRule type="cellIs" dxfId="1816" priority="3160" stopIfTrue="1" operator="equal">
      <formula>"cumple"</formula>
    </cfRule>
    <cfRule type="containsText" dxfId="1815" priority="3161" stopIfTrue="1" operator="containsText" text="NO CUMPLE">
      <formula>NOT(ISERROR(SEARCH("NO CUMPLE",L1305)))</formula>
    </cfRule>
  </conditionalFormatting>
  <conditionalFormatting sqref="D1287">
    <cfRule type="cellIs" dxfId="1814" priority="3144" stopIfTrue="1" operator="greaterThan">
      <formula>0</formula>
    </cfRule>
  </conditionalFormatting>
  <conditionalFormatting sqref="D1287 F1287:H1287 G1286 G1288">
    <cfRule type="cellIs" dxfId="1813" priority="3143" stopIfTrue="1" operator="greaterThan">
      <formula>0</formula>
    </cfRule>
  </conditionalFormatting>
  <conditionalFormatting sqref="T1286:V1288">
    <cfRule type="cellIs" dxfId="1812" priority="3141" stopIfTrue="1" operator="equal">
      <formula>"NO"</formula>
    </cfRule>
    <cfRule type="cellIs" dxfId="1811" priority="3142" stopIfTrue="1" operator="equal">
      <formula>"SI"</formula>
    </cfRule>
  </conditionalFormatting>
  <conditionalFormatting sqref="T1286:V1287">
    <cfRule type="cellIs" dxfId="1810" priority="3140" stopIfTrue="1" operator="equal">
      <formula>"NO APLICA"</formula>
    </cfRule>
  </conditionalFormatting>
  <conditionalFormatting sqref="T1288:U1288">
    <cfRule type="cellIs" dxfId="1809" priority="3139" stopIfTrue="1" operator="equal">
      <formula>"NO APLICA"</formula>
    </cfRule>
  </conditionalFormatting>
  <conditionalFormatting sqref="T1288:U1288">
    <cfRule type="cellIs" dxfId="1808" priority="3138" stopIfTrue="1" operator="equal">
      <formula>"NO APLICA"</formula>
    </cfRule>
  </conditionalFormatting>
  <conditionalFormatting sqref="V1288">
    <cfRule type="cellIs" dxfId="1807" priority="3137" stopIfTrue="1" operator="equal">
      <formula>"NO APLICA"</formula>
    </cfRule>
  </conditionalFormatting>
  <conditionalFormatting sqref="T1285:U1285">
    <cfRule type="cellIs" dxfId="1806" priority="3136" stopIfTrue="1" operator="equal">
      <formula>"NO APLICA"</formula>
    </cfRule>
  </conditionalFormatting>
  <conditionalFormatting sqref="T1285:U1285">
    <cfRule type="cellIs" dxfId="1805" priority="3135" stopIfTrue="1" operator="equal">
      <formula>"NO APLICA"</formula>
    </cfRule>
  </conditionalFormatting>
  <conditionalFormatting sqref="V1285">
    <cfRule type="cellIs" dxfId="1804" priority="3134" stopIfTrue="1" operator="equal">
      <formula>"NO APLICA"</formula>
    </cfRule>
  </conditionalFormatting>
  <conditionalFormatting sqref="C1318:I1332 K1318:M1332 P1318:V1332">
    <cfRule type="cellIs" dxfId="1803" priority="3133" stopIfTrue="1" operator="greaterThan">
      <formula>0</formula>
    </cfRule>
  </conditionalFormatting>
  <conditionalFormatting sqref="D1326:D1331">
    <cfRule type="cellIs" dxfId="1802" priority="3132" stopIfTrue="1" operator="greaterThan">
      <formula>0</formula>
    </cfRule>
  </conditionalFormatting>
  <conditionalFormatting sqref="D1326:D1331 F1326:H1331">
    <cfRule type="cellIs" dxfId="1801" priority="3131" stopIfTrue="1" operator="greaterThan">
      <formula>0</formula>
    </cfRule>
  </conditionalFormatting>
  <conditionalFormatting sqref="H1318:H1331">
    <cfRule type="cellIs" dxfId="1800" priority="3130" stopIfTrue="1" operator="greaterThan">
      <formula>0</formula>
    </cfRule>
  </conditionalFormatting>
  <conditionalFormatting sqref="E1318:E1331">
    <cfRule type="cellIs" dxfId="1799" priority="3129" stopIfTrue="1" operator="greaterThan">
      <formula>0</formula>
    </cfRule>
  </conditionalFormatting>
  <conditionalFormatting sqref="K1340:K1345">
    <cfRule type="containsText" dxfId="1798" priority="3127" stopIfTrue="1" operator="containsText" text="NO CUMPLE">
      <formula>NOT(ISERROR(SEARCH("NO CUMPLE",K1340)))</formula>
    </cfRule>
    <cfRule type="containsText" dxfId="1797" priority="3128" stopIfTrue="1" operator="containsText" text="CUMPLE">
      <formula>NOT(ISERROR(SEARCH("CUMPLE",K1340)))</formula>
    </cfRule>
  </conditionalFormatting>
  <conditionalFormatting sqref="S1339">
    <cfRule type="cellIs" dxfId="1796" priority="3125" operator="greaterThanOrEqual">
      <formula>NUMMINCONT</formula>
    </cfRule>
    <cfRule type="cellIs" dxfId="1795" priority="3126" operator="lessThan">
      <formula>NUMMINCONT</formula>
    </cfRule>
  </conditionalFormatting>
  <conditionalFormatting sqref="T1326:V1331">
    <cfRule type="cellIs" dxfId="1794" priority="3123" stopIfTrue="1" operator="equal">
      <formula>"NO"</formula>
    </cfRule>
    <cfRule type="cellIs" dxfId="1793" priority="3124" stopIfTrue="1" operator="equal">
      <formula>"SI"</formula>
    </cfRule>
  </conditionalFormatting>
  <conditionalFormatting sqref="T1326:V1327">
    <cfRule type="cellIs" dxfId="1792" priority="3122" stopIfTrue="1" operator="equal">
      <formula>"NO APLICA"</formula>
    </cfRule>
  </conditionalFormatting>
  <conditionalFormatting sqref="T1328:U1331">
    <cfRule type="cellIs" dxfId="1791" priority="3121" stopIfTrue="1" operator="equal">
      <formula>"NO APLICA"</formula>
    </cfRule>
  </conditionalFormatting>
  <conditionalFormatting sqref="T1328:U1328">
    <cfRule type="cellIs" dxfId="1790" priority="3120" stopIfTrue="1" operator="equal">
      <formula>"NO APLICA"</formula>
    </cfRule>
  </conditionalFormatting>
  <conditionalFormatting sqref="V1328:V1331">
    <cfRule type="cellIs" dxfId="1789" priority="3119" stopIfTrue="1" operator="equal">
      <formula>"NO APLICA"</formula>
    </cfRule>
  </conditionalFormatting>
  <conditionalFormatting sqref="V1337">
    <cfRule type="cellIs" dxfId="1788" priority="3117" operator="equal">
      <formula>"CUMPLE"</formula>
    </cfRule>
    <cfRule type="cellIs" dxfId="1787" priority="3118" operator="equal">
      <formula>"NO CUMPLE"</formula>
    </cfRule>
  </conditionalFormatting>
  <conditionalFormatting sqref="V1337:V1339">
    <cfRule type="cellIs" dxfId="1786" priority="3116" operator="equal">
      <formula>"VERIFICAR"</formula>
    </cfRule>
  </conditionalFormatting>
  <conditionalFormatting sqref="T1332:V1332">
    <cfRule type="cellIs" dxfId="1785" priority="3114" stopIfTrue="1" operator="equal">
      <formula>"NO"</formula>
    </cfRule>
    <cfRule type="cellIs" dxfId="1784" priority="3115" stopIfTrue="1" operator="equal">
      <formula>"SI"</formula>
    </cfRule>
  </conditionalFormatting>
  <conditionalFormatting sqref="T1332:U1332">
    <cfRule type="cellIs" dxfId="1783" priority="3113" stopIfTrue="1" operator="equal">
      <formula>"NO APLICA"</formula>
    </cfRule>
  </conditionalFormatting>
  <conditionalFormatting sqref="V1332">
    <cfRule type="cellIs" dxfId="1782" priority="3112" stopIfTrue="1" operator="equal">
      <formula>"NO APLICA"</formula>
    </cfRule>
  </conditionalFormatting>
  <conditionalFormatting sqref="T1342">
    <cfRule type="cellIs" dxfId="1781" priority="3110" operator="equal">
      <formula>"CUMPLE"</formula>
    </cfRule>
    <cfRule type="cellIs" dxfId="1780" priority="3111" operator="equal">
      <formula>"NO CUMPLE"</formula>
    </cfRule>
  </conditionalFormatting>
  <conditionalFormatting sqref="T1342">
    <cfRule type="cellIs" dxfId="1779" priority="3109" operator="equal">
      <formula>"VERIFICAR"</formula>
    </cfRule>
  </conditionalFormatting>
  <conditionalFormatting sqref="H1346">
    <cfRule type="containsText" dxfId="1778" priority="3090" stopIfTrue="1" operator="containsText" text="NO CUMPLE">
      <formula>NOT(ISERROR(SEARCH("NO CUMPLE",H1346)))</formula>
    </cfRule>
    <cfRule type="containsText" dxfId="1777" priority="3091" stopIfTrue="1" operator="containsText" text="CUMPLE">
      <formula>NOT(ISERROR(SEARCH("CUMPLE",H1346)))</formula>
    </cfRule>
  </conditionalFormatting>
  <conditionalFormatting sqref="J1346">
    <cfRule type="containsText" dxfId="1776" priority="3088" stopIfTrue="1" operator="containsText" text="NO CUMPLE">
      <formula>NOT(ISERROR(SEARCH("NO CUMPLE",J1346)))</formula>
    </cfRule>
    <cfRule type="containsText" dxfId="1775" priority="3089" stopIfTrue="1" operator="containsText" text="CUMPLE">
      <formula>NOT(ISERROR(SEARCH("CUMPLE",J1346)))</formula>
    </cfRule>
  </conditionalFormatting>
  <conditionalFormatting sqref="K1346">
    <cfRule type="containsText" dxfId="1774" priority="3086" stopIfTrue="1" operator="containsText" text="NO CUMPLE">
      <formula>NOT(ISERROR(SEARCH("NO CUMPLE",K1346)))</formula>
    </cfRule>
    <cfRule type="containsText" dxfId="1773" priority="3087" stopIfTrue="1" operator="containsText" text="CUMPLE">
      <formula>NOT(ISERROR(SEARCH("CUMPLE",K1346)))</formula>
    </cfRule>
  </conditionalFormatting>
  <conditionalFormatting sqref="O1345">
    <cfRule type="containsText" dxfId="1772" priority="3084" stopIfTrue="1" operator="containsText" text="NO CUMPLE">
      <formula>NOT(ISERROR(SEARCH("NO CUMPLE",O1345)))</formula>
    </cfRule>
    <cfRule type="containsText" dxfId="1771" priority="3085" stopIfTrue="1" operator="containsText" text="CUMPLE">
      <formula>NOT(ISERROR(SEARCH("CUMPLE",O1345)))</formula>
    </cfRule>
  </conditionalFormatting>
  <conditionalFormatting sqref="O1346:S1346">
    <cfRule type="cellIs" dxfId="1770" priority="3083" operator="equal">
      <formula>"EL PROPONENTE SE DEBE REQUERIR POR EXPERIENCIA MINIMA EXIGIDA"</formula>
    </cfRule>
  </conditionalFormatting>
  <conditionalFormatting sqref="J1318:J1332">
    <cfRule type="cellIs" dxfId="1769" priority="3082" stopIfTrue="1" operator="greaterThan">
      <formula>0</formula>
    </cfRule>
  </conditionalFormatting>
  <conditionalFormatting sqref="N1340:N1345">
    <cfRule type="cellIs" dxfId="1768" priority="3080" operator="equal">
      <formula>"NO"</formula>
    </cfRule>
    <cfRule type="cellIs" dxfId="1767" priority="3081" operator="equal">
      <formula>"SI"</formula>
    </cfRule>
  </conditionalFormatting>
  <conditionalFormatting sqref="I1332">
    <cfRule type="cellIs" dxfId="1766" priority="3079" stopIfTrue="1" operator="greaterThan">
      <formula>0</formula>
    </cfRule>
  </conditionalFormatting>
  <conditionalFormatting sqref="K1318:L1332">
    <cfRule type="cellIs" dxfId="1765" priority="3078" operator="notBetween">
      <formula>$Q$17</formula>
      <formula>$R$17</formula>
    </cfRule>
  </conditionalFormatting>
  <conditionalFormatting sqref="B1318:B1332">
    <cfRule type="cellIs" dxfId="1764" priority="3077" stopIfTrue="1" operator="greaterThan">
      <formula>0</formula>
    </cfRule>
  </conditionalFormatting>
  <conditionalFormatting sqref="T1324:V1325 T1318:V1320">
    <cfRule type="cellIs" dxfId="1763" priority="3075" stopIfTrue="1" operator="equal">
      <formula>"NO"</formula>
    </cfRule>
    <cfRule type="cellIs" dxfId="1762" priority="3076" stopIfTrue="1" operator="equal">
      <formula>"SI"</formula>
    </cfRule>
  </conditionalFormatting>
  <conditionalFormatting sqref="T1324:V1324 T1318:V1319">
    <cfRule type="cellIs" dxfId="1761" priority="3074" stopIfTrue="1" operator="equal">
      <formula>"NO APLICA"</formula>
    </cfRule>
  </conditionalFormatting>
  <conditionalFormatting sqref="T1325:U1325">
    <cfRule type="cellIs" dxfId="1760" priority="3073" stopIfTrue="1" operator="equal">
      <formula>"NO APLICA"</formula>
    </cfRule>
  </conditionalFormatting>
  <conditionalFormatting sqref="T1325:U1325">
    <cfRule type="cellIs" dxfId="1759" priority="3072" stopIfTrue="1" operator="equal">
      <formula>"NO APLICA"</formula>
    </cfRule>
  </conditionalFormatting>
  <conditionalFormatting sqref="V1325">
    <cfRule type="cellIs" dxfId="1758" priority="3071" stopIfTrue="1" operator="equal">
      <formula>"NO APLICA"</formula>
    </cfRule>
  </conditionalFormatting>
  <conditionalFormatting sqref="C1318:I1332 K1318:M1332 P1318:V1332">
    <cfRule type="cellIs" dxfId="1757" priority="3070" operator="equal">
      <formula>0</formula>
    </cfRule>
  </conditionalFormatting>
  <conditionalFormatting sqref="P1339">
    <cfRule type="cellIs" dxfId="1756" priority="3067" operator="equal">
      <formula>"NO VÁLIDO"</formula>
    </cfRule>
    <cfRule type="cellIs" dxfId="1755" priority="3068" operator="equal">
      <formula>"VÁLIDO"</formula>
    </cfRule>
  </conditionalFormatting>
  <conditionalFormatting sqref="M1346">
    <cfRule type="cellIs" dxfId="1754" priority="3064" operator="notEqual">
      <formula>"NO CUMPLE"</formula>
    </cfRule>
    <cfRule type="containsText" dxfId="1753" priority="3065" stopIfTrue="1" operator="containsText" text="NO CUMPLE">
      <formula>NOT(ISERROR(SEARCH("NO CUMPLE",M1346)))</formula>
    </cfRule>
    <cfRule type="containsText" dxfId="1752" priority="3066" stopIfTrue="1" operator="containsText" text="CUMPLE">
      <formula>NOT(ISERROR(SEARCH("CUMPLE",M1346)))</formula>
    </cfRule>
  </conditionalFormatting>
  <conditionalFormatting sqref="M1340:M1345">
    <cfRule type="cellIs" dxfId="1751" priority="3062" stopIfTrue="1" operator="equal">
      <formula>"cumple"</formula>
    </cfRule>
    <cfRule type="containsText" dxfId="1750" priority="3063" stopIfTrue="1" operator="containsText" text="NO CUMPLE">
      <formula>NOT(ISERROR(SEARCH("NO CUMPLE",M1340)))</formula>
    </cfRule>
  </conditionalFormatting>
  <conditionalFormatting sqref="L1340:L1345">
    <cfRule type="cellIs" dxfId="1749" priority="3060" stopIfTrue="1" operator="equal">
      <formula>"cumple"</formula>
    </cfRule>
    <cfRule type="containsText" dxfId="1748" priority="3061" stopIfTrue="1" operator="containsText" text="NO CUMPLE">
      <formula>NOT(ISERROR(SEARCH("NO CUMPLE",L1340)))</formula>
    </cfRule>
  </conditionalFormatting>
  <conditionalFormatting sqref="D1321:D1323">
    <cfRule type="cellIs" dxfId="1747" priority="3044" stopIfTrue="1" operator="greaterThan">
      <formula>0</formula>
    </cfRule>
  </conditionalFormatting>
  <conditionalFormatting sqref="D1321:D1323 F1321:H1323">
    <cfRule type="cellIs" dxfId="1746" priority="3043" stopIfTrue="1" operator="greaterThan">
      <formula>0</formula>
    </cfRule>
  </conditionalFormatting>
  <conditionalFormatting sqref="T1321:V1323">
    <cfRule type="cellIs" dxfId="1745" priority="3041" stopIfTrue="1" operator="equal">
      <formula>"NO"</formula>
    </cfRule>
    <cfRule type="cellIs" dxfId="1744" priority="3042" stopIfTrue="1" operator="equal">
      <formula>"SI"</formula>
    </cfRule>
  </conditionalFormatting>
  <conditionalFormatting sqref="T1321:V1322">
    <cfRule type="cellIs" dxfId="1743" priority="3040" stopIfTrue="1" operator="equal">
      <formula>"NO APLICA"</formula>
    </cfRule>
  </conditionalFormatting>
  <conditionalFormatting sqref="T1323:U1323">
    <cfRule type="cellIs" dxfId="1742" priority="3039" stopIfTrue="1" operator="equal">
      <formula>"NO APLICA"</formula>
    </cfRule>
  </conditionalFormatting>
  <conditionalFormatting sqref="T1323:U1323">
    <cfRule type="cellIs" dxfId="1741" priority="3038" stopIfTrue="1" operator="equal">
      <formula>"NO APLICA"</formula>
    </cfRule>
  </conditionalFormatting>
  <conditionalFormatting sqref="V1323">
    <cfRule type="cellIs" dxfId="1740" priority="3037" stopIfTrue="1" operator="equal">
      <formula>"NO APLICA"</formula>
    </cfRule>
  </conditionalFormatting>
  <conditionalFormatting sqref="T1320:U1320">
    <cfRule type="cellIs" dxfId="1739" priority="3036" stopIfTrue="1" operator="equal">
      <formula>"NO APLICA"</formula>
    </cfRule>
  </conditionalFormatting>
  <conditionalFormatting sqref="T1320:U1320">
    <cfRule type="cellIs" dxfId="1738" priority="3035" stopIfTrue="1" operator="equal">
      <formula>"NO APLICA"</formula>
    </cfRule>
  </conditionalFormatting>
  <conditionalFormatting sqref="V1320">
    <cfRule type="cellIs" dxfId="1737" priority="3034" stopIfTrue="1" operator="equal">
      <formula>"NO APLICA"</formula>
    </cfRule>
  </conditionalFormatting>
  <conditionalFormatting sqref="C1353:I1353 K1353:M1353 G1354 K1355:M1355 M1354 P1353:R1353 P1354:Q1354 T1353:V1354 C1355:I1355 P1355:V1355 I1354">
    <cfRule type="cellIs" dxfId="1736" priority="3033" stopIfTrue="1" operator="greaterThan">
      <formula>0</formula>
    </cfRule>
  </conditionalFormatting>
  <conditionalFormatting sqref="D1358:D1363">
    <cfRule type="cellIs" dxfId="1735" priority="3032" stopIfTrue="1" operator="greaterThan">
      <formula>0</formula>
    </cfRule>
  </conditionalFormatting>
  <conditionalFormatting sqref="D1358:D1363 F1358:H1363">
    <cfRule type="cellIs" dxfId="1734" priority="3031" stopIfTrue="1" operator="greaterThan">
      <formula>0</formula>
    </cfRule>
  </conditionalFormatting>
  <conditionalFormatting sqref="H1353">
    <cfRule type="cellIs" dxfId="1733" priority="3030" stopIfTrue="1" operator="greaterThan">
      <formula>0</formula>
    </cfRule>
  </conditionalFormatting>
  <conditionalFormatting sqref="E1353 E1355">
    <cfRule type="cellIs" dxfId="1732" priority="3029" stopIfTrue="1" operator="greaterThan">
      <formula>0</formula>
    </cfRule>
  </conditionalFormatting>
  <conditionalFormatting sqref="K1372:K1377">
    <cfRule type="containsText" dxfId="1731" priority="3027" stopIfTrue="1" operator="containsText" text="NO CUMPLE">
      <formula>NOT(ISERROR(SEARCH("NO CUMPLE",K1372)))</formula>
    </cfRule>
    <cfRule type="containsText" dxfId="1730" priority="3028" stopIfTrue="1" operator="containsText" text="CUMPLE">
      <formula>NOT(ISERROR(SEARCH("CUMPLE",K1372)))</formula>
    </cfRule>
  </conditionalFormatting>
  <conditionalFormatting sqref="S1371">
    <cfRule type="cellIs" dxfId="1729" priority="3025" operator="greaterThanOrEqual">
      <formula>NUMMINCONT</formula>
    </cfRule>
    <cfRule type="cellIs" dxfId="1728" priority="3026" operator="lessThan">
      <formula>NUMMINCONT</formula>
    </cfRule>
  </conditionalFormatting>
  <conditionalFormatting sqref="T1358:V1363">
    <cfRule type="cellIs" dxfId="1727" priority="3023" stopIfTrue="1" operator="equal">
      <formula>"NO"</formula>
    </cfRule>
    <cfRule type="cellIs" dxfId="1726" priority="3024" stopIfTrue="1" operator="equal">
      <formula>"SI"</formula>
    </cfRule>
  </conditionalFormatting>
  <conditionalFormatting sqref="T1358:V1359">
    <cfRule type="cellIs" dxfId="1725" priority="3022" stopIfTrue="1" operator="equal">
      <formula>"NO APLICA"</formula>
    </cfRule>
  </conditionalFormatting>
  <conditionalFormatting sqref="T1360:U1363">
    <cfRule type="cellIs" dxfId="1724" priority="3021" stopIfTrue="1" operator="equal">
      <formula>"NO APLICA"</formula>
    </cfRule>
  </conditionalFormatting>
  <conditionalFormatting sqref="T1360:U1360">
    <cfRule type="cellIs" dxfId="1723" priority="3020" stopIfTrue="1" operator="equal">
      <formula>"NO APLICA"</formula>
    </cfRule>
  </conditionalFormatting>
  <conditionalFormatting sqref="V1360:V1363">
    <cfRule type="cellIs" dxfId="1722" priority="3019" stopIfTrue="1" operator="equal">
      <formula>"NO APLICA"</formula>
    </cfRule>
  </conditionalFormatting>
  <conditionalFormatting sqref="V1369">
    <cfRule type="cellIs" dxfId="1721" priority="3017" operator="equal">
      <formula>"CUMPLE"</formula>
    </cfRule>
    <cfRule type="cellIs" dxfId="1720" priority="3018" operator="equal">
      <formula>"NO CUMPLE"</formula>
    </cfRule>
  </conditionalFormatting>
  <conditionalFormatting sqref="V1369:V1371">
    <cfRule type="cellIs" dxfId="1719" priority="3016" operator="equal">
      <formula>"VERIFICAR"</formula>
    </cfRule>
  </conditionalFormatting>
  <conditionalFormatting sqref="T1364:V1364">
    <cfRule type="cellIs" dxfId="1718" priority="3014" stopIfTrue="1" operator="equal">
      <formula>"NO"</formula>
    </cfRule>
    <cfRule type="cellIs" dxfId="1717" priority="3015" stopIfTrue="1" operator="equal">
      <formula>"SI"</formula>
    </cfRule>
  </conditionalFormatting>
  <conditionalFormatting sqref="T1364:U1364">
    <cfRule type="cellIs" dxfId="1716" priority="3013" stopIfTrue="1" operator="equal">
      <formula>"NO APLICA"</formula>
    </cfRule>
  </conditionalFormatting>
  <conditionalFormatting sqref="V1364">
    <cfRule type="cellIs" dxfId="1715" priority="3012" stopIfTrue="1" operator="equal">
      <formula>"NO APLICA"</formula>
    </cfRule>
  </conditionalFormatting>
  <conditionalFormatting sqref="T1374">
    <cfRule type="cellIs" dxfId="1714" priority="3010" operator="equal">
      <formula>"CUMPLE"</formula>
    </cfRule>
    <cfRule type="cellIs" dxfId="1713" priority="3011" operator="equal">
      <formula>"NO CUMPLE"</formula>
    </cfRule>
  </conditionalFormatting>
  <conditionalFormatting sqref="T1374">
    <cfRule type="cellIs" dxfId="1712" priority="3009" operator="equal">
      <formula>"VERIFICAR"</formula>
    </cfRule>
  </conditionalFormatting>
  <conditionalFormatting sqref="H1378">
    <cfRule type="containsText" dxfId="1711" priority="2990" stopIfTrue="1" operator="containsText" text="NO CUMPLE">
      <formula>NOT(ISERROR(SEARCH("NO CUMPLE",H1378)))</formula>
    </cfRule>
    <cfRule type="containsText" dxfId="1710" priority="2991" stopIfTrue="1" operator="containsText" text="CUMPLE">
      <formula>NOT(ISERROR(SEARCH("CUMPLE",H1378)))</formula>
    </cfRule>
  </conditionalFormatting>
  <conditionalFormatting sqref="J1378">
    <cfRule type="containsText" dxfId="1709" priority="2988" stopIfTrue="1" operator="containsText" text="NO CUMPLE">
      <formula>NOT(ISERROR(SEARCH("NO CUMPLE",J1378)))</formula>
    </cfRule>
    <cfRule type="containsText" dxfId="1708" priority="2989" stopIfTrue="1" operator="containsText" text="CUMPLE">
      <formula>NOT(ISERROR(SEARCH("CUMPLE",J1378)))</formula>
    </cfRule>
  </conditionalFormatting>
  <conditionalFormatting sqref="K1378">
    <cfRule type="containsText" dxfId="1707" priority="2986" stopIfTrue="1" operator="containsText" text="NO CUMPLE">
      <formula>NOT(ISERROR(SEARCH("NO CUMPLE",K1378)))</formula>
    </cfRule>
    <cfRule type="containsText" dxfId="1706" priority="2987" stopIfTrue="1" operator="containsText" text="CUMPLE">
      <formula>NOT(ISERROR(SEARCH("CUMPLE",K1378)))</formula>
    </cfRule>
  </conditionalFormatting>
  <conditionalFormatting sqref="O1377">
    <cfRule type="containsText" dxfId="1705" priority="2984" stopIfTrue="1" operator="containsText" text="NO CUMPLE">
      <formula>NOT(ISERROR(SEARCH("NO CUMPLE",O1377)))</formula>
    </cfRule>
    <cfRule type="containsText" dxfId="1704" priority="2985" stopIfTrue="1" operator="containsText" text="CUMPLE">
      <formula>NOT(ISERROR(SEARCH("CUMPLE",O1377)))</formula>
    </cfRule>
  </conditionalFormatting>
  <conditionalFormatting sqref="O1378:S1378">
    <cfRule type="cellIs" dxfId="1703" priority="2983" operator="equal">
      <formula>"EL PROPONENTE SE DEBE REQUERIR POR EXPERIENCIA MINIMA EXIGIDA"</formula>
    </cfRule>
  </conditionalFormatting>
  <conditionalFormatting sqref="N1372:N1377">
    <cfRule type="cellIs" dxfId="1702" priority="2980" operator="equal">
      <formula>"NO"</formula>
    </cfRule>
    <cfRule type="cellIs" dxfId="1701" priority="2981" operator="equal">
      <formula>"SI"</formula>
    </cfRule>
  </conditionalFormatting>
  <conditionalFormatting sqref="I1364">
    <cfRule type="cellIs" dxfId="1700" priority="2979" stopIfTrue="1" operator="greaterThan">
      <formula>0</formula>
    </cfRule>
  </conditionalFormatting>
  <conditionalFormatting sqref="K1353:L1353 K1355:L1355">
    <cfRule type="cellIs" dxfId="1699" priority="2978" operator="notBetween">
      <formula>$Q$17</formula>
      <formula>$R$17</formula>
    </cfRule>
  </conditionalFormatting>
  <conditionalFormatting sqref="B1353 B1355">
    <cfRule type="cellIs" dxfId="1698" priority="2977" stopIfTrue="1" operator="greaterThan">
      <formula>0</formula>
    </cfRule>
  </conditionalFormatting>
  <conditionalFormatting sqref="T1353:V1355">
    <cfRule type="cellIs" dxfId="1697" priority="2975" stopIfTrue="1" operator="equal">
      <formula>"NO"</formula>
    </cfRule>
    <cfRule type="cellIs" dxfId="1696" priority="2976" stopIfTrue="1" operator="equal">
      <formula>"SI"</formula>
    </cfRule>
  </conditionalFormatting>
  <conditionalFormatting sqref="T1353:V1354">
    <cfRule type="cellIs" dxfId="1695" priority="2974" stopIfTrue="1" operator="equal">
      <formula>"NO APLICA"</formula>
    </cfRule>
  </conditionalFormatting>
  <conditionalFormatting sqref="T1357:U1357">
    <cfRule type="cellIs" dxfId="1694" priority="2973" stopIfTrue="1" operator="equal">
      <formula>"NO APLICA"</formula>
    </cfRule>
  </conditionalFormatting>
  <conditionalFormatting sqref="T1357:U1357">
    <cfRule type="cellIs" dxfId="1693" priority="2972" stopIfTrue="1" operator="equal">
      <formula>"NO APLICA"</formula>
    </cfRule>
  </conditionalFormatting>
  <conditionalFormatting sqref="V1357">
    <cfRule type="cellIs" dxfId="1692" priority="2971" stopIfTrue="1" operator="equal">
      <formula>"NO APLICA"</formula>
    </cfRule>
  </conditionalFormatting>
  <conditionalFormatting sqref="C1353:I1353 K1353:M1353 G1354 K1355:M1355 M1354 P1353:R1353 P1354:Q1354 T1353:V1354 C1355:I1355 P1355:V1355 I1354">
    <cfRule type="cellIs" dxfId="1691" priority="2970" operator="equal">
      <formula>0</formula>
    </cfRule>
  </conditionalFormatting>
  <conditionalFormatting sqref="P1371">
    <cfRule type="cellIs" dxfId="1690" priority="2967" operator="equal">
      <formula>"NO VÁLIDO"</formula>
    </cfRule>
    <cfRule type="cellIs" dxfId="1689" priority="2968" operator="equal">
      <formula>"VÁLIDO"</formula>
    </cfRule>
  </conditionalFormatting>
  <conditionalFormatting sqref="M1378">
    <cfRule type="cellIs" dxfId="1688" priority="2964" operator="notEqual">
      <formula>"NO CUMPLE"</formula>
    </cfRule>
    <cfRule type="containsText" dxfId="1687" priority="2965" stopIfTrue="1" operator="containsText" text="NO CUMPLE">
      <formula>NOT(ISERROR(SEARCH("NO CUMPLE",M1378)))</formula>
    </cfRule>
    <cfRule type="containsText" dxfId="1686" priority="2966" stopIfTrue="1" operator="containsText" text="CUMPLE">
      <formula>NOT(ISERROR(SEARCH("CUMPLE",M1378)))</formula>
    </cfRule>
  </conditionalFormatting>
  <conditionalFormatting sqref="M1372:M1377">
    <cfRule type="cellIs" dxfId="1685" priority="2962" stopIfTrue="1" operator="equal">
      <formula>"cumple"</formula>
    </cfRule>
    <cfRule type="containsText" dxfId="1684" priority="2963" stopIfTrue="1" operator="containsText" text="NO CUMPLE">
      <formula>NOT(ISERROR(SEARCH("NO CUMPLE",M1372)))</formula>
    </cfRule>
  </conditionalFormatting>
  <conditionalFormatting sqref="L1372:L1377">
    <cfRule type="cellIs" dxfId="1683" priority="2960" stopIfTrue="1" operator="equal">
      <formula>"cumple"</formula>
    </cfRule>
    <cfRule type="containsText" dxfId="1682" priority="2961" stopIfTrue="1" operator="containsText" text="NO CUMPLE">
      <formula>NOT(ISERROR(SEARCH("NO CUMPLE",L1372)))</formula>
    </cfRule>
  </conditionalFormatting>
  <conditionalFormatting sqref="F1356:H1356">
    <cfRule type="cellIs" dxfId="1681" priority="2943" stopIfTrue="1" operator="greaterThan">
      <formula>0</formula>
    </cfRule>
  </conditionalFormatting>
  <conditionalFormatting sqref="T1356:U1356">
    <cfRule type="cellIs" dxfId="1680" priority="2939" stopIfTrue="1" operator="equal">
      <formula>"NO APLICA"</formula>
    </cfRule>
  </conditionalFormatting>
  <conditionalFormatting sqref="T1356:U1356">
    <cfRule type="cellIs" dxfId="1679" priority="2938" stopIfTrue="1" operator="equal">
      <formula>"NO APLICA"</formula>
    </cfRule>
  </conditionalFormatting>
  <conditionalFormatting sqref="V1356">
    <cfRule type="cellIs" dxfId="1678" priority="2937" stopIfTrue="1" operator="equal">
      <formula>"NO APLICA"</formula>
    </cfRule>
  </conditionalFormatting>
  <conditionalFormatting sqref="T1355:U1355">
    <cfRule type="cellIs" dxfId="1677" priority="2936" stopIfTrue="1" operator="equal">
      <formula>"NO APLICA"</formula>
    </cfRule>
  </conditionalFormatting>
  <conditionalFormatting sqref="T1355:U1355">
    <cfRule type="cellIs" dxfId="1676" priority="2935" stopIfTrue="1" operator="equal">
      <formula>"NO APLICA"</formula>
    </cfRule>
  </conditionalFormatting>
  <conditionalFormatting sqref="V1355">
    <cfRule type="cellIs" dxfId="1675" priority="2934" stopIfTrue="1" operator="equal">
      <formula>"NO APLICA"</formula>
    </cfRule>
  </conditionalFormatting>
  <conditionalFormatting sqref="C1385:I1386 K1385:M1386 P1385:V1385 G1387 M1387 P1386:R1386 P1387:Q1387 T1386:V1387 I1387">
    <cfRule type="cellIs" dxfId="1674" priority="2733" stopIfTrue="1" operator="greaterThan">
      <formula>0</formula>
    </cfRule>
  </conditionalFormatting>
  <conditionalFormatting sqref="D1390:D1395">
    <cfRule type="cellIs" dxfId="1673" priority="2732" stopIfTrue="1" operator="greaterThan">
      <formula>0</formula>
    </cfRule>
  </conditionalFormatting>
  <conditionalFormatting sqref="D1390:D1395 F1390:H1395">
    <cfRule type="cellIs" dxfId="1672" priority="2731" stopIfTrue="1" operator="greaterThan">
      <formula>0</formula>
    </cfRule>
  </conditionalFormatting>
  <conditionalFormatting sqref="H1385:H1386">
    <cfRule type="cellIs" dxfId="1671" priority="2730" stopIfTrue="1" operator="greaterThan">
      <formula>0</formula>
    </cfRule>
  </conditionalFormatting>
  <conditionalFormatting sqref="E1385:E1386">
    <cfRule type="cellIs" dxfId="1670" priority="2729" stopIfTrue="1" operator="greaterThan">
      <formula>0</formula>
    </cfRule>
  </conditionalFormatting>
  <conditionalFormatting sqref="K1404:K1409">
    <cfRule type="containsText" dxfId="1669" priority="2727" stopIfTrue="1" operator="containsText" text="NO CUMPLE">
      <formula>NOT(ISERROR(SEARCH("NO CUMPLE",K1404)))</formula>
    </cfRule>
    <cfRule type="containsText" dxfId="1668" priority="2728" stopIfTrue="1" operator="containsText" text="CUMPLE">
      <formula>NOT(ISERROR(SEARCH("CUMPLE",K1404)))</formula>
    </cfRule>
  </conditionalFormatting>
  <conditionalFormatting sqref="S1403">
    <cfRule type="cellIs" dxfId="1667" priority="2725" operator="greaterThanOrEqual">
      <formula>NUMMINCONT</formula>
    </cfRule>
    <cfRule type="cellIs" dxfId="1666" priority="2726" operator="lessThan">
      <formula>NUMMINCONT</formula>
    </cfRule>
  </conditionalFormatting>
  <conditionalFormatting sqref="T1390:V1395">
    <cfRule type="cellIs" dxfId="1665" priority="2723" stopIfTrue="1" operator="equal">
      <formula>"NO"</formula>
    </cfRule>
    <cfRule type="cellIs" dxfId="1664" priority="2724" stopIfTrue="1" operator="equal">
      <formula>"SI"</formula>
    </cfRule>
  </conditionalFormatting>
  <conditionalFormatting sqref="T1390:V1391">
    <cfRule type="cellIs" dxfId="1663" priority="2722" stopIfTrue="1" operator="equal">
      <formula>"NO APLICA"</formula>
    </cfRule>
  </conditionalFormatting>
  <conditionalFormatting sqref="T1392:U1395">
    <cfRule type="cellIs" dxfId="1662" priority="2721" stopIfTrue="1" operator="equal">
      <formula>"NO APLICA"</formula>
    </cfRule>
  </conditionalFormatting>
  <conditionalFormatting sqref="T1392:U1392">
    <cfRule type="cellIs" dxfId="1661" priority="2720" stopIfTrue="1" operator="equal">
      <formula>"NO APLICA"</formula>
    </cfRule>
  </conditionalFormatting>
  <conditionalFormatting sqref="V1392:V1395">
    <cfRule type="cellIs" dxfId="1660" priority="2719" stopIfTrue="1" operator="equal">
      <formula>"NO APLICA"</formula>
    </cfRule>
  </conditionalFormatting>
  <conditionalFormatting sqref="V1401">
    <cfRule type="cellIs" dxfId="1659" priority="2717" operator="equal">
      <formula>"CUMPLE"</formula>
    </cfRule>
    <cfRule type="cellIs" dxfId="1658" priority="2718" operator="equal">
      <formula>"NO CUMPLE"</formula>
    </cfRule>
  </conditionalFormatting>
  <conditionalFormatting sqref="V1401:V1403">
    <cfRule type="cellIs" dxfId="1657" priority="2716" operator="equal">
      <formula>"VERIFICAR"</formula>
    </cfRule>
  </conditionalFormatting>
  <conditionalFormatting sqref="T1396:V1396">
    <cfRule type="cellIs" dxfId="1656" priority="2714" stopIfTrue="1" operator="equal">
      <formula>"NO"</formula>
    </cfRule>
    <cfRule type="cellIs" dxfId="1655" priority="2715" stopIfTrue="1" operator="equal">
      <formula>"SI"</formula>
    </cfRule>
  </conditionalFormatting>
  <conditionalFormatting sqref="T1396:U1396">
    <cfRule type="cellIs" dxfId="1654" priority="2713" stopIfTrue="1" operator="equal">
      <formula>"NO APLICA"</formula>
    </cfRule>
  </conditionalFormatting>
  <conditionalFormatting sqref="V1396">
    <cfRule type="cellIs" dxfId="1653" priority="2712" stopIfTrue="1" operator="equal">
      <formula>"NO APLICA"</formula>
    </cfRule>
  </conditionalFormatting>
  <conditionalFormatting sqref="T1406">
    <cfRule type="cellIs" dxfId="1652" priority="2710" operator="equal">
      <formula>"CUMPLE"</formula>
    </cfRule>
    <cfRule type="cellIs" dxfId="1651" priority="2711" operator="equal">
      <formula>"NO CUMPLE"</formula>
    </cfRule>
  </conditionalFormatting>
  <conditionalFormatting sqref="T1406">
    <cfRule type="cellIs" dxfId="1650" priority="2709" operator="equal">
      <formula>"VERIFICAR"</formula>
    </cfRule>
  </conditionalFormatting>
  <conditionalFormatting sqref="H1410">
    <cfRule type="containsText" dxfId="1649" priority="2690" stopIfTrue="1" operator="containsText" text="NO CUMPLE">
      <formula>NOT(ISERROR(SEARCH("NO CUMPLE",H1410)))</formula>
    </cfRule>
    <cfRule type="containsText" dxfId="1648" priority="2691" stopIfTrue="1" operator="containsText" text="CUMPLE">
      <formula>NOT(ISERROR(SEARCH("CUMPLE",H1410)))</formula>
    </cfRule>
  </conditionalFormatting>
  <conditionalFormatting sqref="J1410">
    <cfRule type="containsText" dxfId="1647" priority="2688" stopIfTrue="1" operator="containsText" text="NO CUMPLE">
      <formula>NOT(ISERROR(SEARCH("NO CUMPLE",J1410)))</formula>
    </cfRule>
    <cfRule type="containsText" dxfId="1646" priority="2689" stopIfTrue="1" operator="containsText" text="CUMPLE">
      <formula>NOT(ISERROR(SEARCH("CUMPLE",J1410)))</formula>
    </cfRule>
  </conditionalFormatting>
  <conditionalFormatting sqref="K1410">
    <cfRule type="containsText" dxfId="1645" priority="2686" stopIfTrue="1" operator="containsText" text="NO CUMPLE">
      <formula>NOT(ISERROR(SEARCH("NO CUMPLE",K1410)))</formula>
    </cfRule>
    <cfRule type="containsText" dxfId="1644" priority="2687" stopIfTrue="1" operator="containsText" text="CUMPLE">
      <formula>NOT(ISERROR(SEARCH("CUMPLE",K1410)))</formula>
    </cfRule>
  </conditionalFormatting>
  <conditionalFormatting sqref="O1409">
    <cfRule type="containsText" dxfId="1643" priority="2684" stopIfTrue="1" operator="containsText" text="NO CUMPLE">
      <formula>NOT(ISERROR(SEARCH("NO CUMPLE",O1409)))</formula>
    </cfRule>
    <cfRule type="containsText" dxfId="1642" priority="2685" stopIfTrue="1" operator="containsText" text="CUMPLE">
      <formula>NOT(ISERROR(SEARCH("CUMPLE",O1409)))</formula>
    </cfRule>
  </conditionalFormatting>
  <conditionalFormatting sqref="O1410:S1410">
    <cfRule type="cellIs" dxfId="1641" priority="2683" operator="equal">
      <formula>"EL PROPONENTE SE DEBE REQUERIR POR EXPERIENCIA MINIMA EXIGIDA"</formula>
    </cfRule>
  </conditionalFormatting>
  <conditionalFormatting sqref="N1404:N1409">
    <cfRule type="cellIs" dxfId="1640" priority="2680" operator="equal">
      <formula>"NO"</formula>
    </cfRule>
    <cfRule type="cellIs" dxfId="1639" priority="2681" operator="equal">
      <formula>"SI"</formula>
    </cfRule>
  </conditionalFormatting>
  <conditionalFormatting sqref="I1396">
    <cfRule type="cellIs" dxfId="1638" priority="2679" stopIfTrue="1" operator="greaterThan">
      <formula>0</formula>
    </cfRule>
  </conditionalFormatting>
  <conditionalFormatting sqref="K1385:L1386">
    <cfRule type="cellIs" dxfId="1637" priority="2678" operator="notBetween">
      <formula>$Q$17</formula>
      <formula>$R$17</formula>
    </cfRule>
  </conditionalFormatting>
  <conditionalFormatting sqref="B1385:B1386">
    <cfRule type="cellIs" dxfId="1636" priority="2677" stopIfTrue="1" operator="greaterThan">
      <formula>0</formula>
    </cfRule>
  </conditionalFormatting>
  <conditionalFormatting sqref="T1385:V1389">
    <cfRule type="cellIs" dxfId="1635" priority="2675" stopIfTrue="1" operator="equal">
      <formula>"NO"</formula>
    </cfRule>
    <cfRule type="cellIs" dxfId="1634" priority="2676" stopIfTrue="1" operator="equal">
      <formula>"SI"</formula>
    </cfRule>
  </conditionalFormatting>
  <conditionalFormatting sqref="T1388:V1388 T1385:V1386">
    <cfRule type="cellIs" dxfId="1633" priority="2674" stopIfTrue="1" operator="equal">
      <formula>"NO APLICA"</formula>
    </cfRule>
  </conditionalFormatting>
  <conditionalFormatting sqref="T1389:U1389">
    <cfRule type="cellIs" dxfId="1632" priority="2673" stopIfTrue="1" operator="equal">
      <formula>"NO APLICA"</formula>
    </cfRule>
  </conditionalFormatting>
  <conditionalFormatting sqref="T1389:U1389">
    <cfRule type="cellIs" dxfId="1631" priority="2672" stopIfTrue="1" operator="equal">
      <formula>"NO APLICA"</formula>
    </cfRule>
  </conditionalFormatting>
  <conditionalFormatting sqref="V1389">
    <cfRule type="cellIs" dxfId="1630" priority="2671" stopIfTrue="1" operator="equal">
      <formula>"NO APLICA"</formula>
    </cfRule>
  </conditionalFormatting>
  <conditionalFormatting sqref="C1385:I1386 K1385:M1386 P1385:V1385 G1387 M1387 P1386:R1386 P1387:Q1387 T1386:V1387 I1387">
    <cfRule type="cellIs" dxfId="1629" priority="2670" operator="equal">
      <formula>0</formula>
    </cfRule>
  </conditionalFormatting>
  <conditionalFormatting sqref="P1403">
    <cfRule type="cellIs" dxfId="1628" priority="2667" operator="equal">
      <formula>"NO VÁLIDO"</formula>
    </cfRule>
    <cfRule type="cellIs" dxfId="1627" priority="2668" operator="equal">
      <formula>"VÁLIDO"</formula>
    </cfRule>
  </conditionalFormatting>
  <conditionalFormatting sqref="M1410">
    <cfRule type="cellIs" dxfId="1626" priority="2664" operator="notEqual">
      <formula>"NO CUMPLE"</formula>
    </cfRule>
    <cfRule type="containsText" dxfId="1625" priority="2665" stopIfTrue="1" operator="containsText" text="NO CUMPLE">
      <formula>NOT(ISERROR(SEARCH("NO CUMPLE",M1410)))</formula>
    </cfRule>
    <cfRule type="containsText" dxfId="1624" priority="2666" stopIfTrue="1" operator="containsText" text="CUMPLE">
      <formula>NOT(ISERROR(SEARCH("CUMPLE",M1410)))</formula>
    </cfRule>
  </conditionalFormatting>
  <conditionalFormatting sqref="M1404:M1409">
    <cfRule type="cellIs" dxfId="1623" priority="2662" stopIfTrue="1" operator="equal">
      <formula>"cumple"</formula>
    </cfRule>
    <cfRule type="containsText" dxfId="1622" priority="2663" stopIfTrue="1" operator="containsText" text="NO CUMPLE">
      <formula>NOT(ISERROR(SEARCH("NO CUMPLE",M1404)))</formula>
    </cfRule>
  </conditionalFormatting>
  <conditionalFormatting sqref="L1404:L1409">
    <cfRule type="cellIs" dxfId="1621" priority="2660" stopIfTrue="1" operator="equal">
      <formula>"cumple"</formula>
    </cfRule>
    <cfRule type="containsText" dxfId="1620" priority="2661" stopIfTrue="1" operator="containsText" text="NO CUMPLE">
      <formula>NOT(ISERROR(SEARCH("NO CUMPLE",L1404)))</formula>
    </cfRule>
  </conditionalFormatting>
  <conditionalFormatting sqref="T1387:U1387">
    <cfRule type="cellIs" dxfId="1619" priority="2636" stopIfTrue="1" operator="equal">
      <formula>"NO APLICA"</formula>
    </cfRule>
  </conditionalFormatting>
  <conditionalFormatting sqref="T1387:U1387">
    <cfRule type="cellIs" dxfId="1618" priority="2635" stopIfTrue="1" operator="equal">
      <formula>"NO APLICA"</formula>
    </cfRule>
  </conditionalFormatting>
  <conditionalFormatting sqref="V1387">
    <cfRule type="cellIs" dxfId="1617" priority="2634" stopIfTrue="1" operator="equal">
      <formula>"NO APLICA"</formula>
    </cfRule>
  </conditionalFormatting>
  <conditionalFormatting sqref="K1417:L1417 P1419:V1431 C1419:I1431 G1418 K1419:M1431 P1417:R1417 T1417:V1418 M1417:M1418 C1417:I1417 I1418">
    <cfRule type="cellIs" dxfId="1616" priority="2633" stopIfTrue="1" operator="greaterThan">
      <formula>0</formula>
    </cfRule>
  </conditionalFormatting>
  <conditionalFormatting sqref="D1425:D1430">
    <cfRule type="cellIs" dxfId="1615" priority="2632" stopIfTrue="1" operator="greaterThan">
      <formula>0</formula>
    </cfRule>
  </conditionalFormatting>
  <conditionalFormatting sqref="D1425:D1430 F1425:H1430">
    <cfRule type="cellIs" dxfId="1614" priority="2631" stopIfTrue="1" operator="greaterThan">
      <formula>0</formula>
    </cfRule>
  </conditionalFormatting>
  <conditionalFormatting sqref="H1417 H1419:H1430">
    <cfRule type="cellIs" dxfId="1613" priority="2630" stopIfTrue="1" operator="greaterThan">
      <formula>0</formula>
    </cfRule>
  </conditionalFormatting>
  <conditionalFormatting sqref="E1417 E1419:E1430">
    <cfRule type="cellIs" dxfId="1612" priority="2629" stopIfTrue="1" operator="greaterThan">
      <formula>0</formula>
    </cfRule>
  </conditionalFormatting>
  <conditionalFormatting sqref="K1439:K1444">
    <cfRule type="containsText" dxfId="1611" priority="2627" stopIfTrue="1" operator="containsText" text="NO CUMPLE">
      <formula>NOT(ISERROR(SEARCH("NO CUMPLE",K1439)))</formula>
    </cfRule>
    <cfRule type="containsText" dxfId="1610" priority="2628" stopIfTrue="1" operator="containsText" text="CUMPLE">
      <formula>NOT(ISERROR(SEARCH("CUMPLE",K1439)))</formula>
    </cfRule>
  </conditionalFormatting>
  <conditionalFormatting sqref="S1438">
    <cfRule type="cellIs" dxfId="1609" priority="2625" operator="greaterThanOrEqual">
      <formula>NUMMINCONT</formula>
    </cfRule>
    <cfRule type="cellIs" dxfId="1608" priority="2626" operator="lessThan">
      <formula>NUMMINCONT</formula>
    </cfRule>
  </conditionalFormatting>
  <conditionalFormatting sqref="T1425:V1430">
    <cfRule type="cellIs" dxfId="1607" priority="2623" stopIfTrue="1" operator="equal">
      <formula>"NO"</formula>
    </cfRule>
    <cfRule type="cellIs" dxfId="1606" priority="2624" stopIfTrue="1" operator="equal">
      <formula>"SI"</formula>
    </cfRule>
  </conditionalFormatting>
  <conditionalFormatting sqref="T1425:V1426">
    <cfRule type="cellIs" dxfId="1605" priority="2622" stopIfTrue="1" operator="equal">
      <formula>"NO APLICA"</formula>
    </cfRule>
  </conditionalFormatting>
  <conditionalFormatting sqref="T1427:U1430">
    <cfRule type="cellIs" dxfId="1604" priority="2621" stopIfTrue="1" operator="equal">
      <formula>"NO APLICA"</formula>
    </cfRule>
  </conditionalFormatting>
  <conditionalFormatting sqref="T1427:U1427">
    <cfRule type="cellIs" dxfId="1603" priority="2620" stopIfTrue="1" operator="equal">
      <formula>"NO APLICA"</formula>
    </cfRule>
  </conditionalFormatting>
  <conditionalFormatting sqref="V1427:V1430">
    <cfRule type="cellIs" dxfId="1602" priority="2619" stopIfTrue="1" operator="equal">
      <formula>"NO APLICA"</formula>
    </cfRule>
  </conditionalFormatting>
  <conditionalFormatting sqref="V1436">
    <cfRule type="cellIs" dxfId="1601" priority="2617" operator="equal">
      <formula>"CUMPLE"</formula>
    </cfRule>
    <cfRule type="cellIs" dxfId="1600" priority="2618" operator="equal">
      <formula>"NO CUMPLE"</formula>
    </cfRule>
  </conditionalFormatting>
  <conditionalFormatting sqref="V1436:V1438">
    <cfRule type="cellIs" dxfId="1599" priority="2616" operator="equal">
      <formula>"VERIFICAR"</formula>
    </cfRule>
  </conditionalFormatting>
  <conditionalFormatting sqref="T1431:V1431">
    <cfRule type="cellIs" dxfId="1598" priority="2614" stopIfTrue="1" operator="equal">
      <formula>"NO"</formula>
    </cfRule>
    <cfRule type="cellIs" dxfId="1597" priority="2615" stopIfTrue="1" operator="equal">
      <formula>"SI"</formula>
    </cfRule>
  </conditionalFormatting>
  <conditionalFormatting sqref="T1431:U1431">
    <cfRule type="cellIs" dxfId="1596" priority="2613" stopIfTrue="1" operator="equal">
      <formula>"NO APLICA"</formula>
    </cfRule>
  </conditionalFormatting>
  <conditionalFormatting sqref="V1431">
    <cfRule type="cellIs" dxfId="1595" priority="2612" stopIfTrue="1" operator="equal">
      <formula>"NO APLICA"</formula>
    </cfRule>
  </conditionalFormatting>
  <conditionalFormatting sqref="T1441">
    <cfRule type="cellIs" dxfId="1594" priority="2610" operator="equal">
      <formula>"CUMPLE"</formula>
    </cfRule>
    <cfRule type="cellIs" dxfId="1593" priority="2611" operator="equal">
      <formula>"NO CUMPLE"</formula>
    </cfRule>
  </conditionalFormatting>
  <conditionalFormatting sqref="T1441">
    <cfRule type="cellIs" dxfId="1592" priority="2609" operator="equal">
      <formula>"VERIFICAR"</formula>
    </cfRule>
  </conditionalFormatting>
  <conditionalFormatting sqref="H1445">
    <cfRule type="containsText" dxfId="1591" priority="2590" stopIfTrue="1" operator="containsText" text="NO CUMPLE">
      <formula>NOT(ISERROR(SEARCH("NO CUMPLE",H1445)))</formula>
    </cfRule>
    <cfRule type="containsText" dxfId="1590" priority="2591" stopIfTrue="1" operator="containsText" text="CUMPLE">
      <formula>NOT(ISERROR(SEARCH("CUMPLE",H1445)))</formula>
    </cfRule>
  </conditionalFormatting>
  <conditionalFormatting sqref="J1445">
    <cfRule type="containsText" dxfId="1589" priority="2588" stopIfTrue="1" operator="containsText" text="NO CUMPLE">
      <formula>NOT(ISERROR(SEARCH("NO CUMPLE",J1445)))</formula>
    </cfRule>
    <cfRule type="containsText" dxfId="1588" priority="2589" stopIfTrue="1" operator="containsText" text="CUMPLE">
      <formula>NOT(ISERROR(SEARCH("CUMPLE",J1445)))</formula>
    </cfRule>
  </conditionalFormatting>
  <conditionalFormatting sqref="K1445">
    <cfRule type="containsText" dxfId="1587" priority="2586" stopIfTrue="1" operator="containsText" text="NO CUMPLE">
      <formula>NOT(ISERROR(SEARCH("NO CUMPLE",K1445)))</formula>
    </cfRule>
    <cfRule type="containsText" dxfId="1586" priority="2587" stopIfTrue="1" operator="containsText" text="CUMPLE">
      <formula>NOT(ISERROR(SEARCH("CUMPLE",K1445)))</formula>
    </cfRule>
  </conditionalFormatting>
  <conditionalFormatting sqref="O1444">
    <cfRule type="containsText" dxfId="1585" priority="2584" stopIfTrue="1" operator="containsText" text="NO CUMPLE">
      <formula>NOT(ISERROR(SEARCH("NO CUMPLE",O1444)))</formula>
    </cfRule>
    <cfRule type="containsText" dxfId="1584" priority="2585" stopIfTrue="1" operator="containsText" text="CUMPLE">
      <formula>NOT(ISERROR(SEARCH("CUMPLE",O1444)))</formula>
    </cfRule>
  </conditionalFormatting>
  <conditionalFormatting sqref="O1445:S1445">
    <cfRule type="cellIs" dxfId="1583" priority="2583" operator="equal">
      <formula>"EL PROPONENTE SE DEBE REQUERIR POR EXPERIENCIA MINIMA EXIGIDA"</formula>
    </cfRule>
  </conditionalFormatting>
  <conditionalFormatting sqref="J1417:J1431">
    <cfRule type="cellIs" dxfId="1582" priority="2582" stopIfTrue="1" operator="greaterThan">
      <formula>0</formula>
    </cfRule>
  </conditionalFormatting>
  <conditionalFormatting sqref="N1439:N1444">
    <cfRule type="cellIs" dxfId="1581" priority="2580" operator="equal">
      <formula>"NO"</formula>
    </cfRule>
    <cfRule type="cellIs" dxfId="1580" priority="2581" operator="equal">
      <formula>"SI"</formula>
    </cfRule>
  </conditionalFormatting>
  <conditionalFormatting sqref="I1431">
    <cfRule type="cellIs" dxfId="1579" priority="2579" stopIfTrue="1" operator="greaterThan">
      <formula>0</formula>
    </cfRule>
  </conditionalFormatting>
  <conditionalFormatting sqref="K1417:L1417 K1419:L1431">
    <cfRule type="cellIs" dxfId="1578" priority="2578" operator="notBetween">
      <formula>$Q$17</formula>
      <formula>$R$17</formula>
    </cfRule>
  </conditionalFormatting>
  <conditionalFormatting sqref="B1417 B1419:B1431">
    <cfRule type="cellIs" dxfId="1577" priority="2577" stopIfTrue="1" operator="greaterThan">
      <formula>0</formula>
    </cfRule>
  </conditionalFormatting>
  <conditionalFormatting sqref="T1423:V1424 T1417:V1419">
    <cfRule type="cellIs" dxfId="1576" priority="2575" stopIfTrue="1" operator="equal">
      <formula>"NO"</formula>
    </cfRule>
    <cfRule type="cellIs" dxfId="1575" priority="2576" stopIfTrue="1" operator="equal">
      <formula>"SI"</formula>
    </cfRule>
  </conditionalFormatting>
  <conditionalFormatting sqref="T1423:V1423 T1417:V1418">
    <cfRule type="cellIs" dxfId="1574" priority="2574" stopIfTrue="1" operator="equal">
      <formula>"NO APLICA"</formula>
    </cfRule>
  </conditionalFormatting>
  <conditionalFormatting sqref="T1424:U1424">
    <cfRule type="cellIs" dxfId="1573" priority="2573" stopIfTrue="1" operator="equal">
      <formula>"NO APLICA"</formula>
    </cfRule>
  </conditionalFormatting>
  <conditionalFormatting sqref="T1424:U1424">
    <cfRule type="cellIs" dxfId="1572" priority="2572" stopIfTrue="1" operator="equal">
      <formula>"NO APLICA"</formula>
    </cfRule>
  </conditionalFormatting>
  <conditionalFormatting sqref="V1424">
    <cfRule type="cellIs" dxfId="1571" priority="2571" stopIfTrue="1" operator="equal">
      <formula>"NO APLICA"</formula>
    </cfRule>
  </conditionalFormatting>
  <conditionalFormatting sqref="K1417:L1417 P1419:V1431 C1419:I1431 G1418 K1419:M1431 P1417:R1417 T1417:V1418 M1417:M1418 C1417:I1417 I1418">
    <cfRule type="cellIs" dxfId="1570" priority="2570" operator="equal">
      <formula>0</formula>
    </cfRule>
  </conditionalFormatting>
  <conditionalFormatting sqref="P1438">
    <cfRule type="cellIs" dxfId="1569" priority="2567" operator="equal">
      <formula>"NO VÁLIDO"</formula>
    </cfRule>
    <cfRule type="cellIs" dxfId="1568" priority="2568" operator="equal">
      <formula>"VÁLIDO"</formula>
    </cfRule>
  </conditionalFormatting>
  <conditionalFormatting sqref="M1445">
    <cfRule type="cellIs" dxfId="1567" priority="2564" operator="notEqual">
      <formula>"NO CUMPLE"</formula>
    </cfRule>
    <cfRule type="containsText" dxfId="1566" priority="2565" stopIfTrue="1" operator="containsText" text="NO CUMPLE">
      <formula>NOT(ISERROR(SEARCH("NO CUMPLE",M1445)))</formula>
    </cfRule>
    <cfRule type="containsText" dxfId="1565" priority="2566" stopIfTrue="1" operator="containsText" text="CUMPLE">
      <formula>NOT(ISERROR(SEARCH("CUMPLE",M1445)))</formula>
    </cfRule>
  </conditionalFormatting>
  <conditionalFormatting sqref="M1439:M1444">
    <cfRule type="cellIs" dxfId="1564" priority="2562" stopIfTrue="1" operator="equal">
      <formula>"cumple"</formula>
    </cfRule>
    <cfRule type="containsText" dxfId="1563" priority="2563" stopIfTrue="1" operator="containsText" text="NO CUMPLE">
      <formula>NOT(ISERROR(SEARCH("NO CUMPLE",M1439)))</formula>
    </cfRule>
  </conditionalFormatting>
  <conditionalFormatting sqref="L1439:L1444">
    <cfRule type="cellIs" dxfId="1562" priority="2560" stopIfTrue="1" operator="equal">
      <formula>"cumple"</formula>
    </cfRule>
    <cfRule type="containsText" dxfId="1561" priority="2561" stopIfTrue="1" operator="containsText" text="NO CUMPLE">
      <formula>NOT(ISERROR(SEARCH("NO CUMPLE",L1439)))</formula>
    </cfRule>
  </conditionalFormatting>
  <conditionalFormatting sqref="D1420:D1422">
    <cfRule type="cellIs" dxfId="1560" priority="2544" stopIfTrue="1" operator="greaterThan">
      <formula>0</formula>
    </cfRule>
  </conditionalFormatting>
  <conditionalFormatting sqref="D1420:D1422 F1420:H1422">
    <cfRule type="cellIs" dxfId="1559" priority="2543" stopIfTrue="1" operator="greaterThan">
      <formula>0</formula>
    </cfRule>
  </conditionalFormatting>
  <conditionalFormatting sqref="T1420:V1422">
    <cfRule type="cellIs" dxfId="1558" priority="2541" stopIfTrue="1" operator="equal">
      <formula>"NO"</formula>
    </cfRule>
    <cfRule type="cellIs" dxfId="1557" priority="2542" stopIfTrue="1" operator="equal">
      <formula>"SI"</formula>
    </cfRule>
  </conditionalFormatting>
  <conditionalFormatting sqref="T1420:V1421">
    <cfRule type="cellIs" dxfId="1556" priority="2540" stopIfTrue="1" operator="equal">
      <formula>"NO APLICA"</formula>
    </cfRule>
  </conditionalFormatting>
  <conditionalFormatting sqref="T1422:U1422">
    <cfRule type="cellIs" dxfId="1555" priority="2539" stopIfTrue="1" operator="equal">
      <formula>"NO APLICA"</formula>
    </cfRule>
  </conditionalFormatting>
  <conditionalFormatting sqref="T1422:U1422">
    <cfRule type="cellIs" dxfId="1554" priority="2538" stopIfTrue="1" operator="equal">
      <formula>"NO APLICA"</formula>
    </cfRule>
  </conditionalFormatting>
  <conditionalFormatting sqref="V1422">
    <cfRule type="cellIs" dxfId="1553" priority="2537" stopIfTrue="1" operator="equal">
      <formula>"NO APLICA"</formula>
    </cfRule>
  </conditionalFormatting>
  <conditionalFormatting sqref="T1419:U1419">
    <cfRule type="cellIs" dxfId="1552" priority="2536" stopIfTrue="1" operator="equal">
      <formula>"NO APLICA"</formula>
    </cfRule>
  </conditionalFormatting>
  <conditionalFormatting sqref="T1419:U1419">
    <cfRule type="cellIs" dxfId="1551" priority="2535" stopIfTrue="1" operator="equal">
      <formula>"NO APLICA"</formula>
    </cfRule>
  </conditionalFormatting>
  <conditionalFormatting sqref="V1419">
    <cfRule type="cellIs" dxfId="1550" priority="2534" stopIfTrue="1" operator="equal">
      <formula>"NO APLICA"</formula>
    </cfRule>
  </conditionalFormatting>
  <conditionalFormatting sqref="C1452:I1455 K1452:M1455 P1452:V1453 C1457:I1466 F1456:G1456 K1457:M1466 M1456 P1457:V1466 R1455 T1455:V1456 I1456 R1454:V1454">
    <cfRule type="cellIs" dxfId="1549" priority="2433" stopIfTrue="1" operator="greaterThan">
      <formula>0</formula>
    </cfRule>
  </conditionalFormatting>
  <conditionalFormatting sqref="D1460:D1465">
    <cfRule type="cellIs" dxfId="1548" priority="2432" stopIfTrue="1" operator="greaterThan">
      <formula>0</formula>
    </cfRule>
  </conditionalFormatting>
  <conditionalFormatting sqref="D1460:D1465 F1460:H1465">
    <cfRule type="cellIs" dxfId="1547" priority="2431" stopIfTrue="1" operator="greaterThan">
      <formula>0</formula>
    </cfRule>
  </conditionalFormatting>
  <conditionalFormatting sqref="H1452:H1455 H1457:H1465">
    <cfRule type="cellIs" dxfId="1546" priority="2430" stopIfTrue="1" operator="greaterThan">
      <formula>0</formula>
    </cfRule>
  </conditionalFormatting>
  <conditionalFormatting sqref="E1452:E1455 E1457:E1465">
    <cfRule type="cellIs" dxfId="1545" priority="2429" stopIfTrue="1" operator="greaterThan">
      <formula>0</formula>
    </cfRule>
  </conditionalFormatting>
  <conditionalFormatting sqref="K1474:K1479">
    <cfRule type="containsText" dxfId="1544" priority="2427" stopIfTrue="1" operator="containsText" text="NO CUMPLE">
      <formula>NOT(ISERROR(SEARCH("NO CUMPLE",K1474)))</formula>
    </cfRule>
    <cfRule type="containsText" dxfId="1543" priority="2428" stopIfTrue="1" operator="containsText" text="CUMPLE">
      <formula>NOT(ISERROR(SEARCH("CUMPLE",K1474)))</formula>
    </cfRule>
  </conditionalFormatting>
  <conditionalFormatting sqref="S1473">
    <cfRule type="cellIs" dxfId="1542" priority="2425" operator="greaterThanOrEqual">
      <formula>NUMMINCONT</formula>
    </cfRule>
    <cfRule type="cellIs" dxfId="1541" priority="2426" operator="lessThan">
      <formula>NUMMINCONT</formula>
    </cfRule>
  </conditionalFormatting>
  <conditionalFormatting sqref="T1460:V1465">
    <cfRule type="cellIs" dxfId="1540" priority="2423" stopIfTrue="1" operator="equal">
      <formula>"NO"</formula>
    </cfRule>
    <cfRule type="cellIs" dxfId="1539" priority="2424" stopIfTrue="1" operator="equal">
      <formula>"SI"</formula>
    </cfRule>
  </conditionalFormatting>
  <conditionalFormatting sqref="T1460:V1461">
    <cfRule type="cellIs" dxfId="1538" priority="2422" stopIfTrue="1" operator="equal">
      <formula>"NO APLICA"</formula>
    </cfRule>
  </conditionalFormatting>
  <conditionalFormatting sqref="T1462:U1465">
    <cfRule type="cellIs" dxfId="1537" priority="2421" stopIfTrue="1" operator="equal">
      <formula>"NO APLICA"</formula>
    </cfRule>
  </conditionalFormatting>
  <conditionalFormatting sqref="T1462:U1462">
    <cfRule type="cellIs" dxfId="1536" priority="2420" stopIfTrue="1" operator="equal">
      <formula>"NO APLICA"</formula>
    </cfRule>
  </conditionalFormatting>
  <conditionalFormatting sqref="V1462:V1465">
    <cfRule type="cellIs" dxfId="1535" priority="2419" stopIfTrue="1" operator="equal">
      <formula>"NO APLICA"</formula>
    </cfRule>
  </conditionalFormatting>
  <conditionalFormatting sqref="V1471">
    <cfRule type="cellIs" dxfId="1534" priority="2417" operator="equal">
      <formula>"CUMPLE"</formula>
    </cfRule>
    <cfRule type="cellIs" dxfId="1533" priority="2418" operator="equal">
      <formula>"NO CUMPLE"</formula>
    </cfRule>
  </conditionalFormatting>
  <conditionalFormatting sqref="V1471:V1473">
    <cfRule type="cellIs" dxfId="1532" priority="2416" operator="equal">
      <formula>"VERIFICAR"</formula>
    </cfRule>
  </conditionalFormatting>
  <conditionalFormatting sqref="T1466:V1466">
    <cfRule type="cellIs" dxfId="1531" priority="2414" stopIfTrue="1" operator="equal">
      <formula>"NO"</formula>
    </cfRule>
    <cfRule type="cellIs" dxfId="1530" priority="2415" stopIfTrue="1" operator="equal">
      <formula>"SI"</formula>
    </cfRule>
  </conditionalFormatting>
  <conditionalFormatting sqref="T1466:U1466">
    <cfRule type="cellIs" dxfId="1529" priority="2413" stopIfTrue="1" operator="equal">
      <formula>"NO APLICA"</formula>
    </cfRule>
  </conditionalFormatting>
  <conditionalFormatting sqref="V1466">
    <cfRule type="cellIs" dxfId="1528" priority="2412" stopIfTrue="1" operator="equal">
      <formula>"NO APLICA"</formula>
    </cfRule>
  </conditionalFormatting>
  <conditionalFormatting sqref="T1476">
    <cfRule type="cellIs" dxfId="1527" priority="2410" operator="equal">
      <formula>"CUMPLE"</formula>
    </cfRule>
    <cfRule type="cellIs" dxfId="1526" priority="2411" operator="equal">
      <formula>"NO CUMPLE"</formula>
    </cfRule>
  </conditionalFormatting>
  <conditionalFormatting sqref="T1476">
    <cfRule type="cellIs" dxfId="1525" priority="2409" operator="equal">
      <formula>"VERIFICAR"</formula>
    </cfRule>
  </conditionalFormatting>
  <conditionalFormatting sqref="H1480">
    <cfRule type="containsText" dxfId="1524" priority="2390" stopIfTrue="1" operator="containsText" text="NO CUMPLE">
      <formula>NOT(ISERROR(SEARCH("NO CUMPLE",H1480)))</formula>
    </cfRule>
    <cfRule type="containsText" dxfId="1523" priority="2391" stopIfTrue="1" operator="containsText" text="CUMPLE">
      <formula>NOT(ISERROR(SEARCH("CUMPLE",H1480)))</formula>
    </cfRule>
  </conditionalFormatting>
  <conditionalFormatting sqref="J1480">
    <cfRule type="containsText" dxfId="1522" priority="2388" stopIfTrue="1" operator="containsText" text="NO CUMPLE">
      <formula>NOT(ISERROR(SEARCH("NO CUMPLE",J1480)))</formula>
    </cfRule>
    <cfRule type="containsText" dxfId="1521" priority="2389" stopIfTrue="1" operator="containsText" text="CUMPLE">
      <formula>NOT(ISERROR(SEARCH("CUMPLE",J1480)))</formula>
    </cfRule>
  </conditionalFormatting>
  <conditionalFormatting sqref="K1480">
    <cfRule type="containsText" dxfId="1520" priority="2386" stopIfTrue="1" operator="containsText" text="NO CUMPLE">
      <formula>NOT(ISERROR(SEARCH("NO CUMPLE",K1480)))</formula>
    </cfRule>
    <cfRule type="containsText" dxfId="1519" priority="2387" stopIfTrue="1" operator="containsText" text="CUMPLE">
      <formula>NOT(ISERROR(SEARCH("CUMPLE",K1480)))</formula>
    </cfRule>
  </conditionalFormatting>
  <conditionalFormatting sqref="O1479">
    <cfRule type="containsText" dxfId="1518" priority="2384" stopIfTrue="1" operator="containsText" text="NO CUMPLE">
      <formula>NOT(ISERROR(SEARCH("NO CUMPLE",O1479)))</formula>
    </cfRule>
    <cfRule type="containsText" dxfId="1517" priority="2385" stopIfTrue="1" operator="containsText" text="CUMPLE">
      <formula>NOT(ISERROR(SEARCH("CUMPLE",O1479)))</formula>
    </cfRule>
  </conditionalFormatting>
  <conditionalFormatting sqref="O1480:S1480">
    <cfRule type="cellIs" dxfId="1516" priority="2383" operator="equal">
      <formula>"EL PROPONENTE SE DEBE REQUERIR POR EXPERIENCIA MINIMA EXIGIDA"</formula>
    </cfRule>
  </conditionalFormatting>
  <conditionalFormatting sqref="J1452:J1466">
    <cfRule type="cellIs" dxfId="1515" priority="2382" stopIfTrue="1" operator="greaterThan">
      <formula>0</formula>
    </cfRule>
  </conditionalFormatting>
  <conditionalFormatting sqref="N1474:N1479">
    <cfRule type="cellIs" dxfId="1514" priority="2380" operator="equal">
      <formula>"NO"</formula>
    </cfRule>
    <cfRule type="cellIs" dxfId="1513" priority="2381" operator="equal">
      <formula>"SI"</formula>
    </cfRule>
  </conditionalFormatting>
  <conditionalFormatting sqref="I1466">
    <cfRule type="cellIs" dxfId="1512" priority="2379" stopIfTrue="1" operator="greaterThan">
      <formula>0</formula>
    </cfRule>
  </conditionalFormatting>
  <conditionalFormatting sqref="K1452:L1455 K1457:L1466">
    <cfRule type="cellIs" dxfId="1511" priority="2378" operator="notBetween">
      <formula>$Q$17</formula>
      <formula>$R$17</formula>
    </cfRule>
  </conditionalFormatting>
  <conditionalFormatting sqref="B1452:B1455 B1457:B1466">
    <cfRule type="cellIs" dxfId="1510" priority="2377" stopIfTrue="1" operator="greaterThan">
      <formula>0</formula>
    </cfRule>
  </conditionalFormatting>
  <conditionalFormatting sqref="T1458:V1459 T1452:V1454">
    <cfRule type="cellIs" dxfId="1509" priority="2375" stopIfTrue="1" operator="equal">
      <formula>"NO"</formula>
    </cfRule>
    <cfRule type="cellIs" dxfId="1508" priority="2376" stopIfTrue="1" operator="equal">
      <formula>"SI"</formula>
    </cfRule>
  </conditionalFormatting>
  <conditionalFormatting sqref="T1458:V1458 T1452:V1453">
    <cfRule type="cellIs" dxfId="1507" priority="2374" stopIfTrue="1" operator="equal">
      <formula>"NO APLICA"</formula>
    </cfRule>
  </conditionalFormatting>
  <conditionalFormatting sqref="T1459:U1459">
    <cfRule type="cellIs" dxfId="1506" priority="2373" stopIfTrue="1" operator="equal">
      <formula>"NO APLICA"</formula>
    </cfRule>
  </conditionalFormatting>
  <conditionalFormatting sqref="T1459:U1459">
    <cfRule type="cellIs" dxfId="1505" priority="2372" stopIfTrue="1" operator="equal">
      <formula>"NO APLICA"</formula>
    </cfRule>
  </conditionalFormatting>
  <conditionalFormatting sqref="V1459">
    <cfRule type="cellIs" dxfId="1504" priority="2371" stopIfTrue="1" operator="equal">
      <formula>"NO APLICA"</formula>
    </cfRule>
  </conditionalFormatting>
  <conditionalFormatting sqref="C1452:I1455 K1452:M1455 P1452:V1453 C1457:I1466 F1456:G1456 K1457:M1466 M1456 P1457:V1466 R1455 T1455:V1456 I1456 R1454:V1454">
    <cfRule type="cellIs" dxfId="1503" priority="2370" operator="equal">
      <formula>0</formula>
    </cfRule>
  </conditionalFormatting>
  <conditionalFormatting sqref="P1473">
    <cfRule type="cellIs" dxfId="1502" priority="2367" operator="equal">
      <formula>"NO VÁLIDO"</formula>
    </cfRule>
    <cfRule type="cellIs" dxfId="1501" priority="2368" operator="equal">
      <formula>"VÁLIDO"</formula>
    </cfRule>
  </conditionalFormatting>
  <conditionalFormatting sqref="M1480">
    <cfRule type="cellIs" dxfId="1500" priority="2364" operator="notEqual">
      <formula>"NO CUMPLE"</formula>
    </cfRule>
    <cfRule type="containsText" dxfId="1499" priority="2365" stopIfTrue="1" operator="containsText" text="NO CUMPLE">
      <formula>NOT(ISERROR(SEARCH("NO CUMPLE",M1480)))</formula>
    </cfRule>
    <cfRule type="containsText" dxfId="1498" priority="2366" stopIfTrue="1" operator="containsText" text="CUMPLE">
      <formula>NOT(ISERROR(SEARCH("CUMPLE",M1480)))</formula>
    </cfRule>
  </conditionalFormatting>
  <conditionalFormatting sqref="M1474:M1479">
    <cfRule type="cellIs" dxfId="1497" priority="2362" stopIfTrue="1" operator="equal">
      <formula>"cumple"</formula>
    </cfRule>
    <cfRule type="containsText" dxfId="1496" priority="2363" stopIfTrue="1" operator="containsText" text="NO CUMPLE">
      <formula>NOT(ISERROR(SEARCH("NO CUMPLE",M1474)))</formula>
    </cfRule>
  </conditionalFormatting>
  <conditionalFormatting sqref="L1474:L1479">
    <cfRule type="cellIs" dxfId="1495" priority="2360" stopIfTrue="1" operator="equal">
      <formula>"cumple"</formula>
    </cfRule>
    <cfRule type="containsText" dxfId="1494" priority="2361" stopIfTrue="1" operator="containsText" text="NO CUMPLE">
      <formula>NOT(ISERROR(SEARCH("NO CUMPLE",L1474)))</formula>
    </cfRule>
  </conditionalFormatting>
  <conditionalFormatting sqref="D1455 D1457">
    <cfRule type="cellIs" dxfId="1493" priority="2344" stopIfTrue="1" operator="greaterThan">
      <formula>0</formula>
    </cfRule>
  </conditionalFormatting>
  <conditionalFormatting sqref="D1455 F1455:H1455 D1457 F1457:H1457 F1456:G1456">
    <cfRule type="cellIs" dxfId="1492" priority="2343" stopIfTrue="1" operator="greaterThan">
      <formula>0</formula>
    </cfRule>
  </conditionalFormatting>
  <conditionalFormatting sqref="T1455:V1457">
    <cfRule type="cellIs" dxfId="1491" priority="2341" stopIfTrue="1" operator="equal">
      <formula>"NO"</formula>
    </cfRule>
    <cfRule type="cellIs" dxfId="1490" priority="2342" stopIfTrue="1" operator="equal">
      <formula>"SI"</formula>
    </cfRule>
  </conditionalFormatting>
  <conditionalFormatting sqref="T1455:V1456">
    <cfRule type="cellIs" dxfId="1489" priority="2340" stopIfTrue="1" operator="equal">
      <formula>"NO APLICA"</formula>
    </cfRule>
  </conditionalFormatting>
  <conditionalFormatting sqref="T1457:U1457">
    <cfRule type="cellIs" dxfId="1488" priority="2339" stopIfTrue="1" operator="equal">
      <formula>"NO APLICA"</formula>
    </cfRule>
  </conditionalFormatting>
  <conditionalFormatting sqref="T1457:U1457">
    <cfRule type="cellIs" dxfId="1487" priority="2338" stopIfTrue="1" operator="equal">
      <formula>"NO APLICA"</formula>
    </cfRule>
  </conditionalFormatting>
  <conditionalFormatting sqref="V1457">
    <cfRule type="cellIs" dxfId="1486" priority="2337" stopIfTrue="1" operator="equal">
      <formula>"NO APLICA"</formula>
    </cfRule>
  </conditionalFormatting>
  <conditionalFormatting sqref="T1454:U1454">
    <cfRule type="cellIs" dxfId="1485" priority="2336" stopIfTrue="1" operator="equal">
      <formula>"NO APLICA"</formula>
    </cfRule>
  </conditionalFormatting>
  <conditionalFormatting sqref="T1454:U1454">
    <cfRule type="cellIs" dxfId="1484" priority="2335" stopIfTrue="1" operator="equal">
      <formula>"NO APLICA"</formula>
    </cfRule>
  </conditionalFormatting>
  <conditionalFormatting sqref="V1454">
    <cfRule type="cellIs" dxfId="1483" priority="2334" stopIfTrue="1" operator="equal">
      <formula>"NO APLICA"</formula>
    </cfRule>
  </conditionalFormatting>
  <conditionalFormatting sqref="C1487:I1487 K1487:M1487 G1488 P1487:R1487 P1488:Q1488 T1487:V1488 M1488 I1488">
    <cfRule type="cellIs" dxfId="1482" priority="2333" stopIfTrue="1" operator="greaterThan">
      <formula>0</formula>
    </cfRule>
  </conditionalFormatting>
  <conditionalFormatting sqref="D1492:D1497">
    <cfRule type="cellIs" dxfId="1481" priority="2332" stopIfTrue="1" operator="greaterThan">
      <formula>0</formula>
    </cfRule>
  </conditionalFormatting>
  <conditionalFormatting sqref="D1492:D1497 F1492:H1497">
    <cfRule type="cellIs" dxfId="1480" priority="2331" stopIfTrue="1" operator="greaterThan">
      <formula>0</formula>
    </cfRule>
  </conditionalFormatting>
  <conditionalFormatting sqref="H1487">
    <cfRule type="cellIs" dxfId="1479" priority="2330" stopIfTrue="1" operator="greaterThan">
      <formula>0</formula>
    </cfRule>
  </conditionalFormatting>
  <conditionalFormatting sqref="E1487">
    <cfRule type="cellIs" dxfId="1478" priority="2329" stopIfTrue="1" operator="greaterThan">
      <formula>0</formula>
    </cfRule>
  </conditionalFormatting>
  <conditionalFormatting sqref="K1506:K1511">
    <cfRule type="containsText" dxfId="1477" priority="2327" stopIfTrue="1" operator="containsText" text="NO CUMPLE">
      <formula>NOT(ISERROR(SEARCH("NO CUMPLE",K1506)))</formula>
    </cfRule>
    <cfRule type="containsText" dxfId="1476" priority="2328" stopIfTrue="1" operator="containsText" text="CUMPLE">
      <formula>NOT(ISERROR(SEARCH("CUMPLE",K1506)))</formula>
    </cfRule>
  </conditionalFormatting>
  <conditionalFormatting sqref="S1505">
    <cfRule type="cellIs" dxfId="1475" priority="2325" operator="greaterThanOrEqual">
      <formula>NUMMINCONT</formula>
    </cfRule>
    <cfRule type="cellIs" dxfId="1474" priority="2326" operator="lessThan">
      <formula>NUMMINCONT</formula>
    </cfRule>
  </conditionalFormatting>
  <conditionalFormatting sqref="T1492:V1497">
    <cfRule type="cellIs" dxfId="1473" priority="2323" stopIfTrue="1" operator="equal">
      <formula>"NO"</formula>
    </cfRule>
    <cfRule type="cellIs" dxfId="1472" priority="2324" stopIfTrue="1" operator="equal">
      <formula>"SI"</formula>
    </cfRule>
  </conditionalFormatting>
  <conditionalFormatting sqref="T1492:V1493">
    <cfRule type="cellIs" dxfId="1471" priority="2322" stopIfTrue="1" operator="equal">
      <formula>"NO APLICA"</formula>
    </cfRule>
  </conditionalFormatting>
  <conditionalFormatting sqref="T1494:U1497">
    <cfRule type="cellIs" dxfId="1470" priority="2321" stopIfTrue="1" operator="equal">
      <formula>"NO APLICA"</formula>
    </cfRule>
  </conditionalFormatting>
  <conditionalFormatting sqref="T1494:U1494">
    <cfRule type="cellIs" dxfId="1469" priority="2320" stopIfTrue="1" operator="equal">
      <formula>"NO APLICA"</formula>
    </cfRule>
  </conditionalFormatting>
  <conditionalFormatting sqref="V1494:V1497">
    <cfRule type="cellIs" dxfId="1468" priority="2319" stopIfTrue="1" operator="equal">
      <formula>"NO APLICA"</formula>
    </cfRule>
  </conditionalFormatting>
  <conditionalFormatting sqref="V1503">
    <cfRule type="cellIs" dxfId="1467" priority="2317" operator="equal">
      <formula>"CUMPLE"</formula>
    </cfRule>
    <cfRule type="cellIs" dxfId="1466" priority="2318" operator="equal">
      <formula>"NO CUMPLE"</formula>
    </cfRule>
  </conditionalFormatting>
  <conditionalFormatting sqref="V1503:V1505">
    <cfRule type="cellIs" dxfId="1465" priority="2316" operator="equal">
      <formula>"VERIFICAR"</formula>
    </cfRule>
  </conditionalFormatting>
  <conditionalFormatting sqref="T1498:V1498">
    <cfRule type="cellIs" dxfId="1464" priority="2314" stopIfTrue="1" operator="equal">
      <formula>"NO"</formula>
    </cfRule>
    <cfRule type="cellIs" dxfId="1463" priority="2315" stopIfTrue="1" operator="equal">
      <formula>"SI"</formula>
    </cfRule>
  </conditionalFormatting>
  <conditionalFormatting sqref="T1498:U1498">
    <cfRule type="cellIs" dxfId="1462" priority="2313" stopIfTrue="1" operator="equal">
      <formula>"NO APLICA"</formula>
    </cfRule>
  </conditionalFormatting>
  <conditionalFormatting sqref="V1498">
    <cfRule type="cellIs" dxfId="1461" priority="2312" stopIfTrue="1" operator="equal">
      <formula>"NO APLICA"</formula>
    </cfRule>
  </conditionalFormatting>
  <conditionalFormatting sqref="T1508">
    <cfRule type="cellIs" dxfId="1460" priority="2310" operator="equal">
      <formula>"CUMPLE"</formula>
    </cfRule>
    <cfRule type="cellIs" dxfId="1459" priority="2311" operator="equal">
      <formula>"NO CUMPLE"</formula>
    </cfRule>
  </conditionalFormatting>
  <conditionalFormatting sqref="T1508">
    <cfRule type="cellIs" dxfId="1458" priority="2309" operator="equal">
      <formula>"VERIFICAR"</formula>
    </cfRule>
  </conditionalFormatting>
  <conditionalFormatting sqref="H1512">
    <cfRule type="containsText" dxfId="1457" priority="2290" stopIfTrue="1" operator="containsText" text="NO CUMPLE">
      <formula>NOT(ISERROR(SEARCH("NO CUMPLE",H1512)))</formula>
    </cfRule>
    <cfRule type="containsText" dxfId="1456" priority="2291" stopIfTrue="1" operator="containsText" text="CUMPLE">
      <formula>NOT(ISERROR(SEARCH("CUMPLE",H1512)))</formula>
    </cfRule>
  </conditionalFormatting>
  <conditionalFormatting sqref="J1512">
    <cfRule type="containsText" dxfId="1455" priority="2288" stopIfTrue="1" operator="containsText" text="NO CUMPLE">
      <formula>NOT(ISERROR(SEARCH("NO CUMPLE",J1512)))</formula>
    </cfRule>
    <cfRule type="containsText" dxfId="1454" priority="2289" stopIfTrue="1" operator="containsText" text="CUMPLE">
      <formula>NOT(ISERROR(SEARCH("CUMPLE",J1512)))</formula>
    </cfRule>
  </conditionalFormatting>
  <conditionalFormatting sqref="K1512">
    <cfRule type="containsText" dxfId="1453" priority="2286" stopIfTrue="1" operator="containsText" text="NO CUMPLE">
      <formula>NOT(ISERROR(SEARCH("NO CUMPLE",K1512)))</formula>
    </cfRule>
    <cfRule type="containsText" dxfId="1452" priority="2287" stopIfTrue="1" operator="containsText" text="CUMPLE">
      <formula>NOT(ISERROR(SEARCH("CUMPLE",K1512)))</formula>
    </cfRule>
  </conditionalFormatting>
  <conditionalFormatting sqref="O1511">
    <cfRule type="containsText" dxfId="1451" priority="2284" stopIfTrue="1" operator="containsText" text="NO CUMPLE">
      <formula>NOT(ISERROR(SEARCH("NO CUMPLE",O1511)))</formula>
    </cfRule>
    <cfRule type="containsText" dxfId="1450" priority="2285" stopIfTrue="1" operator="containsText" text="CUMPLE">
      <formula>NOT(ISERROR(SEARCH("CUMPLE",O1511)))</formula>
    </cfRule>
  </conditionalFormatting>
  <conditionalFormatting sqref="O1512:S1512">
    <cfRule type="cellIs" dxfId="1449" priority="2283" operator="equal">
      <formula>"EL PROPONENTE SE DEBE REQUERIR POR EXPERIENCIA MINIMA EXIGIDA"</formula>
    </cfRule>
  </conditionalFormatting>
  <conditionalFormatting sqref="N1506:N1511">
    <cfRule type="cellIs" dxfId="1448" priority="2280" operator="equal">
      <formula>"NO"</formula>
    </cfRule>
    <cfRule type="cellIs" dxfId="1447" priority="2281" operator="equal">
      <formula>"SI"</formula>
    </cfRule>
  </conditionalFormatting>
  <conditionalFormatting sqref="I1498">
    <cfRule type="cellIs" dxfId="1446" priority="2279" stopIfTrue="1" operator="greaterThan">
      <formula>0</formula>
    </cfRule>
  </conditionalFormatting>
  <conditionalFormatting sqref="K1487:L1487">
    <cfRule type="cellIs" dxfId="1445" priority="2278" operator="notBetween">
      <formula>$Q$17</formula>
      <formula>$R$17</formula>
    </cfRule>
  </conditionalFormatting>
  <conditionalFormatting sqref="B1487">
    <cfRule type="cellIs" dxfId="1444" priority="2277" stopIfTrue="1" operator="greaterThan">
      <formula>0</formula>
    </cfRule>
  </conditionalFormatting>
  <conditionalFormatting sqref="T1487:V1489">
    <cfRule type="cellIs" dxfId="1443" priority="2275" stopIfTrue="1" operator="equal">
      <formula>"NO"</formula>
    </cfRule>
    <cfRule type="cellIs" dxfId="1442" priority="2276" stopIfTrue="1" operator="equal">
      <formula>"SI"</formula>
    </cfRule>
  </conditionalFormatting>
  <conditionalFormatting sqref="T1487:V1488">
    <cfRule type="cellIs" dxfId="1441" priority="2274" stopIfTrue="1" operator="equal">
      <formula>"NO APLICA"</formula>
    </cfRule>
  </conditionalFormatting>
  <conditionalFormatting sqref="T1491:U1491">
    <cfRule type="cellIs" dxfId="1440" priority="2273" stopIfTrue="1" operator="equal">
      <formula>"NO APLICA"</formula>
    </cfRule>
  </conditionalFormatting>
  <conditionalFormatting sqref="T1491:U1491">
    <cfRule type="cellIs" dxfId="1439" priority="2272" stopIfTrue="1" operator="equal">
      <formula>"NO APLICA"</formula>
    </cfRule>
  </conditionalFormatting>
  <conditionalFormatting sqref="V1491">
    <cfRule type="cellIs" dxfId="1438" priority="2271" stopIfTrue="1" operator="equal">
      <formula>"NO APLICA"</formula>
    </cfRule>
  </conditionalFormatting>
  <conditionalFormatting sqref="C1487:I1487 K1487:M1487 G1488 P1487:R1487 P1488:Q1488 T1487:V1488 M1488 I1488">
    <cfRule type="cellIs" dxfId="1437" priority="2270" operator="equal">
      <formula>0</formula>
    </cfRule>
  </conditionalFormatting>
  <conditionalFormatting sqref="P1505">
    <cfRule type="cellIs" dxfId="1436" priority="2267" operator="equal">
      <formula>"NO VÁLIDO"</formula>
    </cfRule>
    <cfRule type="cellIs" dxfId="1435" priority="2268" operator="equal">
      <formula>"VÁLIDO"</formula>
    </cfRule>
  </conditionalFormatting>
  <conditionalFormatting sqref="M1512">
    <cfRule type="cellIs" dxfId="1434" priority="2264" operator="notEqual">
      <formula>"NO CUMPLE"</formula>
    </cfRule>
    <cfRule type="containsText" dxfId="1433" priority="2265" stopIfTrue="1" operator="containsText" text="NO CUMPLE">
      <formula>NOT(ISERROR(SEARCH("NO CUMPLE",M1512)))</formula>
    </cfRule>
    <cfRule type="containsText" dxfId="1432" priority="2266" stopIfTrue="1" operator="containsText" text="CUMPLE">
      <formula>NOT(ISERROR(SEARCH("CUMPLE",M1512)))</formula>
    </cfRule>
  </conditionalFormatting>
  <conditionalFormatting sqref="M1506:M1511">
    <cfRule type="cellIs" dxfId="1431" priority="2262" stopIfTrue="1" operator="equal">
      <formula>"cumple"</formula>
    </cfRule>
    <cfRule type="containsText" dxfId="1430" priority="2263" stopIfTrue="1" operator="containsText" text="NO CUMPLE">
      <formula>NOT(ISERROR(SEARCH("NO CUMPLE",M1506)))</formula>
    </cfRule>
  </conditionalFormatting>
  <conditionalFormatting sqref="L1506:L1511">
    <cfRule type="cellIs" dxfId="1429" priority="2260" stopIfTrue="1" operator="equal">
      <formula>"cumple"</formula>
    </cfRule>
    <cfRule type="containsText" dxfId="1428" priority="2261" stopIfTrue="1" operator="containsText" text="NO CUMPLE">
      <formula>NOT(ISERROR(SEARCH("NO CUMPLE",L1506)))</formula>
    </cfRule>
  </conditionalFormatting>
  <conditionalFormatting sqref="T1490:U1490">
    <cfRule type="cellIs" dxfId="1427" priority="2239" stopIfTrue="1" operator="equal">
      <formula>"NO APLICA"</formula>
    </cfRule>
  </conditionalFormatting>
  <conditionalFormatting sqref="T1490:U1490">
    <cfRule type="cellIs" dxfId="1426" priority="2238" stopIfTrue="1" operator="equal">
      <formula>"NO APLICA"</formula>
    </cfRule>
  </conditionalFormatting>
  <conditionalFormatting sqref="V1490">
    <cfRule type="cellIs" dxfId="1425" priority="2237" stopIfTrue="1" operator="equal">
      <formula>"NO APLICA"</formula>
    </cfRule>
  </conditionalFormatting>
  <conditionalFormatting sqref="T1489:U1489">
    <cfRule type="cellIs" dxfId="1424" priority="2236" stopIfTrue="1" operator="equal">
      <formula>"NO APLICA"</formula>
    </cfRule>
  </conditionalFormatting>
  <conditionalFormatting sqref="T1489:U1489">
    <cfRule type="cellIs" dxfId="1423" priority="2235" stopIfTrue="1" operator="equal">
      <formula>"NO APLICA"</formula>
    </cfRule>
  </conditionalFormatting>
  <conditionalFormatting sqref="V1489">
    <cfRule type="cellIs" dxfId="1422" priority="2234" stopIfTrue="1" operator="equal">
      <formula>"NO APLICA"</formula>
    </cfRule>
  </conditionalFormatting>
  <conditionalFormatting sqref="C1519:I1533 K1519:M1533 P1519:V1533">
    <cfRule type="cellIs" dxfId="1421" priority="2233" stopIfTrue="1" operator="greaterThan">
      <formula>0</formula>
    </cfRule>
  </conditionalFormatting>
  <conditionalFormatting sqref="D1527:D1532">
    <cfRule type="cellIs" dxfId="1420" priority="2232" stopIfTrue="1" operator="greaterThan">
      <formula>0</formula>
    </cfRule>
  </conditionalFormatting>
  <conditionalFormatting sqref="D1527:D1532 F1527:H1532">
    <cfRule type="cellIs" dxfId="1419" priority="2231" stopIfTrue="1" operator="greaterThan">
      <formula>0</formula>
    </cfRule>
  </conditionalFormatting>
  <conditionalFormatting sqref="H1519:H1532">
    <cfRule type="cellIs" dxfId="1418" priority="2230" stopIfTrue="1" operator="greaterThan">
      <formula>0</formula>
    </cfRule>
  </conditionalFormatting>
  <conditionalFormatting sqref="E1519:E1532">
    <cfRule type="cellIs" dxfId="1417" priority="2229" stopIfTrue="1" operator="greaterThan">
      <formula>0</formula>
    </cfRule>
  </conditionalFormatting>
  <conditionalFormatting sqref="K1541:K1546">
    <cfRule type="containsText" dxfId="1416" priority="2227" stopIfTrue="1" operator="containsText" text="NO CUMPLE">
      <formula>NOT(ISERROR(SEARCH("NO CUMPLE",K1541)))</formula>
    </cfRule>
    <cfRule type="containsText" dxfId="1415" priority="2228" stopIfTrue="1" operator="containsText" text="CUMPLE">
      <formula>NOT(ISERROR(SEARCH("CUMPLE",K1541)))</formula>
    </cfRule>
  </conditionalFormatting>
  <conditionalFormatting sqref="S1540">
    <cfRule type="cellIs" dxfId="1414" priority="2225" operator="greaterThanOrEqual">
      <formula>NUMMINCONT</formula>
    </cfRule>
    <cfRule type="cellIs" dxfId="1413" priority="2226" operator="lessThan">
      <formula>NUMMINCONT</formula>
    </cfRule>
  </conditionalFormatting>
  <conditionalFormatting sqref="T1527:V1532">
    <cfRule type="cellIs" dxfId="1412" priority="2223" stopIfTrue="1" operator="equal">
      <formula>"NO"</formula>
    </cfRule>
    <cfRule type="cellIs" dxfId="1411" priority="2224" stopIfTrue="1" operator="equal">
      <formula>"SI"</formula>
    </cfRule>
  </conditionalFormatting>
  <conditionalFormatting sqref="T1527:V1528">
    <cfRule type="cellIs" dxfId="1410" priority="2222" stopIfTrue="1" operator="equal">
      <formula>"NO APLICA"</formula>
    </cfRule>
  </conditionalFormatting>
  <conditionalFormatting sqref="T1529:U1532">
    <cfRule type="cellIs" dxfId="1409" priority="2221" stopIfTrue="1" operator="equal">
      <formula>"NO APLICA"</formula>
    </cfRule>
  </conditionalFormatting>
  <conditionalFormatting sqref="T1529:U1529">
    <cfRule type="cellIs" dxfId="1408" priority="2220" stopIfTrue="1" operator="equal">
      <formula>"NO APLICA"</formula>
    </cfRule>
  </conditionalFormatting>
  <conditionalFormatting sqref="V1529:V1532">
    <cfRule type="cellIs" dxfId="1407" priority="2219" stopIfTrue="1" operator="equal">
      <formula>"NO APLICA"</formula>
    </cfRule>
  </conditionalFormatting>
  <conditionalFormatting sqref="V1538">
    <cfRule type="cellIs" dxfId="1406" priority="2217" operator="equal">
      <formula>"CUMPLE"</formula>
    </cfRule>
    <cfRule type="cellIs" dxfId="1405" priority="2218" operator="equal">
      <formula>"NO CUMPLE"</formula>
    </cfRule>
  </conditionalFormatting>
  <conditionalFormatting sqref="V1538:V1540">
    <cfRule type="cellIs" dxfId="1404" priority="2216" operator="equal">
      <formula>"VERIFICAR"</formula>
    </cfRule>
  </conditionalFormatting>
  <conditionalFormatting sqref="T1533:V1533">
    <cfRule type="cellIs" dxfId="1403" priority="2214" stopIfTrue="1" operator="equal">
      <formula>"NO"</formula>
    </cfRule>
    <cfRule type="cellIs" dxfId="1402" priority="2215" stopIfTrue="1" operator="equal">
      <formula>"SI"</formula>
    </cfRule>
  </conditionalFormatting>
  <conditionalFormatting sqref="T1533:U1533">
    <cfRule type="cellIs" dxfId="1401" priority="2213" stopIfTrue="1" operator="equal">
      <formula>"NO APLICA"</formula>
    </cfRule>
  </conditionalFormatting>
  <conditionalFormatting sqref="V1533">
    <cfRule type="cellIs" dxfId="1400" priority="2212" stopIfTrue="1" operator="equal">
      <formula>"NO APLICA"</formula>
    </cfRule>
  </conditionalFormatting>
  <conditionalFormatting sqref="T1543">
    <cfRule type="cellIs" dxfId="1399" priority="2210" operator="equal">
      <formula>"CUMPLE"</formula>
    </cfRule>
    <cfRule type="cellIs" dxfId="1398" priority="2211" operator="equal">
      <formula>"NO CUMPLE"</formula>
    </cfRule>
  </conditionalFormatting>
  <conditionalFormatting sqref="T1543">
    <cfRule type="cellIs" dxfId="1397" priority="2209" operator="equal">
      <formula>"VERIFICAR"</formula>
    </cfRule>
  </conditionalFormatting>
  <conditionalFormatting sqref="H1547">
    <cfRule type="containsText" dxfId="1396" priority="2190" stopIfTrue="1" operator="containsText" text="NO CUMPLE">
      <formula>NOT(ISERROR(SEARCH("NO CUMPLE",H1547)))</formula>
    </cfRule>
    <cfRule type="containsText" dxfId="1395" priority="2191" stopIfTrue="1" operator="containsText" text="CUMPLE">
      <formula>NOT(ISERROR(SEARCH("CUMPLE",H1547)))</formula>
    </cfRule>
  </conditionalFormatting>
  <conditionalFormatting sqref="J1547">
    <cfRule type="containsText" dxfId="1394" priority="2188" stopIfTrue="1" operator="containsText" text="NO CUMPLE">
      <formula>NOT(ISERROR(SEARCH("NO CUMPLE",J1547)))</formula>
    </cfRule>
    <cfRule type="containsText" dxfId="1393" priority="2189" stopIfTrue="1" operator="containsText" text="CUMPLE">
      <formula>NOT(ISERROR(SEARCH("CUMPLE",J1547)))</formula>
    </cfRule>
  </conditionalFormatting>
  <conditionalFormatting sqref="K1547">
    <cfRule type="containsText" dxfId="1392" priority="2186" stopIfTrue="1" operator="containsText" text="NO CUMPLE">
      <formula>NOT(ISERROR(SEARCH("NO CUMPLE",K1547)))</formula>
    </cfRule>
    <cfRule type="containsText" dxfId="1391" priority="2187" stopIfTrue="1" operator="containsText" text="CUMPLE">
      <formula>NOT(ISERROR(SEARCH("CUMPLE",K1547)))</formula>
    </cfRule>
  </conditionalFormatting>
  <conditionalFormatting sqref="O1546">
    <cfRule type="containsText" dxfId="1390" priority="2184" stopIfTrue="1" operator="containsText" text="NO CUMPLE">
      <formula>NOT(ISERROR(SEARCH("NO CUMPLE",O1546)))</formula>
    </cfRule>
    <cfRule type="containsText" dxfId="1389" priority="2185" stopIfTrue="1" operator="containsText" text="CUMPLE">
      <formula>NOT(ISERROR(SEARCH("CUMPLE",O1546)))</formula>
    </cfRule>
  </conditionalFormatting>
  <conditionalFormatting sqref="O1547:S1547">
    <cfRule type="cellIs" dxfId="1388" priority="2183" operator="equal">
      <formula>"EL PROPONENTE SE DEBE REQUERIR POR EXPERIENCIA MINIMA EXIGIDA"</formula>
    </cfRule>
  </conditionalFormatting>
  <conditionalFormatting sqref="J1519:J1533">
    <cfRule type="cellIs" dxfId="1387" priority="2182" stopIfTrue="1" operator="greaterThan">
      <formula>0</formula>
    </cfRule>
  </conditionalFormatting>
  <conditionalFormatting sqref="N1541:N1546">
    <cfRule type="cellIs" dxfId="1386" priority="2180" operator="equal">
      <formula>"NO"</formula>
    </cfRule>
    <cfRule type="cellIs" dxfId="1385" priority="2181" operator="equal">
      <formula>"SI"</formula>
    </cfRule>
  </conditionalFormatting>
  <conditionalFormatting sqref="I1533">
    <cfRule type="cellIs" dxfId="1384" priority="2179" stopIfTrue="1" operator="greaterThan">
      <formula>0</formula>
    </cfRule>
  </conditionalFormatting>
  <conditionalFormatting sqref="K1519:L1533">
    <cfRule type="cellIs" dxfId="1383" priority="2178" operator="notBetween">
      <formula>$Q$17</formula>
      <formula>$R$17</formula>
    </cfRule>
  </conditionalFormatting>
  <conditionalFormatting sqref="B1519:B1533">
    <cfRule type="cellIs" dxfId="1382" priority="2177" stopIfTrue="1" operator="greaterThan">
      <formula>0</formula>
    </cfRule>
  </conditionalFormatting>
  <conditionalFormatting sqref="T1525:V1526 T1519:V1521">
    <cfRule type="cellIs" dxfId="1381" priority="2175" stopIfTrue="1" operator="equal">
      <formula>"NO"</formula>
    </cfRule>
    <cfRule type="cellIs" dxfId="1380" priority="2176" stopIfTrue="1" operator="equal">
      <formula>"SI"</formula>
    </cfRule>
  </conditionalFormatting>
  <conditionalFormatting sqref="T1525:V1525 T1519:V1520">
    <cfRule type="cellIs" dxfId="1379" priority="2174" stopIfTrue="1" operator="equal">
      <formula>"NO APLICA"</formula>
    </cfRule>
  </conditionalFormatting>
  <conditionalFormatting sqref="T1526:U1526">
    <cfRule type="cellIs" dxfId="1378" priority="2173" stopIfTrue="1" operator="equal">
      <formula>"NO APLICA"</formula>
    </cfRule>
  </conditionalFormatting>
  <conditionalFormatting sqref="T1526:U1526">
    <cfRule type="cellIs" dxfId="1377" priority="2172" stopIfTrue="1" operator="equal">
      <formula>"NO APLICA"</formula>
    </cfRule>
  </conditionalFormatting>
  <conditionalFormatting sqref="V1526">
    <cfRule type="cellIs" dxfId="1376" priority="2171" stopIfTrue="1" operator="equal">
      <formula>"NO APLICA"</formula>
    </cfRule>
  </conditionalFormatting>
  <conditionalFormatting sqref="C1519:I1533 K1519:M1533 P1519:V1533">
    <cfRule type="cellIs" dxfId="1375" priority="2170" operator="equal">
      <formula>0</formula>
    </cfRule>
  </conditionalFormatting>
  <conditionalFormatting sqref="P1540">
    <cfRule type="cellIs" dxfId="1374" priority="2167" operator="equal">
      <formula>"NO VÁLIDO"</formula>
    </cfRule>
    <cfRule type="cellIs" dxfId="1373" priority="2168" operator="equal">
      <formula>"VÁLIDO"</formula>
    </cfRule>
  </conditionalFormatting>
  <conditionalFormatting sqref="M1547">
    <cfRule type="cellIs" dxfId="1372" priority="2164" operator="notEqual">
      <formula>"NO CUMPLE"</formula>
    </cfRule>
    <cfRule type="containsText" dxfId="1371" priority="2165" stopIfTrue="1" operator="containsText" text="NO CUMPLE">
      <formula>NOT(ISERROR(SEARCH("NO CUMPLE",M1547)))</formula>
    </cfRule>
    <cfRule type="containsText" dxfId="1370" priority="2166" stopIfTrue="1" operator="containsText" text="CUMPLE">
      <formula>NOT(ISERROR(SEARCH("CUMPLE",M1547)))</formula>
    </cfRule>
  </conditionalFormatting>
  <conditionalFormatting sqref="M1541:M1546">
    <cfRule type="cellIs" dxfId="1369" priority="2162" stopIfTrue="1" operator="equal">
      <formula>"cumple"</formula>
    </cfRule>
    <cfRule type="containsText" dxfId="1368" priority="2163" stopIfTrue="1" operator="containsText" text="NO CUMPLE">
      <formula>NOT(ISERROR(SEARCH("NO CUMPLE",M1541)))</formula>
    </cfRule>
  </conditionalFormatting>
  <conditionalFormatting sqref="L1541:L1546">
    <cfRule type="cellIs" dxfId="1367" priority="2160" stopIfTrue="1" operator="equal">
      <formula>"cumple"</formula>
    </cfRule>
    <cfRule type="containsText" dxfId="1366" priority="2161" stopIfTrue="1" operator="containsText" text="NO CUMPLE">
      <formula>NOT(ISERROR(SEARCH("NO CUMPLE",L1541)))</formula>
    </cfRule>
  </conditionalFormatting>
  <conditionalFormatting sqref="D1522:D1524">
    <cfRule type="cellIs" dxfId="1365" priority="2144" stopIfTrue="1" operator="greaterThan">
      <formula>0</formula>
    </cfRule>
  </conditionalFormatting>
  <conditionalFormatting sqref="D1522:D1524 F1522:H1524">
    <cfRule type="cellIs" dxfId="1364" priority="2143" stopIfTrue="1" operator="greaterThan">
      <formula>0</formula>
    </cfRule>
  </conditionalFormatting>
  <conditionalFormatting sqref="T1522:V1524">
    <cfRule type="cellIs" dxfId="1363" priority="2141" stopIfTrue="1" operator="equal">
      <formula>"NO"</formula>
    </cfRule>
    <cfRule type="cellIs" dxfId="1362" priority="2142" stopIfTrue="1" operator="equal">
      <formula>"SI"</formula>
    </cfRule>
  </conditionalFormatting>
  <conditionalFormatting sqref="T1522:V1523">
    <cfRule type="cellIs" dxfId="1361" priority="2140" stopIfTrue="1" operator="equal">
      <formula>"NO APLICA"</formula>
    </cfRule>
  </conditionalFormatting>
  <conditionalFormatting sqref="T1524:U1524">
    <cfRule type="cellIs" dxfId="1360" priority="2139" stopIfTrue="1" operator="equal">
      <formula>"NO APLICA"</formula>
    </cfRule>
  </conditionalFormatting>
  <conditionalFormatting sqref="T1524:U1524">
    <cfRule type="cellIs" dxfId="1359" priority="2138" stopIfTrue="1" operator="equal">
      <formula>"NO APLICA"</formula>
    </cfRule>
  </conditionalFormatting>
  <conditionalFormatting sqref="V1524">
    <cfRule type="cellIs" dxfId="1358" priority="2137" stopIfTrue="1" operator="equal">
      <formula>"NO APLICA"</formula>
    </cfRule>
  </conditionalFormatting>
  <conditionalFormatting sqref="T1521:U1521">
    <cfRule type="cellIs" dxfId="1357" priority="2136" stopIfTrue="1" operator="equal">
      <formula>"NO APLICA"</formula>
    </cfRule>
  </conditionalFormatting>
  <conditionalFormatting sqref="T1521:U1521">
    <cfRule type="cellIs" dxfId="1356" priority="2135" stopIfTrue="1" operator="equal">
      <formula>"NO APLICA"</formula>
    </cfRule>
  </conditionalFormatting>
  <conditionalFormatting sqref="V1521">
    <cfRule type="cellIs" dxfId="1355" priority="2134" stopIfTrue="1" operator="equal">
      <formula>"NO APLICA"</formula>
    </cfRule>
  </conditionalFormatting>
  <conditionalFormatting sqref="D1560:D1565">
    <cfRule type="cellIs" dxfId="1354" priority="2132" stopIfTrue="1" operator="greaterThan">
      <formula>0</formula>
    </cfRule>
  </conditionalFormatting>
  <conditionalFormatting sqref="D1560:D1565 F1560:H1565">
    <cfRule type="cellIs" dxfId="1353" priority="2131" stopIfTrue="1" operator="greaterThan">
      <formula>0</formula>
    </cfRule>
  </conditionalFormatting>
  <conditionalFormatting sqref="K1574:K1579">
    <cfRule type="containsText" dxfId="1352" priority="2127" stopIfTrue="1" operator="containsText" text="NO CUMPLE">
      <formula>NOT(ISERROR(SEARCH("NO CUMPLE",K1574)))</formula>
    </cfRule>
    <cfRule type="containsText" dxfId="1351" priority="2128" stopIfTrue="1" operator="containsText" text="CUMPLE">
      <formula>NOT(ISERROR(SEARCH("CUMPLE",K1574)))</formula>
    </cfRule>
  </conditionalFormatting>
  <conditionalFormatting sqref="S1573">
    <cfRule type="cellIs" dxfId="1350" priority="2125" operator="greaterThanOrEqual">
      <formula>NUMMINCONT</formula>
    </cfRule>
    <cfRule type="cellIs" dxfId="1349" priority="2126" operator="lessThan">
      <formula>NUMMINCONT</formula>
    </cfRule>
  </conditionalFormatting>
  <conditionalFormatting sqref="T1560:V1565">
    <cfRule type="cellIs" dxfId="1348" priority="2123" stopIfTrue="1" operator="equal">
      <formula>"NO"</formula>
    </cfRule>
    <cfRule type="cellIs" dxfId="1347" priority="2124" stopIfTrue="1" operator="equal">
      <formula>"SI"</formula>
    </cfRule>
  </conditionalFormatting>
  <conditionalFormatting sqref="T1560:V1561">
    <cfRule type="cellIs" dxfId="1346" priority="2122" stopIfTrue="1" operator="equal">
      <formula>"NO APLICA"</formula>
    </cfRule>
  </conditionalFormatting>
  <conditionalFormatting sqref="T1562:U1565">
    <cfRule type="cellIs" dxfId="1345" priority="2121" stopIfTrue="1" operator="equal">
      <formula>"NO APLICA"</formula>
    </cfRule>
  </conditionalFormatting>
  <conditionalFormatting sqref="T1562:U1562">
    <cfRule type="cellIs" dxfId="1344" priority="2120" stopIfTrue="1" operator="equal">
      <formula>"NO APLICA"</formula>
    </cfRule>
  </conditionalFormatting>
  <conditionalFormatting sqref="V1562:V1565">
    <cfRule type="cellIs" dxfId="1343" priority="2119" stopIfTrue="1" operator="equal">
      <formula>"NO APLICA"</formula>
    </cfRule>
  </conditionalFormatting>
  <conditionalFormatting sqref="V1571">
    <cfRule type="cellIs" dxfId="1342" priority="2117" operator="equal">
      <formula>"CUMPLE"</formula>
    </cfRule>
    <cfRule type="cellIs" dxfId="1341" priority="2118" operator="equal">
      <formula>"NO CUMPLE"</formula>
    </cfRule>
  </conditionalFormatting>
  <conditionalFormatting sqref="V1571:V1573">
    <cfRule type="cellIs" dxfId="1340" priority="2116" operator="equal">
      <formula>"VERIFICAR"</formula>
    </cfRule>
  </conditionalFormatting>
  <conditionalFormatting sqref="T1566:V1566">
    <cfRule type="cellIs" dxfId="1339" priority="2114" stopIfTrue="1" operator="equal">
      <formula>"NO"</formula>
    </cfRule>
    <cfRule type="cellIs" dxfId="1338" priority="2115" stopIfTrue="1" operator="equal">
      <formula>"SI"</formula>
    </cfRule>
  </conditionalFormatting>
  <conditionalFormatting sqref="T1566:U1566">
    <cfRule type="cellIs" dxfId="1337" priority="2113" stopIfTrue="1" operator="equal">
      <formula>"NO APLICA"</formula>
    </cfRule>
  </conditionalFormatting>
  <conditionalFormatting sqref="V1566">
    <cfRule type="cellIs" dxfId="1336" priority="2112" stopIfTrue="1" operator="equal">
      <formula>"NO APLICA"</formula>
    </cfRule>
  </conditionalFormatting>
  <conditionalFormatting sqref="T1576">
    <cfRule type="cellIs" dxfId="1335" priority="2110" operator="equal">
      <formula>"CUMPLE"</formula>
    </cfRule>
    <cfRule type="cellIs" dxfId="1334" priority="2111" operator="equal">
      <formula>"NO CUMPLE"</formula>
    </cfRule>
  </conditionalFormatting>
  <conditionalFormatting sqref="T1576">
    <cfRule type="cellIs" dxfId="1333" priority="2109" operator="equal">
      <formula>"VERIFICAR"</formula>
    </cfRule>
  </conditionalFormatting>
  <conditionalFormatting sqref="H1580">
    <cfRule type="containsText" dxfId="1332" priority="2090" stopIfTrue="1" operator="containsText" text="NO CUMPLE">
      <formula>NOT(ISERROR(SEARCH("NO CUMPLE",H1580)))</formula>
    </cfRule>
    <cfRule type="containsText" dxfId="1331" priority="2091" stopIfTrue="1" operator="containsText" text="CUMPLE">
      <formula>NOT(ISERROR(SEARCH("CUMPLE",H1580)))</formula>
    </cfRule>
  </conditionalFormatting>
  <conditionalFormatting sqref="J1580">
    <cfRule type="containsText" dxfId="1330" priority="2088" stopIfTrue="1" operator="containsText" text="NO CUMPLE">
      <formula>NOT(ISERROR(SEARCH("NO CUMPLE",J1580)))</formula>
    </cfRule>
    <cfRule type="containsText" dxfId="1329" priority="2089" stopIfTrue="1" operator="containsText" text="CUMPLE">
      <formula>NOT(ISERROR(SEARCH("CUMPLE",J1580)))</formula>
    </cfRule>
  </conditionalFormatting>
  <conditionalFormatting sqref="K1580">
    <cfRule type="containsText" dxfId="1328" priority="2086" stopIfTrue="1" operator="containsText" text="NO CUMPLE">
      <formula>NOT(ISERROR(SEARCH("NO CUMPLE",K1580)))</formula>
    </cfRule>
    <cfRule type="containsText" dxfId="1327" priority="2087" stopIfTrue="1" operator="containsText" text="CUMPLE">
      <formula>NOT(ISERROR(SEARCH("CUMPLE",K1580)))</formula>
    </cfRule>
  </conditionalFormatting>
  <conditionalFormatting sqref="O1579">
    <cfRule type="containsText" dxfId="1326" priority="2084" stopIfTrue="1" operator="containsText" text="NO CUMPLE">
      <formula>NOT(ISERROR(SEARCH("NO CUMPLE",O1579)))</formula>
    </cfRule>
    <cfRule type="containsText" dxfId="1325" priority="2085" stopIfTrue="1" operator="containsText" text="CUMPLE">
      <formula>NOT(ISERROR(SEARCH("CUMPLE",O1579)))</formula>
    </cfRule>
  </conditionalFormatting>
  <conditionalFormatting sqref="O1580:S1580">
    <cfRule type="cellIs" dxfId="1324" priority="2083" operator="equal">
      <formula>"EL PROPONENTE SE DEBE REQUERIR POR EXPERIENCIA MINIMA EXIGIDA"</formula>
    </cfRule>
  </conditionalFormatting>
  <conditionalFormatting sqref="N1574:N1579">
    <cfRule type="cellIs" dxfId="1323" priority="2080" operator="equal">
      <formula>"NO"</formula>
    </cfRule>
    <cfRule type="cellIs" dxfId="1322" priority="2081" operator="equal">
      <formula>"SI"</formula>
    </cfRule>
  </conditionalFormatting>
  <conditionalFormatting sqref="I1566">
    <cfRule type="cellIs" dxfId="1321" priority="2079" stopIfTrue="1" operator="greaterThan">
      <formula>0</formula>
    </cfRule>
  </conditionalFormatting>
  <conditionalFormatting sqref="T1558:V1559 T1554:V1556">
    <cfRule type="cellIs" dxfId="1320" priority="2075" stopIfTrue="1" operator="equal">
      <formula>"NO"</formula>
    </cfRule>
    <cfRule type="cellIs" dxfId="1319" priority="2076" stopIfTrue="1" operator="equal">
      <formula>"SI"</formula>
    </cfRule>
  </conditionalFormatting>
  <conditionalFormatting sqref="T1558:V1558 T1554:V1555">
    <cfRule type="cellIs" dxfId="1318" priority="2074" stopIfTrue="1" operator="equal">
      <formula>"NO APLICA"</formula>
    </cfRule>
  </conditionalFormatting>
  <conditionalFormatting sqref="T1559:U1559">
    <cfRule type="cellIs" dxfId="1317" priority="2073" stopIfTrue="1" operator="equal">
      <formula>"NO APLICA"</formula>
    </cfRule>
  </conditionalFormatting>
  <conditionalFormatting sqref="T1559:U1559">
    <cfRule type="cellIs" dxfId="1316" priority="2072" stopIfTrue="1" operator="equal">
      <formula>"NO APLICA"</formula>
    </cfRule>
  </conditionalFormatting>
  <conditionalFormatting sqref="V1559">
    <cfRule type="cellIs" dxfId="1315" priority="2071" stopIfTrue="1" operator="equal">
      <formula>"NO APLICA"</formula>
    </cfRule>
  </conditionalFormatting>
  <conditionalFormatting sqref="P1573">
    <cfRule type="cellIs" dxfId="1314" priority="2067" operator="equal">
      <formula>"NO VÁLIDO"</formula>
    </cfRule>
    <cfRule type="cellIs" dxfId="1313" priority="2068" operator="equal">
      <formula>"VÁLIDO"</formula>
    </cfRule>
  </conditionalFormatting>
  <conditionalFormatting sqref="M1580">
    <cfRule type="cellIs" dxfId="1312" priority="2064" operator="notEqual">
      <formula>"NO CUMPLE"</formula>
    </cfRule>
    <cfRule type="containsText" dxfId="1311" priority="2065" stopIfTrue="1" operator="containsText" text="NO CUMPLE">
      <formula>NOT(ISERROR(SEARCH("NO CUMPLE",M1580)))</formula>
    </cfRule>
    <cfRule type="containsText" dxfId="1310" priority="2066" stopIfTrue="1" operator="containsText" text="CUMPLE">
      <formula>NOT(ISERROR(SEARCH("CUMPLE",M1580)))</formula>
    </cfRule>
  </conditionalFormatting>
  <conditionalFormatting sqref="M1574:M1579">
    <cfRule type="cellIs" dxfId="1309" priority="2062" stopIfTrue="1" operator="equal">
      <formula>"cumple"</formula>
    </cfRule>
    <cfRule type="containsText" dxfId="1308" priority="2063" stopIfTrue="1" operator="containsText" text="NO CUMPLE">
      <formula>NOT(ISERROR(SEARCH("NO CUMPLE",M1574)))</formula>
    </cfRule>
  </conditionalFormatting>
  <conditionalFormatting sqref="L1574:L1579">
    <cfRule type="cellIs" dxfId="1307" priority="2060" stopIfTrue="1" operator="equal">
      <formula>"cumple"</formula>
    </cfRule>
    <cfRule type="containsText" dxfId="1306" priority="2061" stopIfTrue="1" operator="containsText" text="NO CUMPLE">
      <formula>NOT(ISERROR(SEARCH("NO CUMPLE",L1574)))</formula>
    </cfRule>
  </conditionalFormatting>
  <conditionalFormatting sqref="T1557:U1557">
    <cfRule type="cellIs" dxfId="1305" priority="2039" stopIfTrue="1" operator="equal">
      <formula>"NO APLICA"</formula>
    </cfRule>
  </conditionalFormatting>
  <conditionalFormatting sqref="T1557:U1557">
    <cfRule type="cellIs" dxfId="1304" priority="2038" stopIfTrue="1" operator="equal">
      <formula>"NO APLICA"</formula>
    </cfRule>
  </conditionalFormatting>
  <conditionalFormatting sqref="V1557">
    <cfRule type="cellIs" dxfId="1303" priority="2037" stopIfTrue="1" operator="equal">
      <formula>"NO APLICA"</formula>
    </cfRule>
  </conditionalFormatting>
  <conditionalFormatting sqref="T1556:U1556">
    <cfRule type="cellIs" dxfId="1302" priority="2036" stopIfTrue="1" operator="equal">
      <formula>"NO APLICA"</formula>
    </cfRule>
  </conditionalFormatting>
  <conditionalFormatting sqref="T1556:U1556">
    <cfRule type="cellIs" dxfId="1301" priority="2035" stopIfTrue="1" operator="equal">
      <formula>"NO APLICA"</formula>
    </cfRule>
  </conditionalFormatting>
  <conditionalFormatting sqref="V1556">
    <cfRule type="cellIs" dxfId="1300" priority="2034" stopIfTrue="1" operator="equal">
      <formula>"NO APLICA"</formula>
    </cfRule>
  </conditionalFormatting>
  <conditionalFormatting sqref="K1604:K1609">
    <cfRule type="containsText" dxfId="1299" priority="2027" stopIfTrue="1" operator="containsText" text="NO CUMPLE">
      <formula>NOT(ISERROR(SEARCH("NO CUMPLE",K1604)))</formula>
    </cfRule>
    <cfRule type="containsText" dxfId="1298" priority="2028" stopIfTrue="1" operator="containsText" text="CUMPLE">
      <formula>NOT(ISERROR(SEARCH("CUMPLE",K1604)))</formula>
    </cfRule>
  </conditionalFormatting>
  <conditionalFormatting sqref="S1603">
    <cfRule type="cellIs" dxfId="1297" priority="2025" operator="greaterThanOrEqual">
      <formula>NUMMINCONT</formula>
    </cfRule>
    <cfRule type="cellIs" dxfId="1296" priority="2026" operator="lessThan">
      <formula>NUMMINCONT</formula>
    </cfRule>
  </conditionalFormatting>
  <conditionalFormatting sqref="T1592:U1595">
    <cfRule type="cellIs" dxfId="1295" priority="2021" stopIfTrue="1" operator="equal">
      <formula>"NO APLICA"</formula>
    </cfRule>
  </conditionalFormatting>
  <conditionalFormatting sqref="T1592:U1592">
    <cfRule type="cellIs" dxfId="1294" priority="2020" stopIfTrue="1" operator="equal">
      <formula>"NO APLICA"</formula>
    </cfRule>
  </conditionalFormatting>
  <conditionalFormatting sqref="V1592:V1595">
    <cfRule type="cellIs" dxfId="1293" priority="2019" stopIfTrue="1" operator="equal">
      <formula>"NO APLICA"</formula>
    </cfRule>
  </conditionalFormatting>
  <conditionalFormatting sqref="V1601">
    <cfRule type="cellIs" dxfId="1292" priority="2017" operator="equal">
      <formula>"CUMPLE"</formula>
    </cfRule>
    <cfRule type="cellIs" dxfId="1291" priority="2018" operator="equal">
      <formula>"NO CUMPLE"</formula>
    </cfRule>
  </conditionalFormatting>
  <conditionalFormatting sqref="V1601:V1603">
    <cfRule type="cellIs" dxfId="1290" priority="2016" operator="equal">
      <formula>"VERIFICAR"</formula>
    </cfRule>
  </conditionalFormatting>
  <conditionalFormatting sqref="T1596:V1596">
    <cfRule type="cellIs" dxfId="1289" priority="2014" stopIfTrue="1" operator="equal">
      <formula>"NO"</formula>
    </cfRule>
    <cfRule type="cellIs" dxfId="1288" priority="2015" stopIfTrue="1" operator="equal">
      <formula>"SI"</formula>
    </cfRule>
  </conditionalFormatting>
  <conditionalFormatting sqref="T1596:U1596">
    <cfRule type="cellIs" dxfId="1287" priority="2013" stopIfTrue="1" operator="equal">
      <formula>"NO APLICA"</formula>
    </cfRule>
  </conditionalFormatting>
  <conditionalFormatting sqref="V1596">
    <cfRule type="cellIs" dxfId="1286" priority="2012" stopIfTrue="1" operator="equal">
      <formula>"NO APLICA"</formula>
    </cfRule>
  </conditionalFormatting>
  <conditionalFormatting sqref="T1606">
    <cfRule type="cellIs" dxfId="1285" priority="2010" operator="equal">
      <formula>"CUMPLE"</formula>
    </cfRule>
    <cfRule type="cellIs" dxfId="1284" priority="2011" operator="equal">
      <formula>"NO CUMPLE"</formula>
    </cfRule>
  </conditionalFormatting>
  <conditionalFormatting sqref="T1606">
    <cfRule type="cellIs" dxfId="1283" priority="2009" operator="equal">
      <formula>"VERIFICAR"</formula>
    </cfRule>
  </conditionalFormatting>
  <conditionalFormatting sqref="H1610">
    <cfRule type="containsText" dxfId="1282" priority="1990" stopIfTrue="1" operator="containsText" text="NO CUMPLE">
      <formula>NOT(ISERROR(SEARCH("NO CUMPLE",H1610)))</formula>
    </cfRule>
    <cfRule type="containsText" dxfId="1281" priority="1991" stopIfTrue="1" operator="containsText" text="CUMPLE">
      <formula>NOT(ISERROR(SEARCH("CUMPLE",H1610)))</formula>
    </cfRule>
  </conditionalFormatting>
  <conditionalFormatting sqref="J1610">
    <cfRule type="containsText" dxfId="1280" priority="1988" stopIfTrue="1" operator="containsText" text="NO CUMPLE">
      <formula>NOT(ISERROR(SEARCH("NO CUMPLE",J1610)))</formula>
    </cfRule>
    <cfRule type="containsText" dxfId="1279" priority="1989" stopIfTrue="1" operator="containsText" text="CUMPLE">
      <formula>NOT(ISERROR(SEARCH("CUMPLE",J1610)))</formula>
    </cfRule>
  </conditionalFormatting>
  <conditionalFormatting sqref="K1610">
    <cfRule type="containsText" dxfId="1278" priority="1986" stopIfTrue="1" operator="containsText" text="NO CUMPLE">
      <formula>NOT(ISERROR(SEARCH("NO CUMPLE",K1610)))</formula>
    </cfRule>
    <cfRule type="containsText" dxfId="1277" priority="1987" stopIfTrue="1" operator="containsText" text="CUMPLE">
      <formula>NOT(ISERROR(SEARCH("CUMPLE",K1610)))</formula>
    </cfRule>
  </conditionalFormatting>
  <conditionalFormatting sqref="O1609">
    <cfRule type="containsText" dxfId="1276" priority="1984" stopIfTrue="1" operator="containsText" text="NO CUMPLE">
      <formula>NOT(ISERROR(SEARCH("NO CUMPLE",O1609)))</formula>
    </cfRule>
    <cfRule type="containsText" dxfId="1275" priority="1985" stopIfTrue="1" operator="containsText" text="CUMPLE">
      <formula>NOT(ISERROR(SEARCH("CUMPLE",O1609)))</formula>
    </cfRule>
  </conditionalFormatting>
  <conditionalFormatting sqref="O1610:S1610">
    <cfRule type="cellIs" dxfId="1274" priority="1983" operator="equal">
      <formula>"EL PROPONENTE SE DEBE REQUERIR POR EXPERIENCIA MINIMA EXIGIDA"</formula>
    </cfRule>
  </conditionalFormatting>
  <conditionalFormatting sqref="N1604:N1609">
    <cfRule type="cellIs" dxfId="1273" priority="1980" operator="equal">
      <formula>"NO"</formula>
    </cfRule>
    <cfRule type="cellIs" dxfId="1272" priority="1981" operator="equal">
      <formula>"SI"</formula>
    </cfRule>
  </conditionalFormatting>
  <conditionalFormatting sqref="I1596">
    <cfRule type="cellIs" dxfId="1271" priority="1979" stopIfTrue="1" operator="greaterThan">
      <formula>0</formula>
    </cfRule>
  </conditionalFormatting>
  <conditionalFormatting sqref="T1591:V1591 T1587:V1589">
    <cfRule type="cellIs" dxfId="1270" priority="1975" stopIfTrue="1" operator="equal">
      <formula>"NO"</formula>
    </cfRule>
    <cfRule type="cellIs" dxfId="1269" priority="1976" stopIfTrue="1" operator="equal">
      <formula>"SI"</formula>
    </cfRule>
  </conditionalFormatting>
  <conditionalFormatting sqref="T1591:V1591 T1587:V1588">
    <cfRule type="cellIs" dxfId="1268" priority="1974" stopIfTrue="1" operator="equal">
      <formula>"NO APLICA"</formula>
    </cfRule>
  </conditionalFormatting>
  <conditionalFormatting sqref="P1603">
    <cfRule type="cellIs" dxfId="1267" priority="1967" operator="equal">
      <formula>"NO VÁLIDO"</formula>
    </cfRule>
    <cfRule type="cellIs" dxfId="1266" priority="1968" operator="equal">
      <formula>"VÁLIDO"</formula>
    </cfRule>
  </conditionalFormatting>
  <conditionalFormatting sqref="M1610">
    <cfRule type="cellIs" dxfId="1265" priority="1964" operator="notEqual">
      <formula>"NO CUMPLE"</formula>
    </cfRule>
    <cfRule type="containsText" dxfId="1264" priority="1965" stopIfTrue="1" operator="containsText" text="NO CUMPLE">
      <formula>NOT(ISERROR(SEARCH("NO CUMPLE",M1610)))</formula>
    </cfRule>
    <cfRule type="containsText" dxfId="1263" priority="1966" stopIfTrue="1" operator="containsText" text="CUMPLE">
      <formula>NOT(ISERROR(SEARCH("CUMPLE",M1610)))</formula>
    </cfRule>
  </conditionalFormatting>
  <conditionalFormatting sqref="M1604:M1609">
    <cfRule type="cellIs" dxfId="1262" priority="1962" stopIfTrue="1" operator="equal">
      <formula>"cumple"</formula>
    </cfRule>
    <cfRule type="containsText" dxfId="1261" priority="1963" stopIfTrue="1" operator="containsText" text="NO CUMPLE">
      <formula>NOT(ISERROR(SEARCH("NO CUMPLE",M1604)))</formula>
    </cfRule>
  </conditionalFormatting>
  <conditionalFormatting sqref="L1604:L1609">
    <cfRule type="cellIs" dxfId="1260" priority="1960" stopIfTrue="1" operator="equal">
      <formula>"cumple"</formula>
    </cfRule>
    <cfRule type="containsText" dxfId="1259" priority="1961" stopIfTrue="1" operator="containsText" text="NO CUMPLE">
      <formula>NOT(ISERROR(SEARCH("NO CUMPLE",L1604)))</formula>
    </cfRule>
  </conditionalFormatting>
  <conditionalFormatting sqref="T1590:U1590">
    <cfRule type="cellIs" dxfId="1258" priority="1939" stopIfTrue="1" operator="equal">
      <formula>"NO APLICA"</formula>
    </cfRule>
  </conditionalFormatting>
  <conditionalFormatting sqref="T1590:U1590">
    <cfRule type="cellIs" dxfId="1257" priority="1938" stopIfTrue="1" operator="equal">
      <formula>"NO APLICA"</formula>
    </cfRule>
  </conditionalFormatting>
  <conditionalFormatting sqref="V1590">
    <cfRule type="cellIs" dxfId="1256" priority="1937" stopIfTrue="1" operator="equal">
      <formula>"NO APLICA"</formula>
    </cfRule>
  </conditionalFormatting>
  <conditionalFormatting sqref="T1589:U1589">
    <cfRule type="cellIs" dxfId="1255" priority="1936" stopIfTrue="1" operator="equal">
      <formula>"NO APLICA"</formula>
    </cfRule>
  </conditionalFormatting>
  <conditionalFormatting sqref="T1589:U1589">
    <cfRule type="cellIs" dxfId="1254" priority="1935" stopIfTrue="1" operator="equal">
      <formula>"NO APLICA"</formula>
    </cfRule>
  </conditionalFormatting>
  <conditionalFormatting sqref="V1589">
    <cfRule type="cellIs" dxfId="1253" priority="1934" stopIfTrue="1" operator="equal">
      <formula>"NO APLICA"</formula>
    </cfRule>
  </conditionalFormatting>
  <conditionalFormatting sqref="C1617:I1617 K1617:M1617 P1621:V1631 C1619:I1619 G1618 C1621:I1631 G1620 K1619:M1619 M1618 K1621:M1631 M1620 P1617:R1617 P1618:Q1618 P1619:R1619 P1620:Q1620 T1617:V1620 I1620 I1618">
    <cfRule type="cellIs" dxfId="1252" priority="1933" stopIfTrue="1" operator="greaterThan">
      <formula>0</formula>
    </cfRule>
  </conditionalFormatting>
  <conditionalFormatting sqref="D1625:D1630">
    <cfRule type="cellIs" dxfId="1251" priority="1932" stopIfTrue="1" operator="greaterThan">
      <formula>0</formula>
    </cfRule>
  </conditionalFormatting>
  <conditionalFormatting sqref="D1625:D1630 F1625:H1630">
    <cfRule type="cellIs" dxfId="1250" priority="1931" stopIfTrue="1" operator="greaterThan">
      <formula>0</formula>
    </cfRule>
  </conditionalFormatting>
  <conditionalFormatting sqref="H1617 H1621:H1630 H1619">
    <cfRule type="cellIs" dxfId="1249" priority="1930" stopIfTrue="1" operator="greaterThan">
      <formula>0</formula>
    </cfRule>
  </conditionalFormatting>
  <conditionalFormatting sqref="E1617 E1619 E1621:E1630">
    <cfRule type="cellIs" dxfId="1248" priority="1929" stopIfTrue="1" operator="greaterThan">
      <formula>0</formula>
    </cfRule>
  </conditionalFormatting>
  <conditionalFormatting sqref="K1639:K1644">
    <cfRule type="containsText" dxfId="1247" priority="1927" stopIfTrue="1" operator="containsText" text="NO CUMPLE">
      <formula>NOT(ISERROR(SEARCH("NO CUMPLE",K1639)))</formula>
    </cfRule>
    <cfRule type="containsText" dxfId="1246" priority="1928" stopIfTrue="1" operator="containsText" text="CUMPLE">
      <formula>NOT(ISERROR(SEARCH("CUMPLE",K1639)))</formula>
    </cfRule>
  </conditionalFormatting>
  <conditionalFormatting sqref="S1638">
    <cfRule type="cellIs" dxfId="1245" priority="1925" operator="greaterThanOrEqual">
      <formula>NUMMINCONT</formula>
    </cfRule>
    <cfRule type="cellIs" dxfId="1244" priority="1926" operator="lessThan">
      <formula>NUMMINCONT</formula>
    </cfRule>
  </conditionalFormatting>
  <conditionalFormatting sqref="T1625:V1630">
    <cfRule type="cellIs" dxfId="1243" priority="1923" stopIfTrue="1" operator="equal">
      <formula>"NO"</formula>
    </cfRule>
    <cfRule type="cellIs" dxfId="1242" priority="1924" stopIfTrue="1" operator="equal">
      <formula>"SI"</formula>
    </cfRule>
  </conditionalFormatting>
  <conditionalFormatting sqref="T1625:V1626">
    <cfRule type="cellIs" dxfId="1241" priority="1922" stopIfTrue="1" operator="equal">
      <formula>"NO APLICA"</formula>
    </cfRule>
  </conditionalFormatting>
  <conditionalFormatting sqref="T1627:U1630">
    <cfRule type="cellIs" dxfId="1240" priority="1921" stopIfTrue="1" operator="equal">
      <formula>"NO APLICA"</formula>
    </cfRule>
  </conditionalFormatting>
  <conditionalFormatting sqref="T1627:U1627">
    <cfRule type="cellIs" dxfId="1239" priority="1920" stopIfTrue="1" operator="equal">
      <formula>"NO APLICA"</formula>
    </cfRule>
  </conditionalFormatting>
  <conditionalFormatting sqref="V1627:V1630">
    <cfRule type="cellIs" dxfId="1238" priority="1919" stopIfTrue="1" operator="equal">
      <formula>"NO APLICA"</formula>
    </cfRule>
  </conditionalFormatting>
  <conditionalFormatting sqref="V1636">
    <cfRule type="cellIs" dxfId="1237" priority="1917" operator="equal">
      <formula>"CUMPLE"</formula>
    </cfRule>
    <cfRule type="cellIs" dxfId="1236" priority="1918" operator="equal">
      <formula>"NO CUMPLE"</formula>
    </cfRule>
  </conditionalFormatting>
  <conditionalFormatting sqref="V1636:V1638">
    <cfRule type="cellIs" dxfId="1235" priority="1916" operator="equal">
      <formula>"VERIFICAR"</formula>
    </cfRule>
  </conditionalFormatting>
  <conditionalFormatting sqref="T1631:V1631">
    <cfRule type="cellIs" dxfId="1234" priority="1914" stopIfTrue="1" operator="equal">
      <formula>"NO"</formula>
    </cfRule>
    <cfRule type="cellIs" dxfId="1233" priority="1915" stopIfTrue="1" operator="equal">
      <formula>"SI"</formula>
    </cfRule>
  </conditionalFormatting>
  <conditionalFormatting sqref="T1631:U1631">
    <cfRule type="cellIs" dxfId="1232" priority="1913" stopIfTrue="1" operator="equal">
      <formula>"NO APLICA"</formula>
    </cfRule>
  </conditionalFormatting>
  <conditionalFormatting sqref="V1631">
    <cfRule type="cellIs" dxfId="1231" priority="1912" stopIfTrue="1" operator="equal">
      <formula>"NO APLICA"</formula>
    </cfRule>
  </conditionalFormatting>
  <conditionalFormatting sqref="T1641">
    <cfRule type="cellIs" dxfId="1230" priority="1910" operator="equal">
      <formula>"CUMPLE"</formula>
    </cfRule>
    <cfRule type="cellIs" dxfId="1229" priority="1911" operator="equal">
      <formula>"NO CUMPLE"</formula>
    </cfRule>
  </conditionalFormatting>
  <conditionalFormatting sqref="T1641">
    <cfRule type="cellIs" dxfId="1228" priority="1909" operator="equal">
      <formula>"VERIFICAR"</formula>
    </cfRule>
  </conditionalFormatting>
  <conditionalFormatting sqref="H1645">
    <cfRule type="containsText" dxfId="1227" priority="1890" stopIfTrue="1" operator="containsText" text="NO CUMPLE">
      <formula>NOT(ISERROR(SEARCH("NO CUMPLE",H1645)))</formula>
    </cfRule>
    <cfRule type="containsText" dxfId="1226" priority="1891" stopIfTrue="1" operator="containsText" text="CUMPLE">
      <formula>NOT(ISERROR(SEARCH("CUMPLE",H1645)))</formula>
    </cfRule>
  </conditionalFormatting>
  <conditionalFormatting sqref="J1645">
    <cfRule type="containsText" dxfId="1225" priority="1888" stopIfTrue="1" operator="containsText" text="NO CUMPLE">
      <formula>NOT(ISERROR(SEARCH("NO CUMPLE",J1645)))</formula>
    </cfRule>
    <cfRule type="containsText" dxfId="1224" priority="1889" stopIfTrue="1" operator="containsText" text="CUMPLE">
      <formula>NOT(ISERROR(SEARCH("CUMPLE",J1645)))</formula>
    </cfRule>
  </conditionalFormatting>
  <conditionalFormatting sqref="K1645">
    <cfRule type="containsText" dxfId="1223" priority="1886" stopIfTrue="1" operator="containsText" text="NO CUMPLE">
      <formula>NOT(ISERROR(SEARCH("NO CUMPLE",K1645)))</formula>
    </cfRule>
    <cfRule type="containsText" dxfId="1222" priority="1887" stopIfTrue="1" operator="containsText" text="CUMPLE">
      <formula>NOT(ISERROR(SEARCH("CUMPLE",K1645)))</formula>
    </cfRule>
  </conditionalFormatting>
  <conditionalFormatting sqref="O1644">
    <cfRule type="containsText" dxfId="1221" priority="1884" stopIfTrue="1" operator="containsText" text="NO CUMPLE">
      <formula>NOT(ISERROR(SEARCH("NO CUMPLE",O1644)))</formula>
    </cfRule>
    <cfRule type="containsText" dxfId="1220" priority="1885" stopIfTrue="1" operator="containsText" text="CUMPLE">
      <formula>NOT(ISERROR(SEARCH("CUMPLE",O1644)))</formula>
    </cfRule>
  </conditionalFormatting>
  <conditionalFormatting sqref="O1645:S1645">
    <cfRule type="cellIs" dxfId="1219" priority="1883" operator="equal">
      <formula>"EL PROPONENTE SE DEBE REQUERIR POR EXPERIENCIA MINIMA EXIGIDA"</formula>
    </cfRule>
  </conditionalFormatting>
  <conditionalFormatting sqref="J1617:J1631">
    <cfRule type="cellIs" dxfId="1218" priority="1882" stopIfTrue="1" operator="greaterThan">
      <formula>0</formula>
    </cfRule>
  </conditionalFormatting>
  <conditionalFormatting sqref="N1639:N1644">
    <cfRule type="cellIs" dxfId="1217" priority="1880" operator="equal">
      <formula>"NO"</formula>
    </cfRule>
    <cfRule type="cellIs" dxfId="1216" priority="1881" operator="equal">
      <formula>"SI"</formula>
    </cfRule>
  </conditionalFormatting>
  <conditionalFormatting sqref="I1631">
    <cfRule type="cellIs" dxfId="1215" priority="1879" stopIfTrue="1" operator="greaterThan">
      <formula>0</formula>
    </cfRule>
  </conditionalFormatting>
  <conditionalFormatting sqref="K1617:L1617 K1619:L1619 K1621:L1631">
    <cfRule type="cellIs" dxfId="1214" priority="1878" operator="notBetween">
      <formula>$Q$17</formula>
      <formula>$R$17</formula>
    </cfRule>
  </conditionalFormatting>
  <conditionalFormatting sqref="B1617 B1619 B1621:B1631">
    <cfRule type="cellIs" dxfId="1213" priority="1877" stopIfTrue="1" operator="greaterThan">
      <formula>0</formula>
    </cfRule>
  </conditionalFormatting>
  <conditionalFormatting sqref="T1623:V1624 T1617:V1619">
    <cfRule type="cellIs" dxfId="1212" priority="1875" stopIfTrue="1" operator="equal">
      <formula>"NO"</formula>
    </cfRule>
    <cfRule type="cellIs" dxfId="1211" priority="1876" stopIfTrue="1" operator="equal">
      <formula>"SI"</formula>
    </cfRule>
  </conditionalFormatting>
  <conditionalFormatting sqref="T1623:V1623 T1617:V1618">
    <cfRule type="cellIs" dxfId="1210" priority="1874" stopIfTrue="1" operator="equal">
      <formula>"NO APLICA"</formula>
    </cfRule>
  </conditionalFormatting>
  <conditionalFormatting sqref="T1624:U1624">
    <cfRule type="cellIs" dxfId="1209" priority="1873" stopIfTrue="1" operator="equal">
      <formula>"NO APLICA"</formula>
    </cfRule>
  </conditionalFormatting>
  <conditionalFormatting sqref="T1624:U1624">
    <cfRule type="cellIs" dxfId="1208" priority="1872" stopIfTrue="1" operator="equal">
      <formula>"NO APLICA"</formula>
    </cfRule>
  </conditionalFormatting>
  <conditionalFormatting sqref="V1624">
    <cfRule type="cellIs" dxfId="1207" priority="1871" stopIfTrue="1" operator="equal">
      <formula>"NO APLICA"</formula>
    </cfRule>
  </conditionalFormatting>
  <conditionalFormatting sqref="C1617:I1617 K1617:M1617 P1621:V1631 C1619:I1619 G1618 C1621:I1631 G1620 K1619:M1619 M1618 K1621:M1631 M1620 P1617:R1617 P1618:Q1618 P1619:R1619 P1620:Q1620 T1617:V1620 I1620 I1618">
    <cfRule type="cellIs" dxfId="1206" priority="1870" operator="equal">
      <formula>0</formula>
    </cfRule>
  </conditionalFormatting>
  <conditionalFormatting sqref="P1638">
    <cfRule type="cellIs" dxfId="1205" priority="1867" operator="equal">
      <formula>"NO VÁLIDO"</formula>
    </cfRule>
    <cfRule type="cellIs" dxfId="1204" priority="1868" operator="equal">
      <formula>"VÁLIDO"</formula>
    </cfRule>
  </conditionalFormatting>
  <conditionalFormatting sqref="M1645">
    <cfRule type="cellIs" dxfId="1203" priority="1864" operator="notEqual">
      <formula>"NO CUMPLE"</formula>
    </cfRule>
    <cfRule type="containsText" dxfId="1202" priority="1865" stopIfTrue="1" operator="containsText" text="NO CUMPLE">
      <formula>NOT(ISERROR(SEARCH("NO CUMPLE",M1645)))</formula>
    </cfRule>
    <cfRule type="containsText" dxfId="1201" priority="1866" stopIfTrue="1" operator="containsText" text="CUMPLE">
      <formula>NOT(ISERROR(SEARCH("CUMPLE",M1645)))</formula>
    </cfRule>
  </conditionalFormatting>
  <conditionalFormatting sqref="M1639:M1644">
    <cfRule type="cellIs" dxfId="1200" priority="1862" stopIfTrue="1" operator="equal">
      <formula>"cumple"</formula>
    </cfRule>
    <cfRule type="containsText" dxfId="1199" priority="1863" stopIfTrue="1" operator="containsText" text="NO CUMPLE">
      <formula>NOT(ISERROR(SEARCH("NO CUMPLE",M1639)))</formula>
    </cfRule>
  </conditionalFormatting>
  <conditionalFormatting sqref="L1639:L1644">
    <cfRule type="cellIs" dxfId="1198" priority="1860" stopIfTrue="1" operator="equal">
      <formula>"cumple"</formula>
    </cfRule>
    <cfRule type="containsText" dxfId="1197" priority="1861" stopIfTrue="1" operator="containsText" text="NO CUMPLE">
      <formula>NOT(ISERROR(SEARCH("NO CUMPLE",L1639)))</formula>
    </cfRule>
  </conditionalFormatting>
  <conditionalFormatting sqref="D1621:D1622">
    <cfRule type="cellIs" dxfId="1196" priority="1844" stopIfTrue="1" operator="greaterThan">
      <formula>0</formula>
    </cfRule>
  </conditionalFormatting>
  <conditionalFormatting sqref="D1621:D1622 F1621:H1622 G1620">
    <cfRule type="cellIs" dxfId="1195" priority="1843" stopIfTrue="1" operator="greaterThan">
      <formula>0</formula>
    </cfRule>
  </conditionalFormatting>
  <conditionalFormatting sqref="T1620:V1622">
    <cfRule type="cellIs" dxfId="1194" priority="1841" stopIfTrue="1" operator="equal">
      <formula>"NO"</formula>
    </cfRule>
    <cfRule type="cellIs" dxfId="1193" priority="1842" stopIfTrue="1" operator="equal">
      <formula>"SI"</formula>
    </cfRule>
  </conditionalFormatting>
  <conditionalFormatting sqref="T1620:V1621">
    <cfRule type="cellIs" dxfId="1192" priority="1840" stopIfTrue="1" operator="equal">
      <formula>"NO APLICA"</formula>
    </cfRule>
  </conditionalFormatting>
  <conditionalFormatting sqref="T1622:U1622">
    <cfRule type="cellIs" dxfId="1191" priority="1839" stopIfTrue="1" operator="equal">
      <formula>"NO APLICA"</formula>
    </cfRule>
  </conditionalFormatting>
  <conditionalFormatting sqref="T1622:U1622">
    <cfRule type="cellIs" dxfId="1190" priority="1838" stopIfTrue="1" operator="equal">
      <formula>"NO APLICA"</formula>
    </cfRule>
  </conditionalFormatting>
  <conditionalFormatting sqref="V1622">
    <cfRule type="cellIs" dxfId="1189" priority="1837" stopIfTrue="1" operator="equal">
      <formula>"NO APLICA"</formula>
    </cfRule>
  </conditionalFormatting>
  <conditionalFormatting sqref="T1619:U1619">
    <cfRule type="cellIs" dxfId="1188" priority="1836" stopIfTrue="1" operator="equal">
      <formula>"NO APLICA"</formula>
    </cfRule>
  </conditionalFormatting>
  <conditionalFormatting sqref="T1619:U1619">
    <cfRule type="cellIs" dxfId="1187" priority="1835" stopIfTrue="1" operator="equal">
      <formula>"NO APLICA"</formula>
    </cfRule>
  </conditionalFormatting>
  <conditionalFormatting sqref="V1619">
    <cfRule type="cellIs" dxfId="1186" priority="1834" stopIfTrue="1" operator="equal">
      <formula>"NO APLICA"</formula>
    </cfRule>
  </conditionalFormatting>
  <conditionalFormatting sqref="C1652:I1652 K1652:M1652 C1654:I1654 G1653 G1655 K1654:M1654 M1653 M1655 P1652:R1652 P1653:Q1653 P1654:R1654 P1655:Q1655 T1652:V1655 I1653 I1655 R1656:V1657">
    <cfRule type="cellIs" dxfId="1185" priority="1833" stopIfTrue="1" operator="greaterThan">
      <formula>0</formula>
    </cfRule>
  </conditionalFormatting>
  <conditionalFormatting sqref="D1658:D1663">
    <cfRule type="cellIs" dxfId="1184" priority="1832" stopIfTrue="1" operator="greaterThan">
      <formula>0</formula>
    </cfRule>
  </conditionalFormatting>
  <conditionalFormatting sqref="D1658:D1663 F1658:H1663">
    <cfRule type="cellIs" dxfId="1183" priority="1831" stopIfTrue="1" operator="greaterThan">
      <formula>0</formula>
    </cfRule>
  </conditionalFormatting>
  <conditionalFormatting sqref="H1652 H1654">
    <cfRule type="cellIs" dxfId="1182" priority="1830" stopIfTrue="1" operator="greaterThan">
      <formula>0</formula>
    </cfRule>
  </conditionalFormatting>
  <conditionalFormatting sqref="E1652 E1654">
    <cfRule type="cellIs" dxfId="1181" priority="1829" stopIfTrue="1" operator="greaterThan">
      <formula>0</formula>
    </cfRule>
  </conditionalFormatting>
  <conditionalFormatting sqref="K1672:K1677">
    <cfRule type="containsText" dxfId="1180" priority="1827" stopIfTrue="1" operator="containsText" text="NO CUMPLE">
      <formula>NOT(ISERROR(SEARCH("NO CUMPLE",K1672)))</formula>
    </cfRule>
    <cfRule type="containsText" dxfId="1179" priority="1828" stopIfTrue="1" operator="containsText" text="CUMPLE">
      <formula>NOT(ISERROR(SEARCH("CUMPLE",K1672)))</formula>
    </cfRule>
  </conditionalFormatting>
  <conditionalFormatting sqref="S1671">
    <cfRule type="cellIs" dxfId="1178" priority="1825" operator="greaterThanOrEqual">
      <formula>NUMMINCONT</formula>
    </cfRule>
    <cfRule type="cellIs" dxfId="1177" priority="1826" operator="lessThan">
      <formula>NUMMINCONT</formula>
    </cfRule>
  </conditionalFormatting>
  <conditionalFormatting sqref="T1658:V1663">
    <cfRule type="cellIs" dxfId="1176" priority="1823" stopIfTrue="1" operator="equal">
      <formula>"NO"</formula>
    </cfRule>
    <cfRule type="cellIs" dxfId="1175" priority="1824" stopIfTrue="1" operator="equal">
      <formula>"SI"</formula>
    </cfRule>
  </conditionalFormatting>
  <conditionalFormatting sqref="T1658:V1659">
    <cfRule type="cellIs" dxfId="1174" priority="1822" stopIfTrue="1" operator="equal">
      <formula>"NO APLICA"</formula>
    </cfRule>
  </conditionalFormatting>
  <conditionalFormatting sqref="T1660:U1663">
    <cfRule type="cellIs" dxfId="1173" priority="1821" stopIfTrue="1" operator="equal">
      <formula>"NO APLICA"</formula>
    </cfRule>
  </conditionalFormatting>
  <conditionalFormatting sqref="T1660:U1660">
    <cfRule type="cellIs" dxfId="1172" priority="1820" stopIfTrue="1" operator="equal">
      <formula>"NO APLICA"</formula>
    </cfRule>
  </conditionalFormatting>
  <conditionalFormatting sqref="V1660:V1663">
    <cfRule type="cellIs" dxfId="1171" priority="1819" stopIfTrue="1" operator="equal">
      <formula>"NO APLICA"</formula>
    </cfRule>
  </conditionalFormatting>
  <conditionalFormatting sqref="V1669">
    <cfRule type="cellIs" dxfId="1170" priority="1817" operator="equal">
      <formula>"CUMPLE"</formula>
    </cfRule>
    <cfRule type="cellIs" dxfId="1169" priority="1818" operator="equal">
      <formula>"NO CUMPLE"</formula>
    </cfRule>
  </conditionalFormatting>
  <conditionalFormatting sqref="V1669:V1671">
    <cfRule type="cellIs" dxfId="1168" priority="1816" operator="equal">
      <formula>"VERIFICAR"</formula>
    </cfRule>
  </conditionalFormatting>
  <conditionalFormatting sqref="T1664:V1664">
    <cfRule type="cellIs" dxfId="1167" priority="1814" stopIfTrue="1" operator="equal">
      <formula>"NO"</formula>
    </cfRule>
    <cfRule type="cellIs" dxfId="1166" priority="1815" stopIfTrue="1" operator="equal">
      <formula>"SI"</formula>
    </cfRule>
  </conditionalFormatting>
  <conditionalFormatting sqref="T1664:U1664">
    <cfRule type="cellIs" dxfId="1165" priority="1813" stopIfTrue="1" operator="equal">
      <formula>"NO APLICA"</formula>
    </cfRule>
  </conditionalFormatting>
  <conditionalFormatting sqref="V1664">
    <cfRule type="cellIs" dxfId="1164" priority="1812" stopIfTrue="1" operator="equal">
      <formula>"NO APLICA"</formula>
    </cfRule>
  </conditionalFormatting>
  <conditionalFormatting sqref="T1674">
    <cfRule type="cellIs" dxfId="1163" priority="1810" operator="equal">
      <formula>"CUMPLE"</formula>
    </cfRule>
    <cfRule type="cellIs" dxfId="1162" priority="1811" operator="equal">
      <formula>"NO CUMPLE"</formula>
    </cfRule>
  </conditionalFormatting>
  <conditionalFormatting sqref="T1674">
    <cfRule type="cellIs" dxfId="1161" priority="1809" operator="equal">
      <formula>"VERIFICAR"</formula>
    </cfRule>
  </conditionalFormatting>
  <conditionalFormatting sqref="H1678">
    <cfRule type="containsText" dxfId="1160" priority="1790" stopIfTrue="1" operator="containsText" text="NO CUMPLE">
      <formula>NOT(ISERROR(SEARCH("NO CUMPLE",H1678)))</formula>
    </cfRule>
    <cfRule type="containsText" dxfId="1159" priority="1791" stopIfTrue="1" operator="containsText" text="CUMPLE">
      <formula>NOT(ISERROR(SEARCH("CUMPLE",H1678)))</formula>
    </cfRule>
  </conditionalFormatting>
  <conditionalFormatting sqref="J1678">
    <cfRule type="containsText" dxfId="1158" priority="1788" stopIfTrue="1" operator="containsText" text="NO CUMPLE">
      <formula>NOT(ISERROR(SEARCH("NO CUMPLE",J1678)))</formula>
    </cfRule>
    <cfRule type="containsText" dxfId="1157" priority="1789" stopIfTrue="1" operator="containsText" text="CUMPLE">
      <formula>NOT(ISERROR(SEARCH("CUMPLE",J1678)))</formula>
    </cfRule>
  </conditionalFormatting>
  <conditionalFormatting sqref="K1678">
    <cfRule type="containsText" dxfId="1156" priority="1786" stopIfTrue="1" operator="containsText" text="NO CUMPLE">
      <formula>NOT(ISERROR(SEARCH("NO CUMPLE",K1678)))</formula>
    </cfRule>
    <cfRule type="containsText" dxfId="1155" priority="1787" stopIfTrue="1" operator="containsText" text="CUMPLE">
      <formula>NOT(ISERROR(SEARCH("CUMPLE",K1678)))</formula>
    </cfRule>
  </conditionalFormatting>
  <conditionalFormatting sqref="O1677">
    <cfRule type="containsText" dxfId="1154" priority="1784" stopIfTrue="1" operator="containsText" text="NO CUMPLE">
      <formula>NOT(ISERROR(SEARCH("NO CUMPLE",O1677)))</formula>
    </cfRule>
    <cfRule type="containsText" dxfId="1153" priority="1785" stopIfTrue="1" operator="containsText" text="CUMPLE">
      <formula>NOT(ISERROR(SEARCH("CUMPLE",O1677)))</formula>
    </cfRule>
  </conditionalFormatting>
  <conditionalFormatting sqref="O1678:S1678">
    <cfRule type="cellIs" dxfId="1152" priority="1783" operator="equal">
      <formula>"EL PROPONENTE SE DEBE REQUERIR POR EXPERIENCIA MINIMA EXIGIDA"</formula>
    </cfRule>
  </conditionalFormatting>
  <conditionalFormatting sqref="N1672:N1677">
    <cfRule type="cellIs" dxfId="1151" priority="1780" operator="equal">
      <formula>"NO"</formula>
    </cfRule>
    <cfRule type="cellIs" dxfId="1150" priority="1781" operator="equal">
      <formula>"SI"</formula>
    </cfRule>
  </conditionalFormatting>
  <conditionalFormatting sqref="I1664">
    <cfRule type="cellIs" dxfId="1149" priority="1779" stopIfTrue="1" operator="greaterThan">
      <formula>0</formula>
    </cfRule>
  </conditionalFormatting>
  <conditionalFormatting sqref="K1652:L1652 K1654:L1654">
    <cfRule type="cellIs" dxfId="1148" priority="1778" operator="notBetween">
      <formula>$Q$17</formula>
      <formula>$R$17</formula>
    </cfRule>
  </conditionalFormatting>
  <conditionalFormatting sqref="B1652 B1654">
    <cfRule type="cellIs" dxfId="1147" priority="1777" stopIfTrue="1" operator="greaterThan">
      <formula>0</formula>
    </cfRule>
  </conditionalFormatting>
  <conditionalFormatting sqref="T1657:V1657 T1652:V1654">
    <cfRule type="cellIs" dxfId="1146" priority="1775" stopIfTrue="1" operator="equal">
      <formula>"NO"</formula>
    </cfRule>
    <cfRule type="cellIs" dxfId="1145" priority="1776" stopIfTrue="1" operator="equal">
      <formula>"SI"</formula>
    </cfRule>
  </conditionalFormatting>
  <conditionalFormatting sqref="T1657:V1657 T1652:V1653">
    <cfRule type="cellIs" dxfId="1144" priority="1774" stopIfTrue="1" operator="equal">
      <formula>"NO APLICA"</formula>
    </cfRule>
  </conditionalFormatting>
  <conditionalFormatting sqref="C1652:I1652 K1652:M1652 C1654:I1654 G1653 G1655 K1654:M1654 M1653 M1655 P1652:R1652 P1653:Q1653 P1654:R1654 P1655:Q1655 T1652:V1655 I1653 I1655 R1656:V1657">
    <cfRule type="cellIs" dxfId="1143" priority="1770" operator="equal">
      <formula>0</formula>
    </cfRule>
  </conditionalFormatting>
  <conditionalFormatting sqref="P1671">
    <cfRule type="cellIs" dxfId="1142" priority="1767" operator="equal">
      <formula>"NO VÁLIDO"</formula>
    </cfRule>
    <cfRule type="cellIs" dxfId="1141" priority="1768" operator="equal">
      <formula>"VÁLIDO"</formula>
    </cfRule>
  </conditionalFormatting>
  <conditionalFormatting sqref="M1678">
    <cfRule type="cellIs" dxfId="1140" priority="1764" operator="notEqual">
      <formula>"NO CUMPLE"</formula>
    </cfRule>
    <cfRule type="containsText" dxfId="1139" priority="1765" stopIfTrue="1" operator="containsText" text="NO CUMPLE">
      <formula>NOT(ISERROR(SEARCH("NO CUMPLE",M1678)))</formula>
    </cfRule>
    <cfRule type="containsText" dxfId="1138" priority="1766" stopIfTrue="1" operator="containsText" text="CUMPLE">
      <formula>NOT(ISERROR(SEARCH("CUMPLE",M1678)))</formula>
    </cfRule>
  </conditionalFormatting>
  <conditionalFormatting sqref="M1672:M1677">
    <cfRule type="cellIs" dxfId="1137" priority="1762" stopIfTrue="1" operator="equal">
      <formula>"cumple"</formula>
    </cfRule>
    <cfRule type="containsText" dxfId="1136" priority="1763" stopIfTrue="1" operator="containsText" text="NO CUMPLE">
      <formula>NOT(ISERROR(SEARCH("NO CUMPLE",M1672)))</formula>
    </cfRule>
  </conditionalFormatting>
  <conditionalFormatting sqref="L1672:L1677">
    <cfRule type="cellIs" dxfId="1135" priority="1760" stopIfTrue="1" operator="equal">
      <formula>"cumple"</formula>
    </cfRule>
    <cfRule type="containsText" dxfId="1134" priority="1761" stopIfTrue="1" operator="containsText" text="NO CUMPLE">
      <formula>NOT(ISERROR(SEARCH("NO CUMPLE",L1672)))</formula>
    </cfRule>
  </conditionalFormatting>
  <conditionalFormatting sqref="G1655">
    <cfRule type="cellIs" dxfId="1133" priority="1743" stopIfTrue="1" operator="greaterThan">
      <formula>0</formula>
    </cfRule>
  </conditionalFormatting>
  <conditionalFormatting sqref="T1655:V1655">
    <cfRule type="cellIs" dxfId="1132" priority="1740" stopIfTrue="1" operator="equal">
      <formula>"NO APLICA"</formula>
    </cfRule>
  </conditionalFormatting>
  <conditionalFormatting sqref="T1656:U1656">
    <cfRule type="cellIs" dxfId="1131" priority="1739" stopIfTrue="1" operator="equal">
      <formula>"NO APLICA"</formula>
    </cfRule>
  </conditionalFormatting>
  <conditionalFormatting sqref="T1656:U1656">
    <cfRule type="cellIs" dxfId="1130" priority="1738" stopIfTrue="1" operator="equal">
      <formula>"NO APLICA"</formula>
    </cfRule>
  </conditionalFormatting>
  <conditionalFormatting sqref="V1656">
    <cfRule type="cellIs" dxfId="1129" priority="1737" stopIfTrue="1" operator="equal">
      <formula>"NO APLICA"</formula>
    </cfRule>
  </conditionalFormatting>
  <conditionalFormatting sqref="T1654:U1654">
    <cfRule type="cellIs" dxfId="1128" priority="1736" stopIfTrue="1" operator="equal">
      <formula>"NO APLICA"</formula>
    </cfRule>
  </conditionalFormatting>
  <conditionalFormatting sqref="T1654:U1654">
    <cfRule type="cellIs" dxfId="1127" priority="1735" stopIfTrue="1" operator="equal">
      <formula>"NO APLICA"</formula>
    </cfRule>
  </conditionalFormatting>
  <conditionalFormatting sqref="V1654">
    <cfRule type="cellIs" dxfId="1126" priority="1734" stopIfTrue="1" operator="equal">
      <formula>"NO APLICA"</formula>
    </cfRule>
  </conditionalFormatting>
  <conditionalFormatting sqref="C1685:I1699 K1685:M1699 P1685:V1699">
    <cfRule type="cellIs" dxfId="1125" priority="1733" stopIfTrue="1" operator="greaterThan">
      <formula>0</formula>
    </cfRule>
  </conditionalFormatting>
  <conditionalFormatting sqref="D1693:D1698">
    <cfRule type="cellIs" dxfId="1124" priority="1732" stopIfTrue="1" operator="greaterThan">
      <formula>0</formula>
    </cfRule>
  </conditionalFormatting>
  <conditionalFormatting sqref="D1693:D1698 F1693:H1698">
    <cfRule type="cellIs" dxfId="1123" priority="1731" stopIfTrue="1" operator="greaterThan">
      <formula>0</formula>
    </cfRule>
  </conditionalFormatting>
  <conditionalFormatting sqref="H1685:H1698">
    <cfRule type="cellIs" dxfId="1122" priority="1730" stopIfTrue="1" operator="greaterThan">
      <formula>0</formula>
    </cfRule>
  </conditionalFormatting>
  <conditionalFormatting sqref="E1685:E1698">
    <cfRule type="cellIs" dxfId="1121" priority="1729" stopIfTrue="1" operator="greaterThan">
      <formula>0</formula>
    </cfRule>
  </conditionalFormatting>
  <conditionalFormatting sqref="K1707:K1712">
    <cfRule type="containsText" dxfId="1120" priority="1727" stopIfTrue="1" operator="containsText" text="NO CUMPLE">
      <formula>NOT(ISERROR(SEARCH("NO CUMPLE",K1707)))</formula>
    </cfRule>
    <cfRule type="containsText" dxfId="1119" priority="1728" stopIfTrue="1" operator="containsText" text="CUMPLE">
      <formula>NOT(ISERROR(SEARCH("CUMPLE",K1707)))</formula>
    </cfRule>
  </conditionalFormatting>
  <conditionalFormatting sqref="S1706">
    <cfRule type="cellIs" dxfId="1118" priority="1725" operator="greaterThanOrEqual">
      <formula>NUMMINCONT</formula>
    </cfRule>
    <cfRule type="cellIs" dxfId="1117" priority="1726" operator="lessThan">
      <formula>NUMMINCONT</formula>
    </cfRule>
  </conditionalFormatting>
  <conditionalFormatting sqref="T1693:V1698">
    <cfRule type="cellIs" dxfId="1116" priority="1723" stopIfTrue="1" operator="equal">
      <formula>"NO"</formula>
    </cfRule>
    <cfRule type="cellIs" dxfId="1115" priority="1724" stopIfTrue="1" operator="equal">
      <formula>"SI"</formula>
    </cfRule>
  </conditionalFormatting>
  <conditionalFormatting sqref="T1693:V1694">
    <cfRule type="cellIs" dxfId="1114" priority="1722" stopIfTrue="1" operator="equal">
      <formula>"NO APLICA"</formula>
    </cfRule>
  </conditionalFormatting>
  <conditionalFormatting sqref="T1695:U1698">
    <cfRule type="cellIs" dxfId="1113" priority="1721" stopIfTrue="1" operator="equal">
      <formula>"NO APLICA"</formula>
    </cfRule>
  </conditionalFormatting>
  <conditionalFormatting sqref="T1695:U1695">
    <cfRule type="cellIs" dxfId="1112" priority="1720" stopIfTrue="1" operator="equal">
      <formula>"NO APLICA"</formula>
    </cfRule>
  </conditionalFormatting>
  <conditionalFormatting sqref="V1695:V1698">
    <cfRule type="cellIs" dxfId="1111" priority="1719" stopIfTrue="1" operator="equal">
      <formula>"NO APLICA"</formula>
    </cfRule>
  </conditionalFormatting>
  <conditionalFormatting sqref="V1704">
    <cfRule type="cellIs" dxfId="1110" priority="1717" operator="equal">
      <formula>"CUMPLE"</formula>
    </cfRule>
    <cfRule type="cellIs" dxfId="1109" priority="1718" operator="equal">
      <formula>"NO CUMPLE"</formula>
    </cfRule>
  </conditionalFormatting>
  <conditionalFormatting sqref="V1704:V1706">
    <cfRule type="cellIs" dxfId="1108" priority="1716" operator="equal">
      <formula>"VERIFICAR"</formula>
    </cfRule>
  </conditionalFormatting>
  <conditionalFormatting sqref="T1699:V1699">
    <cfRule type="cellIs" dxfId="1107" priority="1714" stopIfTrue="1" operator="equal">
      <formula>"NO"</formula>
    </cfRule>
    <cfRule type="cellIs" dxfId="1106" priority="1715" stopIfTrue="1" operator="equal">
      <formula>"SI"</formula>
    </cfRule>
  </conditionalFormatting>
  <conditionalFormatting sqref="T1699:U1699">
    <cfRule type="cellIs" dxfId="1105" priority="1713" stopIfTrue="1" operator="equal">
      <formula>"NO APLICA"</formula>
    </cfRule>
  </conditionalFormatting>
  <conditionalFormatting sqref="V1699">
    <cfRule type="cellIs" dxfId="1104" priority="1712" stopIfTrue="1" operator="equal">
      <formula>"NO APLICA"</formula>
    </cfRule>
  </conditionalFormatting>
  <conditionalFormatting sqref="T1709">
    <cfRule type="cellIs" dxfId="1103" priority="1710" operator="equal">
      <formula>"CUMPLE"</formula>
    </cfRule>
    <cfRule type="cellIs" dxfId="1102" priority="1711" operator="equal">
      <formula>"NO CUMPLE"</formula>
    </cfRule>
  </conditionalFormatting>
  <conditionalFormatting sqref="T1709">
    <cfRule type="cellIs" dxfId="1101" priority="1709" operator="equal">
      <formula>"VERIFICAR"</formula>
    </cfRule>
  </conditionalFormatting>
  <conditionalFormatting sqref="H1713">
    <cfRule type="containsText" dxfId="1100" priority="1690" stopIfTrue="1" operator="containsText" text="NO CUMPLE">
      <formula>NOT(ISERROR(SEARCH("NO CUMPLE",H1713)))</formula>
    </cfRule>
    <cfRule type="containsText" dxfId="1099" priority="1691" stopIfTrue="1" operator="containsText" text="CUMPLE">
      <formula>NOT(ISERROR(SEARCH("CUMPLE",H1713)))</formula>
    </cfRule>
  </conditionalFormatting>
  <conditionalFormatting sqref="J1713">
    <cfRule type="containsText" dxfId="1098" priority="1688" stopIfTrue="1" operator="containsText" text="NO CUMPLE">
      <formula>NOT(ISERROR(SEARCH("NO CUMPLE",J1713)))</formula>
    </cfRule>
    <cfRule type="containsText" dxfId="1097" priority="1689" stopIfTrue="1" operator="containsText" text="CUMPLE">
      <formula>NOT(ISERROR(SEARCH("CUMPLE",J1713)))</formula>
    </cfRule>
  </conditionalFormatting>
  <conditionalFormatting sqref="K1713">
    <cfRule type="containsText" dxfId="1096" priority="1686" stopIfTrue="1" operator="containsText" text="NO CUMPLE">
      <formula>NOT(ISERROR(SEARCH("NO CUMPLE",K1713)))</formula>
    </cfRule>
    <cfRule type="containsText" dxfId="1095" priority="1687" stopIfTrue="1" operator="containsText" text="CUMPLE">
      <formula>NOT(ISERROR(SEARCH("CUMPLE",K1713)))</formula>
    </cfRule>
  </conditionalFormatting>
  <conditionalFormatting sqref="O1712">
    <cfRule type="containsText" dxfId="1094" priority="1684" stopIfTrue="1" operator="containsText" text="NO CUMPLE">
      <formula>NOT(ISERROR(SEARCH("NO CUMPLE",O1712)))</formula>
    </cfRule>
    <cfRule type="containsText" dxfId="1093" priority="1685" stopIfTrue="1" operator="containsText" text="CUMPLE">
      <formula>NOT(ISERROR(SEARCH("CUMPLE",O1712)))</formula>
    </cfRule>
  </conditionalFormatting>
  <conditionalFormatting sqref="O1713:S1713">
    <cfRule type="cellIs" dxfId="1092" priority="1683" operator="equal">
      <formula>"EL PROPONENTE SE DEBE REQUERIR POR EXPERIENCIA MINIMA EXIGIDA"</formula>
    </cfRule>
  </conditionalFormatting>
  <conditionalFormatting sqref="J1685:J1699">
    <cfRule type="cellIs" dxfId="1091" priority="1682" stopIfTrue="1" operator="greaterThan">
      <formula>0</formula>
    </cfRule>
  </conditionalFormatting>
  <conditionalFormatting sqref="N1707:N1712">
    <cfRule type="cellIs" dxfId="1090" priority="1680" operator="equal">
      <formula>"NO"</formula>
    </cfRule>
    <cfRule type="cellIs" dxfId="1089" priority="1681" operator="equal">
      <formula>"SI"</formula>
    </cfRule>
  </conditionalFormatting>
  <conditionalFormatting sqref="I1699">
    <cfRule type="cellIs" dxfId="1088" priority="1679" stopIfTrue="1" operator="greaterThan">
      <formula>0</formula>
    </cfRule>
  </conditionalFormatting>
  <conditionalFormatting sqref="K1685:L1699">
    <cfRule type="cellIs" dxfId="1087" priority="1678" operator="notBetween">
      <formula>$Q$17</formula>
      <formula>$R$17</formula>
    </cfRule>
  </conditionalFormatting>
  <conditionalFormatting sqref="B1685:B1699">
    <cfRule type="cellIs" dxfId="1086" priority="1677" stopIfTrue="1" operator="greaterThan">
      <formula>0</formula>
    </cfRule>
  </conditionalFormatting>
  <conditionalFormatting sqref="T1691:V1692 T1685:V1687">
    <cfRule type="cellIs" dxfId="1085" priority="1675" stopIfTrue="1" operator="equal">
      <formula>"NO"</formula>
    </cfRule>
    <cfRule type="cellIs" dxfId="1084" priority="1676" stopIfTrue="1" operator="equal">
      <formula>"SI"</formula>
    </cfRule>
  </conditionalFormatting>
  <conditionalFormatting sqref="T1691:V1691 T1685:V1686">
    <cfRule type="cellIs" dxfId="1083" priority="1674" stopIfTrue="1" operator="equal">
      <formula>"NO APLICA"</formula>
    </cfRule>
  </conditionalFormatting>
  <conditionalFormatting sqref="T1692:U1692">
    <cfRule type="cellIs" dxfId="1082" priority="1673" stopIfTrue="1" operator="equal">
      <formula>"NO APLICA"</formula>
    </cfRule>
  </conditionalFormatting>
  <conditionalFormatting sqref="T1692:U1692">
    <cfRule type="cellIs" dxfId="1081" priority="1672" stopIfTrue="1" operator="equal">
      <formula>"NO APLICA"</formula>
    </cfRule>
  </conditionalFormatting>
  <conditionalFormatting sqref="V1692">
    <cfRule type="cellIs" dxfId="1080" priority="1671" stopIfTrue="1" operator="equal">
      <formula>"NO APLICA"</formula>
    </cfRule>
  </conditionalFormatting>
  <conditionalFormatting sqref="C1685:I1699 K1685:M1699 P1685:V1699">
    <cfRule type="cellIs" dxfId="1079" priority="1670" operator="equal">
      <formula>0</formula>
    </cfRule>
  </conditionalFormatting>
  <conditionalFormatting sqref="P1706">
    <cfRule type="cellIs" dxfId="1078" priority="1667" operator="equal">
      <formula>"NO VÁLIDO"</formula>
    </cfRule>
    <cfRule type="cellIs" dxfId="1077" priority="1668" operator="equal">
      <formula>"VÁLIDO"</formula>
    </cfRule>
  </conditionalFormatting>
  <conditionalFormatting sqref="M1713">
    <cfRule type="cellIs" dxfId="1076" priority="1664" operator="notEqual">
      <formula>"NO CUMPLE"</formula>
    </cfRule>
    <cfRule type="containsText" dxfId="1075" priority="1665" stopIfTrue="1" operator="containsText" text="NO CUMPLE">
      <formula>NOT(ISERROR(SEARCH("NO CUMPLE",M1713)))</formula>
    </cfRule>
    <cfRule type="containsText" dxfId="1074" priority="1666" stopIfTrue="1" operator="containsText" text="CUMPLE">
      <formula>NOT(ISERROR(SEARCH("CUMPLE",M1713)))</formula>
    </cfRule>
  </conditionalFormatting>
  <conditionalFormatting sqref="M1707:M1712">
    <cfRule type="cellIs" dxfId="1073" priority="1662" stopIfTrue="1" operator="equal">
      <formula>"cumple"</formula>
    </cfRule>
    <cfRule type="containsText" dxfId="1072" priority="1663" stopIfTrue="1" operator="containsText" text="NO CUMPLE">
      <formula>NOT(ISERROR(SEARCH("NO CUMPLE",M1707)))</formula>
    </cfRule>
  </conditionalFormatting>
  <conditionalFormatting sqref="L1707:L1712">
    <cfRule type="cellIs" dxfId="1071" priority="1660" stopIfTrue="1" operator="equal">
      <formula>"cumple"</formula>
    </cfRule>
    <cfRule type="containsText" dxfId="1070" priority="1661" stopIfTrue="1" operator="containsText" text="NO CUMPLE">
      <formula>NOT(ISERROR(SEARCH("NO CUMPLE",L1707)))</formula>
    </cfRule>
  </conditionalFormatting>
  <conditionalFormatting sqref="D1688:D1690">
    <cfRule type="cellIs" dxfId="1069" priority="1644" stopIfTrue="1" operator="greaterThan">
      <formula>0</formula>
    </cfRule>
  </conditionalFormatting>
  <conditionalFormatting sqref="D1688:D1690 F1688:H1690">
    <cfRule type="cellIs" dxfId="1068" priority="1643" stopIfTrue="1" operator="greaterThan">
      <formula>0</formula>
    </cfRule>
  </conditionalFormatting>
  <conditionalFormatting sqref="T1688:V1690">
    <cfRule type="cellIs" dxfId="1067" priority="1641" stopIfTrue="1" operator="equal">
      <formula>"NO"</formula>
    </cfRule>
    <cfRule type="cellIs" dxfId="1066" priority="1642" stopIfTrue="1" operator="equal">
      <formula>"SI"</formula>
    </cfRule>
  </conditionalFormatting>
  <conditionalFormatting sqref="T1688:V1689">
    <cfRule type="cellIs" dxfId="1065" priority="1640" stopIfTrue="1" operator="equal">
      <formula>"NO APLICA"</formula>
    </cfRule>
  </conditionalFormatting>
  <conditionalFormatting sqref="T1690:U1690">
    <cfRule type="cellIs" dxfId="1064" priority="1639" stopIfTrue="1" operator="equal">
      <formula>"NO APLICA"</formula>
    </cfRule>
  </conditionalFormatting>
  <conditionalFormatting sqref="T1690:U1690">
    <cfRule type="cellIs" dxfId="1063" priority="1638" stopIfTrue="1" operator="equal">
      <formula>"NO APLICA"</formula>
    </cfRule>
  </conditionalFormatting>
  <conditionalFormatting sqref="V1690">
    <cfRule type="cellIs" dxfId="1062" priority="1637" stopIfTrue="1" operator="equal">
      <formula>"NO APLICA"</formula>
    </cfRule>
  </conditionalFormatting>
  <conditionalFormatting sqref="T1687:U1687">
    <cfRule type="cellIs" dxfId="1061" priority="1636" stopIfTrue="1" operator="equal">
      <formula>"NO APLICA"</formula>
    </cfRule>
  </conditionalFormatting>
  <conditionalFormatting sqref="T1687:U1687">
    <cfRule type="cellIs" dxfId="1060" priority="1635" stopIfTrue="1" operator="equal">
      <formula>"NO APLICA"</formula>
    </cfRule>
  </conditionalFormatting>
  <conditionalFormatting sqref="V1687">
    <cfRule type="cellIs" dxfId="1059" priority="1634" stopIfTrue="1" operator="equal">
      <formula>"NO APLICA"</formula>
    </cfRule>
  </conditionalFormatting>
  <conditionalFormatting sqref="C1720:I1734 K1720:M1734 P1720:V1720 P1722:V1734 R1721:V1721">
    <cfRule type="cellIs" dxfId="1058" priority="1533" stopIfTrue="1" operator="greaterThan">
      <formula>0</formula>
    </cfRule>
  </conditionalFormatting>
  <conditionalFormatting sqref="D1728:D1733">
    <cfRule type="cellIs" dxfId="1057" priority="1532" stopIfTrue="1" operator="greaterThan">
      <formula>0</formula>
    </cfRule>
  </conditionalFormatting>
  <conditionalFormatting sqref="D1728:D1733 F1728:H1733">
    <cfRule type="cellIs" dxfId="1056" priority="1531" stopIfTrue="1" operator="greaterThan">
      <formula>0</formula>
    </cfRule>
  </conditionalFormatting>
  <conditionalFormatting sqref="H1720:H1733">
    <cfRule type="cellIs" dxfId="1055" priority="1530" stopIfTrue="1" operator="greaterThan">
      <formula>0</formula>
    </cfRule>
  </conditionalFormatting>
  <conditionalFormatting sqref="E1720:E1733">
    <cfRule type="cellIs" dxfId="1054" priority="1529" stopIfTrue="1" operator="greaterThan">
      <formula>0</formula>
    </cfRule>
  </conditionalFormatting>
  <conditionalFormatting sqref="K1742:K1747">
    <cfRule type="containsText" dxfId="1053" priority="1527" stopIfTrue="1" operator="containsText" text="NO CUMPLE">
      <formula>NOT(ISERROR(SEARCH("NO CUMPLE",K1742)))</formula>
    </cfRule>
    <cfRule type="containsText" dxfId="1052" priority="1528" stopIfTrue="1" operator="containsText" text="CUMPLE">
      <formula>NOT(ISERROR(SEARCH("CUMPLE",K1742)))</formula>
    </cfRule>
  </conditionalFormatting>
  <conditionalFormatting sqref="S1741">
    <cfRule type="cellIs" dxfId="1051" priority="1525" operator="greaterThanOrEqual">
      <formula>NUMMINCONT</formula>
    </cfRule>
    <cfRule type="cellIs" dxfId="1050" priority="1526" operator="lessThan">
      <formula>NUMMINCONT</formula>
    </cfRule>
  </conditionalFormatting>
  <conditionalFormatting sqref="T1728:V1733">
    <cfRule type="cellIs" dxfId="1049" priority="1523" stopIfTrue="1" operator="equal">
      <formula>"NO"</formula>
    </cfRule>
    <cfRule type="cellIs" dxfId="1048" priority="1524" stopIfTrue="1" operator="equal">
      <formula>"SI"</formula>
    </cfRule>
  </conditionalFormatting>
  <conditionalFormatting sqref="T1728:V1729">
    <cfRule type="cellIs" dxfId="1047" priority="1522" stopIfTrue="1" operator="equal">
      <formula>"NO APLICA"</formula>
    </cfRule>
  </conditionalFormatting>
  <conditionalFormatting sqref="T1730:U1733">
    <cfRule type="cellIs" dxfId="1046" priority="1521" stopIfTrue="1" operator="equal">
      <formula>"NO APLICA"</formula>
    </cfRule>
  </conditionalFormatting>
  <conditionalFormatting sqref="T1730:U1730">
    <cfRule type="cellIs" dxfId="1045" priority="1520" stopIfTrue="1" operator="equal">
      <formula>"NO APLICA"</formula>
    </cfRule>
  </conditionalFormatting>
  <conditionalFormatting sqref="V1730:V1733">
    <cfRule type="cellIs" dxfId="1044" priority="1519" stopIfTrue="1" operator="equal">
      <formula>"NO APLICA"</formula>
    </cfRule>
  </conditionalFormatting>
  <conditionalFormatting sqref="V1739">
    <cfRule type="cellIs" dxfId="1043" priority="1517" operator="equal">
      <formula>"CUMPLE"</formula>
    </cfRule>
    <cfRule type="cellIs" dxfId="1042" priority="1518" operator="equal">
      <formula>"NO CUMPLE"</formula>
    </cfRule>
  </conditionalFormatting>
  <conditionalFormatting sqref="V1739:V1741">
    <cfRule type="cellIs" dxfId="1041" priority="1516" operator="equal">
      <formula>"VERIFICAR"</formula>
    </cfRule>
  </conditionalFormatting>
  <conditionalFormatting sqref="T1734:V1734">
    <cfRule type="cellIs" dxfId="1040" priority="1514" stopIfTrue="1" operator="equal">
      <formula>"NO"</formula>
    </cfRule>
    <cfRule type="cellIs" dxfId="1039" priority="1515" stopIfTrue="1" operator="equal">
      <formula>"SI"</formula>
    </cfRule>
  </conditionalFormatting>
  <conditionalFormatting sqref="T1734:U1734">
    <cfRule type="cellIs" dxfId="1038" priority="1513" stopIfTrue="1" operator="equal">
      <formula>"NO APLICA"</formula>
    </cfRule>
  </conditionalFormatting>
  <conditionalFormatting sqref="V1734">
    <cfRule type="cellIs" dxfId="1037" priority="1512" stopIfTrue="1" operator="equal">
      <formula>"NO APLICA"</formula>
    </cfRule>
  </conditionalFormatting>
  <conditionalFormatting sqref="T1744">
    <cfRule type="cellIs" dxfId="1036" priority="1510" operator="equal">
      <formula>"CUMPLE"</formula>
    </cfRule>
    <cfRule type="cellIs" dxfId="1035" priority="1511" operator="equal">
      <formula>"NO CUMPLE"</formula>
    </cfRule>
  </conditionalFormatting>
  <conditionalFormatting sqref="T1744">
    <cfRule type="cellIs" dxfId="1034" priority="1509" operator="equal">
      <formula>"VERIFICAR"</formula>
    </cfRule>
  </conditionalFormatting>
  <conditionalFormatting sqref="H1748">
    <cfRule type="containsText" dxfId="1033" priority="1490" stopIfTrue="1" operator="containsText" text="NO CUMPLE">
      <formula>NOT(ISERROR(SEARCH("NO CUMPLE",H1748)))</formula>
    </cfRule>
    <cfRule type="containsText" dxfId="1032" priority="1491" stopIfTrue="1" operator="containsText" text="CUMPLE">
      <formula>NOT(ISERROR(SEARCH("CUMPLE",H1748)))</formula>
    </cfRule>
  </conditionalFormatting>
  <conditionalFormatting sqref="J1748">
    <cfRule type="containsText" dxfId="1031" priority="1488" stopIfTrue="1" operator="containsText" text="NO CUMPLE">
      <formula>NOT(ISERROR(SEARCH("NO CUMPLE",J1748)))</formula>
    </cfRule>
    <cfRule type="containsText" dxfId="1030" priority="1489" stopIfTrue="1" operator="containsText" text="CUMPLE">
      <formula>NOT(ISERROR(SEARCH("CUMPLE",J1748)))</formula>
    </cfRule>
  </conditionalFormatting>
  <conditionalFormatting sqref="K1748">
    <cfRule type="containsText" dxfId="1029" priority="1486" stopIfTrue="1" operator="containsText" text="NO CUMPLE">
      <formula>NOT(ISERROR(SEARCH("NO CUMPLE",K1748)))</formula>
    </cfRule>
    <cfRule type="containsText" dxfId="1028" priority="1487" stopIfTrue="1" operator="containsText" text="CUMPLE">
      <formula>NOT(ISERROR(SEARCH("CUMPLE",K1748)))</formula>
    </cfRule>
  </conditionalFormatting>
  <conditionalFormatting sqref="O1747">
    <cfRule type="containsText" dxfId="1027" priority="1484" stopIfTrue="1" operator="containsText" text="NO CUMPLE">
      <formula>NOT(ISERROR(SEARCH("NO CUMPLE",O1747)))</formula>
    </cfRule>
    <cfRule type="containsText" dxfId="1026" priority="1485" stopIfTrue="1" operator="containsText" text="CUMPLE">
      <formula>NOT(ISERROR(SEARCH("CUMPLE",O1747)))</formula>
    </cfRule>
  </conditionalFormatting>
  <conditionalFormatting sqref="O1748:S1748">
    <cfRule type="cellIs" dxfId="1025" priority="1483" operator="equal">
      <formula>"EL PROPONENTE SE DEBE REQUERIR POR EXPERIENCIA MINIMA EXIGIDA"</formula>
    </cfRule>
  </conditionalFormatting>
  <conditionalFormatting sqref="J1720:J1734">
    <cfRule type="cellIs" dxfId="1024" priority="1482" stopIfTrue="1" operator="greaterThan">
      <formula>0</formula>
    </cfRule>
  </conditionalFormatting>
  <conditionalFormatting sqref="N1742:N1747">
    <cfRule type="cellIs" dxfId="1023" priority="1480" operator="equal">
      <formula>"NO"</formula>
    </cfRule>
    <cfRule type="cellIs" dxfId="1022" priority="1481" operator="equal">
      <formula>"SI"</formula>
    </cfRule>
  </conditionalFormatting>
  <conditionalFormatting sqref="I1734">
    <cfRule type="cellIs" dxfId="1021" priority="1479" stopIfTrue="1" operator="greaterThan">
      <formula>0</formula>
    </cfRule>
  </conditionalFormatting>
  <conditionalFormatting sqref="K1720:L1734">
    <cfRule type="cellIs" dxfId="1020" priority="1478" operator="notBetween">
      <formula>$Q$17</formula>
      <formula>$R$17</formula>
    </cfRule>
  </conditionalFormatting>
  <conditionalFormatting sqref="B1720:B1734">
    <cfRule type="cellIs" dxfId="1019" priority="1477" stopIfTrue="1" operator="greaterThan">
      <formula>0</formula>
    </cfRule>
  </conditionalFormatting>
  <conditionalFormatting sqref="T1726:V1727 T1720:V1722">
    <cfRule type="cellIs" dxfId="1018" priority="1475" stopIfTrue="1" operator="equal">
      <formula>"NO"</formula>
    </cfRule>
    <cfRule type="cellIs" dxfId="1017" priority="1476" stopIfTrue="1" operator="equal">
      <formula>"SI"</formula>
    </cfRule>
  </conditionalFormatting>
  <conditionalFormatting sqref="T1726:V1726 T1720:V1721">
    <cfRule type="cellIs" dxfId="1016" priority="1474" stopIfTrue="1" operator="equal">
      <formula>"NO APLICA"</formula>
    </cfRule>
  </conditionalFormatting>
  <conditionalFormatting sqref="T1727:U1727">
    <cfRule type="cellIs" dxfId="1015" priority="1473" stopIfTrue="1" operator="equal">
      <formula>"NO APLICA"</formula>
    </cfRule>
  </conditionalFormatting>
  <conditionalFormatting sqref="T1727:U1727">
    <cfRule type="cellIs" dxfId="1014" priority="1472" stopIfTrue="1" operator="equal">
      <formula>"NO APLICA"</formula>
    </cfRule>
  </conditionalFormatting>
  <conditionalFormatting sqref="V1727">
    <cfRule type="cellIs" dxfId="1013" priority="1471" stopIfTrue="1" operator="equal">
      <formula>"NO APLICA"</formula>
    </cfRule>
  </conditionalFormatting>
  <conditionalFormatting sqref="C1720:I1734 K1720:M1734 P1720:V1720 P1722:V1734 R1721:V1721">
    <cfRule type="cellIs" dxfId="1012" priority="1470" operator="equal">
      <formula>0</formula>
    </cfRule>
  </conditionalFormatting>
  <conditionalFormatting sqref="P1741">
    <cfRule type="cellIs" dxfId="1011" priority="1467" operator="equal">
      <formula>"NO VÁLIDO"</formula>
    </cfRule>
    <cfRule type="cellIs" dxfId="1010" priority="1468" operator="equal">
      <formula>"VÁLIDO"</formula>
    </cfRule>
  </conditionalFormatting>
  <conditionalFormatting sqref="M1748">
    <cfRule type="cellIs" dxfId="1009" priority="1464" operator="notEqual">
      <formula>"NO CUMPLE"</formula>
    </cfRule>
    <cfRule type="containsText" dxfId="1008" priority="1465" stopIfTrue="1" operator="containsText" text="NO CUMPLE">
      <formula>NOT(ISERROR(SEARCH("NO CUMPLE",M1748)))</formula>
    </cfRule>
    <cfRule type="containsText" dxfId="1007" priority="1466" stopIfTrue="1" operator="containsText" text="CUMPLE">
      <formula>NOT(ISERROR(SEARCH("CUMPLE",M1748)))</formula>
    </cfRule>
  </conditionalFormatting>
  <conditionalFormatting sqref="M1742:M1747">
    <cfRule type="cellIs" dxfId="1006" priority="1462" stopIfTrue="1" operator="equal">
      <formula>"cumple"</formula>
    </cfRule>
    <cfRule type="containsText" dxfId="1005" priority="1463" stopIfTrue="1" operator="containsText" text="NO CUMPLE">
      <formula>NOT(ISERROR(SEARCH("NO CUMPLE",M1742)))</formula>
    </cfRule>
  </conditionalFormatting>
  <conditionalFormatting sqref="L1742:L1747">
    <cfRule type="cellIs" dxfId="1004" priority="1460" stopIfTrue="1" operator="equal">
      <formula>"cumple"</formula>
    </cfRule>
    <cfRule type="containsText" dxfId="1003" priority="1461" stopIfTrue="1" operator="containsText" text="NO CUMPLE">
      <formula>NOT(ISERROR(SEARCH("NO CUMPLE",L1742)))</formula>
    </cfRule>
  </conditionalFormatting>
  <conditionalFormatting sqref="D1723:D1725">
    <cfRule type="cellIs" dxfId="1002" priority="1444" stopIfTrue="1" operator="greaterThan">
      <formula>0</formula>
    </cfRule>
  </conditionalFormatting>
  <conditionalFormatting sqref="D1723:D1725 F1723:H1725">
    <cfRule type="cellIs" dxfId="1001" priority="1443" stopIfTrue="1" operator="greaterThan">
      <formula>0</formula>
    </cfRule>
  </conditionalFormatting>
  <conditionalFormatting sqref="T1723:V1725">
    <cfRule type="cellIs" dxfId="1000" priority="1441" stopIfTrue="1" operator="equal">
      <formula>"NO"</formula>
    </cfRule>
    <cfRule type="cellIs" dxfId="999" priority="1442" stopIfTrue="1" operator="equal">
      <formula>"SI"</formula>
    </cfRule>
  </conditionalFormatting>
  <conditionalFormatting sqref="T1723:V1724">
    <cfRule type="cellIs" dxfId="998" priority="1440" stopIfTrue="1" operator="equal">
      <formula>"NO APLICA"</formula>
    </cfRule>
  </conditionalFormatting>
  <conditionalFormatting sqref="T1725:U1725">
    <cfRule type="cellIs" dxfId="997" priority="1439" stopIfTrue="1" operator="equal">
      <formula>"NO APLICA"</formula>
    </cfRule>
  </conditionalFormatting>
  <conditionalFormatting sqref="T1725:U1725">
    <cfRule type="cellIs" dxfId="996" priority="1438" stopIfTrue="1" operator="equal">
      <formula>"NO APLICA"</formula>
    </cfRule>
  </conditionalFormatting>
  <conditionalFormatting sqref="V1725">
    <cfRule type="cellIs" dxfId="995" priority="1437" stopIfTrue="1" operator="equal">
      <formula>"NO APLICA"</formula>
    </cfRule>
  </conditionalFormatting>
  <conditionalFormatting sqref="T1722:U1722">
    <cfRule type="cellIs" dxfId="994" priority="1436" stopIfTrue="1" operator="equal">
      <formula>"NO APLICA"</formula>
    </cfRule>
  </conditionalFormatting>
  <conditionalFormatting sqref="T1722:U1722">
    <cfRule type="cellIs" dxfId="993" priority="1435" stopIfTrue="1" operator="equal">
      <formula>"NO APLICA"</formula>
    </cfRule>
  </conditionalFormatting>
  <conditionalFormatting sqref="V1722">
    <cfRule type="cellIs" dxfId="992" priority="1434" stopIfTrue="1" operator="equal">
      <formula>"NO APLICA"</formula>
    </cfRule>
  </conditionalFormatting>
  <conditionalFormatting sqref="C1756:I1758 K1755:M1758 P1755:V1757 C1755 E1755:I1755 C1760:I1760 G1759 K1760:M1760 M1759 P1762:V1769 P1758:R1758 P1759:Q1759 C1762:I1769 G1761 K1762:M1769 M1761 P1760:R1760 P1761:Q1761 T1758:V1761 I1759 I1761">
    <cfRule type="cellIs" dxfId="991" priority="1433" stopIfTrue="1" operator="greaterThan">
      <formula>0</formula>
    </cfRule>
  </conditionalFormatting>
  <conditionalFormatting sqref="D1763:D1768">
    <cfRule type="cellIs" dxfId="990" priority="1432" stopIfTrue="1" operator="greaterThan">
      <formula>0</formula>
    </cfRule>
  </conditionalFormatting>
  <conditionalFormatting sqref="D1763:D1768 F1763:H1768">
    <cfRule type="cellIs" dxfId="989" priority="1431" stopIfTrue="1" operator="greaterThan">
      <formula>0</formula>
    </cfRule>
  </conditionalFormatting>
  <conditionalFormatting sqref="H1755:H1758 H1760 H1762:H1768">
    <cfRule type="cellIs" dxfId="988" priority="1430" stopIfTrue="1" operator="greaterThan">
      <formula>0</formula>
    </cfRule>
  </conditionalFormatting>
  <conditionalFormatting sqref="E1755:E1758 E1760 E1762:E1768">
    <cfRule type="cellIs" dxfId="987" priority="1429" stopIfTrue="1" operator="greaterThan">
      <formula>0</formula>
    </cfRule>
  </conditionalFormatting>
  <conditionalFormatting sqref="K1777:K1782">
    <cfRule type="containsText" dxfId="986" priority="1427" stopIfTrue="1" operator="containsText" text="NO CUMPLE">
      <formula>NOT(ISERROR(SEARCH("NO CUMPLE",K1777)))</formula>
    </cfRule>
    <cfRule type="containsText" dxfId="985" priority="1428" stopIfTrue="1" operator="containsText" text="CUMPLE">
      <formula>NOT(ISERROR(SEARCH("CUMPLE",K1777)))</formula>
    </cfRule>
  </conditionalFormatting>
  <conditionalFormatting sqref="S1776">
    <cfRule type="cellIs" dxfId="984" priority="1425" operator="greaterThanOrEqual">
      <formula>NUMMINCONT</formula>
    </cfRule>
    <cfRule type="cellIs" dxfId="983" priority="1426" operator="lessThan">
      <formula>NUMMINCONT</formula>
    </cfRule>
  </conditionalFormatting>
  <conditionalFormatting sqref="T1763:V1768">
    <cfRule type="cellIs" dxfId="982" priority="1423" stopIfTrue="1" operator="equal">
      <formula>"NO"</formula>
    </cfRule>
    <cfRule type="cellIs" dxfId="981" priority="1424" stopIfTrue="1" operator="equal">
      <formula>"SI"</formula>
    </cfRule>
  </conditionalFormatting>
  <conditionalFormatting sqref="T1763:V1764">
    <cfRule type="cellIs" dxfId="980" priority="1422" stopIfTrue="1" operator="equal">
      <formula>"NO APLICA"</formula>
    </cfRule>
  </conditionalFormatting>
  <conditionalFormatting sqref="T1765:U1768">
    <cfRule type="cellIs" dxfId="979" priority="1421" stopIfTrue="1" operator="equal">
      <formula>"NO APLICA"</formula>
    </cfRule>
  </conditionalFormatting>
  <conditionalFormatting sqref="T1765:U1765">
    <cfRule type="cellIs" dxfId="978" priority="1420" stopIfTrue="1" operator="equal">
      <formula>"NO APLICA"</formula>
    </cfRule>
  </conditionalFormatting>
  <conditionalFormatting sqref="V1765:V1768">
    <cfRule type="cellIs" dxfId="977" priority="1419" stopIfTrue="1" operator="equal">
      <formula>"NO APLICA"</formula>
    </cfRule>
  </conditionalFormatting>
  <conditionalFormatting sqref="V1774">
    <cfRule type="cellIs" dxfId="976" priority="1417" operator="equal">
      <formula>"CUMPLE"</formula>
    </cfRule>
    <cfRule type="cellIs" dxfId="975" priority="1418" operator="equal">
      <formula>"NO CUMPLE"</formula>
    </cfRule>
  </conditionalFormatting>
  <conditionalFormatting sqref="V1774:V1776">
    <cfRule type="cellIs" dxfId="974" priority="1416" operator="equal">
      <formula>"VERIFICAR"</formula>
    </cfRule>
  </conditionalFormatting>
  <conditionalFormatting sqref="T1769:V1769">
    <cfRule type="cellIs" dxfId="973" priority="1414" stopIfTrue="1" operator="equal">
      <formula>"NO"</formula>
    </cfRule>
    <cfRule type="cellIs" dxfId="972" priority="1415" stopIfTrue="1" operator="equal">
      <formula>"SI"</formula>
    </cfRule>
  </conditionalFormatting>
  <conditionalFormatting sqref="T1769:U1769">
    <cfRule type="cellIs" dxfId="971" priority="1413" stopIfTrue="1" operator="equal">
      <formula>"NO APLICA"</formula>
    </cfRule>
  </conditionalFormatting>
  <conditionalFormatting sqref="V1769">
    <cfRule type="cellIs" dxfId="970" priority="1412" stopIfTrue="1" operator="equal">
      <formula>"NO APLICA"</formula>
    </cfRule>
  </conditionalFormatting>
  <conditionalFormatting sqref="T1779">
    <cfRule type="cellIs" dxfId="969" priority="1410" operator="equal">
      <formula>"CUMPLE"</formula>
    </cfRule>
    <cfRule type="cellIs" dxfId="968" priority="1411" operator="equal">
      <formula>"NO CUMPLE"</formula>
    </cfRule>
  </conditionalFormatting>
  <conditionalFormatting sqref="T1779">
    <cfRule type="cellIs" dxfId="967" priority="1409" operator="equal">
      <formula>"VERIFICAR"</formula>
    </cfRule>
  </conditionalFormatting>
  <conditionalFormatting sqref="H1783">
    <cfRule type="containsText" dxfId="966" priority="1390" stopIfTrue="1" operator="containsText" text="NO CUMPLE">
      <formula>NOT(ISERROR(SEARCH("NO CUMPLE",H1783)))</formula>
    </cfRule>
    <cfRule type="containsText" dxfId="965" priority="1391" stopIfTrue="1" operator="containsText" text="CUMPLE">
      <formula>NOT(ISERROR(SEARCH("CUMPLE",H1783)))</formula>
    </cfRule>
  </conditionalFormatting>
  <conditionalFormatting sqref="J1783">
    <cfRule type="containsText" dxfId="964" priority="1388" stopIfTrue="1" operator="containsText" text="NO CUMPLE">
      <formula>NOT(ISERROR(SEARCH("NO CUMPLE",J1783)))</formula>
    </cfRule>
    <cfRule type="containsText" dxfId="963" priority="1389" stopIfTrue="1" operator="containsText" text="CUMPLE">
      <formula>NOT(ISERROR(SEARCH("CUMPLE",J1783)))</formula>
    </cfRule>
  </conditionalFormatting>
  <conditionalFormatting sqref="K1783">
    <cfRule type="containsText" dxfId="962" priority="1386" stopIfTrue="1" operator="containsText" text="NO CUMPLE">
      <formula>NOT(ISERROR(SEARCH("NO CUMPLE",K1783)))</formula>
    </cfRule>
    <cfRule type="containsText" dxfId="961" priority="1387" stopIfTrue="1" operator="containsText" text="CUMPLE">
      <formula>NOT(ISERROR(SEARCH("CUMPLE",K1783)))</formula>
    </cfRule>
  </conditionalFormatting>
  <conditionalFormatting sqref="O1782">
    <cfRule type="containsText" dxfId="960" priority="1384" stopIfTrue="1" operator="containsText" text="NO CUMPLE">
      <formula>NOT(ISERROR(SEARCH("NO CUMPLE",O1782)))</formula>
    </cfRule>
    <cfRule type="containsText" dxfId="959" priority="1385" stopIfTrue="1" operator="containsText" text="CUMPLE">
      <formula>NOT(ISERROR(SEARCH("CUMPLE",O1782)))</formula>
    </cfRule>
  </conditionalFormatting>
  <conditionalFormatting sqref="O1783:S1783">
    <cfRule type="cellIs" dxfId="958" priority="1383" operator="equal">
      <formula>"EL PROPONENTE SE DEBE REQUERIR POR EXPERIENCIA MINIMA EXIGIDA"</formula>
    </cfRule>
  </conditionalFormatting>
  <conditionalFormatting sqref="J1755:J1769">
    <cfRule type="cellIs" dxfId="957" priority="1382" stopIfTrue="1" operator="greaterThan">
      <formula>0</formula>
    </cfRule>
  </conditionalFormatting>
  <conditionalFormatting sqref="N1777:N1782">
    <cfRule type="cellIs" dxfId="956" priority="1380" operator="equal">
      <formula>"NO"</formula>
    </cfRule>
    <cfRule type="cellIs" dxfId="955" priority="1381" operator="equal">
      <formula>"SI"</formula>
    </cfRule>
  </conditionalFormatting>
  <conditionalFormatting sqref="I1769">
    <cfRule type="cellIs" dxfId="954" priority="1379" stopIfTrue="1" operator="greaterThan">
      <formula>0</formula>
    </cfRule>
  </conditionalFormatting>
  <conditionalFormatting sqref="K1755:L1758 K1760:L1760 K1762:L1769">
    <cfRule type="cellIs" dxfId="953" priority="1378" operator="notBetween">
      <formula>$Q$17</formula>
      <formula>$R$17</formula>
    </cfRule>
  </conditionalFormatting>
  <conditionalFormatting sqref="B1755:B1758 B1760 B1762:B1769">
    <cfRule type="cellIs" dxfId="952" priority="1377" stopIfTrue="1" operator="greaterThan">
      <formula>0</formula>
    </cfRule>
  </conditionalFormatting>
  <conditionalFormatting sqref="T1761:V1762 T1755:V1757">
    <cfRule type="cellIs" dxfId="951" priority="1375" stopIfTrue="1" operator="equal">
      <formula>"NO"</formula>
    </cfRule>
    <cfRule type="cellIs" dxfId="950" priority="1376" stopIfTrue="1" operator="equal">
      <formula>"SI"</formula>
    </cfRule>
  </conditionalFormatting>
  <conditionalFormatting sqref="T1761:V1761 T1755:V1756">
    <cfRule type="cellIs" dxfId="949" priority="1374" stopIfTrue="1" operator="equal">
      <formula>"NO APLICA"</formula>
    </cfRule>
  </conditionalFormatting>
  <conditionalFormatting sqref="T1762:U1762">
    <cfRule type="cellIs" dxfId="948" priority="1373" stopIfTrue="1" operator="equal">
      <formula>"NO APLICA"</formula>
    </cfRule>
  </conditionalFormatting>
  <conditionalFormatting sqref="T1762:U1762">
    <cfRule type="cellIs" dxfId="947" priority="1372" stopIfTrue="1" operator="equal">
      <formula>"NO APLICA"</formula>
    </cfRule>
  </conditionalFormatting>
  <conditionalFormatting sqref="V1762">
    <cfRule type="cellIs" dxfId="946" priority="1371" stopIfTrue="1" operator="equal">
      <formula>"NO APLICA"</formula>
    </cfRule>
  </conditionalFormatting>
  <conditionalFormatting sqref="C1756:I1758 K1755:M1758 P1755:V1757 C1755 E1755:I1755 C1760:I1760 G1759 K1760:M1760 M1759 P1762:V1769 P1758:R1758 P1759:Q1759 C1762:I1769 G1761 K1762:M1769 M1761 P1760:R1760 P1761:Q1761 T1758:V1761 I1759 I1761">
    <cfRule type="cellIs" dxfId="945" priority="1370" operator="equal">
      <formula>0</formula>
    </cfRule>
  </conditionalFormatting>
  <conditionalFormatting sqref="P1776">
    <cfRule type="cellIs" dxfId="944" priority="1367" operator="equal">
      <formula>"NO VÁLIDO"</formula>
    </cfRule>
    <cfRule type="cellIs" dxfId="943" priority="1368" operator="equal">
      <formula>"VÁLIDO"</formula>
    </cfRule>
  </conditionalFormatting>
  <conditionalFormatting sqref="M1783">
    <cfRule type="cellIs" dxfId="942" priority="1364" operator="notEqual">
      <formula>"NO CUMPLE"</formula>
    </cfRule>
    <cfRule type="containsText" dxfId="941" priority="1365" stopIfTrue="1" operator="containsText" text="NO CUMPLE">
      <formula>NOT(ISERROR(SEARCH("NO CUMPLE",M1783)))</formula>
    </cfRule>
    <cfRule type="containsText" dxfId="940" priority="1366" stopIfTrue="1" operator="containsText" text="CUMPLE">
      <formula>NOT(ISERROR(SEARCH("CUMPLE",M1783)))</formula>
    </cfRule>
  </conditionalFormatting>
  <conditionalFormatting sqref="M1777:M1782">
    <cfRule type="cellIs" dxfId="939" priority="1362" stopIfTrue="1" operator="equal">
      <formula>"cumple"</formula>
    </cfRule>
    <cfRule type="containsText" dxfId="938" priority="1363" stopIfTrue="1" operator="containsText" text="NO CUMPLE">
      <formula>NOT(ISERROR(SEARCH("NO CUMPLE",M1777)))</formula>
    </cfRule>
  </conditionalFormatting>
  <conditionalFormatting sqref="L1777:L1782">
    <cfRule type="cellIs" dxfId="937" priority="1360" stopIfTrue="1" operator="equal">
      <formula>"cumple"</formula>
    </cfRule>
    <cfRule type="containsText" dxfId="936" priority="1361" stopIfTrue="1" operator="containsText" text="NO CUMPLE">
      <formula>NOT(ISERROR(SEARCH("NO CUMPLE",L1777)))</formula>
    </cfRule>
  </conditionalFormatting>
  <conditionalFormatting sqref="D1758 D1760">
    <cfRule type="cellIs" dxfId="935" priority="1344" stopIfTrue="1" operator="greaterThan">
      <formula>0</formula>
    </cfRule>
  </conditionalFormatting>
  <conditionalFormatting sqref="D1758 F1758:H1758 D1760 F1760:H1760 G1759">
    <cfRule type="cellIs" dxfId="934" priority="1343" stopIfTrue="1" operator="greaterThan">
      <formula>0</formula>
    </cfRule>
  </conditionalFormatting>
  <conditionalFormatting sqref="T1758:V1760">
    <cfRule type="cellIs" dxfId="933" priority="1341" stopIfTrue="1" operator="equal">
      <formula>"NO"</formula>
    </cfRule>
    <cfRule type="cellIs" dxfId="932" priority="1342" stopIfTrue="1" operator="equal">
      <formula>"SI"</formula>
    </cfRule>
  </conditionalFormatting>
  <conditionalFormatting sqref="T1758:V1759">
    <cfRule type="cellIs" dxfId="931" priority="1340" stopIfTrue="1" operator="equal">
      <formula>"NO APLICA"</formula>
    </cfRule>
  </conditionalFormatting>
  <conditionalFormatting sqref="T1760:U1760">
    <cfRule type="cellIs" dxfId="930" priority="1339" stopIfTrue="1" operator="equal">
      <formula>"NO APLICA"</formula>
    </cfRule>
  </conditionalFormatting>
  <conditionalFormatting sqref="T1760:U1760">
    <cfRule type="cellIs" dxfId="929" priority="1338" stopIfTrue="1" operator="equal">
      <formula>"NO APLICA"</formula>
    </cfRule>
  </conditionalFormatting>
  <conditionalFormatting sqref="V1760">
    <cfRule type="cellIs" dxfId="928" priority="1337" stopIfTrue="1" operator="equal">
      <formula>"NO APLICA"</formula>
    </cfRule>
  </conditionalFormatting>
  <conditionalFormatting sqref="T1757:U1757">
    <cfRule type="cellIs" dxfId="927" priority="1336" stopIfTrue="1" operator="equal">
      <formula>"NO APLICA"</formula>
    </cfRule>
  </conditionalFormatting>
  <conditionalFormatting sqref="T1757:U1757">
    <cfRule type="cellIs" dxfId="926" priority="1335" stopIfTrue="1" operator="equal">
      <formula>"NO APLICA"</formula>
    </cfRule>
  </conditionalFormatting>
  <conditionalFormatting sqref="V1757">
    <cfRule type="cellIs" dxfId="925" priority="1334" stopIfTrue="1" operator="equal">
      <formula>"NO APLICA"</formula>
    </cfRule>
  </conditionalFormatting>
  <conditionalFormatting sqref="D1797:D1802">
    <cfRule type="cellIs" dxfId="924" priority="1332" stopIfTrue="1" operator="greaterThan">
      <formula>0</formula>
    </cfRule>
  </conditionalFormatting>
  <conditionalFormatting sqref="D1797:D1802 F1797:H1802">
    <cfRule type="cellIs" dxfId="923" priority="1331" stopIfTrue="1" operator="greaterThan">
      <formula>0</formula>
    </cfRule>
  </conditionalFormatting>
  <conditionalFormatting sqref="K1811:K1816">
    <cfRule type="containsText" dxfId="922" priority="1327" stopIfTrue="1" operator="containsText" text="NO CUMPLE">
      <formula>NOT(ISERROR(SEARCH("NO CUMPLE",K1811)))</formula>
    </cfRule>
    <cfRule type="containsText" dxfId="921" priority="1328" stopIfTrue="1" operator="containsText" text="CUMPLE">
      <formula>NOT(ISERROR(SEARCH("CUMPLE",K1811)))</formula>
    </cfRule>
  </conditionalFormatting>
  <conditionalFormatting sqref="S1810">
    <cfRule type="cellIs" dxfId="920" priority="1325" operator="greaterThanOrEqual">
      <formula>NUMMINCONT</formula>
    </cfRule>
    <cfRule type="cellIs" dxfId="919" priority="1326" operator="lessThan">
      <formula>NUMMINCONT</formula>
    </cfRule>
  </conditionalFormatting>
  <conditionalFormatting sqref="T1797:V1802">
    <cfRule type="cellIs" dxfId="918" priority="1323" stopIfTrue="1" operator="equal">
      <formula>"NO"</formula>
    </cfRule>
    <cfRule type="cellIs" dxfId="917" priority="1324" stopIfTrue="1" operator="equal">
      <formula>"SI"</formula>
    </cfRule>
  </conditionalFormatting>
  <conditionalFormatting sqref="T1797:V1798">
    <cfRule type="cellIs" dxfId="916" priority="1322" stopIfTrue="1" operator="equal">
      <formula>"NO APLICA"</formula>
    </cfRule>
  </conditionalFormatting>
  <conditionalFormatting sqref="T1799:U1802">
    <cfRule type="cellIs" dxfId="915" priority="1321" stopIfTrue="1" operator="equal">
      <formula>"NO APLICA"</formula>
    </cfRule>
  </conditionalFormatting>
  <conditionalFormatting sqref="T1799:U1799">
    <cfRule type="cellIs" dxfId="914" priority="1320" stopIfTrue="1" operator="equal">
      <formula>"NO APLICA"</formula>
    </cfRule>
  </conditionalFormatting>
  <conditionalFormatting sqref="V1799:V1802">
    <cfRule type="cellIs" dxfId="913" priority="1319" stopIfTrue="1" operator="equal">
      <formula>"NO APLICA"</formula>
    </cfRule>
  </conditionalFormatting>
  <conditionalFormatting sqref="V1808">
    <cfRule type="cellIs" dxfId="912" priority="1317" operator="equal">
      <formula>"CUMPLE"</formula>
    </cfRule>
    <cfRule type="cellIs" dxfId="911" priority="1318" operator="equal">
      <formula>"NO CUMPLE"</formula>
    </cfRule>
  </conditionalFormatting>
  <conditionalFormatting sqref="V1808:V1810">
    <cfRule type="cellIs" dxfId="910" priority="1316" operator="equal">
      <formula>"VERIFICAR"</formula>
    </cfRule>
  </conditionalFormatting>
  <conditionalFormatting sqref="T1803:V1803">
    <cfRule type="cellIs" dxfId="909" priority="1314" stopIfTrue="1" operator="equal">
      <formula>"NO"</formula>
    </cfRule>
    <cfRule type="cellIs" dxfId="908" priority="1315" stopIfTrue="1" operator="equal">
      <formula>"SI"</formula>
    </cfRule>
  </conditionalFormatting>
  <conditionalFormatting sqref="T1803:U1803">
    <cfRule type="cellIs" dxfId="907" priority="1313" stopIfTrue="1" operator="equal">
      <formula>"NO APLICA"</formula>
    </cfRule>
  </conditionalFormatting>
  <conditionalFormatting sqref="V1803">
    <cfRule type="cellIs" dxfId="906" priority="1312" stopIfTrue="1" operator="equal">
      <formula>"NO APLICA"</formula>
    </cfRule>
  </conditionalFormatting>
  <conditionalFormatting sqref="T1813">
    <cfRule type="cellIs" dxfId="905" priority="1310" operator="equal">
      <formula>"CUMPLE"</formula>
    </cfRule>
    <cfRule type="cellIs" dxfId="904" priority="1311" operator="equal">
      <formula>"NO CUMPLE"</formula>
    </cfRule>
  </conditionalFormatting>
  <conditionalFormatting sqref="T1813">
    <cfRule type="cellIs" dxfId="903" priority="1309" operator="equal">
      <formula>"VERIFICAR"</formula>
    </cfRule>
  </conditionalFormatting>
  <conditionalFormatting sqref="H1817">
    <cfRule type="containsText" dxfId="902" priority="1290" stopIfTrue="1" operator="containsText" text="NO CUMPLE">
      <formula>NOT(ISERROR(SEARCH("NO CUMPLE",H1817)))</formula>
    </cfRule>
    <cfRule type="containsText" dxfId="901" priority="1291" stopIfTrue="1" operator="containsText" text="CUMPLE">
      <formula>NOT(ISERROR(SEARCH("CUMPLE",H1817)))</formula>
    </cfRule>
  </conditionalFormatting>
  <conditionalFormatting sqref="J1817">
    <cfRule type="containsText" dxfId="900" priority="1288" stopIfTrue="1" operator="containsText" text="NO CUMPLE">
      <formula>NOT(ISERROR(SEARCH("NO CUMPLE",J1817)))</formula>
    </cfRule>
    <cfRule type="containsText" dxfId="899" priority="1289" stopIfTrue="1" operator="containsText" text="CUMPLE">
      <formula>NOT(ISERROR(SEARCH("CUMPLE",J1817)))</formula>
    </cfRule>
  </conditionalFormatting>
  <conditionalFormatting sqref="K1817">
    <cfRule type="containsText" dxfId="898" priority="1286" stopIfTrue="1" operator="containsText" text="NO CUMPLE">
      <formula>NOT(ISERROR(SEARCH("NO CUMPLE",K1817)))</formula>
    </cfRule>
    <cfRule type="containsText" dxfId="897" priority="1287" stopIfTrue="1" operator="containsText" text="CUMPLE">
      <formula>NOT(ISERROR(SEARCH("CUMPLE",K1817)))</formula>
    </cfRule>
  </conditionalFormatting>
  <conditionalFormatting sqref="O1816">
    <cfRule type="containsText" dxfId="896" priority="1284" stopIfTrue="1" operator="containsText" text="NO CUMPLE">
      <formula>NOT(ISERROR(SEARCH("NO CUMPLE",O1816)))</formula>
    </cfRule>
    <cfRule type="containsText" dxfId="895" priority="1285" stopIfTrue="1" operator="containsText" text="CUMPLE">
      <formula>NOT(ISERROR(SEARCH("CUMPLE",O1816)))</formula>
    </cfRule>
  </conditionalFormatting>
  <conditionalFormatting sqref="O1817:S1817">
    <cfRule type="cellIs" dxfId="894" priority="1283" operator="equal">
      <formula>"EL PROPONENTE SE DEBE REQUERIR POR EXPERIENCIA MINIMA EXIGIDA"</formula>
    </cfRule>
  </conditionalFormatting>
  <conditionalFormatting sqref="N1811:N1816">
    <cfRule type="cellIs" dxfId="893" priority="1280" operator="equal">
      <formula>"NO"</formula>
    </cfRule>
    <cfRule type="cellIs" dxfId="892" priority="1281" operator="equal">
      <formula>"SI"</formula>
    </cfRule>
  </conditionalFormatting>
  <conditionalFormatting sqref="I1803">
    <cfRule type="cellIs" dxfId="891" priority="1279" stopIfTrue="1" operator="greaterThan">
      <formula>0</formula>
    </cfRule>
  </conditionalFormatting>
  <conditionalFormatting sqref="T1795:V1796 T1790:V1791">
    <cfRule type="cellIs" dxfId="890" priority="1275" stopIfTrue="1" operator="equal">
      <formula>"NO"</formula>
    </cfRule>
    <cfRule type="cellIs" dxfId="889" priority="1276" stopIfTrue="1" operator="equal">
      <formula>"SI"</formula>
    </cfRule>
  </conditionalFormatting>
  <conditionalFormatting sqref="T1795:V1795 T1790:V1791">
    <cfRule type="cellIs" dxfId="888" priority="1274" stopIfTrue="1" operator="equal">
      <formula>"NO APLICA"</formula>
    </cfRule>
  </conditionalFormatting>
  <conditionalFormatting sqref="T1796:U1796">
    <cfRule type="cellIs" dxfId="887" priority="1273" stopIfTrue="1" operator="equal">
      <formula>"NO APLICA"</formula>
    </cfRule>
  </conditionalFormatting>
  <conditionalFormatting sqref="T1796:U1796">
    <cfRule type="cellIs" dxfId="886" priority="1272" stopIfTrue="1" operator="equal">
      <formula>"NO APLICA"</formula>
    </cfRule>
  </conditionalFormatting>
  <conditionalFormatting sqref="V1796">
    <cfRule type="cellIs" dxfId="885" priority="1271" stopIfTrue="1" operator="equal">
      <formula>"NO APLICA"</formula>
    </cfRule>
  </conditionalFormatting>
  <conditionalFormatting sqref="P1810">
    <cfRule type="cellIs" dxfId="884" priority="1267" operator="equal">
      <formula>"NO VÁLIDO"</formula>
    </cfRule>
    <cfRule type="cellIs" dxfId="883" priority="1268" operator="equal">
      <formula>"VÁLIDO"</formula>
    </cfRule>
  </conditionalFormatting>
  <conditionalFormatting sqref="M1817">
    <cfRule type="cellIs" dxfId="882" priority="1264" operator="notEqual">
      <formula>"NO CUMPLE"</formula>
    </cfRule>
    <cfRule type="containsText" dxfId="881" priority="1265" stopIfTrue="1" operator="containsText" text="NO CUMPLE">
      <formula>NOT(ISERROR(SEARCH("NO CUMPLE",M1817)))</formula>
    </cfRule>
    <cfRule type="containsText" dxfId="880" priority="1266" stopIfTrue="1" operator="containsText" text="CUMPLE">
      <formula>NOT(ISERROR(SEARCH("CUMPLE",M1817)))</formula>
    </cfRule>
  </conditionalFormatting>
  <conditionalFormatting sqref="M1811:M1816">
    <cfRule type="cellIs" dxfId="879" priority="1262" stopIfTrue="1" operator="equal">
      <formula>"cumple"</formula>
    </cfRule>
    <cfRule type="containsText" dxfId="878" priority="1263" stopIfTrue="1" operator="containsText" text="NO CUMPLE">
      <formula>NOT(ISERROR(SEARCH("NO CUMPLE",M1811)))</formula>
    </cfRule>
  </conditionalFormatting>
  <conditionalFormatting sqref="L1811:L1816">
    <cfRule type="cellIs" dxfId="877" priority="1260" stopIfTrue="1" operator="equal">
      <formula>"cumple"</formula>
    </cfRule>
    <cfRule type="containsText" dxfId="876" priority="1261" stopIfTrue="1" operator="containsText" text="NO CUMPLE">
      <formula>NOT(ISERROR(SEARCH("NO CUMPLE",L1811)))</formula>
    </cfRule>
  </conditionalFormatting>
  <conditionalFormatting sqref="D1792:D1794">
    <cfRule type="cellIs" dxfId="875" priority="1244" stopIfTrue="1" operator="greaterThan">
      <formula>0</formula>
    </cfRule>
  </conditionalFormatting>
  <conditionalFormatting sqref="D1792:D1794 F1792:H1794">
    <cfRule type="cellIs" dxfId="874" priority="1243" stopIfTrue="1" operator="greaterThan">
      <formula>0</formula>
    </cfRule>
  </conditionalFormatting>
  <conditionalFormatting sqref="T1792:V1794">
    <cfRule type="cellIs" dxfId="873" priority="1241" stopIfTrue="1" operator="equal">
      <formula>"NO"</formula>
    </cfRule>
    <cfRule type="cellIs" dxfId="872" priority="1242" stopIfTrue="1" operator="equal">
      <formula>"SI"</formula>
    </cfRule>
  </conditionalFormatting>
  <conditionalFormatting sqref="T1792:V1793">
    <cfRule type="cellIs" dxfId="871" priority="1240" stopIfTrue="1" operator="equal">
      <formula>"NO APLICA"</formula>
    </cfRule>
  </conditionalFormatting>
  <conditionalFormatting sqref="T1794:U1794">
    <cfRule type="cellIs" dxfId="870" priority="1239" stopIfTrue="1" operator="equal">
      <formula>"NO APLICA"</formula>
    </cfRule>
  </conditionalFormatting>
  <conditionalFormatting sqref="T1794:U1794">
    <cfRule type="cellIs" dxfId="869" priority="1238" stopIfTrue="1" operator="equal">
      <formula>"NO APLICA"</formula>
    </cfRule>
  </conditionalFormatting>
  <conditionalFormatting sqref="V1794">
    <cfRule type="cellIs" dxfId="868" priority="1237" stopIfTrue="1" operator="equal">
      <formula>"NO APLICA"</formula>
    </cfRule>
  </conditionalFormatting>
  <conditionalFormatting sqref="C1824:I1824 K1824:M1824 P1826:V1838 C1826:I1838 G1825 K1826:M1838 M1825 P1824:R1824 P1825:Q1825 T1824:V1825 I1825">
    <cfRule type="cellIs" dxfId="867" priority="1233" stopIfTrue="1" operator="greaterThan">
      <formula>0</formula>
    </cfRule>
  </conditionalFormatting>
  <conditionalFormatting sqref="D1832:D1837">
    <cfRule type="cellIs" dxfId="866" priority="1232" stopIfTrue="1" operator="greaterThan">
      <formula>0</formula>
    </cfRule>
  </conditionalFormatting>
  <conditionalFormatting sqref="D1832:D1837 F1832:H1837">
    <cfRule type="cellIs" dxfId="865" priority="1231" stopIfTrue="1" operator="greaterThan">
      <formula>0</formula>
    </cfRule>
  </conditionalFormatting>
  <conditionalFormatting sqref="H1824 H1826:H1837">
    <cfRule type="cellIs" dxfId="864" priority="1230" stopIfTrue="1" operator="greaterThan">
      <formula>0</formula>
    </cfRule>
  </conditionalFormatting>
  <conditionalFormatting sqref="E1824 E1826:E1837">
    <cfRule type="cellIs" dxfId="863" priority="1229" stopIfTrue="1" operator="greaterThan">
      <formula>0</formula>
    </cfRule>
  </conditionalFormatting>
  <conditionalFormatting sqref="K1846:K1851">
    <cfRule type="containsText" dxfId="862" priority="1227" stopIfTrue="1" operator="containsText" text="NO CUMPLE">
      <formula>NOT(ISERROR(SEARCH("NO CUMPLE",K1846)))</formula>
    </cfRule>
    <cfRule type="containsText" dxfId="861" priority="1228" stopIfTrue="1" operator="containsText" text="CUMPLE">
      <formula>NOT(ISERROR(SEARCH("CUMPLE",K1846)))</formula>
    </cfRule>
  </conditionalFormatting>
  <conditionalFormatting sqref="S1845">
    <cfRule type="cellIs" dxfId="860" priority="1225" operator="greaterThanOrEqual">
      <formula>NUMMINCONT</formula>
    </cfRule>
    <cfRule type="cellIs" dxfId="859" priority="1226" operator="lessThan">
      <formula>NUMMINCONT</formula>
    </cfRule>
  </conditionalFormatting>
  <conditionalFormatting sqref="T1832:V1837">
    <cfRule type="cellIs" dxfId="858" priority="1223" stopIfTrue="1" operator="equal">
      <formula>"NO"</formula>
    </cfRule>
    <cfRule type="cellIs" dxfId="857" priority="1224" stopIfTrue="1" operator="equal">
      <formula>"SI"</formula>
    </cfRule>
  </conditionalFormatting>
  <conditionalFormatting sqref="T1832:V1833">
    <cfRule type="cellIs" dxfId="856" priority="1222" stopIfTrue="1" operator="equal">
      <formula>"NO APLICA"</formula>
    </cfRule>
  </conditionalFormatting>
  <conditionalFormatting sqref="T1834:U1837">
    <cfRule type="cellIs" dxfId="855" priority="1221" stopIfTrue="1" operator="equal">
      <formula>"NO APLICA"</formula>
    </cfRule>
  </conditionalFormatting>
  <conditionalFormatting sqref="T1834:U1834">
    <cfRule type="cellIs" dxfId="854" priority="1220" stopIfTrue="1" operator="equal">
      <formula>"NO APLICA"</formula>
    </cfRule>
  </conditionalFormatting>
  <conditionalFormatting sqref="V1834:V1837">
    <cfRule type="cellIs" dxfId="853" priority="1219" stopIfTrue="1" operator="equal">
      <formula>"NO APLICA"</formula>
    </cfRule>
  </conditionalFormatting>
  <conditionalFormatting sqref="V1843">
    <cfRule type="cellIs" dxfId="852" priority="1217" operator="equal">
      <formula>"CUMPLE"</formula>
    </cfRule>
    <cfRule type="cellIs" dxfId="851" priority="1218" operator="equal">
      <formula>"NO CUMPLE"</formula>
    </cfRule>
  </conditionalFormatting>
  <conditionalFormatting sqref="V1843:V1845">
    <cfRule type="cellIs" dxfId="850" priority="1216" operator="equal">
      <formula>"VERIFICAR"</formula>
    </cfRule>
  </conditionalFormatting>
  <conditionalFormatting sqref="T1838:V1838">
    <cfRule type="cellIs" dxfId="849" priority="1214" stopIfTrue="1" operator="equal">
      <formula>"NO"</formula>
    </cfRule>
    <cfRule type="cellIs" dxfId="848" priority="1215" stopIfTrue="1" operator="equal">
      <formula>"SI"</formula>
    </cfRule>
  </conditionalFormatting>
  <conditionalFormatting sqref="T1838:U1838">
    <cfRule type="cellIs" dxfId="847" priority="1213" stopIfTrue="1" operator="equal">
      <formula>"NO APLICA"</formula>
    </cfRule>
  </conditionalFormatting>
  <conditionalFormatting sqref="V1838">
    <cfRule type="cellIs" dxfId="846" priority="1212" stopIfTrue="1" operator="equal">
      <formula>"NO APLICA"</formula>
    </cfRule>
  </conditionalFormatting>
  <conditionalFormatting sqref="T1848">
    <cfRule type="cellIs" dxfId="845" priority="1210" operator="equal">
      <formula>"CUMPLE"</formula>
    </cfRule>
    <cfRule type="cellIs" dxfId="844" priority="1211" operator="equal">
      <formula>"NO CUMPLE"</formula>
    </cfRule>
  </conditionalFormatting>
  <conditionalFormatting sqref="T1848">
    <cfRule type="cellIs" dxfId="843" priority="1209" operator="equal">
      <formula>"VERIFICAR"</formula>
    </cfRule>
  </conditionalFormatting>
  <conditionalFormatting sqref="H1852">
    <cfRule type="containsText" dxfId="842" priority="1190" stopIfTrue="1" operator="containsText" text="NO CUMPLE">
      <formula>NOT(ISERROR(SEARCH("NO CUMPLE",H1852)))</formula>
    </cfRule>
    <cfRule type="containsText" dxfId="841" priority="1191" stopIfTrue="1" operator="containsText" text="CUMPLE">
      <formula>NOT(ISERROR(SEARCH("CUMPLE",H1852)))</formula>
    </cfRule>
  </conditionalFormatting>
  <conditionalFormatting sqref="J1852">
    <cfRule type="containsText" dxfId="840" priority="1188" stopIfTrue="1" operator="containsText" text="NO CUMPLE">
      <formula>NOT(ISERROR(SEARCH("NO CUMPLE",J1852)))</formula>
    </cfRule>
    <cfRule type="containsText" dxfId="839" priority="1189" stopIfTrue="1" operator="containsText" text="CUMPLE">
      <formula>NOT(ISERROR(SEARCH("CUMPLE",J1852)))</formula>
    </cfRule>
  </conditionalFormatting>
  <conditionalFormatting sqref="K1852">
    <cfRule type="containsText" dxfId="838" priority="1186" stopIfTrue="1" operator="containsText" text="NO CUMPLE">
      <formula>NOT(ISERROR(SEARCH("NO CUMPLE",K1852)))</formula>
    </cfRule>
    <cfRule type="containsText" dxfId="837" priority="1187" stopIfTrue="1" operator="containsText" text="CUMPLE">
      <formula>NOT(ISERROR(SEARCH("CUMPLE",K1852)))</formula>
    </cfRule>
  </conditionalFormatting>
  <conditionalFormatting sqref="O1851">
    <cfRule type="containsText" dxfId="836" priority="1184" stopIfTrue="1" operator="containsText" text="NO CUMPLE">
      <formula>NOT(ISERROR(SEARCH("NO CUMPLE",O1851)))</formula>
    </cfRule>
    <cfRule type="containsText" dxfId="835" priority="1185" stopIfTrue="1" operator="containsText" text="CUMPLE">
      <formula>NOT(ISERROR(SEARCH("CUMPLE",O1851)))</formula>
    </cfRule>
  </conditionalFormatting>
  <conditionalFormatting sqref="O1852:S1852">
    <cfRule type="cellIs" dxfId="834" priority="1183" operator="equal">
      <formula>"EL PROPONENTE SE DEBE REQUERIR POR EXPERIENCIA MINIMA EXIGIDA"</formula>
    </cfRule>
  </conditionalFormatting>
  <conditionalFormatting sqref="J1824:J1838">
    <cfRule type="cellIs" dxfId="833" priority="1182" stopIfTrue="1" operator="greaterThan">
      <formula>0</formula>
    </cfRule>
  </conditionalFormatting>
  <conditionalFormatting sqref="N1846:N1851">
    <cfRule type="cellIs" dxfId="832" priority="1180" operator="equal">
      <formula>"NO"</formula>
    </cfRule>
    <cfRule type="cellIs" dxfId="831" priority="1181" operator="equal">
      <formula>"SI"</formula>
    </cfRule>
  </conditionalFormatting>
  <conditionalFormatting sqref="I1838">
    <cfRule type="cellIs" dxfId="830" priority="1179" stopIfTrue="1" operator="greaterThan">
      <formula>0</formula>
    </cfRule>
  </conditionalFormatting>
  <conditionalFormatting sqref="K1824:L1824 K1826:L1838">
    <cfRule type="cellIs" dxfId="829" priority="1178" operator="notBetween">
      <formula>$Q$17</formula>
      <formula>$R$17</formula>
    </cfRule>
  </conditionalFormatting>
  <conditionalFormatting sqref="B1824 B1826:B1838">
    <cfRule type="cellIs" dxfId="828" priority="1177" stopIfTrue="1" operator="greaterThan">
      <formula>0</formula>
    </cfRule>
  </conditionalFormatting>
  <conditionalFormatting sqref="T1830:V1831 T1824:V1826">
    <cfRule type="cellIs" dxfId="827" priority="1175" stopIfTrue="1" operator="equal">
      <formula>"NO"</formula>
    </cfRule>
    <cfRule type="cellIs" dxfId="826" priority="1176" stopIfTrue="1" operator="equal">
      <formula>"SI"</formula>
    </cfRule>
  </conditionalFormatting>
  <conditionalFormatting sqref="T1830:V1830 T1824:V1825">
    <cfRule type="cellIs" dxfId="825" priority="1174" stopIfTrue="1" operator="equal">
      <formula>"NO APLICA"</formula>
    </cfRule>
  </conditionalFormatting>
  <conditionalFormatting sqref="T1831:U1831">
    <cfRule type="cellIs" dxfId="824" priority="1173" stopIfTrue="1" operator="equal">
      <formula>"NO APLICA"</formula>
    </cfRule>
  </conditionalFormatting>
  <conditionalFormatting sqref="T1831:U1831">
    <cfRule type="cellIs" dxfId="823" priority="1172" stopIfTrue="1" operator="equal">
      <formula>"NO APLICA"</formula>
    </cfRule>
  </conditionalFormatting>
  <conditionalFormatting sqref="V1831">
    <cfRule type="cellIs" dxfId="822" priority="1171" stopIfTrue="1" operator="equal">
      <formula>"NO APLICA"</formula>
    </cfRule>
  </conditionalFormatting>
  <conditionalFormatting sqref="C1824:I1824 K1824:M1824 P1826:V1838 C1826:I1838 G1825 K1826:M1838 M1825 P1824:R1824 P1825:Q1825 T1824:V1825 I1825">
    <cfRule type="cellIs" dxfId="821" priority="1170" operator="equal">
      <formula>0</formula>
    </cfRule>
  </conditionalFormatting>
  <conditionalFormatting sqref="P1845">
    <cfRule type="cellIs" dxfId="820" priority="1167" operator="equal">
      <formula>"NO VÁLIDO"</formula>
    </cfRule>
    <cfRule type="cellIs" dxfId="819" priority="1168" operator="equal">
      <formula>"VÁLIDO"</formula>
    </cfRule>
  </conditionalFormatting>
  <conditionalFormatting sqref="M1852">
    <cfRule type="cellIs" dxfId="818" priority="1164" operator="notEqual">
      <formula>"NO CUMPLE"</formula>
    </cfRule>
    <cfRule type="containsText" dxfId="817" priority="1165" stopIfTrue="1" operator="containsText" text="NO CUMPLE">
      <formula>NOT(ISERROR(SEARCH("NO CUMPLE",M1852)))</formula>
    </cfRule>
    <cfRule type="containsText" dxfId="816" priority="1166" stopIfTrue="1" operator="containsText" text="CUMPLE">
      <formula>NOT(ISERROR(SEARCH("CUMPLE",M1852)))</formula>
    </cfRule>
  </conditionalFormatting>
  <conditionalFormatting sqref="M1846:M1851">
    <cfRule type="cellIs" dxfId="815" priority="1162" stopIfTrue="1" operator="equal">
      <formula>"cumple"</formula>
    </cfRule>
    <cfRule type="containsText" dxfId="814" priority="1163" stopIfTrue="1" operator="containsText" text="NO CUMPLE">
      <formula>NOT(ISERROR(SEARCH("NO CUMPLE",M1846)))</formula>
    </cfRule>
  </conditionalFormatting>
  <conditionalFormatting sqref="L1846:L1851">
    <cfRule type="cellIs" dxfId="813" priority="1160" stopIfTrue="1" operator="equal">
      <formula>"cumple"</formula>
    </cfRule>
    <cfRule type="containsText" dxfId="812" priority="1161" stopIfTrue="1" operator="containsText" text="NO CUMPLE">
      <formula>NOT(ISERROR(SEARCH("NO CUMPLE",L1846)))</formula>
    </cfRule>
  </conditionalFormatting>
  <conditionalFormatting sqref="D1827:D1829">
    <cfRule type="cellIs" dxfId="811" priority="1144" stopIfTrue="1" operator="greaterThan">
      <formula>0</formula>
    </cfRule>
  </conditionalFormatting>
  <conditionalFormatting sqref="D1827:D1829 F1827:H1829">
    <cfRule type="cellIs" dxfId="810" priority="1143" stopIfTrue="1" operator="greaterThan">
      <formula>0</formula>
    </cfRule>
  </conditionalFormatting>
  <conditionalFormatting sqref="T1827:V1829">
    <cfRule type="cellIs" dxfId="809" priority="1141" stopIfTrue="1" operator="equal">
      <formula>"NO"</formula>
    </cfRule>
    <cfRule type="cellIs" dxfId="808" priority="1142" stopIfTrue="1" operator="equal">
      <formula>"SI"</formula>
    </cfRule>
  </conditionalFormatting>
  <conditionalFormatting sqref="T1827:V1828">
    <cfRule type="cellIs" dxfId="807" priority="1140" stopIfTrue="1" operator="equal">
      <formula>"NO APLICA"</formula>
    </cfRule>
  </conditionalFormatting>
  <conditionalFormatting sqref="T1829:U1829">
    <cfRule type="cellIs" dxfId="806" priority="1139" stopIfTrue="1" operator="equal">
      <formula>"NO APLICA"</formula>
    </cfRule>
  </conditionalFormatting>
  <conditionalFormatting sqref="T1829:U1829">
    <cfRule type="cellIs" dxfId="805" priority="1138" stopIfTrue="1" operator="equal">
      <formula>"NO APLICA"</formula>
    </cfRule>
  </conditionalFormatting>
  <conditionalFormatting sqref="V1829">
    <cfRule type="cellIs" dxfId="804" priority="1137" stopIfTrue="1" operator="equal">
      <formula>"NO APLICA"</formula>
    </cfRule>
  </conditionalFormatting>
  <conditionalFormatting sqref="T1826:U1826">
    <cfRule type="cellIs" dxfId="803" priority="1136" stopIfTrue="1" operator="equal">
      <formula>"NO APLICA"</formula>
    </cfRule>
  </conditionalFormatting>
  <conditionalFormatting sqref="T1826:U1826">
    <cfRule type="cellIs" dxfId="802" priority="1135" stopIfTrue="1" operator="equal">
      <formula>"NO APLICA"</formula>
    </cfRule>
  </conditionalFormatting>
  <conditionalFormatting sqref="V1826">
    <cfRule type="cellIs" dxfId="801" priority="1134" stopIfTrue="1" operator="equal">
      <formula>"NO APLICA"</formula>
    </cfRule>
  </conditionalFormatting>
  <conditionalFormatting sqref="G1860 I1860 T1859:V1860 R1859 R1861:V1861">
    <cfRule type="cellIs" dxfId="800" priority="1133" stopIfTrue="1" operator="greaterThan">
      <formula>0</formula>
    </cfRule>
  </conditionalFormatting>
  <conditionalFormatting sqref="D1865:D1870">
    <cfRule type="cellIs" dxfId="799" priority="1132" stopIfTrue="1" operator="greaterThan">
      <formula>0</formula>
    </cfRule>
  </conditionalFormatting>
  <conditionalFormatting sqref="D1865:D1870 F1865:H1870">
    <cfRule type="cellIs" dxfId="798" priority="1131" stopIfTrue="1" operator="greaterThan">
      <formula>0</formula>
    </cfRule>
  </conditionalFormatting>
  <conditionalFormatting sqref="K1879:K1884">
    <cfRule type="containsText" dxfId="797" priority="1127" stopIfTrue="1" operator="containsText" text="NO CUMPLE">
      <formula>NOT(ISERROR(SEARCH("NO CUMPLE",K1879)))</formula>
    </cfRule>
    <cfRule type="containsText" dxfId="796" priority="1128" stopIfTrue="1" operator="containsText" text="CUMPLE">
      <formula>NOT(ISERROR(SEARCH("CUMPLE",K1879)))</formula>
    </cfRule>
  </conditionalFormatting>
  <conditionalFormatting sqref="S1878">
    <cfRule type="cellIs" dxfId="795" priority="1125" operator="greaterThanOrEqual">
      <formula>NUMMINCONT</formula>
    </cfRule>
    <cfRule type="cellIs" dxfId="794" priority="1126" operator="lessThan">
      <formula>NUMMINCONT</formula>
    </cfRule>
  </conditionalFormatting>
  <conditionalFormatting sqref="T1865:V1870">
    <cfRule type="cellIs" dxfId="793" priority="1123" stopIfTrue="1" operator="equal">
      <formula>"NO"</formula>
    </cfRule>
    <cfRule type="cellIs" dxfId="792" priority="1124" stopIfTrue="1" operator="equal">
      <formula>"SI"</formula>
    </cfRule>
  </conditionalFormatting>
  <conditionalFormatting sqref="T1865:V1866">
    <cfRule type="cellIs" dxfId="791" priority="1122" stopIfTrue="1" operator="equal">
      <formula>"NO APLICA"</formula>
    </cfRule>
  </conditionalFormatting>
  <conditionalFormatting sqref="T1867:U1870">
    <cfRule type="cellIs" dxfId="790" priority="1121" stopIfTrue="1" operator="equal">
      <formula>"NO APLICA"</formula>
    </cfRule>
  </conditionalFormatting>
  <conditionalFormatting sqref="T1867:U1867">
    <cfRule type="cellIs" dxfId="789" priority="1120" stopIfTrue="1" operator="equal">
      <formula>"NO APLICA"</formula>
    </cfRule>
  </conditionalFormatting>
  <conditionalFormatting sqref="V1867:V1870">
    <cfRule type="cellIs" dxfId="788" priority="1119" stopIfTrue="1" operator="equal">
      <formula>"NO APLICA"</formula>
    </cfRule>
  </conditionalFormatting>
  <conditionalFormatting sqref="V1876">
    <cfRule type="cellIs" dxfId="787" priority="1117" operator="equal">
      <formula>"CUMPLE"</formula>
    </cfRule>
    <cfRule type="cellIs" dxfId="786" priority="1118" operator="equal">
      <formula>"NO CUMPLE"</formula>
    </cfRule>
  </conditionalFormatting>
  <conditionalFormatting sqref="V1876:V1878">
    <cfRule type="cellIs" dxfId="785" priority="1116" operator="equal">
      <formula>"VERIFICAR"</formula>
    </cfRule>
  </conditionalFormatting>
  <conditionalFormatting sqref="T1871:V1871">
    <cfRule type="cellIs" dxfId="784" priority="1114" stopIfTrue="1" operator="equal">
      <formula>"NO"</formula>
    </cfRule>
    <cfRule type="cellIs" dxfId="783" priority="1115" stopIfTrue="1" operator="equal">
      <formula>"SI"</formula>
    </cfRule>
  </conditionalFormatting>
  <conditionalFormatting sqref="T1871:U1871">
    <cfRule type="cellIs" dxfId="782" priority="1113" stopIfTrue="1" operator="equal">
      <formula>"NO APLICA"</formula>
    </cfRule>
  </conditionalFormatting>
  <conditionalFormatting sqref="V1871">
    <cfRule type="cellIs" dxfId="781" priority="1112" stopIfTrue="1" operator="equal">
      <formula>"NO APLICA"</formula>
    </cfRule>
  </conditionalFormatting>
  <conditionalFormatting sqref="T1881">
    <cfRule type="cellIs" dxfId="780" priority="1110" operator="equal">
      <formula>"CUMPLE"</formula>
    </cfRule>
    <cfRule type="cellIs" dxfId="779" priority="1111" operator="equal">
      <formula>"NO CUMPLE"</formula>
    </cfRule>
  </conditionalFormatting>
  <conditionalFormatting sqref="T1881">
    <cfRule type="cellIs" dxfId="778" priority="1109" operator="equal">
      <formula>"VERIFICAR"</formula>
    </cfRule>
  </conditionalFormatting>
  <conditionalFormatting sqref="H1885">
    <cfRule type="containsText" dxfId="777" priority="1090" stopIfTrue="1" operator="containsText" text="NO CUMPLE">
      <formula>NOT(ISERROR(SEARCH("NO CUMPLE",H1885)))</formula>
    </cfRule>
    <cfRule type="containsText" dxfId="776" priority="1091" stopIfTrue="1" operator="containsText" text="CUMPLE">
      <formula>NOT(ISERROR(SEARCH("CUMPLE",H1885)))</formula>
    </cfRule>
  </conditionalFormatting>
  <conditionalFormatting sqref="J1885">
    <cfRule type="containsText" dxfId="775" priority="1088" stopIfTrue="1" operator="containsText" text="NO CUMPLE">
      <formula>NOT(ISERROR(SEARCH("NO CUMPLE",J1885)))</formula>
    </cfRule>
    <cfRule type="containsText" dxfId="774" priority="1089" stopIfTrue="1" operator="containsText" text="CUMPLE">
      <formula>NOT(ISERROR(SEARCH("CUMPLE",J1885)))</formula>
    </cfRule>
  </conditionalFormatting>
  <conditionalFormatting sqref="K1885">
    <cfRule type="containsText" dxfId="773" priority="1086" stopIfTrue="1" operator="containsText" text="NO CUMPLE">
      <formula>NOT(ISERROR(SEARCH("NO CUMPLE",K1885)))</formula>
    </cfRule>
    <cfRule type="containsText" dxfId="772" priority="1087" stopIfTrue="1" operator="containsText" text="CUMPLE">
      <formula>NOT(ISERROR(SEARCH("CUMPLE",K1885)))</formula>
    </cfRule>
  </conditionalFormatting>
  <conditionalFormatting sqref="O1884">
    <cfRule type="containsText" dxfId="771" priority="1084" stopIfTrue="1" operator="containsText" text="NO CUMPLE">
      <formula>NOT(ISERROR(SEARCH("NO CUMPLE",O1884)))</formula>
    </cfRule>
    <cfRule type="containsText" dxfId="770" priority="1085" stopIfTrue="1" operator="containsText" text="CUMPLE">
      <formula>NOT(ISERROR(SEARCH("CUMPLE",O1884)))</formula>
    </cfRule>
  </conditionalFormatting>
  <conditionalFormatting sqref="O1885:S1885">
    <cfRule type="cellIs" dxfId="769" priority="1083" operator="equal">
      <formula>"EL PROPONENTE SE DEBE REQUERIR POR EXPERIENCIA MINIMA EXIGIDA"</formula>
    </cfRule>
  </conditionalFormatting>
  <conditionalFormatting sqref="N1879:N1884">
    <cfRule type="cellIs" dxfId="768" priority="1080" operator="equal">
      <formula>"NO"</formula>
    </cfRule>
    <cfRule type="cellIs" dxfId="767" priority="1081" operator="equal">
      <formula>"SI"</formula>
    </cfRule>
  </conditionalFormatting>
  <conditionalFormatting sqref="I1871">
    <cfRule type="cellIs" dxfId="766" priority="1079" stopIfTrue="1" operator="greaterThan">
      <formula>0</formula>
    </cfRule>
  </conditionalFormatting>
  <conditionalFormatting sqref="T1863:V1864">
    <cfRule type="cellIs" dxfId="765" priority="1075" stopIfTrue="1" operator="equal">
      <formula>"NO"</formula>
    </cfRule>
    <cfRule type="cellIs" dxfId="764" priority="1076" stopIfTrue="1" operator="equal">
      <formula>"SI"</formula>
    </cfRule>
  </conditionalFormatting>
  <conditionalFormatting sqref="T1863:V1863">
    <cfRule type="cellIs" dxfId="763" priority="1074" stopIfTrue="1" operator="equal">
      <formula>"NO APLICA"</formula>
    </cfRule>
  </conditionalFormatting>
  <conditionalFormatting sqref="T1864:U1864">
    <cfRule type="cellIs" dxfId="762" priority="1073" stopIfTrue="1" operator="equal">
      <formula>"NO APLICA"</formula>
    </cfRule>
  </conditionalFormatting>
  <conditionalFormatting sqref="T1864:U1864">
    <cfRule type="cellIs" dxfId="761" priority="1072" stopIfTrue="1" operator="equal">
      <formula>"NO APLICA"</formula>
    </cfRule>
  </conditionalFormatting>
  <conditionalFormatting sqref="V1864">
    <cfRule type="cellIs" dxfId="760" priority="1071" stopIfTrue="1" operator="equal">
      <formula>"NO APLICA"</formula>
    </cfRule>
  </conditionalFormatting>
  <conditionalFormatting sqref="G1860 I1860 T1859:V1860 R1859 R1861:V1861">
    <cfRule type="cellIs" dxfId="759" priority="1070" operator="equal">
      <formula>0</formula>
    </cfRule>
  </conditionalFormatting>
  <conditionalFormatting sqref="P1878">
    <cfRule type="cellIs" dxfId="758" priority="1067" operator="equal">
      <formula>"NO VÁLIDO"</formula>
    </cfRule>
    <cfRule type="cellIs" dxfId="757" priority="1068" operator="equal">
      <formula>"VÁLIDO"</formula>
    </cfRule>
  </conditionalFormatting>
  <conditionalFormatting sqref="M1885">
    <cfRule type="cellIs" dxfId="756" priority="1064" operator="notEqual">
      <formula>"NO CUMPLE"</formula>
    </cfRule>
    <cfRule type="containsText" dxfId="755" priority="1065" stopIfTrue="1" operator="containsText" text="NO CUMPLE">
      <formula>NOT(ISERROR(SEARCH("NO CUMPLE",M1885)))</formula>
    </cfRule>
    <cfRule type="containsText" dxfId="754" priority="1066" stopIfTrue="1" operator="containsText" text="CUMPLE">
      <formula>NOT(ISERROR(SEARCH("CUMPLE",M1885)))</formula>
    </cfRule>
  </conditionalFormatting>
  <conditionalFormatting sqref="M1879:M1884">
    <cfRule type="cellIs" dxfId="753" priority="1062" stopIfTrue="1" operator="equal">
      <formula>"cumple"</formula>
    </cfRule>
    <cfRule type="containsText" dxfId="752" priority="1063" stopIfTrue="1" operator="containsText" text="NO CUMPLE">
      <formula>NOT(ISERROR(SEARCH("NO CUMPLE",M1879)))</formula>
    </cfRule>
  </conditionalFormatting>
  <conditionalFormatting sqref="L1879:L1884">
    <cfRule type="cellIs" dxfId="751" priority="1060" stopIfTrue="1" operator="equal">
      <formula>"cumple"</formula>
    </cfRule>
    <cfRule type="containsText" dxfId="750" priority="1061" stopIfTrue="1" operator="containsText" text="NO CUMPLE">
      <formula>NOT(ISERROR(SEARCH("NO CUMPLE",L1879)))</formula>
    </cfRule>
  </conditionalFormatting>
  <conditionalFormatting sqref="T1861:V1861">
    <cfRule type="cellIs" dxfId="749" priority="1040" stopIfTrue="1" operator="equal">
      <formula>"NO APLICA"</formula>
    </cfRule>
  </conditionalFormatting>
  <conditionalFormatting sqref="T1862:U1862">
    <cfRule type="cellIs" dxfId="748" priority="1039" stopIfTrue="1" operator="equal">
      <formula>"NO APLICA"</formula>
    </cfRule>
  </conditionalFormatting>
  <conditionalFormatting sqref="T1862:U1862">
    <cfRule type="cellIs" dxfId="747" priority="1038" stopIfTrue="1" operator="equal">
      <formula>"NO APLICA"</formula>
    </cfRule>
  </conditionalFormatting>
  <conditionalFormatting sqref="V1862">
    <cfRule type="cellIs" dxfId="746" priority="1037" stopIfTrue="1" operator="equal">
      <formula>"NO APLICA"</formula>
    </cfRule>
  </conditionalFormatting>
  <conditionalFormatting sqref="T1860:U1860">
    <cfRule type="cellIs" dxfId="745" priority="1036" stopIfTrue="1" operator="equal">
      <formula>"NO APLICA"</formula>
    </cfRule>
  </conditionalFormatting>
  <conditionalFormatting sqref="T1860:U1860">
    <cfRule type="cellIs" dxfId="744" priority="1035" stopIfTrue="1" operator="equal">
      <formula>"NO APLICA"</formula>
    </cfRule>
  </conditionalFormatting>
  <conditionalFormatting sqref="V1860">
    <cfRule type="cellIs" dxfId="743" priority="1034" stopIfTrue="1" operator="equal">
      <formula>"NO APLICA"</formula>
    </cfRule>
  </conditionalFormatting>
  <conditionalFormatting sqref="C1892:I1892 K1892:M1892 G1893 M1893 P1892:R1892 P1893:Q1893 T1892:V1893 I1893">
    <cfRule type="cellIs" dxfId="742" priority="1033" stopIfTrue="1" operator="greaterThan">
      <formula>0</formula>
    </cfRule>
  </conditionalFormatting>
  <conditionalFormatting sqref="D1896:D1901">
    <cfRule type="cellIs" dxfId="741" priority="1032" stopIfTrue="1" operator="greaterThan">
      <formula>0</formula>
    </cfRule>
  </conditionalFormatting>
  <conditionalFormatting sqref="D1896:D1901 F1896:H1901">
    <cfRule type="cellIs" dxfId="740" priority="1031" stopIfTrue="1" operator="greaterThan">
      <formula>0</formula>
    </cfRule>
  </conditionalFormatting>
  <conditionalFormatting sqref="H1892">
    <cfRule type="cellIs" dxfId="739" priority="1030" stopIfTrue="1" operator="greaterThan">
      <formula>0</formula>
    </cfRule>
  </conditionalFormatting>
  <conditionalFormatting sqref="E1892">
    <cfRule type="cellIs" dxfId="738" priority="1029" stopIfTrue="1" operator="greaterThan">
      <formula>0</formula>
    </cfRule>
  </conditionalFormatting>
  <conditionalFormatting sqref="K1910:K1915">
    <cfRule type="containsText" dxfId="737" priority="1027" stopIfTrue="1" operator="containsText" text="NO CUMPLE">
      <formula>NOT(ISERROR(SEARCH("NO CUMPLE",K1910)))</formula>
    </cfRule>
    <cfRule type="containsText" dxfId="736" priority="1028" stopIfTrue="1" operator="containsText" text="CUMPLE">
      <formula>NOT(ISERROR(SEARCH("CUMPLE",K1910)))</formula>
    </cfRule>
  </conditionalFormatting>
  <conditionalFormatting sqref="S1909">
    <cfRule type="cellIs" dxfId="735" priority="1025" operator="greaterThanOrEqual">
      <formula>NUMMINCONT</formula>
    </cfRule>
    <cfRule type="cellIs" dxfId="734" priority="1026" operator="lessThan">
      <formula>NUMMINCONT</formula>
    </cfRule>
  </conditionalFormatting>
  <conditionalFormatting sqref="T1896:V1901">
    <cfRule type="cellIs" dxfId="733" priority="1023" stopIfTrue="1" operator="equal">
      <formula>"NO"</formula>
    </cfRule>
    <cfRule type="cellIs" dxfId="732" priority="1024" stopIfTrue="1" operator="equal">
      <formula>"SI"</formula>
    </cfRule>
  </conditionalFormatting>
  <conditionalFormatting sqref="T1896:V1897">
    <cfRule type="cellIs" dxfId="731" priority="1022" stopIfTrue="1" operator="equal">
      <formula>"NO APLICA"</formula>
    </cfRule>
  </conditionalFormatting>
  <conditionalFormatting sqref="T1898:U1901">
    <cfRule type="cellIs" dxfId="730" priority="1021" stopIfTrue="1" operator="equal">
      <formula>"NO APLICA"</formula>
    </cfRule>
  </conditionalFormatting>
  <conditionalFormatting sqref="T1898:U1898">
    <cfRule type="cellIs" dxfId="729" priority="1020" stopIfTrue="1" operator="equal">
      <formula>"NO APLICA"</formula>
    </cfRule>
  </conditionalFormatting>
  <conditionalFormatting sqref="V1898:V1901">
    <cfRule type="cellIs" dxfId="728" priority="1019" stopIfTrue="1" operator="equal">
      <formula>"NO APLICA"</formula>
    </cfRule>
  </conditionalFormatting>
  <conditionalFormatting sqref="V1907">
    <cfRule type="cellIs" dxfId="727" priority="1017" operator="equal">
      <formula>"CUMPLE"</formula>
    </cfRule>
    <cfRule type="cellIs" dxfId="726" priority="1018" operator="equal">
      <formula>"NO CUMPLE"</formula>
    </cfRule>
  </conditionalFormatting>
  <conditionalFormatting sqref="V1907:V1909">
    <cfRule type="cellIs" dxfId="725" priority="1016" operator="equal">
      <formula>"VERIFICAR"</formula>
    </cfRule>
  </conditionalFormatting>
  <conditionalFormatting sqref="T1902:V1902">
    <cfRule type="cellIs" dxfId="724" priority="1014" stopIfTrue="1" operator="equal">
      <formula>"NO"</formula>
    </cfRule>
    <cfRule type="cellIs" dxfId="723" priority="1015" stopIfTrue="1" operator="equal">
      <formula>"SI"</formula>
    </cfRule>
  </conditionalFormatting>
  <conditionalFormatting sqref="T1902:U1902">
    <cfRule type="cellIs" dxfId="722" priority="1013" stopIfTrue="1" operator="equal">
      <formula>"NO APLICA"</formula>
    </cfRule>
  </conditionalFormatting>
  <conditionalFormatting sqref="V1902">
    <cfRule type="cellIs" dxfId="721" priority="1012" stopIfTrue="1" operator="equal">
      <formula>"NO APLICA"</formula>
    </cfRule>
  </conditionalFormatting>
  <conditionalFormatting sqref="T1912">
    <cfRule type="cellIs" dxfId="720" priority="1010" operator="equal">
      <formula>"CUMPLE"</formula>
    </cfRule>
    <cfRule type="cellIs" dxfId="719" priority="1011" operator="equal">
      <formula>"NO CUMPLE"</formula>
    </cfRule>
  </conditionalFormatting>
  <conditionalFormatting sqref="T1912">
    <cfRule type="cellIs" dxfId="718" priority="1009" operator="equal">
      <formula>"VERIFICAR"</formula>
    </cfRule>
  </conditionalFormatting>
  <conditionalFormatting sqref="H1916">
    <cfRule type="containsText" dxfId="717" priority="990" stopIfTrue="1" operator="containsText" text="NO CUMPLE">
      <formula>NOT(ISERROR(SEARCH("NO CUMPLE",H1916)))</formula>
    </cfRule>
    <cfRule type="containsText" dxfId="716" priority="991" stopIfTrue="1" operator="containsText" text="CUMPLE">
      <formula>NOT(ISERROR(SEARCH("CUMPLE",H1916)))</formula>
    </cfRule>
  </conditionalFormatting>
  <conditionalFormatting sqref="J1916">
    <cfRule type="containsText" dxfId="715" priority="988" stopIfTrue="1" operator="containsText" text="NO CUMPLE">
      <formula>NOT(ISERROR(SEARCH("NO CUMPLE",J1916)))</formula>
    </cfRule>
    <cfRule type="containsText" dxfId="714" priority="989" stopIfTrue="1" operator="containsText" text="CUMPLE">
      <formula>NOT(ISERROR(SEARCH("CUMPLE",J1916)))</formula>
    </cfRule>
  </conditionalFormatting>
  <conditionalFormatting sqref="K1916">
    <cfRule type="containsText" dxfId="713" priority="986" stopIfTrue="1" operator="containsText" text="NO CUMPLE">
      <formula>NOT(ISERROR(SEARCH("NO CUMPLE",K1916)))</formula>
    </cfRule>
    <cfRule type="containsText" dxfId="712" priority="987" stopIfTrue="1" operator="containsText" text="CUMPLE">
      <formula>NOT(ISERROR(SEARCH("CUMPLE",K1916)))</formula>
    </cfRule>
  </conditionalFormatting>
  <conditionalFormatting sqref="O1915">
    <cfRule type="containsText" dxfId="711" priority="984" stopIfTrue="1" operator="containsText" text="NO CUMPLE">
      <formula>NOT(ISERROR(SEARCH("NO CUMPLE",O1915)))</formula>
    </cfRule>
    <cfRule type="containsText" dxfId="710" priority="985" stopIfTrue="1" operator="containsText" text="CUMPLE">
      <formula>NOT(ISERROR(SEARCH("CUMPLE",O1915)))</formula>
    </cfRule>
  </conditionalFormatting>
  <conditionalFormatting sqref="O1916:S1916">
    <cfRule type="cellIs" dxfId="709" priority="983" operator="equal">
      <formula>"EL PROPONENTE SE DEBE REQUERIR POR EXPERIENCIA MINIMA EXIGIDA"</formula>
    </cfRule>
  </conditionalFormatting>
  <conditionalFormatting sqref="N1910:N1915">
    <cfRule type="cellIs" dxfId="708" priority="980" operator="equal">
      <formula>"NO"</formula>
    </cfRule>
    <cfRule type="cellIs" dxfId="707" priority="981" operator="equal">
      <formula>"SI"</formula>
    </cfRule>
  </conditionalFormatting>
  <conditionalFormatting sqref="I1902">
    <cfRule type="cellIs" dxfId="706" priority="979" stopIfTrue="1" operator="greaterThan">
      <formula>0</formula>
    </cfRule>
  </conditionalFormatting>
  <conditionalFormatting sqref="K1892:L1892">
    <cfRule type="cellIs" dxfId="705" priority="978" operator="notBetween">
      <formula>$Q$17</formula>
      <formula>$R$17</formula>
    </cfRule>
  </conditionalFormatting>
  <conditionalFormatting sqref="B1892">
    <cfRule type="cellIs" dxfId="704" priority="977" stopIfTrue="1" operator="greaterThan">
      <formula>0</formula>
    </cfRule>
  </conditionalFormatting>
  <conditionalFormatting sqref="T1895:V1895 T1892:V1893">
    <cfRule type="cellIs" dxfId="703" priority="975" stopIfTrue="1" operator="equal">
      <formula>"NO"</formula>
    </cfRule>
    <cfRule type="cellIs" dxfId="702" priority="976" stopIfTrue="1" operator="equal">
      <formula>"SI"</formula>
    </cfRule>
  </conditionalFormatting>
  <conditionalFormatting sqref="T1895:V1895 T1892:V1893">
    <cfRule type="cellIs" dxfId="701" priority="974" stopIfTrue="1" operator="equal">
      <formula>"NO APLICA"</formula>
    </cfRule>
  </conditionalFormatting>
  <conditionalFormatting sqref="C1892:I1892 K1892:M1892 G1893 M1893 P1892:R1892 P1893:Q1893 T1892:V1893 I1893">
    <cfRule type="cellIs" dxfId="700" priority="970" operator="equal">
      <formula>0</formula>
    </cfRule>
  </conditionalFormatting>
  <conditionalFormatting sqref="P1909">
    <cfRule type="cellIs" dxfId="699" priority="967" operator="equal">
      <formula>"NO VÁLIDO"</formula>
    </cfRule>
    <cfRule type="cellIs" dxfId="698" priority="968" operator="equal">
      <formula>"VÁLIDO"</formula>
    </cfRule>
  </conditionalFormatting>
  <conditionalFormatting sqref="M1916">
    <cfRule type="cellIs" dxfId="697" priority="964" operator="notEqual">
      <formula>"NO CUMPLE"</formula>
    </cfRule>
    <cfRule type="containsText" dxfId="696" priority="965" stopIfTrue="1" operator="containsText" text="NO CUMPLE">
      <formula>NOT(ISERROR(SEARCH("NO CUMPLE",M1916)))</formula>
    </cfRule>
    <cfRule type="containsText" dxfId="695" priority="966" stopIfTrue="1" operator="containsText" text="CUMPLE">
      <formula>NOT(ISERROR(SEARCH("CUMPLE",M1916)))</formula>
    </cfRule>
  </conditionalFormatting>
  <conditionalFormatting sqref="M1910:M1915">
    <cfRule type="cellIs" dxfId="694" priority="962" stopIfTrue="1" operator="equal">
      <formula>"cumple"</formula>
    </cfRule>
    <cfRule type="containsText" dxfId="693" priority="963" stopIfTrue="1" operator="containsText" text="NO CUMPLE">
      <formula>NOT(ISERROR(SEARCH("NO CUMPLE",M1910)))</formula>
    </cfRule>
  </conditionalFormatting>
  <conditionalFormatting sqref="L1910:L1915">
    <cfRule type="cellIs" dxfId="692" priority="960" stopIfTrue="1" operator="equal">
      <formula>"cumple"</formula>
    </cfRule>
    <cfRule type="containsText" dxfId="691" priority="961" stopIfTrue="1" operator="containsText" text="NO CUMPLE">
      <formula>NOT(ISERROR(SEARCH("NO CUMPLE",L1910)))</formula>
    </cfRule>
  </conditionalFormatting>
  <conditionalFormatting sqref="D1894">
    <cfRule type="cellIs" dxfId="690" priority="944" stopIfTrue="1" operator="greaterThan">
      <formula>0</formula>
    </cfRule>
  </conditionalFormatting>
  <conditionalFormatting sqref="D1894 F1894:H1894">
    <cfRule type="cellIs" dxfId="689" priority="943" stopIfTrue="1" operator="greaterThan">
      <formula>0</formula>
    </cfRule>
  </conditionalFormatting>
  <conditionalFormatting sqref="T1894:V1894">
    <cfRule type="cellIs" dxfId="688" priority="941" stopIfTrue="1" operator="equal">
      <formula>"NO"</formula>
    </cfRule>
    <cfRule type="cellIs" dxfId="687" priority="942" stopIfTrue="1" operator="equal">
      <formula>"SI"</formula>
    </cfRule>
  </conditionalFormatting>
  <conditionalFormatting sqref="T1894:V1894">
    <cfRule type="cellIs" dxfId="686" priority="940" stopIfTrue="1" operator="equal">
      <formula>"NO APLICA"</formula>
    </cfRule>
  </conditionalFormatting>
  <conditionalFormatting sqref="C1923:I1937 K1923:M1937 P1923:V1937">
    <cfRule type="cellIs" dxfId="685" priority="933" stopIfTrue="1" operator="greaterThan">
      <formula>0</formula>
    </cfRule>
  </conditionalFormatting>
  <conditionalFormatting sqref="D1931:D1936">
    <cfRule type="cellIs" dxfId="684" priority="932" stopIfTrue="1" operator="greaterThan">
      <formula>0</formula>
    </cfRule>
  </conditionalFormatting>
  <conditionalFormatting sqref="D1931:D1936 F1931:H1936">
    <cfRule type="cellIs" dxfId="683" priority="931" stopIfTrue="1" operator="greaterThan">
      <formula>0</formula>
    </cfRule>
  </conditionalFormatting>
  <conditionalFormatting sqref="H1923:H1936">
    <cfRule type="cellIs" dxfId="682" priority="930" stopIfTrue="1" operator="greaterThan">
      <formula>0</formula>
    </cfRule>
  </conditionalFormatting>
  <conditionalFormatting sqref="E1923:E1936">
    <cfRule type="cellIs" dxfId="681" priority="929" stopIfTrue="1" operator="greaterThan">
      <formula>0</formula>
    </cfRule>
  </conditionalFormatting>
  <conditionalFormatting sqref="K1945:K1950">
    <cfRule type="containsText" dxfId="680" priority="927" stopIfTrue="1" operator="containsText" text="NO CUMPLE">
      <formula>NOT(ISERROR(SEARCH("NO CUMPLE",K1945)))</formula>
    </cfRule>
    <cfRule type="containsText" dxfId="679" priority="928" stopIfTrue="1" operator="containsText" text="CUMPLE">
      <formula>NOT(ISERROR(SEARCH("CUMPLE",K1945)))</formula>
    </cfRule>
  </conditionalFormatting>
  <conditionalFormatting sqref="S1944">
    <cfRule type="cellIs" dxfId="678" priority="925" operator="greaterThanOrEqual">
      <formula>NUMMINCONT</formula>
    </cfRule>
    <cfRule type="cellIs" dxfId="677" priority="926" operator="lessThan">
      <formula>NUMMINCONT</formula>
    </cfRule>
  </conditionalFormatting>
  <conditionalFormatting sqref="T1931:V1936">
    <cfRule type="cellIs" dxfId="676" priority="923" stopIfTrue="1" operator="equal">
      <formula>"NO"</formula>
    </cfRule>
    <cfRule type="cellIs" dxfId="675" priority="924" stopIfTrue="1" operator="equal">
      <formula>"SI"</formula>
    </cfRule>
  </conditionalFormatting>
  <conditionalFormatting sqref="T1931:V1932">
    <cfRule type="cellIs" dxfId="674" priority="922" stopIfTrue="1" operator="equal">
      <formula>"NO APLICA"</formula>
    </cfRule>
  </conditionalFormatting>
  <conditionalFormatting sqref="T1933:U1936">
    <cfRule type="cellIs" dxfId="673" priority="921" stopIfTrue="1" operator="equal">
      <formula>"NO APLICA"</formula>
    </cfRule>
  </conditionalFormatting>
  <conditionalFormatting sqref="T1933:U1933">
    <cfRule type="cellIs" dxfId="672" priority="920" stopIfTrue="1" operator="equal">
      <formula>"NO APLICA"</formula>
    </cfRule>
  </conditionalFormatting>
  <conditionalFormatting sqref="V1933:V1936">
    <cfRule type="cellIs" dxfId="671" priority="919" stopIfTrue="1" operator="equal">
      <formula>"NO APLICA"</formula>
    </cfRule>
  </conditionalFormatting>
  <conditionalFormatting sqref="V1942">
    <cfRule type="cellIs" dxfId="670" priority="917" operator="equal">
      <formula>"CUMPLE"</formula>
    </cfRule>
    <cfRule type="cellIs" dxfId="669" priority="918" operator="equal">
      <formula>"NO CUMPLE"</formula>
    </cfRule>
  </conditionalFormatting>
  <conditionalFormatting sqref="V1942:V1944">
    <cfRule type="cellIs" dxfId="668" priority="916" operator="equal">
      <formula>"VERIFICAR"</formula>
    </cfRule>
  </conditionalFormatting>
  <conditionalFormatting sqref="T1937:V1937">
    <cfRule type="cellIs" dxfId="667" priority="914" stopIfTrue="1" operator="equal">
      <formula>"NO"</formula>
    </cfRule>
    <cfRule type="cellIs" dxfId="666" priority="915" stopIfTrue="1" operator="equal">
      <formula>"SI"</formula>
    </cfRule>
  </conditionalFormatting>
  <conditionalFormatting sqref="T1937:U1937">
    <cfRule type="cellIs" dxfId="665" priority="913" stopIfTrue="1" operator="equal">
      <formula>"NO APLICA"</formula>
    </cfRule>
  </conditionalFormatting>
  <conditionalFormatting sqref="V1937">
    <cfRule type="cellIs" dxfId="664" priority="912" stopIfTrue="1" operator="equal">
      <formula>"NO APLICA"</formula>
    </cfRule>
  </conditionalFormatting>
  <conditionalFormatting sqref="T1947">
    <cfRule type="cellIs" dxfId="663" priority="910" operator="equal">
      <formula>"CUMPLE"</formula>
    </cfRule>
    <cfRule type="cellIs" dxfId="662" priority="911" operator="equal">
      <formula>"NO CUMPLE"</formula>
    </cfRule>
  </conditionalFormatting>
  <conditionalFormatting sqref="T1947">
    <cfRule type="cellIs" dxfId="661" priority="909" operator="equal">
      <formula>"VERIFICAR"</formula>
    </cfRule>
  </conditionalFormatting>
  <conditionalFormatting sqref="H1951">
    <cfRule type="containsText" dxfId="660" priority="890" stopIfTrue="1" operator="containsText" text="NO CUMPLE">
      <formula>NOT(ISERROR(SEARCH("NO CUMPLE",H1951)))</formula>
    </cfRule>
    <cfRule type="containsText" dxfId="659" priority="891" stopIfTrue="1" operator="containsText" text="CUMPLE">
      <formula>NOT(ISERROR(SEARCH("CUMPLE",H1951)))</formula>
    </cfRule>
  </conditionalFormatting>
  <conditionalFormatting sqref="J1951">
    <cfRule type="containsText" dxfId="658" priority="888" stopIfTrue="1" operator="containsText" text="NO CUMPLE">
      <formula>NOT(ISERROR(SEARCH("NO CUMPLE",J1951)))</formula>
    </cfRule>
    <cfRule type="containsText" dxfId="657" priority="889" stopIfTrue="1" operator="containsText" text="CUMPLE">
      <formula>NOT(ISERROR(SEARCH("CUMPLE",J1951)))</formula>
    </cfRule>
  </conditionalFormatting>
  <conditionalFormatting sqref="K1951">
    <cfRule type="containsText" dxfId="656" priority="886" stopIfTrue="1" operator="containsText" text="NO CUMPLE">
      <formula>NOT(ISERROR(SEARCH("NO CUMPLE",K1951)))</formula>
    </cfRule>
    <cfRule type="containsText" dxfId="655" priority="887" stopIfTrue="1" operator="containsText" text="CUMPLE">
      <formula>NOT(ISERROR(SEARCH("CUMPLE",K1951)))</formula>
    </cfRule>
  </conditionalFormatting>
  <conditionalFormatting sqref="O1950">
    <cfRule type="containsText" dxfId="654" priority="884" stopIfTrue="1" operator="containsText" text="NO CUMPLE">
      <formula>NOT(ISERROR(SEARCH("NO CUMPLE",O1950)))</formula>
    </cfRule>
    <cfRule type="containsText" dxfId="653" priority="885" stopIfTrue="1" operator="containsText" text="CUMPLE">
      <formula>NOT(ISERROR(SEARCH("CUMPLE",O1950)))</formula>
    </cfRule>
  </conditionalFormatting>
  <conditionalFormatting sqref="O1951:S1951">
    <cfRule type="cellIs" dxfId="652" priority="883" operator="equal">
      <formula>"EL PROPONENTE SE DEBE REQUERIR POR EXPERIENCIA MINIMA EXIGIDA"</formula>
    </cfRule>
  </conditionalFormatting>
  <conditionalFormatting sqref="J1923:J1937">
    <cfRule type="cellIs" dxfId="651" priority="882" stopIfTrue="1" operator="greaterThan">
      <formula>0</formula>
    </cfRule>
  </conditionalFormatting>
  <conditionalFormatting sqref="N1945:N1950">
    <cfRule type="cellIs" dxfId="650" priority="880" operator="equal">
      <formula>"NO"</formula>
    </cfRule>
    <cfRule type="cellIs" dxfId="649" priority="881" operator="equal">
      <formula>"SI"</formula>
    </cfRule>
  </conditionalFormatting>
  <conditionalFormatting sqref="I1937">
    <cfRule type="cellIs" dxfId="648" priority="879" stopIfTrue="1" operator="greaterThan">
      <formula>0</formula>
    </cfRule>
  </conditionalFormatting>
  <conditionalFormatting sqref="K1923:L1937">
    <cfRule type="cellIs" dxfId="647" priority="878" operator="notBetween">
      <formula>$Q$17</formula>
      <formula>$R$17</formula>
    </cfRule>
  </conditionalFormatting>
  <conditionalFormatting sqref="B1923:B1937">
    <cfRule type="cellIs" dxfId="646" priority="877" stopIfTrue="1" operator="greaterThan">
      <formula>0</formula>
    </cfRule>
  </conditionalFormatting>
  <conditionalFormatting sqref="T1929:V1930 T1923:V1925">
    <cfRule type="cellIs" dxfId="645" priority="875" stopIfTrue="1" operator="equal">
      <formula>"NO"</formula>
    </cfRule>
    <cfRule type="cellIs" dxfId="644" priority="876" stopIfTrue="1" operator="equal">
      <formula>"SI"</formula>
    </cfRule>
  </conditionalFormatting>
  <conditionalFormatting sqref="T1929:V1929 T1923:V1924">
    <cfRule type="cellIs" dxfId="643" priority="874" stopIfTrue="1" operator="equal">
      <formula>"NO APLICA"</formula>
    </cfRule>
  </conditionalFormatting>
  <conditionalFormatting sqref="T1930:U1930">
    <cfRule type="cellIs" dxfId="642" priority="873" stopIfTrue="1" operator="equal">
      <formula>"NO APLICA"</formula>
    </cfRule>
  </conditionalFormatting>
  <conditionalFormatting sqref="T1930:U1930">
    <cfRule type="cellIs" dxfId="641" priority="872" stopIfTrue="1" operator="equal">
      <formula>"NO APLICA"</formula>
    </cfRule>
  </conditionalFormatting>
  <conditionalFormatting sqref="V1930">
    <cfRule type="cellIs" dxfId="640" priority="871" stopIfTrue="1" operator="equal">
      <formula>"NO APLICA"</formula>
    </cfRule>
  </conditionalFormatting>
  <conditionalFormatting sqref="C1923:I1937 K1923:M1937 P1923:V1937">
    <cfRule type="cellIs" dxfId="639" priority="870" operator="equal">
      <formula>0</formula>
    </cfRule>
  </conditionalFormatting>
  <conditionalFormatting sqref="P1944">
    <cfRule type="cellIs" dxfId="638" priority="867" operator="equal">
      <formula>"NO VÁLIDO"</formula>
    </cfRule>
    <cfRule type="cellIs" dxfId="637" priority="868" operator="equal">
      <formula>"VÁLIDO"</formula>
    </cfRule>
  </conditionalFormatting>
  <conditionalFormatting sqref="M1951">
    <cfRule type="cellIs" dxfId="636" priority="864" operator="notEqual">
      <formula>"NO CUMPLE"</formula>
    </cfRule>
    <cfRule type="containsText" dxfId="635" priority="865" stopIfTrue="1" operator="containsText" text="NO CUMPLE">
      <formula>NOT(ISERROR(SEARCH("NO CUMPLE",M1951)))</formula>
    </cfRule>
    <cfRule type="containsText" dxfId="634" priority="866" stopIfTrue="1" operator="containsText" text="CUMPLE">
      <formula>NOT(ISERROR(SEARCH("CUMPLE",M1951)))</formula>
    </cfRule>
  </conditionalFormatting>
  <conditionalFormatting sqref="M1945:M1950">
    <cfRule type="cellIs" dxfId="633" priority="862" stopIfTrue="1" operator="equal">
      <formula>"cumple"</formula>
    </cfRule>
    <cfRule type="containsText" dxfId="632" priority="863" stopIfTrue="1" operator="containsText" text="NO CUMPLE">
      <formula>NOT(ISERROR(SEARCH("NO CUMPLE",M1945)))</formula>
    </cfRule>
  </conditionalFormatting>
  <conditionalFormatting sqref="L1945:L1950">
    <cfRule type="cellIs" dxfId="631" priority="860" stopIfTrue="1" operator="equal">
      <formula>"cumple"</formula>
    </cfRule>
    <cfRule type="containsText" dxfId="630" priority="861" stopIfTrue="1" operator="containsText" text="NO CUMPLE">
      <formula>NOT(ISERROR(SEARCH("NO CUMPLE",L1945)))</formula>
    </cfRule>
  </conditionalFormatting>
  <conditionalFormatting sqref="D1926:D1928">
    <cfRule type="cellIs" dxfId="629" priority="844" stopIfTrue="1" operator="greaterThan">
      <formula>0</formula>
    </cfRule>
  </conditionalFormatting>
  <conditionalFormatting sqref="D1926:D1928 F1926:H1928">
    <cfRule type="cellIs" dxfId="628" priority="843" stopIfTrue="1" operator="greaterThan">
      <formula>0</formula>
    </cfRule>
  </conditionalFormatting>
  <conditionalFormatting sqref="T1926:V1928">
    <cfRule type="cellIs" dxfId="627" priority="841" stopIfTrue="1" operator="equal">
      <formula>"NO"</formula>
    </cfRule>
    <cfRule type="cellIs" dxfId="626" priority="842" stopIfTrue="1" operator="equal">
      <formula>"SI"</formula>
    </cfRule>
  </conditionalFormatting>
  <conditionalFormatting sqref="T1926:V1927">
    <cfRule type="cellIs" dxfId="625" priority="840" stopIfTrue="1" operator="equal">
      <formula>"NO APLICA"</formula>
    </cfRule>
  </conditionalFormatting>
  <conditionalFormatting sqref="T1928:U1928">
    <cfRule type="cellIs" dxfId="624" priority="839" stopIfTrue="1" operator="equal">
      <formula>"NO APLICA"</formula>
    </cfRule>
  </conditionalFormatting>
  <conditionalFormatting sqref="T1928:U1928">
    <cfRule type="cellIs" dxfId="623" priority="838" stopIfTrue="1" operator="equal">
      <formula>"NO APLICA"</formula>
    </cfRule>
  </conditionalFormatting>
  <conditionalFormatting sqref="V1928">
    <cfRule type="cellIs" dxfId="622" priority="837" stopIfTrue="1" operator="equal">
      <formula>"NO APLICA"</formula>
    </cfRule>
  </conditionalFormatting>
  <conditionalFormatting sqref="T1925:U1925">
    <cfRule type="cellIs" dxfId="621" priority="836" stopIfTrue="1" operator="equal">
      <formula>"NO APLICA"</formula>
    </cfRule>
  </conditionalFormatting>
  <conditionalFormatting sqref="T1925:U1925">
    <cfRule type="cellIs" dxfId="620" priority="835" stopIfTrue="1" operator="equal">
      <formula>"NO APLICA"</formula>
    </cfRule>
  </conditionalFormatting>
  <conditionalFormatting sqref="V1925">
    <cfRule type="cellIs" dxfId="619" priority="834" stopIfTrue="1" operator="equal">
      <formula>"NO APLICA"</formula>
    </cfRule>
  </conditionalFormatting>
  <conditionalFormatting sqref="C1958:I1972 K1958:M1972 P1958:V1972">
    <cfRule type="cellIs" dxfId="618" priority="733" stopIfTrue="1" operator="greaterThan">
      <formula>0</formula>
    </cfRule>
  </conditionalFormatting>
  <conditionalFormatting sqref="D1966:D1971">
    <cfRule type="cellIs" dxfId="617" priority="732" stopIfTrue="1" operator="greaterThan">
      <formula>0</formula>
    </cfRule>
  </conditionalFormatting>
  <conditionalFormatting sqref="D1966:D1971 F1966:H1971">
    <cfRule type="cellIs" dxfId="616" priority="731" stopIfTrue="1" operator="greaterThan">
      <formula>0</formula>
    </cfRule>
  </conditionalFormatting>
  <conditionalFormatting sqref="H1958:H1971">
    <cfRule type="cellIs" dxfId="615" priority="730" stopIfTrue="1" operator="greaterThan">
      <formula>0</formula>
    </cfRule>
  </conditionalFormatting>
  <conditionalFormatting sqref="E1958:E1971">
    <cfRule type="cellIs" dxfId="614" priority="729" stopIfTrue="1" operator="greaterThan">
      <formula>0</formula>
    </cfRule>
  </conditionalFormatting>
  <conditionalFormatting sqref="K1980:K1985">
    <cfRule type="containsText" dxfId="613" priority="727" stopIfTrue="1" operator="containsText" text="NO CUMPLE">
      <formula>NOT(ISERROR(SEARCH("NO CUMPLE",K1980)))</formula>
    </cfRule>
    <cfRule type="containsText" dxfId="612" priority="728" stopIfTrue="1" operator="containsText" text="CUMPLE">
      <formula>NOT(ISERROR(SEARCH("CUMPLE",K1980)))</formula>
    </cfRule>
  </conditionalFormatting>
  <conditionalFormatting sqref="S1979">
    <cfRule type="cellIs" dxfId="611" priority="725" operator="greaterThanOrEqual">
      <formula>NUMMINCONT</formula>
    </cfRule>
    <cfRule type="cellIs" dxfId="610" priority="726" operator="lessThan">
      <formula>NUMMINCONT</formula>
    </cfRule>
  </conditionalFormatting>
  <conditionalFormatting sqref="T1966:V1971">
    <cfRule type="cellIs" dxfId="609" priority="723" stopIfTrue="1" operator="equal">
      <formula>"NO"</formula>
    </cfRule>
    <cfRule type="cellIs" dxfId="608" priority="724" stopIfTrue="1" operator="equal">
      <formula>"SI"</formula>
    </cfRule>
  </conditionalFormatting>
  <conditionalFormatting sqref="T1966:V1967">
    <cfRule type="cellIs" dxfId="607" priority="722" stopIfTrue="1" operator="equal">
      <formula>"NO APLICA"</formula>
    </cfRule>
  </conditionalFormatting>
  <conditionalFormatting sqref="T1968:U1971">
    <cfRule type="cellIs" dxfId="606" priority="721" stopIfTrue="1" operator="equal">
      <formula>"NO APLICA"</formula>
    </cfRule>
  </conditionalFormatting>
  <conditionalFormatting sqref="T1968:U1968">
    <cfRule type="cellIs" dxfId="605" priority="720" stopIfTrue="1" operator="equal">
      <formula>"NO APLICA"</formula>
    </cfRule>
  </conditionalFormatting>
  <conditionalFormatting sqref="V1968:V1971">
    <cfRule type="cellIs" dxfId="604" priority="719" stopIfTrue="1" operator="equal">
      <formula>"NO APLICA"</formula>
    </cfRule>
  </conditionalFormatting>
  <conditionalFormatting sqref="V1977">
    <cfRule type="cellIs" dxfId="603" priority="717" operator="equal">
      <formula>"CUMPLE"</formula>
    </cfRule>
    <cfRule type="cellIs" dxfId="602" priority="718" operator="equal">
      <formula>"NO CUMPLE"</formula>
    </cfRule>
  </conditionalFormatting>
  <conditionalFormatting sqref="V1977:V1979">
    <cfRule type="cellIs" dxfId="601" priority="716" operator="equal">
      <formula>"VERIFICAR"</formula>
    </cfRule>
  </conditionalFormatting>
  <conditionalFormatting sqref="T1972:V1972">
    <cfRule type="cellIs" dxfId="600" priority="714" stopIfTrue="1" operator="equal">
      <formula>"NO"</formula>
    </cfRule>
    <cfRule type="cellIs" dxfId="599" priority="715" stopIfTrue="1" operator="equal">
      <formula>"SI"</formula>
    </cfRule>
  </conditionalFormatting>
  <conditionalFormatting sqref="T1972:U1972">
    <cfRule type="cellIs" dxfId="598" priority="713" stopIfTrue="1" operator="equal">
      <formula>"NO APLICA"</formula>
    </cfRule>
  </conditionalFormatting>
  <conditionalFormatting sqref="V1972">
    <cfRule type="cellIs" dxfId="597" priority="712" stopIfTrue="1" operator="equal">
      <formula>"NO APLICA"</formula>
    </cfRule>
  </conditionalFormatting>
  <conditionalFormatting sqref="T1982">
    <cfRule type="cellIs" dxfId="596" priority="710" operator="equal">
      <formula>"CUMPLE"</formula>
    </cfRule>
    <cfRule type="cellIs" dxfId="595" priority="711" operator="equal">
      <formula>"NO CUMPLE"</formula>
    </cfRule>
  </conditionalFormatting>
  <conditionalFormatting sqref="T1982">
    <cfRule type="cellIs" dxfId="594" priority="709" operator="equal">
      <formula>"VERIFICAR"</formula>
    </cfRule>
  </conditionalFormatting>
  <conditionalFormatting sqref="H1986">
    <cfRule type="containsText" dxfId="593" priority="690" stopIfTrue="1" operator="containsText" text="NO CUMPLE">
      <formula>NOT(ISERROR(SEARCH("NO CUMPLE",H1986)))</formula>
    </cfRule>
    <cfRule type="containsText" dxfId="592" priority="691" stopIfTrue="1" operator="containsText" text="CUMPLE">
      <formula>NOT(ISERROR(SEARCH("CUMPLE",H1986)))</formula>
    </cfRule>
  </conditionalFormatting>
  <conditionalFormatting sqref="J1986">
    <cfRule type="containsText" dxfId="591" priority="688" stopIfTrue="1" operator="containsText" text="NO CUMPLE">
      <formula>NOT(ISERROR(SEARCH("NO CUMPLE",J1986)))</formula>
    </cfRule>
    <cfRule type="containsText" dxfId="590" priority="689" stopIfTrue="1" operator="containsText" text="CUMPLE">
      <formula>NOT(ISERROR(SEARCH("CUMPLE",J1986)))</formula>
    </cfRule>
  </conditionalFormatting>
  <conditionalFormatting sqref="K1986">
    <cfRule type="containsText" dxfId="589" priority="686" stopIfTrue="1" operator="containsText" text="NO CUMPLE">
      <formula>NOT(ISERROR(SEARCH("NO CUMPLE",K1986)))</formula>
    </cfRule>
    <cfRule type="containsText" dxfId="588" priority="687" stopIfTrue="1" operator="containsText" text="CUMPLE">
      <formula>NOT(ISERROR(SEARCH("CUMPLE",K1986)))</formula>
    </cfRule>
  </conditionalFormatting>
  <conditionalFormatting sqref="O1985">
    <cfRule type="containsText" dxfId="587" priority="684" stopIfTrue="1" operator="containsText" text="NO CUMPLE">
      <formula>NOT(ISERROR(SEARCH("NO CUMPLE",O1985)))</formula>
    </cfRule>
    <cfRule type="containsText" dxfId="586" priority="685" stopIfTrue="1" operator="containsText" text="CUMPLE">
      <formula>NOT(ISERROR(SEARCH("CUMPLE",O1985)))</formula>
    </cfRule>
  </conditionalFormatting>
  <conditionalFormatting sqref="O1986:S1986">
    <cfRule type="cellIs" dxfId="585" priority="683" operator="equal">
      <formula>"EL PROPONENTE SE DEBE REQUERIR POR EXPERIENCIA MINIMA EXIGIDA"</formula>
    </cfRule>
  </conditionalFormatting>
  <conditionalFormatting sqref="J1958:J1972">
    <cfRule type="cellIs" dxfId="584" priority="682" stopIfTrue="1" operator="greaterThan">
      <formula>0</formula>
    </cfRule>
  </conditionalFormatting>
  <conditionalFormatting sqref="N1980:N1985">
    <cfRule type="cellIs" dxfId="583" priority="680" operator="equal">
      <formula>"NO"</formula>
    </cfRule>
    <cfRule type="cellIs" dxfId="582" priority="681" operator="equal">
      <formula>"SI"</formula>
    </cfRule>
  </conditionalFormatting>
  <conditionalFormatting sqref="I1972">
    <cfRule type="cellIs" dxfId="581" priority="679" stopIfTrue="1" operator="greaterThan">
      <formula>0</formula>
    </cfRule>
  </conditionalFormatting>
  <conditionalFormatting sqref="K1958:L1972">
    <cfRule type="cellIs" dxfId="580" priority="678" operator="notBetween">
      <formula>$Q$17</formula>
      <formula>$R$17</formula>
    </cfRule>
  </conditionalFormatting>
  <conditionalFormatting sqref="B1958:B1972">
    <cfRule type="cellIs" dxfId="579" priority="677" stopIfTrue="1" operator="greaterThan">
      <formula>0</formula>
    </cfRule>
  </conditionalFormatting>
  <conditionalFormatting sqref="T1964:V1965 T1958:V1960">
    <cfRule type="cellIs" dxfId="578" priority="675" stopIfTrue="1" operator="equal">
      <formula>"NO"</formula>
    </cfRule>
    <cfRule type="cellIs" dxfId="577" priority="676" stopIfTrue="1" operator="equal">
      <formula>"SI"</formula>
    </cfRule>
  </conditionalFormatting>
  <conditionalFormatting sqref="T1964:V1964 T1958:V1959">
    <cfRule type="cellIs" dxfId="576" priority="674" stopIfTrue="1" operator="equal">
      <formula>"NO APLICA"</formula>
    </cfRule>
  </conditionalFormatting>
  <conditionalFormatting sqref="T1965:U1965">
    <cfRule type="cellIs" dxfId="575" priority="673" stopIfTrue="1" operator="equal">
      <formula>"NO APLICA"</formula>
    </cfRule>
  </conditionalFormatting>
  <conditionalFormatting sqref="T1965:U1965">
    <cfRule type="cellIs" dxfId="574" priority="672" stopIfTrue="1" operator="equal">
      <formula>"NO APLICA"</formula>
    </cfRule>
  </conditionalFormatting>
  <conditionalFormatting sqref="V1965">
    <cfRule type="cellIs" dxfId="573" priority="671" stopIfTrue="1" operator="equal">
      <formula>"NO APLICA"</formula>
    </cfRule>
  </conditionalFormatting>
  <conditionalFormatting sqref="C1958:I1972 K1958:M1972 P1958:V1972">
    <cfRule type="cellIs" dxfId="572" priority="670" operator="equal">
      <formula>0</formula>
    </cfRule>
  </conditionalFormatting>
  <conditionalFormatting sqref="P1979">
    <cfRule type="cellIs" dxfId="571" priority="667" operator="equal">
      <formula>"NO VÁLIDO"</formula>
    </cfRule>
    <cfRule type="cellIs" dxfId="570" priority="668" operator="equal">
      <formula>"VÁLIDO"</formula>
    </cfRule>
  </conditionalFormatting>
  <conditionalFormatting sqref="M1986">
    <cfRule type="cellIs" dxfId="569" priority="664" operator="notEqual">
      <formula>"NO CUMPLE"</formula>
    </cfRule>
    <cfRule type="containsText" dxfId="568" priority="665" stopIfTrue="1" operator="containsText" text="NO CUMPLE">
      <formula>NOT(ISERROR(SEARCH("NO CUMPLE",M1986)))</formula>
    </cfRule>
    <cfRule type="containsText" dxfId="567" priority="666" stopIfTrue="1" operator="containsText" text="CUMPLE">
      <formula>NOT(ISERROR(SEARCH("CUMPLE",M1986)))</formula>
    </cfRule>
  </conditionalFormatting>
  <conditionalFormatting sqref="M1980:M1985">
    <cfRule type="cellIs" dxfId="566" priority="662" stopIfTrue="1" operator="equal">
      <formula>"cumple"</formula>
    </cfRule>
    <cfRule type="containsText" dxfId="565" priority="663" stopIfTrue="1" operator="containsText" text="NO CUMPLE">
      <formula>NOT(ISERROR(SEARCH("NO CUMPLE",M1980)))</formula>
    </cfRule>
  </conditionalFormatting>
  <conditionalFormatting sqref="L1980:L1985">
    <cfRule type="cellIs" dxfId="564" priority="660" stopIfTrue="1" operator="equal">
      <formula>"cumple"</formula>
    </cfRule>
    <cfRule type="containsText" dxfId="563" priority="661" stopIfTrue="1" operator="containsText" text="NO CUMPLE">
      <formula>NOT(ISERROR(SEARCH("NO CUMPLE",L1980)))</formula>
    </cfRule>
  </conditionalFormatting>
  <conditionalFormatting sqref="D1961:D1963">
    <cfRule type="cellIs" dxfId="562" priority="644" stopIfTrue="1" operator="greaterThan">
      <formula>0</formula>
    </cfRule>
  </conditionalFormatting>
  <conditionalFormatting sqref="D1961:D1963 F1961:H1963">
    <cfRule type="cellIs" dxfId="561" priority="643" stopIfTrue="1" operator="greaterThan">
      <formula>0</formula>
    </cfRule>
  </conditionalFormatting>
  <conditionalFormatting sqref="T1961:V1963">
    <cfRule type="cellIs" dxfId="560" priority="641" stopIfTrue="1" operator="equal">
      <formula>"NO"</formula>
    </cfRule>
    <cfRule type="cellIs" dxfId="559" priority="642" stopIfTrue="1" operator="equal">
      <formula>"SI"</formula>
    </cfRule>
  </conditionalFormatting>
  <conditionalFormatting sqref="T1961:V1962">
    <cfRule type="cellIs" dxfId="558" priority="640" stopIfTrue="1" operator="equal">
      <formula>"NO APLICA"</formula>
    </cfRule>
  </conditionalFormatting>
  <conditionalFormatting sqref="T1963:U1963">
    <cfRule type="cellIs" dxfId="557" priority="639" stopIfTrue="1" operator="equal">
      <formula>"NO APLICA"</formula>
    </cfRule>
  </conditionalFormatting>
  <conditionalFormatting sqref="T1963:U1963">
    <cfRule type="cellIs" dxfId="556" priority="638" stopIfTrue="1" operator="equal">
      <formula>"NO APLICA"</formula>
    </cfRule>
  </conditionalFormatting>
  <conditionalFormatting sqref="V1963">
    <cfRule type="cellIs" dxfId="555" priority="637" stopIfTrue="1" operator="equal">
      <formula>"NO APLICA"</formula>
    </cfRule>
  </conditionalFormatting>
  <conditionalFormatting sqref="T1960:U1960">
    <cfRule type="cellIs" dxfId="554" priority="636" stopIfTrue="1" operator="equal">
      <formula>"NO APLICA"</formula>
    </cfRule>
  </conditionalFormatting>
  <conditionalFormatting sqref="T1960:U1960">
    <cfRule type="cellIs" dxfId="553" priority="635" stopIfTrue="1" operator="equal">
      <formula>"NO APLICA"</formula>
    </cfRule>
  </conditionalFormatting>
  <conditionalFormatting sqref="V1960">
    <cfRule type="cellIs" dxfId="552" priority="634" stopIfTrue="1" operator="equal">
      <formula>"NO APLICA"</formula>
    </cfRule>
  </conditionalFormatting>
  <conditionalFormatting sqref="C1993:I2007 K1993:M2007 P1994:V2007 R1993:V1993">
    <cfRule type="cellIs" dxfId="551" priority="633" stopIfTrue="1" operator="greaterThan">
      <formula>0</formula>
    </cfRule>
  </conditionalFormatting>
  <conditionalFormatting sqref="D2001:D2006">
    <cfRule type="cellIs" dxfId="550" priority="632" stopIfTrue="1" operator="greaterThan">
      <formula>0</formula>
    </cfRule>
  </conditionalFormatting>
  <conditionalFormatting sqref="D2001:D2006 F2001:H2006">
    <cfRule type="cellIs" dxfId="549" priority="631" stopIfTrue="1" operator="greaterThan">
      <formula>0</formula>
    </cfRule>
  </conditionalFormatting>
  <conditionalFormatting sqref="H1993:H2006">
    <cfRule type="cellIs" dxfId="548" priority="630" stopIfTrue="1" operator="greaterThan">
      <formula>0</formula>
    </cfRule>
  </conditionalFormatting>
  <conditionalFormatting sqref="E1993:E2006">
    <cfRule type="cellIs" dxfId="547" priority="629" stopIfTrue="1" operator="greaterThan">
      <formula>0</formula>
    </cfRule>
  </conditionalFormatting>
  <conditionalFormatting sqref="K2015:K2020">
    <cfRule type="containsText" dxfId="546" priority="627" stopIfTrue="1" operator="containsText" text="NO CUMPLE">
      <formula>NOT(ISERROR(SEARCH("NO CUMPLE",K2015)))</formula>
    </cfRule>
    <cfRule type="containsText" dxfId="545" priority="628" stopIfTrue="1" operator="containsText" text="CUMPLE">
      <formula>NOT(ISERROR(SEARCH("CUMPLE",K2015)))</formula>
    </cfRule>
  </conditionalFormatting>
  <conditionalFormatting sqref="S2014">
    <cfRule type="cellIs" dxfId="544" priority="625" operator="greaterThanOrEqual">
      <formula>NUMMINCONT</formula>
    </cfRule>
    <cfRule type="cellIs" dxfId="543" priority="626" operator="lessThan">
      <formula>NUMMINCONT</formula>
    </cfRule>
  </conditionalFormatting>
  <conditionalFormatting sqref="T2001:V2006">
    <cfRule type="cellIs" dxfId="542" priority="623" stopIfTrue="1" operator="equal">
      <formula>"NO"</formula>
    </cfRule>
    <cfRule type="cellIs" dxfId="541" priority="624" stopIfTrue="1" operator="equal">
      <formula>"SI"</formula>
    </cfRule>
  </conditionalFormatting>
  <conditionalFormatting sqref="T2001:V2002">
    <cfRule type="cellIs" dxfId="540" priority="622" stopIfTrue="1" operator="equal">
      <formula>"NO APLICA"</formula>
    </cfRule>
  </conditionalFormatting>
  <conditionalFormatting sqref="T2003:U2006">
    <cfRule type="cellIs" dxfId="539" priority="621" stopIfTrue="1" operator="equal">
      <formula>"NO APLICA"</formula>
    </cfRule>
  </conditionalFormatting>
  <conditionalFormatting sqref="T2003:U2003">
    <cfRule type="cellIs" dxfId="538" priority="620" stopIfTrue="1" operator="equal">
      <formula>"NO APLICA"</formula>
    </cfRule>
  </conditionalFormatting>
  <conditionalFormatting sqref="V2003:V2006">
    <cfRule type="cellIs" dxfId="537" priority="619" stopIfTrue="1" operator="equal">
      <formula>"NO APLICA"</formula>
    </cfRule>
  </conditionalFormatting>
  <conditionalFormatting sqref="V2012">
    <cfRule type="cellIs" dxfId="536" priority="617" operator="equal">
      <formula>"CUMPLE"</formula>
    </cfRule>
    <cfRule type="cellIs" dxfId="535" priority="618" operator="equal">
      <formula>"NO CUMPLE"</formula>
    </cfRule>
  </conditionalFormatting>
  <conditionalFormatting sqref="V2012:V2014">
    <cfRule type="cellIs" dxfId="534" priority="616" operator="equal">
      <formula>"VERIFICAR"</formula>
    </cfRule>
  </conditionalFormatting>
  <conditionalFormatting sqref="T2007:V2007">
    <cfRule type="cellIs" dxfId="533" priority="614" stopIfTrue="1" operator="equal">
      <formula>"NO"</formula>
    </cfRule>
    <cfRule type="cellIs" dxfId="532" priority="615" stopIfTrue="1" operator="equal">
      <formula>"SI"</formula>
    </cfRule>
  </conditionalFormatting>
  <conditionalFormatting sqref="T2007:U2007">
    <cfRule type="cellIs" dxfId="531" priority="613" stopIfTrue="1" operator="equal">
      <formula>"NO APLICA"</formula>
    </cfRule>
  </conditionalFormatting>
  <conditionalFormatting sqref="V2007">
    <cfRule type="cellIs" dxfId="530" priority="612" stopIfTrue="1" operator="equal">
      <formula>"NO APLICA"</formula>
    </cfRule>
  </conditionalFormatting>
  <conditionalFormatting sqref="T2017">
    <cfRule type="cellIs" dxfId="529" priority="610" operator="equal">
      <formula>"CUMPLE"</formula>
    </cfRule>
    <cfRule type="cellIs" dxfId="528" priority="611" operator="equal">
      <formula>"NO CUMPLE"</formula>
    </cfRule>
  </conditionalFormatting>
  <conditionalFormatting sqref="T2017">
    <cfRule type="cellIs" dxfId="527" priority="609" operator="equal">
      <formula>"VERIFICAR"</formula>
    </cfRule>
  </conditionalFormatting>
  <conditionalFormatting sqref="H2021">
    <cfRule type="containsText" dxfId="526" priority="590" stopIfTrue="1" operator="containsText" text="NO CUMPLE">
      <formula>NOT(ISERROR(SEARCH("NO CUMPLE",H2021)))</formula>
    </cfRule>
    <cfRule type="containsText" dxfId="525" priority="591" stopIfTrue="1" operator="containsText" text="CUMPLE">
      <formula>NOT(ISERROR(SEARCH("CUMPLE",H2021)))</formula>
    </cfRule>
  </conditionalFormatting>
  <conditionalFormatting sqref="J2021">
    <cfRule type="containsText" dxfId="524" priority="588" stopIfTrue="1" operator="containsText" text="NO CUMPLE">
      <formula>NOT(ISERROR(SEARCH("NO CUMPLE",J2021)))</formula>
    </cfRule>
    <cfRule type="containsText" dxfId="523" priority="589" stopIfTrue="1" operator="containsText" text="CUMPLE">
      <formula>NOT(ISERROR(SEARCH("CUMPLE",J2021)))</formula>
    </cfRule>
  </conditionalFormatting>
  <conditionalFormatting sqref="K2021">
    <cfRule type="containsText" dxfId="522" priority="586" stopIfTrue="1" operator="containsText" text="NO CUMPLE">
      <formula>NOT(ISERROR(SEARCH("NO CUMPLE",K2021)))</formula>
    </cfRule>
    <cfRule type="containsText" dxfId="521" priority="587" stopIfTrue="1" operator="containsText" text="CUMPLE">
      <formula>NOT(ISERROR(SEARCH("CUMPLE",K2021)))</formula>
    </cfRule>
  </conditionalFormatting>
  <conditionalFormatting sqref="O2020">
    <cfRule type="containsText" dxfId="520" priority="584" stopIfTrue="1" operator="containsText" text="NO CUMPLE">
      <formula>NOT(ISERROR(SEARCH("NO CUMPLE",O2020)))</formula>
    </cfRule>
    <cfRule type="containsText" dxfId="519" priority="585" stopIfTrue="1" operator="containsText" text="CUMPLE">
      <formula>NOT(ISERROR(SEARCH("CUMPLE",O2020)))</formula>
    </cfRule>
  </conditionalFormatting>
  <conditionalFormatting sqref="O2021:S2021">
    <cfRule type="cellIs" dxfId="518" priority="583" operator="equal">
      <formula>"EL PROPONENTE SE DEBE REQUERIR POR EXPERIENCIA MINIMA EXIGIDA"</formula>
    </cfRule>
  </conditionalFormatting>
  <conditionalFormatting sqref="J1993:J2007">
    <cfRule type="cellIs" dxfId="517" priority="582" stopIfTrue="1" operator="greaterThan">
      <formula>0</formula>
    </cfRule>
  </conditionalFormatting>
  <conditionalFormatting sqref="N2015:N2020">
    <cfRule type="cellIs" dxfId="516" priority="580" operator="equal">
      <formula>"NO"</formula>
    </cfRule>
    <cfRule type="cellIs" dxfId="515" priority="581" operator="equal">
      <formula>"SI"</formula>
    </cfRule>
  </conditionalFormatting>
  <conditionalFormatting sqref="I2007">
    <cfRule type="cellIs" dxfId="514" priority="579" stopIfTrue="1" operator="greaterThan">
      <formula>0</formula>
    </cfRule>
  </conditionalFormatting>
  <conditionalFormatting sqref="K1993:L2007">
    <cfRule type="cellIs" dxfId="513" priority="578" operator="notBetween">
      <formula>$Q$17</formula>
      <formula>$R$17</formula>
    </cfRule>
  </conditionalFormatting>
  <conditionalFormatting sqref="B1993:B2007">
    <cfRule type="cellIs" dxfId="512" priority="577" stopIfTrue="1" operator="greaterThan">
      <formula>0</formula>
    </cfRule>
  </conditionalFormatting>
  <conditionalFormatting sqref="T1999:V2000 T1993:V1995">
    <cfRule type="cellIs" dxfId="511" priority="575" stopIfTrue="1" operator="equal">
      <formula>"NO"</formula>
    </cfRule>
    <cfRule type="cellIs" dxfId="510" priority="576" stopIfTrue="1" operator="equal">
      <formula>"SI"</formula>
    </cfRule>
  </conditionalFormatting>
  <conditionalFormatting sqref="T1999:V1999 T1993:V1994">
    <cfRule type="cellIs" dxfId="509" priority="574" stopIfTrue="1" operator="equal">
      <formula>"NO APLICA"</formula>
    </cfRule>
  </conditionalFormatting>
  <conditionalFormatting sqref="T2000:U2000">
    <cfRule type="cellIs" dxfId="508" priority="573" stopIfTrue="1" operator="equal">
      <formula>"NO APLICA"</formula>
    </cfRule>
  </conditionalFormatting>
  <conditionalFormatting sqref="T2000:U2000">
    <cfRule type="cellIs" dxfId="507" priority="572" stopIfTrue="1" operator="equal">
      <formula>"NO APLICA"</formula>
    </cfRule>
  </conditionalFormatting>
  <conditionalFormatting sqref="V2000">
    <cfRule type="cellIs" dxfId="506" priority="571" stopIfTrue="1" operator="equal">
      <formula>"NO APLICA"</formula>
    </cfRule>
  </conditionalFormatting>
  <conditionalFormatting sqref="C1993:I2007 K1993:M2007 P1994:V2007 R1993:V1993">
    <cfRule type="cellIs" dxfId="505" priority="570" operator="equal">
      <formula>0</formula>
    </cfRule>
  </conditionalFormatting>
  <conditionalFormatting sqref="P2014">
    <cfRule type="cellIs" dxfId="504" priority="567" operator="equal">
      <formula>"NO VÁLIDO"</formula>
    </cfRule>
    <cfRule type="cellIs" dxfId="503" priority="568" operator="equal">
      <formula>"VÁLIDO"</formula>
    </cfRule>
  </conditionalFormatting>
  <conditionalFormatting sqref="M2021">
    <cfRule type="cellIs" dxfId="502" priority="564" operator="notEqual">
      <formula>"NO CUMPLE"</formula>
    </cfRule>
    <cfRule type="containsText" dxfId="501" priority="565" stopIfTrue="1" operator="containsText" text="NO CUMPLE">
      <formula>NOT(ISERROR(SEARCH("NO CUMPLE",M2021)))</formula>
    </cfRule>
    <cfRule type="containsText" dxfId="500" priority="566" stopIfTrue="1" operator="containsText" text="CUMPLE">
      <formula>NOT(ISERROR(SEARCH("CUMPLE",M2021)))</formula>
    </cfRule>
  </conditionalFormatting>
  <conditionalFormatting sqref="M2015:M2020">
    <cfRule type="cellIs" dxfId="499" priority="562" stopIfTrue="1" operator="equal">
      <formula>"cumple"</formula>
    </cfRule>
    <cfRule type="containsText" dxfId="498" priority="563" stopIfTrue="1" operator="containsText" text="NO CUMPLE">
      <formula>NOT(ISERROR(SEARCH("NO CUMPLE",M2015)))</formula>
    </cfRule>
  </conditionalFormatting>
  <conditionalFormatting sqref="L2015:L2020">
    <cfRule type="cellIs" dxfId="497" priority="560" stopIfTrue="1" operator="equal">
      <formula>"cumple"</formula>
    </cfRule>
    <cfRule type="containsText" dxfId="496" priority="561" stopIfTrue="1" operator="containsText" text="NO CUMPLE">
      <formula>NOT(ISERROR(SEARCH("NO CUMPLE",L2015)))</formula>
    </cfRule>
  </conditionalFormatting>
  <conditionalFormatting sqref="D1996:D1998">
    <cfRule type="cellIs" dxfId="495" priority="544" stopIfTrue="1" operator="greaterThan">
      <formula>0</formula>
    </cfRule>
  </conditionalFormatting>
  <conditionalFormatting sqref="D1996:D1998 F1996:H1998">
    <cfRule type="cellIs" dxfId="494" priority="543" stopIfTrue="1" operator="greaterThan">
      <formula>0</formula>
    </cfRule>
  </conditionalFormatting>
  <conditionalFormatting sqref="T1996:V1998">
    <cfRule type="cellIs" dxfId="493" priority="541" stopIfTrue="1" operator="equal">
      <formula>"NO"</formula>
    </cfRule>
    <cfRule type="cellIs" dxfId="492" priority="542" stopIfTrue="1" operator="equal">
      <formula>"SI"</formula>
    </cfRule>
  </conditionalFormatting>
  <conditionalFormatting sqref="T1996:V1997">
    <cfRule type="cellIs" dxfId="491" priority="540" stopIfTrue="1" operator="equal">
      <formula>"NO APLICA"</formula>
    </cfRule>
  </conditionalFormatting>
  <conditionalFormatting sqref="T1998:U1998">
    <cfRule type="cellIs" dxfId="490" priority="539" stopIfTrue="1" operator="equal">
      <formula>"NO APLICA"</formula>
    </cfRule>
  </conditionalFormatting>
  <conditionalFormatting sqref="T1998:U1998">
    <cfRule type="cellIs" dxfId="489" priority="538" stopIfTrue="1" operator="equal">
      <formula>"NO APLICA"</formula>
    </cfRule>
  </conditionalFormatting>
  <conditionalFormatting sqref="V1998">
    <cfRule type="cellIs" dxfId="488" priority="537" stopIfTrue="1" operator="equal">
      <formula>"NO APLICA"</formula>
    </cfRule>
  </conditionalFormatting>
  <conditionalFormatting sqref="T1995:U1995">
    <cfRule type="cellIs" dxfId="487" priority="536" stopIfTrue="1" operator="equal">
      <formula>"NO APLICA"</formula>
    </cfRule>
  </conditionalFormatting>
  <conditionalFormatting sqref="T1995:U1995">
    <cfRule type="cellIs" dxfId="486" priority="535" stopIfTrue="1" operator="equal">
      <formula>"NO APLICA"</formula>
    </cfRule>
  </conditionalFormatting>
  <conditionalFormatting sqref="V1995">
    <cfRule type="cellIs" dxfId="485" priority="534" stopIfTrue="1" operator="equal">
      <formula>"NO APLICA"</formula>
    </cfRule>
  </conditionalFormatting>
  <conditionalFormatting sqref="C2028:I2029 K2028:M2029 P2028:V2028 C2031:I2042 G2030 K2031:M2042 M2030 P2031:V2042 P2029:R2029 P2030:Q2030 T2029:V2030 I2030">
    <cfRule type="cellIs" dxfId="484" priority="533" stopIfTrue="1" operator="greaterThan">
      <formula>0</formula>
    </cfRule>
  </conditionalFormatting>
  <conditionalFormatting sqref="D2036:D2041">
    <cfRule type="cellIs" dxfId="483" priority="532" stopIfTrue="1" operator="greaterThan">
      <formula>0</formula>
    </cfRule>
  </conditionalFormatting>
  <conditionalFormatting sqref="D2036:D2041 F2036:H2041">
    <cfRule type="cellIs" dxfId="482" priority="531" stopIfTrue="1" operator="greaterThan">
      <formula>0</formula>
    </cfRule>
  </conditionalFormatting>
  <conditionalFormatting sqref="H2028:H2029 H2031:H2041">
    <cfRule type="cellIs" dxfId="481" priority="530" stopIfTrue="1" operator="greaterThan">
      <formula>0</formula>
    </cfRule>
  </conditionalFormatting>
  <conditionalFormatting sqref="E2028:E2029 E2031:E2041">
    <cfRule type="cellIs" dxfId="480" priority="529" stopIfTrue="1" operator="greaterThan">
      <formula>0</formula>
    </cfRule>
  </conditionalFormatting>
  <conditionalFormatting sqref="K2050:K2055">
    <cfRule type="containsText" dxfId="479" priority="527" stopIfTrue="1" operator="containsText" text="NO CUMPLE">
      <formula>NOT(ISERROR(SEARCH("NO CUMPLE",K2050)))</formula>
    </cfRule>
    <cfRule type="containsText" dxfId="478" priority="528" stopIfTrue="1" operator="containsText" text="CUMPLE">
      <formula>NOT(ISERROR(SEARCH("CUMPLE",K2050)))</formula>
    </cfRule>
  </conditionalFormatting>
  <conditionalFormatting sqref="S2049">
    <cfRule type="cellIs" dxfId="477" priority="525" operator="greaterThanOrEqual">
      <formula>NUMMINCONT</formula>
    </cfRule>
    <cfRule type="cellIs" dxfId="476" priority="526" operator="lessThan">
      <formula>NUMMINCONT</formula>
    </cfRule>
  </conditionalFormatting>
  <conditionalFormatting sqref="T2036:V2041">
    <cfRule type="cellIs" dxfId="475" priority="523" stopIfTrue="1" operator="equal">
      <formula>"NO"</formula>
    </cfRule>
    <cfRule type="cellIs" dxfId="474" priority="524" stopIfTrue="1" operator="equal">
      <formula>"SI"</formula>
    </cfRule>
  </conditionalFormatting>
  <conditionalFormatting sqref="T2036:V2037">
    <cfRule type="cellIs" dxfId="473" priority="522" stopIfTrue="1" operator="equal">
      <formula>"NO APLICA"</formula>
    </cfRule>
  </conditionalFormatting>
  <conditionalFormatting sqref="T2038:U2041">
    <cfRule type="cellIs" dxfId="472" priority="521" stopIfTrue="1" operator="equal">
      <formula>"NO APLICA"</formula>
    </cfRule>
  </conditionalFormatting>
  <conditionalFormatting sqref="T2038:U2038">
    <cfRule type="cellIs" dxfId="471" priority="520" stopIfTrue="1" operator="equal">
      <formula>"NO APLICA"</formula>
    </cfRule>
  </conditionalFormatting>
  <conditionalFormatting sqref="V2038:V2041">
    <cfRule type="cellIs" dxfId="470" priority="519" stopIfTrue="1" operator="equal">
      <formula>"NO APLICA"</formula>
    </cfRule>
  </conditionalFormatting>
  <conditionalFormatting sqref="V2047">
    <cfRule type="cellIs" dxfId="469" priority="517" operator="equal">
      <formula>"CUMPLE"</formula>
    </cfRule>
    <cfRule type="cellIs" dxfId="468" priority="518" operator="equal">
      <formula>"NO CUMPLE"</formula>
    </cfRule>
  </conditionalFormatting>
  <conditionalFormatting sqref="V2047:V2049">
    <cfRule type="cellIs" dxfId="467" priority="516" operator="equal">
      <formula>"VERIFICAR"</formula>
    </cfRule>
  </conditionalFormatting>
  <conditionalFormatting sqref="T2042:V2042">
    <cfRule type="cellIs" dxfId="466" priority="514" stopIfTrue="1" operator="equal">
      <formula>"NO"</formula>
    </cfRule>
    <cfRule type="cellIs" dxfId="465" priority="515" stopIfTrue="1" operator="equal">
      <formula>"SI"</formula>
    </cfRule>
  </conditionalFormatting>
  <conditionalFormatting sqref="T2042:U2042">
    <cfRule type="cellIs" dxfId="464" priority="513" stopIfTrue="1" operator="equal">
      <formula>"NO APLICA"</formula>
    </cfRule>
  </conditionalFormatting>
  <conditionalFormatting sqref="V2042">
    <cfRule type="cellIs" dxfId="463" priority="512" stopIfTrue="1" operator="equal">
      <formula>"NO APLICA"</formula>
    </cfRule>
  </conditionalFormatting>
  <conditionalFormatting sqref="T2052">
    <cfRule type="cellIs" dxfId="462" priority="510" operator="equal">
      <formula>"CUMPLE"</formula>
    </cfRule>
    <cfRule type="cellIs" dxfId="461" priority="511" operator="equal">
      <formula>"NO CUMPLE"</formula>
    </cfRule>
  </conditionalFormatting>
  <conditionalFormatting sqref="T2052">
    <cfRule type="cellIs" dxfId="460" priority="509" operator="equal">
      <formula>"VERIFICAR"</formula>
    </cfRule>
  </conditionalFormatting>
  <conditionalFormatting sqref="H2056">
    <cfRule type="containsText" dxfId="459" priority="490" stopIfTrue="1" operator="containsText" text="NO CUMPLE">
      <formula>NOT(ISERROR(SEARCH("NO CUMPLE",H2056)))</formula>
    </cfRule>
    <cfRule type="containsText" dxfId="458" priority="491" stopIfTrue="1" operator="containsText" text="CUMPLE">
      <formula>NOT(ISERROR(SEARCH("CUMPLE",H2056)))</formula>
    </cfRule>
  </conditionalFormatting>
  <conditionalFormatting sqref="J2056">
    <cfRule type="containsText" dxfId="457" priority="488" stopIfTrue="1" operator="containsText" text="NO CUMPLE">
      <formula>NOT(ISERROR(SEARCH("NO CUMPLE",J2056)))</formula>
    </cfRule>
    <cfRule type="containsText" dxfId="456" priority="489" stopIfTrue="1" operator="containsText" text="CUMPLE">
      <formula>NOT(ISERROR(SEARCH("CUMPLE",J2056)))</formula>
    </cfRule>
  </conditionalFormatting>
  <conditionalFormatting sqref="K2056">
    <cfRule type="containsText" dxfId="455" priority="486" stopIfTrue="1" operator="containsText" text="NO CUMPLE">
      <formula>NOT(ISERROR(SEARCH("NO CUMPLE",K2056)))</formula>
    </cfRule>
    <cfRule type="containsText" dxfId="454" priority="487" stopIfTrue="1" operator="containsText" text="CUMPLE">
      <formula>NOT(ISERROR(SEARCH("CUMPLE",K2056)))</formula>
    </cfRule>
  </conditionalFormatting>
  <conditionalFormatting sqref="O2055">
    <cfRule type="containsText" dxfId="453" priority="484" stopIfTrue="1" operator="containsText" text="NO CUMPLE">
      <formula>NOT(ISERROR(SEARCH("NO CUMPLE",O2055)))</formula>
    </cfRule>
    <cfRule type="containsText" dxfId="452" priority="485" stopIfTrue="1" operator="containsText" text="CUMPLE">
      <formula>NOT(ISERROR(SEARCH("CUMPLE",O2055)))</formula>
    </cfRule>
  </conditionalFormatting>
  <conditionalFormatting sqref="O2056:S2056">
    <cfRule type="cellIs" dxfId="451" priority="483" operator="equal">
      <formula>"EL PROPONENTE SE DEBE REQUERIR POR EXPERIENCIA MINIMA EXIGIDA"</formula>
    </cfRule>
  </conditionalFormatting>
  <conditionalFormatting sqref="J2028:J2042">
    <cfRule type="cellIs" dxfId="450" priority="482" stopIfTrue="1" operator="greaterThan">
      <formula>0</formula>
    </cfRule>
  </conditionalFormatting>
  <conditionalFormatting sqref="N2050:N2055">
    <cfRule type="cellIs" dxfId="449" priority="480" operator="equal">
      <formula>"NO"</formula>
    </cfRule>
    <cfRule type="cellIs" dxfId="448" priority="481" operator="equal">
      <formula>"SI"</formula>
    </cfRule>
  </conditionalFormatting>
  <conditionalFormatting sqref="I2042">
    <cfRule type="cellIs" dxfId="447" priority="479" stopIfTrue="1" operator="greaterThan">
      <formula>0</formula>
    </cfRule>
  </conditionalFormatting>
  <conditionalFormatting sqref="K2028:L2029 K2031:L2042">
    <cfRule type="cellIs" dxfId="446" priority="478" operator="notBetween">
      <formula>$Q$17</formula>
      <formula>$R$17</formula>
    </cfRule>
  </conditionalFormatting>
  <conditionalFormatting sqref="B2028:B2029 B2031:B2042">
    <cfRule type="cellIs" dxfId="445" priority="477" stopIfTrue="1" operator="greaterThan">
      <formula>0</formula>
    </cfRule>
  </conditionalFormatting>
  <conditionalFormatting sqref="T2034:V2035 T2028:V2030">
    <cfRule type="cellIs" dxfId="444" priority="475" stopIfTrue="1" operator="equal">
      <formula>"NO"</formula>
    </cfRule>
    <cfRule type="cellIs" dxfId="443" priority="476" stopIfTrue="1" operator="equal">
      <formula>"SI"</formula>
    </cfRule>
  </conditionalFormatting>
  <conditionalFormatting sqref="T2034:V2034 T2028:V2029">
    <cfRule type="cellIs" dxfId="442" priority="474" stopIfTrue="1" operator="equal">
      <formula>"NO APLICA"</formula>
    </cfRule>
  </conditionalFormatting>
  <conditionalFormatting sqref="T2035:U2035">
    <cfRule type="cellIs" dxfId="441" priority="473" stopIfTrue="1" operator="equal">
      <formula>"NO APLICA"</formula>
    </cfRule>
  </conditionalFormatting>
  <conditionalFormatting sqref="T2035:U2035">
    <cfRule type="cellIs" dxfId="440" priority="472" stopIfTrue="1" operator="equal">
      <formula>"NO APLICA"</formula>
    </cfRule>
  </conditionalFormatting>
  <conditionalFormatting sqref="V2035">
    <cfRule type="cellIs" dxfId="439" priority="471" stopIfTrue="1" operator="equal">
      <formula>"NO APLICA"</formula>
    </cfRule>
  </conditionalFormatting>
  <conditionalFormatting sqref="C2028:I2029 K2028:M2029 P2028:V2028 C2031:I2042 G2030 K2031:M2042 M2030 P2031:V2042 P2029:R2029 P2030:Q2030 T2029:V2030 I2030">
    <cfRule type="cellIs" dxfId="438" priority="470" operator="equal">
      <formula>0</formula>
    </cfRule>
  </conditionalFormatting>
  <conditionalFormatting sqref="P2049">
    <cfRule type="cellIs" dxfId="437" priority="467" operator="equal">
      <formula>"NO VÁLIDO"</formula>
    </cfRule>
    <cfRule type="cellIs" dxfId="436" priority="468" operator="equal">
      <formula>"VÁLIDO"</formula>
    </cfRule>
  </conditionalFormatting>
  <conditionalFormatting sqref="M2056">
    <cfRule type="cellIs" dxfId="435" priority="464" operator="notEqual">
      <formula>"NO CUMPLE"</formula>
    </cfRule>
    <cfRule type="containsText" dxfId="434" priority="465" stopIfTrue="1" operator="containsText" text="NO CUMPLE">
      <formula>NOT(ISERROR(SEARCH("NO CUMPLE",M2056)))</formula>
    </cfRule>
    <cfRule type="containsText" dxfId="433" priority="466" stopIfTrue="1" operator="containsText" text="CUMPLE">
      <formula>NOT(ISERROR(SEARCH("CUMPLE",M2056)))</formula>
    </cfRule>
  </conditionalFormatting>
  <conditionalFormatting sqref="M2050:M2055">
    <cfRule type="cellIs" dxfId="432" priority="462" stopIfTrue="1" operator="equal">
      <formula>"cumple"</formula>
    </cfRule>
    <cfRule type="containsText" dxfId="431" priority="463" stopIfTrue="1" operator="containsText" text="NO CUMPLE">
      <formula>NOT(ISERROR(SEARCH("NO CUMPLE",M2050)))</formula>
    </cfRule>
  </conditionalFormatting>
  <conditionalFormatting sqref="L2050:L2055">
    <cfRule type="cellIs" dxfId="430" priority="460" stopIfTrue="1" operator="equal">
      <formula>"cumple"</formula>
    </cfRule>
    <cfRule type="containsText" dxfId="429" priority="461" stopIfTrue="1" operator="containsText" text="NO CUMPLE">
      <formula>NOT(ISERROR(SEARCH("NO CUMPLE",L2050)))</formula>
    </cfRule>
  </conditionalFormatting>
  <conditionalFormatting sqref="D2031:D2033">
    <cfRule type="cellIs" dxfId="428" priority="444" stopIfTrue="1" operator="greaterThan">
      <formula>0</formula>
    </cfRule>
  </conditionalFormatting>
  <conditionalFormatting sqref="D2031:D2033 F2031:H2033">
    <cfRule type="cellIs" dxfId="427" priority="443" stopIfTrue="1" operator="greaterThan">
      <formula>0</formula>
    </cfRule>
  </conditionalFormatting>
  <conditionalFormatting sqref="T2031:V2033">
    <cfRule type="cellIs" dxfId="426" priority="441" stopIfTrue="1" operator="equal">
      <formula>"NO"</formula>
    </cfRule>
    <cfRule type="cellIs" dxfId="425" priority="442" stopIfTrue="1" operator="equal">
      <formula>"SI"</formula>
    </cfRule>
  </conditionalFormatting>
  <conditionalFormatting sqref="T2031:V2032">
    <cfRule type="cellIs" dxfId="424" priority="440" stopIfTrue="1" operator="equal">
      <formula>"NO APLICA"</formula>
    </cfRule>
  </conditionalFormatting>
  <conditionalFormatting sqref="T2033:U2033">
    <cfRule type="cellIs" dxfId="423" priority="439" stopIfTrue="1" operator="equal">
      <formula>"NO APLICA"</formula>
    </cfRule>
  </conditionalFormatting>
  <conditionalFormatting sqref="T2033:U2033">
    <cfRule type="cellIs" dxfId="422" priority="438" stopIfTrue="1" operator="equal">
      <formula>"NO APLICA"</formula>
    </cfRule>
  </conditionalFormatting>
  <conditionalFormatting sqref="V2033">
    <cfRule type="cellIs" dxfId="421" priority="437" stopIfTrue="1" operator="equal">
      <formula>"NO APLICA"</formula>
    </cfRule>
  </conditionalFormatting>
  <conditionalFormatting sqref="T2030:U2030">
    <cfRule type="cellIs" dxfId="420" priority="436" stopIfTrue="1" operator="equal">
      <formula>"NO APLICA"</formula>
    </cfRule>
  </conditionalFormatting>
  <conditionalFormatting sqref="T2030:U2030">
    <cfRule type="cellIs" dxfId="419" priority="435" stopIfTrue="1" operator="equal">
      <formula>"NO APLICA"</formula>
    </cfRule>
  </conditionalFormatting>
  <conditionalFormatting sqref="V2030">
    <cfRule type="cellIs" dxfId="418" priority="434" stopIfTrue="1" operator="equal">
      <formula>"NO APLICA"</formula>
    </cfRule>
  </conditionalFormatting>
  <conditionalFormatting sqref="C2063:I2063 K2063:M2063 P2063:V2063 C2065:I2065 G2064 I2064 K2065:M2065 M2064 R2065:V2065 P2064:Q2064 T2064:V2064 C2067:I2067 G2066 C2069:I2077 G2068 I2066 I2068 K2067:M2067 M2066 K2069:M2077 M2068 R2067:V2067 P2066:Q2066 T2066:V2066 P2069:V2077 P2068:Q2068 T2068:V2068">
    <cfRule type="cellIs" dxfId="417" priority="433" stopIfTrue="1" operator="greaterThan">
      <formula>0</formula>
    </cfRule>
  </conditionalFormatting>
  <conditionalFormatting sqref="D2071:D2076">
    <cfRule type="cellIs" dxfId="416" priority="432" stopIfTrue="1" operator="greaterThan">
      <formula>0</formula>
    </cfRule>
  </conditionalFormatting>
  <conditionalFormatting sqref="D2071:D2076 F2071:H2076">
    <cfRule type="cellIs" dxfId="415" priority="431" stopIfTrue="1" operator="greaterThan">
      <formula>0</formula>
    </cfRule>
  </conditionalFormatting>
  <conditionalFormatting sqref="H2063 H2065 H2067 H2069:H2076">
    <cfRule type="cellIs" dxfId="414" priority="430" stopIfTrue="1" operator="greaterThan">
      <formula>0</formula>
    </cfRule>
  </conditionalFormatting>
  <conditionalFormatting sqref="E2063 E2065 E2067 E2069:E2076">
    <cfRule type="cellIs" dxfId="413" priority="429" stopIfTrue="1" operator="greaterThan">
      <formula>0</formula>
    </cfRule>
  </conditionalFormatting>
  <conditionalFormatting sqref="K2085:K2090">
    <cfRule type="containsText" dxfId="412" priority="427" stopIfTrue="1" operator="containsText" text="NO CUMPLE">
      <formula>NOT(ISERROR(SEARCH("NO CUMPLE",K2085)))</formula>
    </cfRule>
    <cfRule type="containsText" dxfId="411" priority="428" stopIfTrue="1" operator="containsText" text="CUMPLE">
      <formula>NOT(ISERROR(SEARCH("CUMPLE",K2085)))</formula>
    </cfRule>
  </conditionalFormatting>
  <conditionalFormatting sqref="S2084">
    <cfRule type="cellIs" dxfId="410" priority="425" operator="greaterThanOrEqual">
      <formula>NUMMINCONT</formula>
    </cfRule>
    <cfRule type="cellIs" dxfId="409" priority="426" operator="lessThan">
      <formula>NUMMINCONT</formula>
    </cfRule>
  </conditionalFormatting>
  <conditionalFormatting sqref="T2071:V2076">
    <cfRule type="cellIs" dxfId="408" priority="423" stopIfTrue="1" operator="equal">
      <formula>"NO"</formula>
    </cfRule>
    <cfRule type="cellIs" dxfId="407" priority="424" stopIfTrue="1" operator="equal">
      <formula>"SI"</formula>
    </cfRule>
  </conditionalFormatting>
  <conditionalFormatting sqref="T2071:V2072">
    <cfRule type="cellIs" dxfId="406" priority="422" stopIfTrue="1" operator="equal">
      <formula>"NO APLICA"</formula>
    </cfRule>
  </conditionalFormatting>
  <conditionalFormatting sqref="T2073:U2076">
    <cfRule type="cellIs" dxfId="405" priority="421" stopIfTrue="1" operator="equal">
      <formula>"NO APLICA"</formula>
    </cfRule>
  </conditionalFormatting>
  <conditionalFormatting sqref="T2073:U2073">
    <cfRule type="cellIs" dxfId="404" priority="420" stopIfTrue="1" operator="equal">
      <formula>"NO APLICA"</formula>
    </cfRule>
  </conditionalFormatting>
  <conditionalFormatting sqref="V2073:V2076">
    <cfRule type="cellIs" dxfId="403" priority="419" stopIfTrue="1" operator="equal">
      <formula>"NO APLICA"</formula>
    </cfRule>
  </conditionalFormatting>
  <conditionalFormatting sqref="V2082">
    <cfRule type="cellIs" dxfId="402" priority="417" operator="equal">
      <formula>"CUMPLE"</formula>
    </cfRule>
    <cfRule type="cellIs" dxfId="401" priority="418" operator="equal">
      <formula>"NO CUMPLE"</formula>
    </cfRule>
  </conditionalFormatting>
  <conditionalFormatting sqref="V2082:V2084">
    <cfRule type="cellIs" dxfId="400" priority="416" operator="equal">
      <formula>"VERIFICAR"</formula>
    </cfRule>
  </conditionalFormatting>
  <conditionalFormatting sqref="T2077:V2077">
    <cfRule type="cellIs" dxfId="399" priority="414" stopIfTrue="1" operator="equal">
      <formula>"NO"</formula>
    </cfRule>
    <cfRule type="cellIs" dxfId="398" priority="415" stopIfTrue="1" operator="equal">
      <formula>"SI"</formula>
    </cfRule>
  </conditionalFormatting>
  <conditionalFormatting sqref="T2077:U2077">
    <cfRule type="cellIs" dxfId="397" priority="413" stopIfTrue="1" operator="equal">
      <formula>"NO APLICA"</formula>
    </cfRule>
  </conditionalFormatting>
  <conditionalFormatting sqref="V2077">
    <cfRule type="cellIs" dxfId="396" priority="412" stopIfTrue="1" operator="equal">
      <formula>"NO APLICA"</formula>
    </cfRule>
  </conditionalFormatting>
  <conditionalFormatting sqref="T2087">
    <cfRule type="cellIs" dxfId="395" priority="410" operator="equal">
      <formula>"CUMPLE"</formula>
    </cfRule>
    <cfRule type="cellIs" dxfId="394" priority="411" operator="equal">
      <formula>"NO CUMPLE"</formula>
    </cfRule>
  </conditionalFormatting>
  <conditionalFormatting sqref="T2087">
    <cfRule type="cellIs" dxfId="393" priority="409" operator="equal">
      <formula>"VERIFICAR"</formula>
    </cfRule>
  </conditionalFormatting>
  <conditionalFormatting sqref="H2091">
    <cfRule type="containsText" dxfId="392" priority="390" stopIfTrue="1" operator="containsText" text="NO CUMPLE">
      <formula>NOT(ISERROR(SEARCH("NO CUMPLE",H2091)))</formula>
    </cfRule>
    <cfRule type="containsText" dxfId="391" priority="391" stopIfTrue="1" operator="containsText" text="CUMPLE">
      <formula>NOT(ISERROR(SEARCH("CUMPLE",H2091)))</formula>
    </cfRule>
  </conditionalFormatting>
  <conditionalFormatting sqref="J2091">
    <cfRule type="containsText" dxfId="390" priority="388" stopIfTrue="1" operator="containsText" text="NO CUMPLE">
      <formula>NOT(ISERROR(SEARCH("NO CUMPLE",J2091)))</formula>
    </cfRule>
    <cfRule type="containsText" dxfId="389" priority="389" stopIfTrue="1" operator="containsText" text="CUMPLE">
      <formula>NOT(ISERROR(SEARCH("CUMPLE",J2091)))</formula>
    </cfRule>
  </conditionalFormatting>
  <conditionalFormatting sqref="K2091">
    <cfRule type="containsText" dxfId="388" priority="386" stopIfTrue="1" operator="containsText" text="NO CUMPLE">
      <formula>NOT(ISERROR(SEARCH("NO CUMPLE",K2091)))</formula>
    </cfRule>
    <cfRule type="containsText" dxfId="387" priority="387" stopIfTrue="1" operator="containsText" text="CUMPLE">
      <formula>NOT(ISERROR(SEARCH("CUMPLE",K2091)))</formula>
    </cfRule>
  </conditionalFormatting>
  <conditionalFormatting sqref="O2090">
    <cfRule type="containsText" dxfId="386" priority="384" stopIfTrue="1" operator="containsText" text="NO CUMPLE">
      <formula>NOT(ISERROR(SEARCH("NO CUMPLE",O2090)))</formula>
    </cfRule>
    <cfRule type="containsText" dxfId="385" priority="385" stopIfTrue="1" operator="containsText" text="CUMPLE">
      <formula>NOT(ISERROR(SEARCH("CUMPLE",O2090)))</formula>
    </cfRule>
  </conditionalFormatting>
  <conditionalFormatting sqref="O2091:S2091">
    <cfRule type="cellIs" dxfId="384" priority="383" operator="equal">
      <formula>"EL PROPONENTE SE DEBE REQUERIR POR EXPERIENCIA MINIMA EXIGIDA"</formula>
    </cfRule>
  </conditionalFormatting>
  <conditionalFormatting sqref="J2063:J2077">
    <cfRule type="cellIs" dxfId="383" priority="382" stopIfTrue="1" operator="greaterThan">
      <formula>0</formula>
    </cfRule>
  </conditionalFormatting>
  <conditionalFormatting sqref="N2085:N2090">
    <cfRule type="cellIs" dxfId="382" priority="380" operator="equal">
      <formula>"NO"</formula>
    </cfRule>
    <cfRule type="cellIs" dxfId="381" priority="381" operator="equal">
      <formula>"SI"</formula>
    </cfRule>
  </conditionalFormatting>
  <conditionalFormatting sqref="I2077">
    <cfRule type="cellIs" dxfId="380" priority="379" stopIfTrue="1" operator="greaterThan">
      <formula>0</formula>
    </cfRule>
  </conditionalFormatting>
  <conditionalFormatting sqref="K2063:L2063 K2065:L2065 K2067:L2067 K2069:L2077">
    <cfRule type="cellIs" dxfId="379" priority="378" operator="notBetween">
      <formula>$Q$17</formula>
      <formula>$R$17</formula>
    </cfRule>
  </conditionalFormatting>
  <conditionalFormatting sqref="B2063 B2065 B2067 B2069:B2077">
    <cfRule type="cellIs" dxfId="378" priority="377" stopIfTrue="1" operator="greaterThan">
      <formula>0</formula>
    </cfRule>
  </conditionalFormatting>
  <conditionalFormatting sqref="T2069:V2070 T2063:V2065">
    <cfRule type="cellIs" dxfId="377" priority="375" stopIfTrue="1" operator="equal">
      <formula>"NO"</formula>
    </cfRule>
    <cfRule type="cellIs" dxfId="376" priority="376" stopIfTrue="1" operator="equal">
      <formula>"SI"</formula>
    </cfRule>
  </conditionalFormatting>
  <conditionalFormatting sqref="T2069:V2069 T2063:V2064">
    <cfRule type="cellIs" dxfId="375" priority="374" stopIfTrue="1" operator="equal">
      <formula>"NO APLICA"</formula>
    </cfRule>
  </conditionalFormatting>
  <conditionalFormatting sqref="T2070:U2070">
    <cfRule type="cellIs" dxfId="374" priority="373" stopIfTrue="1" operator="equal">
      <formula>"NO APLICA"</formula>
    </cfRule>
  </conditionalFormatting>
  <conditionalFormatting sqref="T2070:U2070">
    <cfRule type="cellIs" dxfId="373" priority="372" stopIfTrue="1" operator="equal">
      <formula>"NO APLICA"</formula>
    </cfRule>
  </conditionalFormatting>
  <conditionalFormatting sqref="V2070">
    <cfRule type="cellIs" dxfId="372" priority="371" stopIfTrue="1" operator="equal">
      <formula>"NO APLICA"</formula>
    </cfRule>
  </conditionalFormatting>
  <conditionalFormatting sqref="C2063:I2063 K2063:M2063 P2063:V2063 C2065:I2065 G2064 I2064 K2065:M2065 M2064 R2065:V2065 P2064:Q2064 T2064:V2064 C2067:I2067 G2066 C2069:I2077 G2068 I2066 I2068 K2067:M2067 M2066 K2069:M2077 M2068 R2067:V2067 P2066:Q2066 T2066:V2066 P2069:V2077 P2068:Q2068 T2068:V2068">
    <cfRule type="cellIs" dxfId="371" priority="370" operator="equal">
      <formula>0</formula>
    </cfRule>
  </conditionalFormatting>
  <conditionalFormatting sqref="P2084">
    <cfRule type="cellIs" dxfId="370" priority="367" operator="equal">
      <formula>"NO VÁLIDO"</formula>
    </cfRule>
    <cfRule type="cellIs" dxfId="369" priority="368" operator="equal">
      <formula>"VÁLIDO"</formula>
    </cfRule>
  </conditionalFormatting>
  <conditionalFormatting sqref="M2091">
    <cfRule type="cellIs" dxfId="368" priority="364" operator="notEqual">
      <formula>"NO CUMPLE"</formula>
    </cfRule>
    <cfRule type="containsText" dxfId="367" priority="365" stopIfTrue="1" operator="containsText" text="NO CUMPLE">
      <formula>NOT(ISERROR(SEARCH("NO CUMPLE",M2091)))</formula>
    </cfRule>
    <cfRule type="containsText" dxfId="366" priority="366" stopIfTrue="1" operator="containsText" text="CUMPLE">
      <formula>NOT(ISERROR(SEARCH("CUMPLE",M2091)))</formula>
    </cfRule>
  </conditionalFormatting>
  <conditionalFormatting sqref="M2085:M2090">
    <cfRule type="cellIs" dxfId="365" priority="362" stopIfTrue="1" operator="equal">
      <formula>"cumple"</formula>
    </cfRule>
    <cfRule type="containsText" dxfId="364" priority="363" stopIfTrue="1" operator="containsText" text="NO CUMPLE">
      <formula>NOT(ISERROR(SEARCH("NO CUMPLE",M2085)))</formula>
    </cfRule>
  </conditionalFormatting>
  <conditionalFormatting sqref="L2085:L2090">
    <cfRule type="cellIs" dxfId="363" priority="360" stopIfTrue="1" operator="equal">
      <formula>"cumple"</formula>
    </cfRule>
    <cfRule type="containsText" dxfId="362" priority="361" stopIfTrue="1" operator="containsText" text="NO CUMPLE">
      <formula>NOT(ISERROR(SEARCH("NO CUMPLE",L2085)))</formula>
    </cfRule>
  </conditionalFormatting>
  <conditionalFormatting sqref="D2067">
    <cfRule type="cellIs" dxfId="361" priority="344" stopIfTrue="1" operator="greaterThan">
      <formula>0</formula>
    </cfRule>
  </conditionalFormatting>
  <conditionalFormatting sqref="D2067 F2067:H2067 G2066 G2068">
    <cfRule type="cellIs" dxfId="360" priority="343" stopIfTrue="1" operator="greaterThan">
      <formula>0</formula>
    </cfRule>
  </conditionalFormatting>
  <conditionalFormatting sqref="T2066:V2068">
    <cfRule type="cellIs" dxfId="359" priority="341" stopIfTrue="1" operator="equal">
      <formula>"NO"</formula>
    </cfRule>
    <cfRule type="cellIs" dxfId="358" priority="342" stopIfTrue="1" operator="equal">
      <formula>"SI"</formula>
    </cfRule>
  </conditionalFormatting>
  <conditionalFormatting sqref="T2066:V2067">
    <cfRule type="cellIs" dxfId="357" priority="340" stopIfTrue="1" operator="equal">
      <formula>"NO APLICA"</formula>
    </cfRule>
  </conditionalFormatting>
  <conditionalFormatting sqref="T2068:U2068">
    <cfRule type="cellIs" dxfId="356" priority="339" stopIfTrue="1" operator="equal">
      <formula>"NO APLICA"</formula>
    </cfRule>
  </conditionalFormatting>
  <conditionalFormatting sqref="T2068:U2068">
    <cfRule type="cellIs" dxfId="355" priority="338" stopIfTrue="1" operator="equal">
      <formula>"NO APLICA"</formula>
    </cfRule>
  </conditionalFormatting>
  <conditionalFormatting sqref="V2068">
    <cfRule type="cellIs" dxfId="354" priority="337" stopIfTrue="1" operator="equal">
      <formula>"NO APLICA"</formula>
    </cfRule>
  </conditionalFormatting>
  <conditionalFormatting sqref="T2065:U2065">
    <cfRule type="cellIs" dxfId="353" priority="336" stopIfTrue="1" operator="equal">
      <formula>"NO APLICA"</formula>
    </cfRule>
  </conditionalFormatting>
  <conditionalFormatting sqref="T2065:U2065">
    <cfRule type="cellIs" dxfId="352" priority="335" stopIfTrue="1" operator="equal">
      <formula>"NO APLICA"</formula>
    </cfRule>
  </conditionalFormatting>
  <conditionalFormatting sqref="V2065">
    <cfRule type="cellIs" dxfId="351" priority="334" stopIfTrue="1" operator="equal">
      <formula>"NO APLICA"</formula>
    </cfRule>
  </conditionalFormatting>
  <conditionalFormatting sqref="P2102:V2111 R2101:V2101">
    <cfRule type="cellIs" dxfId="350" priority="333" stopIfTrue="1" operator="greaterThan">
      <formula>0</formula>
    </cfRule>
  </conditionalFormatting>
  <conditionalFormatting sqref="D2105:D2110">
    <cfRule type="cellIs" dxfId="349" priority="332" stopIfTrue="1" operator="greaterThan">
      <formula>0</formula>
    </cfRule>
  </conditionalFormatting>
  <conditionalFormatting sqref="D2105:D2110 F2105:H2110">
    <cfRule type="cellIs" dxfId="348" priority="331" stopIfTrue="1" operator="greaterThan">
      <formula>0</formula>
    </cfRule>
  </conditionalFormatting>
  <conditionalFormatting sqref="K2119:K2124">
    <cfRule type="containsText" dxfId="347" priority="327" stopIfTrue="1" operator="containsText" text="NO CUMPLE">
      <formula>NOT(ISERROR(SEARCH("NO CUMPLE",K2119)))</formula>
    </cfRule>
    <cfRule type="containsText" dxfId="346" priority="328" stopIfTrue="1" operator="containsText" text="CUMPLE">
      <formula>NOT(ISERROR(SEARCH("CUMPLE",K2119)))</formula>
    </cfRule>
  </conditionalFormatting>
  <conditionalFormatting sqref="S2118">
    <cfRule type="cellIs" dxfId="345" priority="325" operator="greaterThanOrEqual">
      <formula>NUMMINCONT</formula>
    </cfRule>
    <cfRule type="cellIs" dxfId="344" priority="326" operator="lessThan">
      <formula>NUMMINCONT</formula>
    </cfRule>
  </conditionalFormatting>
  <conditionalFormatting sqref="T2105:V2110">
    <cfRule type="cellIs" dxfId="343" priority="323" stopIfTrue="1" operator="equal">
      <formula>"NO"</formula>
    </cfRule>
    <cfRule type="cellIs" dxfId="342" priority="324" stopIfTrue="1" operator="equal">
      <formula>"SI"</formula>
    </cfRule>
  </conditionalFormatting>
  <conditionalFormatting sqref="T2105:V2106">
    <cfRule type="cellIs" dxfId="341" priority="322" stopIfTrue="1" operator="equal">
      <formula>"NO APLICA"</formula>
    </cfRule>
  </conditionalFormatting>
  <conditionalFormatting sqref="T2107:U2110">
    <cfRule type="cellIs" dxfId="340" priority="321" stopIfTrue="1" operator="equal">
      <formula>"NO APLICA"</formula>
    </cfRule>
  </conditionalFormatting>
  <conditionalFormatting sqref="T2107:U2107">
    <cfRule type="cellIs" dxfId="339" priority="320" stopIfTrue="1" operator="equal">
      <formula>"NO APLICA"</formula>
    </cfRule>
  </conditionalFormatting>
  <conditionalFormatting sqref="V2107:V2110">
    <cfRule type="cellIs" dxfId="338" priority="319" stopIfTrue="1" operator="equal">
      <formula>"NO APLICA"</formula>
    </cfRule>
  </conditionalFormatting>
  <conditionalFormatting sqref="V2116">
    <cfRule type="cellIs" dxfId="337" priority="317" operator="equal">
      <formula>"CUMPLE"</formula>
    </cfRule>
    <cfRule type="cellIs" dxfId="336" priority="318" operator="equal">
      <formula>"NO CUMPLE"</formula>
    </cfRule>
  </conditionalFormatting>
  <conditionalFormatting sqref="V2116:V2118">
    <cfRule type="cellIs" dxfId="335" priority="316" operator="equal">
      <formula>"VERIFICAR"</formula>
    </cfRule>
  </conditionalFormatting>
  <conditionalFormatting sqref="T2111:V2111">
    <cfRule type="cellIs" dxfId="334" priority="314" stopIfTrue="1" operator="equal">
      <formula>"NO"</formula>
    </cfRule>
    <cfRule type="cellIs" dxfId="333" priority="315" stopIfTrue="1" operator="equal">
      <formula>"SI"</formula>
    </cfRule>
  </conditionalFormatting>
  <conditionalFormatting sqref="T2111:U2111">
    <cfRule type="cellIs" dxfId="332" priority="313" stopIfTrue="1" operator="equal">
      <formula>"NO APLICA"</formula>
    </cfRule>
  </conditionalFormatting>
  <conditionalFormatting sqref="V2111">
    <cfRule type="cellIs" dxfId="331" priority="312" stopIfTrue="1" operator="equal">
      <formula>"NO APLICA"</formula>
    </cfRule>
  </conditionalFormatting>
  <conditionalFormatting sqref="T2121">
    <cfRule type="cellIs" dxfId="330" priority="310" operator="equal">
      <formula>"CUMPLE"</formula>
    </cfRule>
    <cfRule type="cellIs" dxfId="329" priority="311" operator="equal">
      <formula>"NO CUMPLE"</formula>
    </cfRule>
  </conditionalFormatting>
  <conditionalFormatting sqref="T2121">
    <cfRule type="cellIs" dxfId="328" priority="309" operator="equal">
      <formula>"VERIFICAR"</formula>
    </cfRule>
  </conditionalFormatting>
  <conditionalFormatting sqref="H2125">
    <cfRule type="containsText" dxfId="327" priority="290" stopIfTrue="1" operator="containsText" text="NO CUMPLE">
      <formula>NOT(ISERROR(SEARCH("NO CUMPLE",H2125)))</formula>
    </cfRule>
    <cfRule type="containsText" dxfId="326" priority="291" stopIfTrue="1" operator="containsText" text="CUMPLE">
      <formula>NOT(ISERROR(SEARCH("CUMPLE",H2125)))</formula>
    </cfRule>
  </conditionalFormatting>
  <conditionalFormatting sqref="J2125">
    <cfRule type="containsText" dxfId="325" priority="288" stopIfTrue="1" operator="containsText" text="NO CUMPLE">
      <formula>NOT(ISERROR(SEARCH("NO CUMPLE",J2125)))</formula>
    </cfRule>
    <cfRule type="containsText" dxfId="324" priority="289" stopIfTrue="1" operator="containsText" text="CUMPLE">
      <formula>NOT(ISERROR(SEARCH("CUMPLE",J2125)))</formula>
    </cfRule>
  </conditionalFormatting>
  <conditionalFormatting sqref="K2125">
    <cfRule type="containsText" dxfId="323" priority="286" stopIfTrue="1" operator="containsText" text="NO CUMPLE">
      <formula>NOT(ISERROR(SEARCH("NO CUMPLE",K2125)))</formula>
    </cfRule>
    <cfRule type="containsText" dxfId="322" priority="287" stopIfTrue="1" operator="containsText" text="CUMPLE">
      <formula>NOT(ISERROR(SEARCH("CUMPLE",K2125)))</formula>
    </cfRule>
  </conditionalFormatting>
  <conditionalFormatting sqref="O2124">
    <cfRule type="containsText" dxfId="321" priority="284" stopIfTrue="1" operator="containsText" text="NO CUMPLE">
      <formula>NOT(ISERROR(SEARCH("NO CUMPLE",O2124)))</formula>
    </cfRule>
    <cfRule type="containsText" dxfId="320" priority="285" stopIfTrue="1" operator="containsText" text="CUMPLE">
      <formula>NOT(ISERROR(SEARCH("CUMPLE",O2124)))</formula>
    </cfRule>
  </conditionalFormatting>
  <conditionalFormatting sqref="O2125:S2125">
    <cfRule type="cellIs" dxfId="319" priority="283" operator="equal">
      <formula>"EL PROPONENTE SE DEBE REQUERIR POR EXPERIENCIA MINIMA EXIGIDA"</formula>
    </cfRule>
  </conditionalFormatting>
  <conditionalFormatting sqref="N2119:N2124">
    <cfRule type="cellIs" dxfId="318" priority="280" operator="equal">
      <formula>"NO"</formula>
    </cfRule>
    <cfRule type="cellIs" dxfId="317" priority="281" operator="equal">
      <formula>"SI"</formula>
    </cfRule>
  </conditionalFormatting>
  <conditionalFormatting sqref="I2111">
    <cfRule type="cellIs" dxfId="316" priority="279" stopIfTrue="1" operator="greaterThan">
      <formula>0</formula>
    </cfRule>
  </conditionalFormatting>
  <conditionalFormatting sqref="T2103:V2104">
    <cfRule type="cellIs" dxfId="315" priority="275" stopIfTrue="1" operator="equal">
      <formula>"NO"</formula>
    </cfRule>
    <cfRule type="cellIs" dxfId="314" priority="276" stopIfTrue="1" operator="equal">
      <formula>"SI"</formula>
    </cfRule>
  </conditionalFormatting>
  <conditionalFormatting sqref="T2103:V2103 T2098:V2098">
    <cfRule type="cellIs" dxfId="313" priority="274" stopIfTrue="1" operator="equal">
      <formula>"NO APLICA"</formula>
    </cfRule>
  </conditionalFormatting>
  <conditionalFormatting sqref="T2104:U2104">
    <cfRule type="cellIs" dxfId="312" priority="273" stopIfTrue="1" operator="equal">
      <formula>"NO APLICA"</formula>
    </cfRule>
  </conditionalFormatting>
  <conditionalFormatting sqref="T2104:U2104">
    <cfRule type="cellIs" dxfId="311" priority="272" stopIfTrue="1" operator="equal">
      <formula>"NO APLICA"</formula>
    </cfRule>
  </conditionalFormatting>
  <conditionalFormatting sqref="V2104">
    <cfRule type="cellIs" dxfId="310" priority="271" stopIfTrue="1" operator="equal">
      <formula>"NO APLICA"</formula>
    </cfRule>
  </conditionalFormatting>
  <conditionalFormatting sqref="P2102:V2111 R2101:V2101">
    <cfRule type="cellIs" dxfId="309" priority="270" operator="equal">
      <formula>0</formula>
    </cfRule>
  </conditionalFormatting>
  <conditionalFormatting sqref="P2118">
    <cfRule type="cellIs" dxfId="308" priority="267" operator="equal">
      <formula>"NO VÁLIDO"</formula>
    </cfRule>
    <cfRule type="cellIs" dxfId="307" priority="268" operator="equal">
      <formula>"VÁLIDO"</formula>
    </cfRule>
  </conditionalFormatting>
  <conditionalFormatting sqref="M2125">
    <cfRule type="cellIs" dxfId="306" priority="264" operator="notEqual">
      <formula>"NO CUMPLE"</formula>
    </cfRule>
    <cfRule type="containsText" dxfId="305" priority="265" stopIfTrue="1" operator="containsText" text="NO CUMPLE">
      <formula>NOT(ISERROR(SEARCH("NO CUMPLE",M2125)))</formula>
    </cfRule>
    <cfRule type="containsText" dxfId="304" priority="266" stopIfTrue="1" operator="containsText" text="CUMPLE">
      <formula>NOT(ISERROR(SEARCH("CUMPLE",M2125)))</formula>
    </cfRule>
  </conditionalFormatting>
  <conditionalFormatting sqref="M2119:M2124">
    <cfRule type="cellIs" dxfId="303" priority="262" stopIfTrue="1" operator="equal">
      <formula>"cumple"</formula>
    </cfRule>
    <cfRule type="containsText" dxfId="302" priority="263" stopIfTrue="1" operator="containsText" text="NO CUMPLE">
      <formula>NOT(ISERROR(SEARCH("NO CUMPLE",M2119)))</formula>
    </cfRule>
  </conditionalFormatting>
  <conditionalFormatting sqref="L2119:L2124">
    <cfRule type="cellIs" dxfId="301" priority="260" stopIfTrue="1" operator="equal">
      <formula>"cumple"</formula>
    </cfRule>
    <cfRule type="containsText" dxfId="300" priority="261" stopIfTrue="1" operator="containsText" text="NO CUMPLE">
      <formula>NOT(ISERROR(SEARCH("NO CUMPLE",L2119)))</formula>
    </cfRule>
  </conditionalFormatting>
  <conditionalFormatting sqref="D2100:D2102">
    <cfRule type="cellIs" dxfId="299" priority="244" stopIfTrue="1" operator="greaterThan">
      <formula>0</formula>
    </cfRule>
  </conditionalFormatting>
  <conditionalFormatting sqref="D2100:D2102 F2100:H2102">
    <cfRule type="cellIs" dxfId="298" priority="243" stopIfTrue="1" operator="greaterThan">
      <formula>0</formula>
    </cfRule>
  </conditionalFormatting>
  <conditionalFormatting sqref="T2100:V2102">
    <cfRule type="cellIs" dxfId="297" priority="241" stopIfTrue="1" operator="equal">
      <formula>"NO"</formula>
    </cfRule>
    <cfRule type="cellIs" dxfId="296" priority="242" stopIfTrue="1" operator="equal">
      <formula>"SI"</formula>
    </cfRule>
  </conditionalFormatting>
  <conditionalFormatting sqref="T2100:V2101">
    <cfRule type="cellIs" dxfId="295" priority="240" stopIfTrue="1" operator="equal">
      <formula>"NO APLICA"</formula>
    </cfRule>
  </conditionalFormatting>
  <conditionalFormatting sqref="T2102:U2102">
    <cfRule type="cellIs" dxfId="294" priority="239" stopIfTrue="1" operator="equal">
      <formula>"NO APLICA"</formula>
    </cfRule>
  </conditionalFormatting>
  <conditionalFormatting sqref="T2102:U2102">
    <cfRule type="cellIs" dxfId="293" priority="238" stopIfTrue="1" operator="equal">
      <formula>"NO APLICA"</formula>
    </cfRule>
  </conditionalFormatting>
  <conditionalFormatting sqref="V2102">
    <cfRule type="cellIs" dxfId="292" priority="237" stopIfTrue="1" operator="equal">
      <formula>"NO APLICA"</formula>
    </cfRule>
  </conditionalFormatting>
  <conditionalFormatting sqref="T2099:U2099">
    <cfRule type="cellIs" dxfId="291" priority="236" stopIfTrue="1" operator="equal">
      <formula>"NO APLICA"</formula>
    </cfRule>
  </conditionalFormatting>
  <conditionalFormatting sqref="T2099:U2099">
    <cfRule type="cellIs" dxfId="290" priority="235" stopIfTrue="1" operator="equal">
      <formula>"NO APLICA"</formula>
    </cfRule>
  </conditionalFormatting>
  <conditionalFormatting sqref="V2099">
    <cfRule type="cellIs" dxfId="289" priority="234" stopIfTrue="1" operator="equal">
      <formula>"NO APLICA"</formula>
    </cfRule>
  </conditionalFormatting>
  <conditionalFormatting sqref="C2132:I2132 K2132:M2132 F2133:G2133 M2133 I2133 P2132:R2132 P2133:Q2133 T2132:V2133">
    <cfRule type="cellIs" dxfId="288" priority="233" stopIfTrue="1" operator="greaterThan">
      <formula>0</formula>
    </cfRule>
  </conditionalFormatting>
  <conditionalFormatting sqref="D2138:D2143">
    <cfRule type="cellIs" dxfId="287" priority="232" stopIfTrue="1" operator="greaterThan">
      <formula>0</formula>
    </cfRule>
  </conditionalFormatting>
  <conditionalFormatting sqref="D2138:D2143 F2138:H2143">
    <cfRule type="cellIs" dxfId="286" priority="231" stopIfTrue="1" operator="greaterThan">
      <formula>0</formula>
    </cfRule>
  </conditionalFormatting>
  <conditionalFormatting sqref="H2132">
    <cfRule type="cellIs" dxfId="285" priority="230" stopIfTrue="1" operator="greaterThan">
      <formula>0</formula>
    </cfRule>
  </conditionalFormatting>
  <conditionalFormatting sqref="E2132">
    <cfRule type="cellIs" dxfId="284" priority="229" stopIfTrue="1" operator="greaterThan">
      <formula>0</formula>
    </cfRule>
  </conditionalFormatting>
  <conditionalFormatting sqref="K2152:K2157">
    <cfRule type="containsText" dxfId="283" priority="227" stopIfTrue="1" operator="containsText" text="NO CUMPLE">
      <formula>NOT(ISERROR(SEARCH("NO CUMPLE",K2152)))</formula>
    </cfRule>
    <cfRule type="containsText" dxfId="282" priority="228" stopIfTrue="1" operator="containsText" text="CUMPLE">
      <formula>NOT(ISERROR(SEARCH("CUMPLE",K2152)))</formula>
    </cfRule>
  </conditionalFormatting>
  <conditionalFormatting sqref="S2151">
    <cfRule type="cellIs" dxfId="281" priority="225" operator="greaterThanOrEqual">
      <formula>NUMMINCONT</formula>
    </cfRule>
    <cfRule type="cellIs" dxfId="280" priority="226" operator="lessThan">
      <formula>NUMMINCONT</formula>
    </cfRule>
  </conditionalFormatting>
  <conditionalFormatting sqref="T2138:V2143">
    <cfRule type="cellIs" dxfId="279" priority="223" stopIfTrue="1" operator="equal">
      <formula>"NO"</formula>
    </cfRule>
    <cfRule type="cellIs" dxfId="278" priority="224" stopIfTrue="1" operator="equal">
      <formula>"SI"</formula>
    </cfRule>
  </conditionalFormatting>
  <conditionalFormatting sqref="T2138:V2139">
    <cfRule type="cellIs" dxfId="277" priority="222" stopIfTrue="1" operator="equal">
      <formula>"NO APLICA"</formula>
    </cfRule>
  </conditionalFormatting>
  <conditionalFormatting sqref="T2140:U2143">
    <cfRule type="cellIs" dxfId="276" priority="221" stopIfTrue="1" operator="equal">
      <formula>"NO APLICA"</formula>
    </cfRule>
  </conditionalFormatting>
  <conditionalFormatting sqref="T2140:U2140">
    <cfRule type="cellIs" dxfId="275" priority="220" stopIfTrue="1" operator="equal">
      <formula>"NO APLICA"</formula>
    </cfRule>
  </conditionalFormatting>
  <conditionalFormatting sqref="V2140:V2143">
    <cfRule type="cellIs" dxfId="274" priority="219" stopIfTrue="1" operator="equal">
      <formula>"NO APLICA"</formula>
    </cfRule>
  </conditionalFormatting>
  <conditionalFormatting sqref="V2149">
    <cfRule type="cellIs" dxfId="273" priority="217" operator="equal">
      <formula>"CUMPLE"</formula>
    </cfRule>
    <cfRule type="cellIs" dxfId="272" priority="218" operator="equal">
      <formula>"NO CUMPLE"</formula>
    </cfRule>
  </conditionalFormatting>
  <conditionalFormatting sqref="V2149:V2151">
    <cfRule type="cellIs" dxfId="271" priority="216" operator="equal">
      <formula>"VERIFICAR"</formula>
    </cfRule>
  </conditionalFormatting>
  <conditionalFormatting sqref="T2144:V2144">
    <cfRule type="cellIs" dxfId="270" priority="214" stopIfTrue="1" operator="equal">
      <formula>"NO"</formula>
    </cfRule>
    <cfRule type="cellIs" dxfId="269" priority="215" stopIfTrue="1" operator="equal">
      <formula>"SI"</formula>
    </cfRule>
  </conditionalFormatting>
  <conditionalFormatting sqref="T2144:U2144">
    <cfRule type="cellIs" dxfId="268" priority="213" stopIfTrue="1" operator="equal">
      <formula>"NO APLICA"</formula>
    </cfRule>
  </conditionalFormatting>
  <conditionalFormatting sqref="V2144">
    <cfRule type="cellIs" dxfId="267" priority="212" stopIfTrue="1" operator="equal">
      <formula>"NO APLICA"</formula>
    </cfRule>
  </conditionalFormatting>
  <conditionalFormatting sqref="T2154">
    <cfRule type="cellIs" dxfId="266" priority="210" operator="equal">
      <formula>"CUMPLE"</formula>
    </cfRule>
    <cfRule type="cellIs" dxfId="265" priority="211" operator="equal">
      <formula>"NO CUMPLE"</formula>
    </cfRule>
  </conditionalFormatting>
  <conditionalFormatting sqref="T2154">
    <cfRule type="cellIs" dxfId="264" priority="209" operator="equal">
      <formula>"VERIFICAR"</formula>
    </cfRule>
  </conditionalFormatting>
  <conditionalFormatting sqref="H2158">
    <cfRule type="containsText" dxfId="263" priority="190" stopIfTrue="1" operator="containsText" text="NO CUMPLE">
      <formula>NOT(ISERROR(SEARCH("NO CUMPLE",H2158)))</formula>
    </cfRule>
    <cfRule type="containsText" dxfId="262" priority="191" stopIfTrue="1" operator="containsText" text="CUMPLE">
      <formula>NOT(ISERROR(SEARCH("CUMPLE",H2158)))</formula>
    </cfRule>
  </conditionalFormatting>
  <conditionalFormatting sqref="J2158">
    <cfRule type="containsText" dxfId="261" priority="188" stopIfTrue="1" operator="containsText" text="NO CUMPLE">
      <formula>NOT(ISERROR(SEARCH("NO CUMPLE",J2158)))</formula>
    </cfRule>
    <cfRule type="containsText" dxfId="260" priority="189" stopIfTrue="1" operator="containsText" text="CUMPLE">
      <formula>NOT(ISERROR(SEARCH("CUMPLE",J2158)))</formula>
    </cfRule>
  </conditionalFormatting>
  <conditionalFormatting sqref="K2158">
    <cfRule type="containsText" dxfId="259" priority="186" stopIfTrue="1" operator="containsText" text="NO CUMPLE">
      <formula>NOT(ISERROR(SEARCH("NO CUMPLE",K2158)))</formula>
    </cfRule>
    <cfRule type="containsText" dxfId="258" priority="187" stopIfTrue="1" operator="containsText" text="CUMPLE">
      <formula>NOT(ISERROR(SEARCH("CUMPLE",K2158)))</formula>
    </cfRule>
  </conditionalFormatting>
  <conditionalFormatting sqref="O2157">
    <cfRule type="containsText" dxfId="257" priority="184" stopIfTrue="1" operator="containsText" text="NO CUMPLE">
      <formula>NOT(ISERROR(SEARCH("NO CUMPLE",O2157)))</formula>
    </cfRule>
    <cfRule type="containsText" dxfId="256" priority="185" stopIfTrue="1" operator="containsText" text="CUMPLE">
      <formula>NOT(ISERROR(SEARCH("CUMPLE",O2157)))</formula>
    </cfRule>
  </conditionalFormatting>
  <conditionalFormatting sqref="O2158:S2158">
    <cfRule type="cellIs" dxfId="255" priority="183" operator="equal">
      <formula>"EL PROPONENTE SE DEBE REQUERIR POR EXPERIENCIA MINIMA EXIGIDA"</formula>
    </cfRule>
  </conditionalFormatting>
  <conditionalFormatting sqref="N2152:N2157">
    <cfRule type="cellIs" dxfId="254" priority="180" operator="equal">
      <formula>"NO"</formula>
    </cfRule>
    <cfRule type="cellIs" dxfId="253" priority="181" operator="equal">
      <formula>"SI"</formula>
    </cfRule>
  </conditionalFormatting>
  <conditionalFormatting sqref="I2144">
    <cfRule type="cellIs" dxfId="252" priority="179" stopIfTrue="1" operator="greaterThan">
      <formula>0</formula>
    </cfRule>
  </conditionalFormatting>
  <conditionalFormatting sqref="K2132:L2132">
    <cfRule type="cellIs" dxfId="251" priority="178" operator="notBetween">
      <formula>$Q$17</formula>
      <formula>$R$17</formula>
    </cfRule>
  </conditionalFormatting>
  <conditionalFormatting sqref="B2132">
    <cfRule type="cellIs" dxfId="250" priority="177" stopIfTrue="1" operator="greaterThan">
      <formula>0</formula>
    </cfRule>
  </conditionalFormatting>
  <conditionalFormatting sqref="T2136:V2137 T2132:V2134">
    <cfRule type="cellIs" dxfId="249" priority="175" stopIfTrue="1" operator="equal">
      <formula>"NO"</formula>
    </cfRule>
    <cfRule type="cellIs" dxfId="248" priority="176" stopIfTrue="1" operator="equal">
      <formula>"SI"</formula>
    </cfRule>
  </conditionalFormatting>
  <conditionalFormatting sqref="T2136:V2136 T2132:V2133">
    <cfRule type="cellIs" dxfId="247" priority="174" stopIfTrue="1" operator="equal">
      <formula>"NO APLICA"</formula>
    </cfRule>
  </conditionalFormatting>
  <conditionalFormatting sqref="T2137:U2137">
    <cfRule type="cellIs" dxfId="246" priority="173" stopIfTrue="1" operator="equal">
      <formula>"NO APLICA"</formula>
    </cfRule>
  </conditionalFormatting>
  <conditionalFormatting sqref="T2137:U2137">
    <cfRule type="cellIs" dxfId="245" priority="172" stopIfTrue="1" operator="equal">
      <formula>"NO APLICA"</formula>
    </cfRule>
  </conditionalFormatting>
  <conditionalFormatting sqref="V2137">
    <cfRule type="cellIs" dxfId="244" priority="171" stopIfTrue="1" operator="equal">
      <formula>"NO APLICA"</formula>
    </cfRule>
  </conditionalFormatting>
  <conditionalFormatting sqref="C2132:I2132 K2132:M2132 F2133:G2133 M2133 I2133 P2132:R2132 P2133:Q2133 T2132:V2133">
    <cfRule type="cellIs" dxfId="243" priority="170" operator="equal">
      <formula>0</formula>
    </cfRule>
  </conditionalFormatting>
  <conditionalFormatting sqref="P2151">
    <cfRule type="cellIs" dxfId="242" priority="167" operator="equal">
      <formula>"NO VÁLIDO"</formula>
    </cfRule>
    <cfRule type="cellIs" dxfId="241" priority="168" operator="equal">
      <formula>"VÁLIDO"</formula>
    </cfRule>
  </conditionalFormatting>
  <conditionalFormatting sqref="M2158">
    <cfRule type="cellIs" dxfId="240" priority="164" operator="notEqual">
      <formula>"NO CUMPLE"</formula>
    </cfRule>
    <cfRule type="containsText" dxfId="239" priority="165" stopIfTrue="1" operator="containsText" text="NO CUMPLE">
      <formula>NOT(ISERROR(SEARCH("NO CUMPLE",M2158)))</formula>
    </cfRule>
    <cfRule type="containsText" dxfId="238" priority="166" stopIfTrue="1" operator="containsText" text="CUMPLE">
      <formula>NOT(ISERROR(SEARCH("CUMPLE",M2158)))</formula>
    </cfRule>
  </conditionalFormatting>
  <conditionalFormatting sqref="M2152:M2157">
    <cfRule type="cellIs" dxfId="237" priority="162" stopIfTrue="1" operator="equal">
      <formula>"cumple"</formula>
    </cfRule>
    <cfRule type="containsText" dxfId="236" priority="163" stopIfTrue="1" operator="containsText" text="NO CUMPLE">
      <formula>NOT(ISERROR(SEARCH("NO CUMPLE",M2152)))</formula>
    </cfRule>
  </conditionalFormatting>
  <conditionalFormatting sqref="L2152:L2157">
    <cfRule type="cellIs" dxfId="235" priority="160" stopIfTrue="1" operator="equal">
      <formula>"cumple"</formula>
    </cfRule>
    <cfRule type="containsText" dxfId="234" priority="161" stopIfTrue="1" operator="containsText" text="NO CUMPLE">
      <formula>NOT(ISERROR(SEARCH("NO CUMPLE",L2152)))</formula>
    </cfRule>
  </conditionalFormatting>
  <conditionalFormatting sqref="D2135">
    <cfRule type="cellIs" dxfId="233" priority="144" stopIfTrue="1" operator="greaterThan">
      <formula>0</formula>
    </cfRule>
  </conditionalFormatting>
  <conditionalFormatting sqref="D2135 F2135:H2135">
    <cfRule type="cellIs" dxfId="232" priority="143" stopIfTrue="1" operator="greaterThan">
      <formula>0</formula>
    </cfRule>
  </conditionalFormatting>
  <conditionalFormatting sqref="T2135:V2135">
    <cfRule type="cellIs" dxfId="231" priority="141" stopIfTrue="1" operator="equal">
      <formula>"NO"</formula>
    </cfRule>
    <cfRule type="cellIs" dxfId="230" priority="142" stopIfTrue="1" operator="equal">
      <formula>"SI"</formula>
    </cfRule>
  </conditionalFormatting>
  <conditionalFormatting sqref="T2135:V2135">
    <cfRule type="cellIs" dxfId="229" priority="140" stopIfTrue="1" operator="equal">
      <formula>"NO APLICA"</formula>
    </cfRule>
  </conditionalFormatting>
  <conditionalFormatting sqref="T2134:U2134">
    <cfRule type="cellIs" dxfId="228" priority="136" stopIfTrue="1" operator="equal">
      <formula>"NO APLICA"</formula>
    </cfRule>
  </conditionalFormatting>
  <conditionalFormatting sqref="T2134:U2134">
    <cfRule type="cellIs" dxfId="227" priority="135" stopIfTrue="1" operator="equal">
      <formula>"NO APLICA"</formula>
    </cfRule>
  </conditionalFormatting>
  <conditionalFormatting sqref="V2134">
    <cfRule type="cellIs" dxfId="226" priority="134" stopIfTrue="1" operator="equal">
      <formula>"NO APLICA"</formula>
    </cfRule>
  </conditionalFormatting>
  <conditionalFormatting sqref="D1755">
    <cfRule type="cellIs" dxfId="225" priority="128" stopIfTrue="1" operator="greaterThan">
      <formula>0</formula>
    </cfRule>
  </conditionalFormatting>
  <conditionalFormatting sqref="D1755">
    <cfRule type="cellIs" dxfId="224" priority="127" operator="equal">
      <formula>0</formula>
    </cfRule>
  </conditionalFormatting>
  <conditionalFormatting sqref="M1860">
    <cfRule type="cellIs" dxfId="223" priority="126" stopIfTrue="1" operator="greaterThan">
      <formula>0</formula>
    </cfRule>
  </conditionalFormatting>
  <conditionalFormatting sqref="M1860">
    <cfRule type="cellIs" dxfId="222" priority="125" operator="equal">
      <formula>0</formula>
    </cfRule>
  </conditionalFormatting>
  <conditionalFormatting sqref="P912:P913">
    <cfRule type="cellIs" dxfId="221" priority="124" stopIfTrue="1" operator="greaterThan">
      <formula>0</formula>
    </cfRule>
  </conditionalFormatting>
  <conditionalFormatting sqref="P912:P913">
    <cfRule type="cellIs" dxfId="220" priority="123" operator="equal">
      <formula>0</formula>
    </cfRule>
  </conditionalFormatting>
  <conditionalFormatting sqref="P1113">
    <cfRule type="cellIs" dxfId="219" priority="122" stopIfTrue="1" operator="greaterThan">
      <formula>0</formula>
    </cfRule>
  </conditionalFormatting>
  <conditionalFormatting sqref="P1113">
    <cfRule type="cellIs" dxfId="218" priority="121" operator="equal">
      <formula>0</formula>
    </cfRule>
  </conditionalFormatting>
  <conditionalFormatting sqref="P1657:Q1657">
    <cfRule type="cellIs" dxfId="217" priority="118" stopIfTrue="1" operator="greaterThan">
      <formula>0</formula>
    </cfRule>
  </conditionalFormatting>
  <conditionalFormatting sqref="P1657:Q1657">
    <cfRule type="cellIs" dxfId="216" priority="117" operator="equal">
      <formula>0</formula>
    </cfRule>
  </conditionalFormatting>
  <conditionalFormatting sqref="P1656:Q1656">
    <cfRule type="cellIs" dxfId="215" priority="116" stopIfTrue="1" operator="greaterThan">
      <formula>0</formula>
    </cfRule>
  </conditionalFormatting>
  <conditionalFormatting sqref="P1656:Q1656">
    <cfRule type="cellIs" dxfId="214" priority="115" operator="equal">
      <formula>0</formula>
    </cfRule>
  </conditionalFormatting>
  <conditionalFormatting sqref="P1859:Q1860">
    <cfRule type="cellIs" dxfId="213" priority="112" stopIfTrue="1" operator="greaterThan">
      <formula>0</formula>
    </cfRule>
  </conditionalFormatting>
  <conditionalFormatting sqref="P1859:Q1860">
    <cfRule type="cellIs" dxfId="212" priority="111" operator="equal">
      <formula>0</formula>
    </cfRule>
  </conditionalFormatting>
  <conditionalFormatting sqref="P1861:Q1861">
    <cfRule type="cellIs" dxfId="211" priority="110" stopIfTrue="1" operator="greaterThan">
      <formula>0</formula>
    </cfRule>
  </conditionalFormatting>
  <conditionalFormatting sqref="P1861:Q1861">
    <cfRule type="cellIs" dxfId="210" priority="109" operator="equal">
      <formula>0</formula>
    </cfRule>
  </conditionalFormatting>
  <conditionalFormatting sqref="P233:Q233">
    <cfRule type="cellIs" dxfId="209" priority="106" stopIfTrue="1" operator="greaterThan">
      <formula>0</formula>
    </cfRule>
  </conditionalFormatting>
  <conditionalFormatting sqref="P233:Q233">
    <cfRule type="cellIs" dxfId="208" priority="105" operator="equal">
      <formula>0</formula>
    </cfRule>
  </conditionalFormatting>
  <conditionalFormatting sqref="P642:Q642">
    <cfRule type="cellIs" dxfId="207" priority="104" stopIfTrue="1" operator="greaterThan">
      <formula>0</formula>
    </cfRule>
  </conditionalFormatting>
  <conditionalFormatting sqref="P642:Q642">
    <cfRule type="cellIs" dxfId="206" priority="103" operator="equal">
      <formula>0</formula>
    </cfRule>
  </conditionalFormatting>
  <conditionalFormatting sqref="H774">
    <cfRule type="cellIs" dxfId="205" priority="100" stopIfTrue="1" operator="greaterThan">
      <formula>0</formula>
    </cfRule>
  </conditionalFormatting>
  <conditionalFormatting sqref="H774">
    <cfRule type="cellIs" dxfId="204" priority="99" operator="equal">
      <formula>0</formula>
    </cfRule>
  </conditionalFormatting>
  <conditionalFormatting sqref="H774">
    <cfRule type="cellIs" dxfId="203" priority="98" stopIfTrue="1" operator="greaterThan">
      <formula>0</formula>
    </cfRule>
  </conditionalFormatting>
  <conditionalFormatting sqref="P1418:Q1418">
    <cfRule type="cellIs" dxfId="202" priority="97" stopIfTrue="1" operator="greaterThan">
      <formula>0</formula>
    </cfRule>
  </conditionalFormatting>
  <conditionalFormatting sqref="P1418:Q1418">
    <cfRule type="cellIs" dxfId="201" priority="96" operator="equal">
      <formula>0</formula>
    </cfRule>
  </conditionalFormatting>
  <conditionalFormatting sqref="P1454:Q1454">
    <cfRule type="cellIs" dxfId="200" priority="95" stopIfTrue="1" operator="greaterThan">
      <formula>0</formula>
    </cfRule>
  </conditionalFormatting>
  <conditionalFormatting sqref="P1454:Q1454">
    <cfRule type="cellIs" dxfId="199" priority="94" operator="equal">
      <formula>0</formula>
    </cfRule>
  </conditionalFormatting>
  <conditionalFormatting sqref="P1455">
    <cfRule type="cellIs" dxfId="198" priority="93" stopIfTrue="1" operator="greaterThan">
      <formula>0</formula>
    </cfRule>
  </conditionalFormatting>
  <conditionalFormatting sqref="P1455">
    <cfRule type="cellIs" dxfId="197" priority="92" operator="equal">
      <formula>0</formula>
    </cfRule>
  </conditionalFormatting>
  <conditionalFormatting sqref="P1721:Q1721">
    <cfRule type="cellIs" dxfId="196" priority="89" stopIfTrue="1" operator="greaterThan">
      <formula>0</formula>
    </cfRule>
  </conditionalFormatting>
  <conditionalFormatting sqref="P1721:Q1721">
    <cfRule type="cellIs" dxfId="195" priority="88" operator="equal">
      <formula>0</formula>
    </cfRule>
  </conditionalFormatting>
  <conditionalFormatting sqref="P1993:Q1993">
    <cfRule type="cellIs" dxfId="194" priority="85" stopIfTrue="1" operator="greaterThan">
      <formula>0</formula>
    </cfRule>
  </conditionalFormatting>
  <conditionalFormatting sqref="P1993:Q1993">
    <cfRule type="cellIs" dxfId="193" priority="84" operator="equal">
      <formula>0</formula>
    </cfRule>
  </conditionalFormatting>
  <conditionalFormatting sqref="P2067:Q2067">
    <cfRule type="cellIs" dxfId="192" priority="83" stopIfTrue="1" operator="greaterThan">
      <formula>0</formula>
    </cfRule>
  </conditionalFormatting>
  <conditionalFormatting sqref="P2067:Q2067">
    <cfRule type="cellIs" dxfId="191" priority="82" operator="equal">
      <formula>0</formula>
    </cfRule>
  </conditionalFormatting>
  <conditionalFormatting sqref="P2065:Q2065">
    <cfRule type="cellIs" dxfId="190" priority="81" stopIfTrue="1" operator="greaterThan">
      <formula>0</formula>
    </cfRule>
  </conditionalFormatting>
  <conditionalFormatting sqref="P2065:Q2065">
    <cfRule type="cellIs" dxfId="189" priority="80" operator="equal">
      <formula>0</formula>
    </cfRule>
  </conditionalFormatting>
  <conditionalFormatting sqref="P2101:Q2101">
    <cfRule type="cellIs" dxfId="188" priority="79" stopIfTrue="1" operator="greaterThan">
      <formula>0</formula>
    </cfRule>
  </conditionalFormatting>
  <conditionalFormatting sqref="P2101:Q2101">
    <cfRule type="cellIs" dxfId="187" priority="78" operator="equal">
      <formula>0</formula>
    </cfRule>
  </conditionalFormatting>
  <conditionalFormatting sqref="C96:G96">
    <cfRule type="cellIs" dxfId="186" priority="77" stopIfTrue="1" operator="greaterThan">
      <formula>0</formula>
    </cfRule>
  </conditionalFormatting>
  <conditionalFormatting sqref="C96:G96">
    <cfRule type="cellIs" dxfId="185" priority="76" operator="equal">
      <formula>0</formula>
    </cfRule>
  </conditionalFormatting>
  <conditionalFormatting sqref="K265:M270">
    <cfRule type="cellIs" dxfId="184" priority="75" stopIfTrue="1" operator="greaterThan">
      <formula>0</formula>
    </cfRule>
  </conditionalFormatting>
  <conditionalFormatting sqref="K265:L270">
    <cfRule type="cellIs" dxfId="183" priority="74" operator="notBetween">
      <formula>$Q$17</formula>
      <formula>$R$17</formula>
    </cfRule>
  </conditionalFormatting>
  <conditionalFormatting sqref="K265:M270">
    <cfRule type="cellIs" dxfId="182" priority="73" operator="equal">
      <formula>0</formula>
    </cfRule>
  </conditionalFormatting>
  <conditionalFormatting sqref="T265:V270">
    <cfRule type="cellIs" dxfId="181" priority="72" stopIfTrue="1" operator="greaterThan">
      <formula>0</formula>
    </cfRule>
  </conditionalFormatting>
  <conditionalFormatting sqref="T270:V270 T265:V266">
    <cfRule type="cellIs" dxfId="180" priority="70" stopIfTrue="1" operator="equal">
      <formula>"NO"</formula>
    </cfRule>
    <cfRule type="cellIs" dxfId="179" priority="71" stopIfTrue="1" operator="equal">
      <formula>"SI"</formula>
    </cfRule>
  </conditionalFormatting>
  <conditionalFormatting sqref="T270:V270 T265:V265">
    <cfRule type="cellIs" dxfId="178" priority="69" stopIfTrue="1" operator="equal">
      <formula>"NO APLICA"</formula>
    </cfRule>
  </conditionalFormatting>
  <conditionalFormatting sqref="T265:V270">
    <cfRule type="cellIs" dxfId="177" priority="68" operator="equal">
      <formula>0</formula>
    </cfRule>
  </conditionalFormatting>
  <conditionalFormatting sqref="T267:V269">
    <cfRule type="cellIs" dxfId="176" priority="66" stopIfTrue="1" operator="equal">
      <formula>"NO"</formula>
    </cfRule>
    <cfRule type="cellIs" dxfId="175" priority="67" stopIfTrue="1" operator="equal">
      <formula>"SI"</formula>
    </cfRule>
  </conditionalFormatting>
  <conditionalFormatting sqref="T267:V268">
    <cfRule type="cellIs" dxfId="174" priority="65" stopIfTrue="1" operator="equal">
      <formula>"NO APLICA"</formula>
    </cfRule>
  </conditionalFormatting>
  <conditionalFormatting sqref="T269:U269">
    <cfRule type="cellIs" dxfId="173" priority="64" stopIfTrue="1" operator="equal">
      <formula>"NO APLICA"</formula>
    </cfRule>
  </conditionalFormatting>
  <conditionalFormatting sqref="T269:U269">
    <cfRule type="cellIs" dxfId="172" priority="63" stopIfTrue="1" operator="equal">
      <formula>"NO APLICA"</formula>
    </cfRule>
  </conditionalFormatting>
  <conditionalFormatting sqref="V269">
    <cfRule type="cellIs" dxfId="171" priority="62" stopIfTrue="1" operator="equal">
      <formula>"NO APLICA"</formula>
    </cfRule>
  </conditionalFormatting>
  <conditionalFormatting sqref="T266:U266">
    <cfRule type="cellIs" dxfId="170" priority="61" stopIfTrue="1" operator="equal">
      <formula>"NO APLICA"</formula>
    </cfRule>
  </conditionalFormatting>
  <conditionalFormatting sqref="T266:U266">
    <cfRule type="cellIs" dxfId="169" priority="60" stopIfTrue="1" operator="equal">
      <formula>"NO APLICA"</formula>
    </cfRule>
  </conditionalFormatting>
  <conditionalFormatting sqref="V266">
    <cfRule type="cellIs" dxfId="168" priority="59" stopIfTrue="1" operator="equal">
      <formula>"NO APLICA"</formula>
    </cfRule>
  </conditionalFormatting>
  <conditionalFormatting sqref="C445">
    <cfRule type="cellIs" dxfId="167" priority="55" stopIfTrue="1" operator="greaterThan">
      <formula>0</formula>
    </cfRule>
  </conditionalFormatting>
  <conditionalFormatting sqref="F708:G708">
    <cfRule type="cellIs" dxfId="166" priority="53" stopIfTrue="1" operator="greaterThan">
      <formula>0</formula>
    </cfRule>
  </conditionalFormatting>
  <conditionalFormatting sqref="F708:G708">
    <cfRule type="cellIs" dxfId="165" priority="52" operator="equal">
      <formula>0</formula>
    </cfRule>
  </conditionalFormatting>
  <conditionalFormatting sqref="F709:G709">
    <cfRule type="cellIs" dxfId="164" priority="51" stopIfTrue="1" operator="greaterThan">
      <formula>0</formula>
    </cfRule>
  </conditionalFormatting>
  <conditionalFormatting sqref="F709:G709">
    <cfRule type="cellIs" dxfId="163" priority="50" operator="equal">
      <formula>0</formula>
    </cfRule>
  </conditionalFormatting>
  <conditionalFormatting sqref="F709:G709">
    <cfRule type="cellIs" dxfId="162" priority="49" stopIfTrue="1" operator="greaterThan">
      <formula>0</formula>
    </cfRule>
  </conditionalFormatting>
  <conditionalFormatting sqref="K708:M708">
    <cfRule type="cellIs" dxfId="161" priority="48" stopIfTrue="1" operator="greaterThan">
      <formula>0</formula>
    </cfRule>
  </conditionalFormatting>
  <conditionalFormatting sqref="K708:L708">
    <cfRule type="cellIs" dxfId="160" priority="47" operator="notBetween">
      <formula>$Q$17</formula>
      <formula>$R$17</formula>
    </cfRule>
  </conditionalFormatting>
  <conditionalFormatting sqref="K708:M708">
    <cfRule type="cellIs" dxfId="159" priority="46" operator="equal">
      <formula>0</formula>
    </cfRule>
  </conditionalFormatting>
  <conditionalFormatting sqref="K709:M709">
    <cfRule type="cellIs" dxfId="158" priority="45" stopIfTrue="1" operator="greaterThan">
      <formula>0</formula>
    </cfRule>
  </conditionalFormatting>
  <conditionalFormatting sqref="K709:L709">
    <cfRule type="cellIs" dxfId="157" priority="44" operator="notBetween">
      <formula>$Q$17</formula>
      <formula>$R$17</formula>
    </cfRule>
  </conditionalFormatting>
  <conditionalFormatting sqref="K709:M709">
    <cfRule type="cellIs" dxfId="156" priority="43" operator="equal">
      <formula>0</formula>
    </cfRule>
  </conditionalFormatting>
  <conditionalFormatting sqref="T708:V708">
    <cfRule type="cellIs" dxfId="155" priority="42" stopIfTrue="1" operator="greaterThan">
      <formula>0</formula>
    </cfRule>
  </conditionalFormatting>
  <conditionalFormatting sqref="T708:V708">
    <cfRule type="cellIs" dxfId="154" priority="40" stopIfTrue="1" operator="equal">
      <formula>"NO"</formula>
    </cfRule>
    <cfRule type="cellIs" dxfId="153" priority="41" stopIfTrue="1" operator="equal">
      <formula>"SI"</formula>
    </cfRule>
  </conditionalFormatting>
  <conditionalFormatting sqref="T708:V708">
    <cfRule type="cellIs" dxfId="152" priority="39" operator="equal">
      <formula>0</formula>
    </cfRule>
  </conditionalFormatting>
  <conditionalFormatting sqref="T708:U708">
    <cfRule type="cellIs" dxfId="151" priority="38" stopIfTrue="1" operator="equal">
      <formula>"NO APLICA"</formula>
    </cfRule>
  </conditionalFormatting>
  <conditionalFormatting sqref="T708:U708">
    <cfRule type="cellIs" dxfId="150" priority="37" stopIfTrue="1" operator="equal">
      <formula>"NO APLICA"</formula>
    </cfRule>
  </conditionalFormatting>
  <conditionalFormatting sqref="V708">
    <cfRule type="cellIs" dxfId="149" priority="36" stopIfTrue="1" operator="equal">
      <formula>"NO APLICA"</formula>
    </cfRule>
  </conditionalFormatting>
  <conditionalFormatting sqref="T709:V709">
    <cfRule type="cellIs" dxfId="148" priority="35" stopIfTrue="1" operator="greaterThan">
      <formula>0</formula>
    </cfRule>
  </conditionalFormatting>
  <conditionalFormatting sqref="T709:V709">
    <cfRule type="cellIs" dxfId="147" priority="34" operator="equal">
      <formula>0</formula>
    </cfRule>
  </conditionalFormatting>
  <conditionalFormatting sqref="T709:V709">
    <cfRule type="cellIs" dxfId="146" priority="29" stopIfTrue="1" operator="equal">
      <formula>"NO"</formula>
    </cfRule>
    <cfRule type="cellIs" dxfId="145" priority="30" stopIfTrue="1" operator="equal">
      <formula>"SI"</formula>
    </cfRule>
  </conditionalFormatting>
  <conditionalFormatting sqref="T709:U709">
    <cfRule type="cellIs" dxfId="144" priority="28" stopIfTrue="1" operator="equal">
      <formula>"NO APLICA"</formula>
    </cfRule>
  </conditionalFormatting>
  <conditionalFormatting sqref="T709:U709">
    <cfRule type="cellIs" dxfId="143" priority="27" stopIfTrue="1" operator="equal">
      <formula>"NO APLICA"</formula>
    </cfRule>
  </conditionalFormatting>
  <conditionalFormatting sqref="V709">
    <cfRule type="cellIs" dxfId="142" priority="26" stopIfTrue="1" operator="equal">
      <formula>"NO APLICA"</formula>
    </cfRule>
  </conditionalFormatting>
  <conditionalFormatting sqref="C710:G710 G711">
    <cfRule type="cellIs" dxfId="141" priority="25" stopIfTrue="1" operator="greaterThan">
      <formula>0</formula>
    </cfRule>
  </conditionalFormatting>
  <conditionalFormatting sqref="E710">
    <cfRule type="cellIs" dxfId="140" priority="24" stopIfTrue="1" operator="greaterThan">
      <formula>0</formula>
    </cfRule>
  </conditionalFormatting>
  <conditionalFormatting sqref="C710:G710 G711">
    <cfRule type="cellIs" dxfId="139" priority="23" operator="equal">
      <formula>0</formula>
    </cfRule>
  </conditionalFormatting>
  <conditionalFormatting sqref="K710:M710 M711">
    <cfRule type="cellIs" dxfId="138" priority="22" stopIfTrue="1" operator="greaterThan">
      <formula>0</formula>
    </cfRule>
  </conditionalFormatting>
  <conditionalFormatting sqref="K710:L710">
    <cfRule type="cellIs" dxfId="137" priority="21" operator="notBetween">
      <formula>$Q$17</formula>
      <formula>$R$17</formula>
    </cfRule>
  </conditionalFormatting>
  <conditionalFormatting sqref="K710:M710 M711">
    <cfRule type="cellIs" dxfId="136" priority="20" operator="equal">
      <formula>0</formula>
    </cfRule>
  </conditionalFormatting>
  <conditionalFormatting sqref="T710:V711">
    <cfRule type="cellIs" dxfId="135" priority="19" stopIfTrue="1" operator="greaterThan">
      <formula>0</formula>
    </cfRule>
  </conditionalFormatting>
  <conditionalFormatting sqref="T710:V711">
    <cfRule type="cellIs" dxfId="134" priority="17" stopIfTrue="1" operator="equal">
      <formula>"NO"</formula>
    </cfRule>
    <cfRule type="cellIs" dxfId="133" priority="18" stopIfTrue="1" operator="equal">
      <formula>"SI"</formula>
    </cfRule>
  </conditionalFormatting>
  <conditionalFormatting sqref="T710:V711">
    <cfRule type="cellIs" dxfId="132" priority="16" stopIfTrue="1" operator="equal">
      <formula>"NO APLICA"</formula>
    </cfRule>
  </conditionalFormatting>
  <conditionalFormatting sqref="T710:V711">
    <cfRule type="cellIs" dxfId="131" priority="15" operator="equal">
      <formula>0</formula>
    </cfRule>
  </conditionalFormatting>
  <conditionalFormatting sqref="C712:G712">
    <cfRule type="cellIs" dxfId="130" priority="14" stopIfTrue="1" operator="greaterThan">
      <formula>0</formula>
    </cfRule>
  </conditionalFormatting>
  <conditionalFormatting sqref="C712:G712">
    <cfRule type="cellIs" dxfId="129" priority="13" operator="equal">
      <formula>0</formula>
    </cfRule>
  </conditionalFormatting>
  <conditionalFormatting sqref="D712">
    <cfRule type="cellIs" dxfId="128" priority="12" stopIfTrue="1" operator="greaterThan">
      <formula>0</formula>
    </cfRule>
  </conditionalFormatting>
  <conditionalFormatting sqref="D712 F712:G712">
    <cfRule type="cellIs" dxfId="127" priority="11" stopIfTrue="1" operator="greaterThan">
      <formula>0</formula>
    </cfRule>
  </conditionalFormatting>
  <conditionalFormatting sqref="K712:M712">
    <cfRule type="cellIs" dxfId="126" priority="10" stopIfTrue="1" operator="greaterThan">
      <formula>0</formula>
    </cfRule>
  </conditionalFormatting>
  <conditionalFormatting sqref="K712:L712">
    <cfRule type="cellIs" dxfId="125" priority="9" operator="notBetween">
      <formula>$Q$17</formula>
      <formula>$R$17</formula>
    </cfRule>
  </conditionalFormatting>
  <conditionalFormatting sqref="K712:M712">
    <cfRule type="cellIs" dxfId="124" priority="8" operator="equal">
      <formula>0</formula>
    </cfRule>
  </conditionalFormatting>
  <conditionalFormatting sqref="T712:V712">
    <cfRule type="cellIs" dxfId="123" priority="7" stopIfTrue="1" operator="greaterThan">
      <formula>0</formula>
    </cfRule>
  </conditionalFormatting>
  <conditionalFormatting sqref="T712:V712">
    <cfRule type="cellIs" dxfId="122" priority="6" operator="equal">
      <formula>0</formula>
    </cfRule>
  </conditionalFormatting>
  <conditionalFormatting sqref="T712:V712">
    <cfRule type="cellIs" dxfId="121" priority="4" stopIfTrue="1" operator="equal">
      <formula>"NO"</formula>
    </cfRule>
    <cfRule type="cellIs" dxfId="120" priority="5" stopIfTrue="1" operator="equal">
      <formula>"SI"</formula>
    </cfRule>
  </conditionalFormatting>
  <conditionalFormatting sqref="T712:V712">
    <cfRule type="cellIs" dxfId="119" priority="3" stopIfTrue="1" operator="equal">
      <formula>"NO APLICA"</formula>
    </cfRule>
  </conditionalFormatting>
  <conditionalFormatting sqref="E445">
    <cfRule type="cellIs" dxfId="118" priority="2" stopIfTrue="1" operator="greaterThan">
      <formula>0</formula>
    </cfRule>
  </conditionalFormatting>
  <conditionalFormatting sqref="K445:L445">
    <cfRule type="cellIs" dxfId="117" priority="1" operator="notBetween">
      <formula>$Q$17</formula>
      <formula>$R$17</formula>
    </cfRule>
  </conditionalFormatting>
  <dataValidations xWindow="537" yWindow="570" count="4">
    <dataValidation type="list" allowBlank="1" showInputMessage="1" showErrorMessage="1" sqref="N46:N51 N81:N86 N116:N121 N146:N151 N2119:N2124 N251:N256 N181:N186 N286:N291 N216:N221 N791:N796 N391:N396 N426:N431 N321:N326 N454:N459 N2152:N2157 N489:N494 N593:N598 N627:N632 N559:N564 N693:N698 N659:N664 N756:N761 N721:N726 N826:N831 N861:N866 N896:N901 N931:N936 N966:N971 N524:N529 N1032:N1037 N999:N1004 N1099:N1104 N1066:N1071 N1166:N1171 N1201:N1206 N1133:N1138 N1270:N1275 N1305:N1310 N1340:N1345 N356:N361 N1404:N1409 N1439:N1444 N1474:N1479 N1506:N1511 N1541:N1546 N1574:N1579 N1604:N1609 N1236:N1241 N1639:N1644 N1707:N1712 N1672:N1677 N1742:N1747 N1811:N1816 N1777:N1782 N1846:N1851 N1879:N1884 N1910:N1915 N1945:N1950 N1980:N1985 N2015:N2020 N2050:N2055 N2085:N2090 N1372:N1377" xr:uid="{00000000-0002-0000-0300-000002000000}">
      <formula1>CONDCUMEXP</formula1>
    </dataValidation>
    <dataValidation type="decimal" errorStyle="warning" allowBlank="1" showInputMessage="1" showErrorMessage="1" sqref="V43:V45 V78:V80 V113:V115 V143:V145 V178:V180 V213:V215 V248:V250 V283:V285 V318:V320 V353:V355 V388:V390 V423:V425 V451:V453 V486:V488 V521:V523 V556:V558 V590:V592 V624:V626 V656:V658 V690:V692 V718:V720 V753:V755 V788:V790 V823:V825 V858:V860 V893:V895 V928:V930 V963:V965 V996:V998 V1029:V1031 V1063:V1065 V1096:V1098 V1130:V1132 V1163:V1165 V1198:V1200 V1233:V1235 V1267:V1269 V1302:V1304 V1337:V1339 V1369:V1371 V1401:V1403 V1436:V1438 V1471:V1473 V1503:V1505 V1538:V1540 V1571:V1573 V1601:V1603 V1636:V1638 V1669:V1671 V1704:V1706 V1739:V1741 V1774:V1776 V1808:V1810 V1843:V1845 V1876:V1878 V1907:V1909 V1942:V1944 V1977:V1979 V2012:V2014 V2047:V2049 V2082:V2084 V2116:V2118 V2149:V2151" xr:uid="{00000000-0002-0000-0300-000003000000}">
      <formula1>-0.0000007</formula1>
      <formula2>0.0000007</formula2>
    </dataValidation>
    <dataValidation type="list" allowBlank="1" showInputMessage="1" showErrorMessage="1" sqref="L2152:L2157 L46:L51 L116:L121 L146:L151 L181:L186 L216:L221 L81:L86 L286:L291 L321:L326 L356:L361 L391:L396 L251:L256 L426:L431 L454:L459 L524:L529 L559:L564 L489:L494 L627:L632 L593:L598 L693:L698 L659:L664 L756:L761 L721:L726 L826:L831 L861:L866 L896:L901 L931:L936 L966:L971 L999:L1004 L1032:L1037 L1066:L1071 L1099:L1104 L1133:L1138 L791:L796 L1201:L1206 L1166:L1171 L1270:L1275 L1305:L1310 L1340:L1345 L1372:L1377 L1236:L1241 L1404:L1409 L1474:L1479 L1506:L1511 L1439:L1444 L1574:L1579 L1604:L1609 L1541:L1546 L1639:L1644 L1672:L1677 L1742:L1747 L1777:L1782 L1811:L1816 L1707:L1712 L1846:L1851 L1910:L1915 L1945:L1950 L1879:L1884 L1980:L1985 L2015:L2020 L2050:L2055 L2119:L2124 L2085:L2090" xr:uid="{00000000-0002-0000-0300-000004000000}">
      <formula1>"MIPYME,EMPRENDIMIENTO,MIPYME Y EMPRENDIMIENTO"</formula1>
    </dataValidation>
    <dataValidation type="list" allowBlank="1" showInputMessage="1" showErrorMessage="1" sqref="H24:H38 H2069:H2077 H94:H108 H264:H278 H194:H208 H159:H173 H806:H818 H299:H313 H334:H348 H369:H383 H231:H243 H406:H418 H469:H481 H537:H551 H506:H516 H734:H748 H2134:H2144 H839:H853 H878:H888 H944:H958 H911:H923 H1082:H1091 H1119:H1125 H1214:H1228 H1181:H1193 H1253:H1262 H1318:H1332 H1289:H1297 H1419:H1431 H1457:H1466 H1519:H1533 H1619 H1685:H1699 H1720:H1734 H1762:H1769 H1826:H1838 H1923:H1937 H1958:H1972 H1993:H2007 H2031:H2042 H59 H129 H229 H404 H65:H73 H441:H442 H439 H467 H502:H504 H769:H770 H772 H874:H876 H909 H1045 H1112:H1113 H1117 H1179 H1283 H1285 H1287 H1353 H1385:H1386 H1417 H1452:H1455 H1487 H1621:H1631 H1617 H1652 H1654 H1755:H1758 H1760 H1824 H1892 H2028:H2029 H2063 H2065 H2067 H2132 H774:H783 H131:H138 H606:H619 H572:H585 H640:H651 H672:H685 H63 H979:H991 H1012:H1024 H1047:H1058 H1079:H1080 H1115 H1146:H1158 H1249:H1251 H1355:H1364 H1388:H1396 H1489:H1498 H1554:H1566 H1587:H1596 H1656:H1664 H1790:H1803 H1861:H1871 H1859 H1894:H1902 H2098:H2111 H804 H61 H706:H710 H712:H713" xr:uid="{00000000-0002-0000-0300-000006000000}">
      <formula1>SINOP</formula1>
    </dataValidation>
  </dataValidations>
  <printOptions horizontalCentered="1"/>
  <pageMargins left="0.39370078740157483" right="0.39370078740157483" top="0.59055118110236227" bottom="0.19685039370078741" header="0.15748031496062992" footer="0.19685039370078741"/>
  <pageSetup paperSize="14" scale="25"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92D050"/>
  </sheetPr>
  <dimension ref="A1:N2104"/>
  <sheetViews>
    <sheetView workbookViewId="0">
      <selection activeCell="I7" sqref="I7"/>
    </sheetView>
  </sheetViews>
  <sheetFormatPr baseColWidth="10" defaultColWidth="11.44140625" defaultRowHeight="14.4"/>
  <cols>
    <col min="1" max="1" width="4.44140625" style="172" customWidth="1"/>
    <col min="2" max="2" width="18.5546875" style="172" bestFit="1" customWidth="1"/>
    <col min="3" max="3" width="18.5546875" style="172" customWidth="1"/>
    <col min="4" max="4" width="19.109375" style="206" customWidth="1"/>
    <col min="5" max="5" width="20.44140625" style="173" bestFit="1" customWidth="1"/>
    <col min="6" max="6" width="20.44140625" style="172" bestFit="1" customWidth="1"/>
    <col min="7" max="7" width="3.5546875" style="172" customWidth="1"/>
    <col min="8" max="8" width="22.6640625" style="172" bestFit="1" customWidth="1"/>
    <col min="9" max="9" width="18.5546875" style="172" customWidth="1"/>
    <col min="10" max="10" width="3.5546875" style="172" customWidth="1"/>
    <col min="11" max="11" width="15.109375" style="172" bestFit="1" customWidth="1"/>
    <col min="12" max="12" width="12.33203125" style="173" bestFit="1" customWidth="1"/>
    <col min="13" max="14" width="16.44140625" style="172" customWidth="1"/>
    <col min="15" max="16384" width="11.44140625" style="172"/>
  </cols>
  <sheetData>
    <row r="1" spans="1:14" ht="15" thickBot="1">
      <c r="D1" s="173"/>
    </row>
    <row r="2" spans="1:14" ht="15" thickBot="1">
      <c r="B2" s="848" t="s">
        <v>182</v>
      </c>
      <c r="C2" s="849"/>
      <c r="D2" s="849"/>
      <c r="E2" s="849"/>
      <c r="F2" s="849"/>
      <c r="G2" s="849"/>
      <c r="H2" s="849"/>
      <c r="I2" s="849"/>
      <c r="J2" s="849"/>
      <c r="K2" s="849"/>
      <c r="L2" s="849"/>
      <c r="M2" s="849"/>
      <c r="N2" s="850"/>
    </row>
    <row r="3" spans="1:14" ht="15" thickBot="1">
      <c r="D3" s="173"/>
      <c r="E3" s="174"/>
    </row>
    <row r="4" spans="1:14" s="195" customFormat="1" ht="58.2" thickBot="1">
      <c r="A4" s="192"/>
      <c r="B4" s="184" t="s">
        <v>124</v>
      </c>
      <c r="C4" s="184" t="s">
        <v>125</v>
      </c>
      <c r="D4" s="184" t="s">
        <v>189</v>
      </c>
      <c r="E4" s="193" t="s">
        <v>183</v>
      </c>
      <c r="F4" s="184" t="s">
        <v>188</v>
      </c>
      <c r="G4" s="194"/>
      <c r="H4" s="851" t="s">
        <v>185</v>
      </c>
      <c r="I4" s="852"/>
      <c r="K4" s="853" t="s">
        <v>186</v>
      </c>
      <c r="L4" s="853"/>
      <c r="M4" s="853"/>
      <c r="N4" s="853"/>
    </row>
    <row r="5" spans="1:14">
      <c r="B5" s="175">
        <v>1</v>
      </c>
      <c r="C5" s="175">
        <v>1</v>
      </c>
      <c r="D5" s="205">
        <v>616000</v>
      </c>
      <c r="E5" s="179">
        <v>41640</v>
      </c>
      <c r="F5" s="207">
        <f ca="1">IF(OR(D5="",E5=""),"",ROUND(D5/LOOKUP(E5,SMMLV!$A$2:$A$36,SMMLV!$D$2:$D$106),3))</f>
        <v>1</v>
      </c>
      <c r="H5" s="198" t="s">
        <v>126</v>
      </c>
      <c r="I5" s="208">
        <v>1</v>
      </c>
      <c r="K5" s="204" t="s">
        <v>126</v>
      </c>
      <c r="L5" s="204" t="s">
        <v>127</v>
      </c>
      <c r="M5" s="854" t="s">
        <v>187</v>
      </c>
      <c r="N5" s="854"/>
    </row>
    <row r="6" spans="1:14">
      <c r="B6" s="175">
        <v>1</v>
      </c>
      <c r="C6" s="175">
        <v>2</v>
      </c>
      <c r="D6" s="206">
        <v>589500</v>
      </c>
      <c r="E6" s="176">
        <v>41275</v>
      </c>
      <c r="F6" s="207">
        <f ca="1">IF(OR(D6="",E6=""),"",ROUND(D6/LOOKUP(E6,SMMLV!$A$2:$A$36,SMMLV!$D$2:$D$106),3))</f>
        <v>1</v>
      </c>
      <c r="G6" s="180"/>
      <c r="H6" s="196" t="s">
        <v>127</v>
      </c>
      <c r="I6" s="209">
        <v>1</v>
      </c>
      <c r="J6" s="180"/>
      <c r="K6" s="855">
        <v>1</v>
      </c>
      <c r="L6" s="182">
        <v>1</v>
      </c>
      <c r="M6" s="637">
        <f t="shared" ref="M6:M15" ca="1" si="0">IF(SUMIFS($F$5:$F$1200,$B$5:$B$1200,$K$6,$C$5:$C$1200,$L6)=0,"NO APLICA",ROUND(SUMIFS($F$5:$F$1200,$B$5:$B$1200,$K$6,$C$5:$C$1200,$L6),3))</f>
        <v>1</v>
      </c>
      <c r="N6" s="637"/>
    </row>
    <row r="7" spans="1:14" ht="15" thickBot="1">
      <c r="B7" s="175">
        <v>200</v>
      </c>
      <c r="C7" s="175">
        <v>10</v>
      </c>
      <c r="D7" s="206">
        <v>566700</v>
      </c>
      <c r="E7" s="176">
        <v>40909</v>
      </c>
      <c r="F7" s="207">
        <f ca="1">IF(OR(D7="",E7=""),"",ROUND(D7/LOOKUP(E7,SMMLV!$A$2:$A$36,SMMLV!$D$2:$D$106),3))</f>
        <v>1</v>
      </c>
      <c r="H7" s="191" t="s">
        <v>184</v>
      </c>
      <c r="I7" s="197">
        <f ca="1">IF(OR(I5="",I6=""),"-",IF(SUMIFS($F$5:$F$1200,$B$5:$B$1200,$I$5,$C$5:$C$1200,$I$6)=0,"CONTRATO SIN SUSPENSIÓN",ROUND(SUMIFS($F$5:$F$1200,$B$5:$B$1200,$I$5,$C$5:$C$1200,$I$6),3)))</f>
        <v>1</v>
      </c>
      <c r="K7" s="856"/>
      <c r="L7" s="182">
        <v>2</v>
      </c>
      <c r="M7" s="637">
        <f t="shared" ca="1" si="0"/>
        <v>1</v>
      </c>
      <c r="N7" s="637"/>
    </row>
    <row r="8" spans="1:14">
      <c r="B8" s="175">
        <v>2</v>
      </c>
      <c r="C8" s="175">
        <v>4</v>
      </c>
      <c r="D8" s="206">
        <v>535600</v>
      </c>
      <c r="E8" s="176">
        <v>40544</v>
      </c>
      <c r="F8" s="207">
        <f ca="1">IF(OR(D8="",E8=""),"",ROUND(D8/LOOKUP(E8,SMMLV!$A$2:$A$36,SMMLV!$D$2:$D$106),3))</f>
        <v>1</v>
      </c>
      <c r="K8" s="856"/>
      <c r="L8" s="182">
        <v>3</v>
      </c>
      <c r="M8" s="637" t="str">
        <f t="shared" si="0"/>
        <v>NO APLICA</v>
      </c>
      <c r="N8" s="637"/>
    </row>
    <row r="9" spans="1:14">
      <c r="B9" s="175"/>
      <c r="C9" s="175"/>
      <c r="E9" s="176"/>
      <c r="F9" s="207" t="str">
        <f>IF(OR(D9="",E9=""),"",ROUND(D9/LOOKUP(E9,SMMLV!$A$2:$A$36,SMMLV!$D$2:$D$106),3))</f>
        <v/>
      </c>
      <c r="K9" s="856"/>
      <c r="L9" s="182">
        <v>4</v>
      </c>
      <c r="M9" s="637" t="str">
        <f t="shared" si="0"/>
        <v>NO APLICA</v>
      </c>
      <c r="N9" s="637"/>
    </row>
    <row r="10" spans="1:14">
      <c r="B10" s="175"/>
      <c r="C10" s="175"/>
      <c r="E10" s="176"/>
      <c r="F10" s="207" t="str">
        <f>IF(OR(D10="",E10=""),"",ROUND(D10/LOOKUP(E10,SMMLV!$A$2:$A$36,SMMLV!$D$2:$D$106),3))</f>
        <v/>
      </c>
      <c r="K10" s="856"/>
      <c r="L10" s="182">
        <v>5</v>
      </c>
      <c r="M10" s="637" t="str">
        <f t="shared" si="0"/>
        <v>NO APLICA</v>
      </c>
      <c r="N10" s="637"/>
    </row>
    <row r="11" spans="1:14">
      <c r="B11" s="175"/>
      <c r="C11" s="175"/>
      <c r="E11" s="176"/>
      <c r="F11" s="207" t="str">
        <f>IF(OR(D11="",E11=""),"",ROUND(D11/LOOKUP(E11,SMMLV!$A$2:$A$36,SMMLV!$D$2:$D$106),3))</f>
        <v/>
      </c>
      <c r="K11" s="856"/>
      <c r="L11" s="182">
        <v>6</v>
      </c>
      <c r="M11" s="637" t="str">
        <f t="shared" si="0"/>
        <v>NO APLICA</v>
      </c>
      <c r="N11" s="637"/>
    </row>
    <row r="12" spans="1:14">
      <c r="A12" s="178"/>
      <c r="B12" s="175"/>
      <c r="C12" s="175"/>
      <c r="E12" s="176"/>
      <c r="F12" s="207" t="str">
        <f>IF(OR(D12="",E12=""),"",ROUND(D12/LOOKUP(E12,SMMLV!$A$2:$A$36,SMMLV!$D$2:$D$106),3))</f>
        <v/>
      </c>
      <c r="K12" s="856"/>
      <c r="L12" s="182">
        <v>7</v>
      </c>
      <c r="M12" s="637" t="str">
        <f t="shared" si="0"/>
        <v>NO APLICA</v>
      </c>
      <c r="N12" s="637"/>
    </row>
    <row r="13" spans="1:14">
      <c r="A13" s="177"/>
      <c r="B13" s="175"/>
      <c r="C13" s="175"/>
      <c r="E13" s="176"/>
      <c r="F13" s="207" t="str">
        <f>IF(OR(D13="",E13=""),"",ROUND(D13/LOOKUP(E13,SMMLV!$A$2:$A$36,SMMLV!$D$2:$D$106),3))</f>
        <v/>
      </c>
      <c r="K13" s="856"/>
      <c r="L13" s="182">
        <v>8</v>
      </c>
      <c r="M13" s="637" t="str">
        <f t="shared" si="0"/>
        <v>NO APLICA</v>
      </c>
      <c r="N13" s="637"/>
    </row>
    <row r="14" spans="1:14">
      <c r="B14" s="175"/>
      <c r="C14" s="175"/>
      <c r="E14" s="176"/>
      <c r="F14" s="207" t="str">
        <f>IF(OR(D14="",E14=""),"",ROUND(D14/LOOKUP(E14,SMMLV!$A$2:$A$36,SMMLV!$D$2:$D$106),3))</f>
        <v/>
      </c>
      <c r="K14" s="856"/>
      <c r="L14" s="182">
        <v>9</v>
      </c>
      <c r="M14" s="637" t="str">
        <f t="shared" si="0"/>
        <v>NO APLICA</v>
      </c>
      <c r="N14" s="637"/>
    </row>
    <row r="15" spans="1:14">
      <c r="B15" s="175"/>
      <c r="C15" s="175"/>
      <c r="E15" s="176"/>
      <c r="F15" s="207" t="str">
        <f>IF(OR(D15="",E15=""),"",ROUND(D15/LOOKUP(E15,SMMLV!$A$2:$A$36,SMMLV!$D$2:$D$106),3))</f>
        <v/>
      </c>
      <c r="K15" s="856"/>
      <c r="L15" s="182">
        <v>10</v>
      </c>
      <c r="M15" s="637" t="str">
        <f t="shared" si="0"/>
        <v>NO APLICA</v>
      </c>
      <c r="N15" s="637"/>
    </row>
    <row r="16" spans="1:14">
      <c r="B16" s="175"/>
      <c r="C16" s="175"/>
      <c r="E16" s="176"/>
      <c r="F16" s="207" t="str">
        <f>IF(OR(D16="",E16=""),"",ROUND(D16/LOOKUP(E16,SMMLV!$A$2:$A$36,SMMLV!$D$2:$D$106),3))</f>
        <v/>
      </c>
      <c r="K16" s="856">
        <v>2</v>
      </c>
      <c r="L16" s="182">
        <v>1</v>
      </c>
      <c r="M16" s="637" t="str">
        <f t="shared" ref="M16:M25" si="1">IF(SUMIFS($F$5:$F$1200,$B$5:$B$1200,$K$16,$C$5:$C$1200,$L16)=0,"NO APLICA",ROUND(SUMIFS($F$5:$F$1200,$B$5:$B$1200,$K$16,$C$5:$C$1200,$L16),3))</f>
        <v>NO APLICA</v>
      </c>
      <c r="N16" s="637"/>
    </row>
    <row r="17" spans="2:14">
      <c r="B17" s="175"/>
      <c r="C17" s="175"/>
      <c r="E17" s="176"/>
      <c r="F17" s="207" t="str">
        <f>IF(OR(D17="",E17=""),"",ROUND(D17/LOOKUP(E17,SMMLV!$A$2:$A$36,SMMLV!$D$2:$D$106),3))</f>
        <v/>
      </c>
      <c r="K17" s="856"/>
      <c r="L17" s="182">
        <v>2</v>
      </c>
      <c r="M17" s="637" t="str">
        <f t="shared" si="1"/>
        <v>NO APLICA</v>
      </c>
      <c r="N17" s="637"/>
    </row>
    <row r="18" spans="2:14">
      <c r="B18" s="175"/>
      <c r="C18" s="175"/>
      <c r="E18" s="176"/>
      <c r="F18" s="207" t="str">
        <f>IF(OR(D18="",E18=""),"",ROUND(D18/LOOKUP(E18,SMMLV!$A$2:$A$36,SMMLV!$D$2:$D$106),3))</f>
        <v/>
      </c>
      <c r="K18" s="856"/>
      <c r="L18" s="182">
        <v>3</v>
      </c>
      <c r="M18" s="637" t="str">
        <f t="shared" si="1"/>
        <v>NO APLICA</v>
      </c>
      <c r="N18" s="637"/>
    </row>
    <row r="19" spans="2:14">
      <c r="B19" s="175"/>
      <c r="C19" s="175"/>
      <c r="E19" s="176"/>
      <c r="F19" s="207" t="str">
        <f>IF(OR(D19="",E19=""),"",ROUND(D19/LOOKUP(E19,SMMLV!$A$2:$A$36,SMMLV!$D$2:$D$106),3))</f>
        <v/>
      </c>
      <c r="K19" s="856"/>
      <c r="L19" s="182">
        <v>4</v>
      </c>
      <c r="M19" s="637">
        <f t="shared" ca="1" si="1"/>
        <v>1</v>
      </c>
      <c r="N19" s="637"/>
    </row>
    <row r="20" spans="2:14">
      <c r="B20" s="175"/>
      <c r="C20" s="175"/>
      <c r="E20" s="176"/>
      <c r="F20" s="207" t="str">
        <f>IF(OR(D20="",E20=""),"",ROUND(D20/LOOKUP(E20,SMMLV!$A$2:$A$36,SMMLV!$D$2:$D$106),3))</f>
        <v/>
      </c>
      <c r="H20" s="857"/>
      <c r="I20" s="857"/>
      <c r="K20" s="856"/>
      <c r="L20" s="182">
        <v>5</v>
      </c>
      <c r="M20" s="637" t="str">
        <f t="shared" si="1"/>
        <v>NO APLICA</v>
      </c>
      <c r="N20" s="637"/>
    </row>
    <row r="21" spans="2:14">
      <c r="B21" s="175"/>
      <c r="C21" s="175"/>
      <c r="E21" s="176"/>
      <c r="F21" s="207" t="str">
        <f>IF(OR(D21="",E21=""),"",ROUND(D21/LOOKUP(E21,SMMLV!$A$2:$A$36,SMMLV!$D$2:$D$106),3))</f>
        <v/>
      </c>
      <c r="H21" s="857"/>
      <c r="I21" s="857"/>
      <c r="K21" s="856"/>
      <c r="L21" s="182">
        <v>6</v>
      </c>
      <c r="M21" s="637" t="str">
        <f t="shared" si="1"/>
        <v>NO APLICA</v>
      </c>
      <c r="N21" s="637"/>
    </row>
    <row r="22" spans="2:14">
      <c r="B22" s="175"/>
      <c r="C22" s="175"/>
      <c r="E22" s="176"/>
      <c r="F22" s="207" t="str">
        <f>IF(OR(D22="",E22=""),"",ROUND(D22/LOOKUP(E22,SMMLV!$A$2:$A$36,SMMLV!$D$2:$D$106),3))</f>
        <v/>
      </c>
      <c r="K22" s="856"/>
      <c r="L22" s="182">
        <v>7</v>
      </c>
      <c r="M22" s="637" t="str">
        <f t="shared" si="1"/>
        <v>NO APLICA</v>
      </c>
      <c r="N22" s="637"/>
    </row>
    <row r="23" spans="2:14">
      <c r="B23" s="175"/>
      <c r="C23" s="175"/>
      <c r="E23" s="176"/>
      <c r="F23" s="207" t="str">
        <f>IF(OR(D23="",E23=""),"",ROUND(D23/LOOKUP(E23,SMMLV!$A$2:$A$36,SMMLV!$D$2:$D$106),3))</f>
        <v/>
      </c>
      <c r="K23" s="856"/>
      <c r="L23" s="182">
        <v>8</v>
      </c>
      <c r="M23" s="637" t="str">
        <f t="shared" si="1"/>
        <v>NO APLICA</v>
      </c>
      <c r="N23" s="637"/>
    </row>
    <row r="24" spans="2:14">
      <c r="B24" s="175"/>
      <c r="C24" s="175"/>
      <c r="E24" s="176"/>
      <c r="F24" s="207" t="str">
        <f>IF(OR(D24="",E24=""),"",ROUND(D24/LOOKUP(E24,SMMLV!$A$2:$A$36,SMMLV!$D$2:$D$106),3))</f>
        <v/>
      </c>
      <c r="K24" s="856"/>
      <c r="L24" s="182">
        <v>9</v>
      </c>
      <c r="M24" s="637" t="str">
        <f t="shared" si="1"/>
        <v>NO APLICA</v>
      </c>
      <c r="N24" s="637"/>
    </row>
    <row r="25" spans="2:14">
      <c r="B25" s="175"/>
      <c r="C25" s="175"/>
      <c r="E25" s="176"/>
      <c r="F25" s="207" t="str">
        <f>IF(OR(D25="",E25=""),"",ROUND(D25/LOOKUP(E25,SMMLV!$A$2:$A$36,SMMLV!$D$2:$D$106),3))</f>
        <v/>
      </c>
      <c r="K25" s="856"/>
      <c r="L25" s="182">
        <v>10</v>
      </c>
      <c r="M25" s="637" t="str">
        <f t="shared" si="1"/>
        <v>NO APLICA</v>
      </c>
      <c r="N25" s="637"/>
    </row>
    <row r="26" spans="2:14">
      <c r="B26" s="175"/>
      <c r="C26" s="175"/>
      <c r="E26" s="176"/>
      <c r="F26" s="207" t="str">
        <f>IF(OR(D26="",E26=""),"",ROUND(D26/LOOKUP(E26,SMMLV!$A$2:$A$36,SMMLV!$D$2:$D$106),3))</f>
        <v/>
      </c>
      <c r="K26" s="856">
        <v>3</v>
      </c>
      <c r="L26" s="182">
        <v>1</v>
      </c>
      <c r="M26" s="637" t="str">
        <f t="shared" ref="M26:M35" si="2">IF(SUMIFS($F$5:$F$1200,$B$5:$B$1200,$K$26,$C$5:$C$1200,$L26)=0,"NO APLICA",ROUND(SUMIFS($F$5:$F$1200,$B$5:$B$1200,$K$26,$C$5:$C$1200,$L26),3))</f>
        <v>NO APLICA</v>
      </c>
      <c r="N26" s="637"/>
    </row>
    <row r="27" spans="2:14">
      <c r="B27" s="175"/>
      <c r="C27" s="175"/>
      <c r="E27" s="176"/>
      <c r="F27" s="207" t="str">
        <f>IF(OR(D27="",E27=""),"",ROUND(D27/LOOKUP(E27,SMMLV!$A$2:$A$36,SMMLV!$D$2:$D$106),3))</f>
        <v/>
      </c>
      <c r="K27" s="856"/>
      <c r="L27" s="182">
        <v>2</v>
      </c>
      <c r="M27" s="637" t="str">
        <f t="shared" si="2"/>
        <v>NO APLICA</v>
      </c>
      <c r="N27" s="637"/>
    </row>
    <row r="28" spans="2:14">
      <c r="B28" s="175"/>
      <c r="C28" s="175"/>
      <c r="E28" s="176"/>
      <c r="F28" s="207" t="str">
        <f>IF(OR(D28="",E28=""),"",ROUND(D28/LOOKUP(E28,SMMLV!$A$2:$A$36,SMMLV!$D$2:$D$106),3))</f>
        <v/>
      </c>
      <c r="K28" s="856"/>
      <c r="L28" s="182">
        <v>3</v>
      </c>
      <c r="M28" s="637" t="str">
        <f t="shared" si="2"/>
        <v>NO APLICA</v>
      </c>
      <c r="N28" s="637"/>
    </row>
    <row r="29" spans="2:14">
      <c r="B29" s="175"/>
      <c r="C29" s="175"/>
      <c r="E29" s="176"/>
      <c r="F29" s="207" t="str">
        <f>IF(OR(D29="",E29=""),"",ROUND(D29/LOOKUP(E29,SMMLV!$A$2:$A$36,SMMLV!$D$2:$D$106),3))</f>
        <v/>
      </c>
      <c r="K29" s="856"/>
      <c r="L29" s="182">
        <v>4</v>
      </c>
      <c r="M29" s="637" t="str">
        <f t="shared" si="2"/>
        <v>NO APLICA</v>
      </c>
      <c r="N29" s="637"/>
    </row>
    <row r="30" spans="2:14">
      <c r="B30" s="175"/>
      <c r="C30" s="175"/>
      <c r="E30" s="176"/>
      <c r="F30" s="207" t="str">
        <f>IF(OR(D30="",E30=""),"",ROUND(D30/LOOKUP(E30,SMMLV!$A$2:$A$36,SMMLV!$D$2:$D$106),3))</f>
        <v/>
      </c>
      <c r="K30" s="856"/>
      <c r="L30" s="182">
        <v>5</v>
      </c>
      <c r="M30" s="637" t="str">
        <f t="shared" si="2"/>
        <v>NO APLICA</v>
      </c>
      <c r="N30" s="637"/>
    </row>
    <row r="31" spans="2:14">
      <c r="B31" s="175"/>
      <c r="C31" s="175"/>
      <c r="E31" s="176"/>
      <c r="F31" s="207" t="str">
        <f>IF(OR(D31="",E31=""),"",ROUND(D31/LOOKUP(E31,SMMLV!$A$2:$A$36,SMMLV!$D$2:$D$106),3))</f>
        <v/>
      </c>
      <c r="K31" s="856"/>
      <c r="L31" s="182">
        <v>6</v>
      </c>
      <c r="M31" s="637" t="str">
        <f t="shared" si="2"/>
        <v>NO APLICA</v>
      </c>
      <c r="N31" s="637"/>
    </row>
    <row r="32" spans="2:14">
      <c r="B32" s="175"/>
      <c r="C32" s="175"/>
      <c r="E32" s="176"/>
      <c r="F32" s="207" t="str">
        <f>IF(OR(D32="",E32=""),"",ROUND(D32/LOOKUP(E32,SMMLV!$A$2:$A$36,SMMLV!$D$2:$D$106),3))</f>
        <v/>
      </c>
      <c r="K32" s="856"/>
      <c r="L32" s="182">
        <v>7</v>
      </c>
      <c r="M32" s="637" t="str">
        <f t="shared" si="2"/>
        <v>NO APLICA</v>
      </c>
      <c r="N32" s="637"/>
    </row>
    <row r="33" spans="2:14">
      <c r="B33" s="175"/>
      <c r="C33" s="175"/>
      <c r="E33" s="176"/>
      <c r="F33" s="207" t="str">
        <f>IF(OR(D33="",E33=""),"",ROUND(D33/LOOKUP(E33,SMMLV!$A$2:$A$36,SMMLV!$D$2:$D$106),3))</f>
        <v/>
      </c>
      <c r="K33" s="856"/>
      <c r="L33" s="182">
        <v>8</v>
      </c>
      <c r="M33" s="637" t="str">
        <f t="shared" si="2"/>
        <v>NO APLICA</v>
      </c>
      <c r="N33" s="637"/>
    </row>
    <row r="34" spans="2:14">
      <c r="B34" s="175"/>
      <c r="C34" s="175"/>
      <c r="E34" s="176"/>
      <c r="F34" s="207" t="str">
        <f>IF(OR(D34="",E34=""),"",ROUND(D34/LOOKUP(E34,SMMLV!$A$2:$A$36,SMMLV!$D$2:$D$106),3))</f>
        <v/>
      </c>
      <c r="K34" s="856"/>
      <c r="L34" s="182">
        <v>9</v>
      </c>
      <c r="M34" s="637" t="str">
        <f t="shared" si="2"/>
        <v>NO APLICA</v>
      </c>
      <c r="N34" s="637"/>
    </row>
    <row r="35" spans="2:14">
      <c r="B35" s="175"/>
      <c r="C35" s="175"/>
      <c r="E35" s="176"/>
      <c r="F35" s="207" t="str">
        <f>IF(OR(D35="",E35=""),"",ROUND(D35/LOOKUP(E35,SMMLV!$A$2:$A$36,SMMLV!$D$2:$D$106),3))</f>
        <v/>
      </c>
      <c r="K35" s="856"/>
      <c r="L35" s="182">
        <v>10</v>
      </c>
      <c r="M35" s="637" t="str">
        <f t="shared" si="2"/>
        <v>NO APLICA</v>
      </c>
      <c r="N35" s="637"/>
    </row>
    <row r="36" spans="2:14">
      <c r="B36" s="175"/>
      <c r="C36" s="175"/>
      <c r="E36" s="176"/>
      <c r="F36" s="207" t="str">
        <f>IF(OR(D36="",E36=""),"",ROUND(D36/LOOKUP(E36,SMMLV!$A$2:$A$36,SMMLV!$D$2:$D$106),3))</f>
        <v/>
      </c>
      <c r="K36" s="856">
        <v>4</v>
      </c>
      <c r="L36" s="182">
        <v>1</v>
      </c>
      <c r="M36" s="637" t="str">
        <f t="shared" ref="M36:M45" si="3">IF(SUMIFS($F$5:$F$1200,$B$5:$B$1200,$K$36,$C$5:$C$1200,$L36)=0,"NO APLICA",ROUND(SUMIFS($F$5:$F$1200,$B$5:$B$1200,$K$36,$C$5:$C$1200,$L36),3))</f>
        <v>NO APLICA</v>
      </c>
      <c r="N36" s="637"/>
    </row>
    <row r="37" spans="2:14">
      <c r="B37" s="175"/>
      <c r="C37" s="175"/>
      <c r="E37" s="176"/>
      <c r="F37" s="207" t="str">
        <f>IF(OR(D37="",E37=""),"",ROUND(D37/LOOKUP(E37,SMMLV!$A$2:$A$36,SMMLV!$D$2:$D$106),3))</f>
        <v/>
      </c>
      <c r="K37" s="856"/>
      <c r="L37" s="182">
        <v>2</v>
      </c>
      <c r="M37" s="637" t="str">
        <f t="shared" si="3"/>
        <v>NO APLICA</v>
      </c>
      <c r="N37" s="637"/>
    </row>
    <row r="38" spans="2:14">
      <c r="B38" s="175"/>
      <c r="C38" s="175"/>
      <c r="E38" s="176"/>
      <c r="F38" s="207" t="str">
        <f>IF(OR(D38="",E38=""),"",ROUND(D38/LOOKUP(E38,SMMLV!$A$2:$A$36,SMMLV!$D$2:$D$106),3))</f>
        <v/>
      </c>
      <c r="K38" s="856"/>
      <c r="L38" s="182">
        <v>3</v>
      </c>
      <c r="M38" s="637" t="str">
        <f t="shared" si="3"/>
        <v>NO APLICA</v>
      </c>
      <c r="N38" s="637"/>
    </row>
    <row r="39" spans="2:14">
      <c r="B39" s="175"/>
      <c r="C39" s="175"/>
      <c r="E39" s="176"/>
      <c r="F39" s="207" t="str">
        <f>IF(OR(D39="",E39=""),"",ROUND(D39/LOOKUP(E39,SMMLV!$A$2:$A$36,SMMLV!$D$2:$D$106),3))</f>
        <v/>
      </c>
      <c r="K39" s="856"/>
      <c r="L39" s="182">
        <v>4</v>
      </c>
      <c r="M39" s="637" t="str">
        <f t="shared" si="3"/>
        <v>NO APLICA</v>
      </c>
      <c r="N39" s="637"/>
    </row>
    <row r="40" spans="2:14">
      <c r="B40" s="175"/>
      <c r="C40" s="175"/>
      <c r="E40" s="176"/>
      <c r="F40" s="207" t="str">
        <f>IF(OR(D40="",E40=""),"",ROUND(D40/LOOKUP(E40,SMMLV!$A$2:$A$36,SMMLV!$D$2:$D$106),3))</f>
        <v/>
      </c>
      <c r="K40" s="856"/>
      <c r="L40" s="182">
        <v>5</v>
      </c>
      <c r="M40" s="637" t="str">
        <f t="shared" si="3"/>
        <v>NO APLICA</v>
      </c>
      <c r="N40" s="637"/>
    </row>
    <row r="41" spans="2:14">
      <c r="B41" s="175"/>
      <c r="C41" s="175"/>
      <c r="E41" s="176"/>
      <c r="F41" s="207" t="str">
        <f>IF(OR(D41="",E41=""),"",ROUND(D41/LOOKUP(E41,SMMLV!$A$2:$A$36,SMMLV!$D$2:$D$106),3))</f>
        <v/>
      </c>
      <c r="K41" s="856"/>
      <c r="L41" s="182">
        <v>6</v>
      </c>
      <c r="M41" s="637" t="str">
        <f t="shared" si="3"/>
        <v>NO APLICA</v>
      </c>
      <c r="N41" s="637"/>
    </row>
    <row r="42" spans="2:14">
      <c r="B42" s="175"/>
      <c r="C42" s="175"/>
      <c r="E42" s="176"/>
      <c r="F42" s="207" t="str">
        <f>IF(OR(D42="",E42=""),"",ROUND(D42/LOOKUP(E42,SMMLV!$A$2:$A$36,SMMLV!$D$2:$D$106),3))</f>
        <v/>
      </c>
      <c r="K42" s="856"/>
      <c r="L42" s="182">
        <v>7</v>
      </c>
      <c r="M42" s="637" t="str">
        <f t="shared" si="3"/>
        <v>NO APLICA</v>
      </c>
      <c r="N42" s="637"/>
    </row>
    <row r="43" spans="2:14">
      <c r="B43" s="175"/>
      <c r="C43" s="175"/>
      <c r="E43" s="176"/>
      <c r="F43" s="207" t="str">
        <f>IF(OR(D43="",E43=""),"",ROUND(D43/LOOKUP(E43,SMMLV!$A$2:$A$36,SMMLV!$D$2:$D$106),3))</f>
        <v/>
      </c>
      <c r="K43" s="856"/>
      <c r="L43" s="182">
        <v>8</v>
      </c>
      <c r="M43" s="637" t="str">
        <f t="shared" si="3"/>
        <v>NO APLICA</v>
      </c>
      <c r="N43" s="637"/>
    </row>
    <row r="44" spans="2:14">
      <c r="B44" s="175"/>
      <c r="C44" s="175"/>
      <c r="E44" s="176"/>
      <c r="F44" s="207" t="str">
        <f>IF(OR(D44="",E44=""),"",ROUND(D44/LOOKUP(E44,SMMLV!$A$2:$A$36,SMMLV!$D$2:$D$106),3))</f>
        <v/>
      </c>
      <c r="K44" s="856"/>
      <c r="L44" s="182">
        <v>9</v>
      </c>
      <c r="M44" s="637" t="str">
        <f t="shared" si="3"/>
        <v>NO APLICA</v>
      </c>
      <c r="N44" s="637"/>
    </row>
    <row r="45" spans="2:14">
      <c r="B45" s="175"/>
      <c r="C45" s="175"/>
      <c r="E45" s="176"/>
      <c r="F45" s="207" t="str">
        <f>IF(OR(D45="",E45=""),"",ROUND(D45/LOOKUP(E45,SMMLV!$A$2:$A$36,SMMLV!$D$2:$D$106),3))</f>
        <v/>
      </c>
      <c r="K45" s="856"/>
      <c r="L45" s="182">
        <v>10</v>
      </c>
      <c r="M45" s="637" t="str">
        <f t="shared" si="3"/>
        <v>NO APLICA</v>
      </c>
      <c r="N45" s="637"/>
    </row>
    <row r="46" spans="2:14">
      <c r="B46" s="175"/>
      <c r="C46" s="175"/>
      <c r="E46" s="176"/>
      <c r="F46" s="207" t="str">
        <f>IF(OR(D46="",E46=""),"",ROUND(D46/LOOKUP(E46,SMMLV!$A$2:$A$36,SMMLV!$D$2:$D$106),3))</f>
        <v/>
      </c>
      <c r="K46" s="856">
        <v>5</v>
      </c>
      <c r="L46" s="182">
        <v>1</v>
      </c>
      <c r="M46" s="637" t="str">
        <f t="shared" ref="M46:M55" si="4">IF(SUMIFS($F$5:$F$1200,$B$5:$B$1200,$K$46,$C$5:$C$1200,$L46)=0,"NO APLICA",ROUND(SUMIFS($F$5:$F$1200,$B$5:$B$1200,$K$46,$C$5:$C$1200,$L46),3))</f>
        <v>NO APLICA</v>
      </c>
      <c r="N46" s="637"/>
    </row>
    <row r="47" spans="2:14">
      <c r="B47" s="175"/>
      <c r="C47" s="175"/>
      <c r="E47" s="176"/>
      <c r="F47" s="207" t="str">
        <f>IF(OR(D47="",E47=""),"",ROUND(D47/LOOKUP(E47,SMMLV!$A$2:$A$36,SMMLV!$D$2:$D$106),3))</f>
        <v/>
      </c>
      <c r="K47" s="856"/>
      <c r="L47" s="182">
        <v>2</v>
      </c>
      <c r="M47" s="637" t="str">
        <f t="shared" si="4"/>
        <v>NO APLICA</v>
      </c>
      <c r="N47" s="637"/>
    </row>
    <row r="48" spans="2:14">
      <c r="B48" s="175"/>
      <c r="C48" s="175"/>
      <c r="E48" s="176"/>
      <c r="F48" s="207" t="str">
        <f>IF(OR(D48="",E48=""),"",ROUND(D48/LOOKUP(E48,SMMLV!$A$2:$A$36,SMMLV!$D$2:$D$106),3))</f>
        <v/>
      </c>
      <c r="K48" s="856"/>
      <c r="L48" s="182">
        <v>3</v>
      </c>
      <c r="M48" s="637" t="str">
        <f t="shared" si="4"/>
        <v>NO APLICA</v>
      </c>
      <c r="N48" s="637"/>
    </row>
    <row r="49" spans="2:14">
      <c r="B49" s="175"/>
      <c r="C49" s="175"/>
      <c r="E49" s="176"/>
      <c r="F49" s="207" t="str">
        <f>IF(OR(D49="",E49=""),"",ROUND(D49/LOOKUP(E49,SMMLV!$A$2:$A$36,SMMLV!$D$2:$D$106),3))</f>
        <v/>
      </c>
      <c r="K49" s="856"/>
      <c r="L49" s="182">
        <v>4</v>
      </c>
      <c r="M49" s="637" t="str">
        <f t="shared" si="4"/>
        <v>NO APLICA</v>
      </c>
      <c r="N49" s="637"/>
    </row>
    <row r="50" spans="2:14">
      <c r="B50" s="175"/>
      <c r="C50" s="175"/>
      <c r="E50" s="176"/>
      <c r="F50" s="207" t="str">
        <f>IF(OR(D50="",E50=""),"",ROUND(D50/LOOKUP(E50,SMMLV!$A$2:$A$36,SMMLV!$D$2:$D$106),3))</f>
        <v/>
      </c>
      <c r="K50" s="856"/>
      <c r="L50" s="182">
        <v>5</v>
      </c>
      <c r="M50" s="637" t="str">
        <f t="shared" si="4"/>
        <v>NO APLICA</v>
      </c>
      <c r="N50" s="637"/>
    </row>
    <row r="51" spans="2:14">
      <c r="B51" s="175"/>
      <c r="C51" s="175"/>
      <c r="E51" s="176"/>
      <c r="F51" s="207" t="str">
        <f>IF(OR(D51="",E51=""),"",ROUND(D51/LOOKUP(E51,SMMLV!$A$2:$A$36,SMMLV!$D$2:$D$106),3))</f>
        <v/>
      </c>
      <c r="K51" s="856"/>
      <c r="L51" s="182">
        <v>6</v>
      </c>
      <c r="M51" s="637" t="str">
        <f t="shared" si="4"/>
        <v>NO APLICA</v>
      </c>
      <c r="N51" s="637"/>
    </row>
    <row r="52" spans="2:14">
      <c r="B52" s="175"/>
      <c r="C52" s="175"/>
      <c r="E52" s="176"/>
      <c r="F52" s="207" t="str">
        <f>IF(OR(D52="",E52=""),"",ROUND(D52/LOOKUP(E52,SMMLV!$A$2:$A$36,SMMLV!$D$2:$D$106),3))</f>
        <v/>
      </c>
      <c r="K52" s="856"/>
      <c r="L52" s="182">
        <v>7</v>
      </c>
      <c r="M52" s="637" t="str">
        <f t="shared" si="4"/>
        <v>NO APLICA</v>
      </c>
      <c r="N52" s="637"/>
    </row>
    <row r="53" spans="2:14">
      <c r="B53" s="175"/>
      <c r="C53" s="175"/>
      <c r="E53" s="176"/>
      <c r="F53" s="207" t="str">
        <f>IF(OR(D53="",E53=""),"",ROUND(D53/LOOKUP(E53,SMMLV!$A$2:$A$36,SMMLV!$D$2:$D$106),3))</f>
        <v/>
      </c>
      <c r="K53" s="856"/>
      <c r="L53" s="182">
        <v>8</v>
      </c>
      <c r="M53" s="637" t="str">
        <f t="shared" si="4"/>
        <v>NO APLICA</v>
      </c>
      <c r="N53" s="637"/>
    </row>
    <row r="54" spans="2:14">
      <c r="B54" s="175"/>
      <c r="C54" s="175"/>
      <c r="E54" s="176"/>
      <c r="F54" s="207" t="str">
        <f>IF(OR(D54="",E54=""),"",ROUND(D54/LOOKUP(E54,SMMLV!$A$2:$A$36,SMMLV!$D$2:$D$106),3))</f>
        <v/>
      </c>
      <c r="K54" s="856"/>
      <c r="L54" s="182">
        <v>9</v>
      </c>
      <c r="M54" s="637" t="str">
        <f t="shared" si="4"/>
        <v>NO APLICA</v>
      </c>
      <c r="N54" s="637"/>
    </row>
    <row r="55" spans="2:14">
      <c r="B55" s="175"/>
      <c r="C55" s="175"/>
      <c r="E55" s="176"/>
      <c r="F55" s="207" t="str">
        <f>IF(OR(D55="",E55=""),"",ROUND(D55/LOOKUP(E55,SMMLV!$A$2:$A$36,SMMLV!$D$2:$D$106),3))</f>
        <v/>
      </c>
      <c r="K55" s="856"/>
      <c r="L55" s="182">
        <v>10</v>
      </c>
      <c r="M55" s="637" t="str">
        <f t="shared" si="4"/>
        <v>NO APLICA</v>
      </c>
      <c r="N55" s="637"/>
    </row>
    <row r="56" spans="2:14">
      <c r="B56" s="175"/>
      <c r="C56" s="175"/>
      <c r="E56" s="176"/>
      <c r="F56" s="207" t="str">
        <f>IF(OR(D56="",E56=""),"",ROUND(D56/LOOKUP(E56,SMMLV!$A$2:$A$36,SMMLV!$D$2:$D$106),3))</f>
        <v/>
      </c>
      <c r="K56" s="856">
        <v>6</v>
      </c>
      <c r="L56" s="182">
        <v>1</v>
      </c>
      <c r="M56" s="637" t="str">
        <f t="shared" ref="M56:M65" si="5">IF(SUMIFS($F$5:$F$1200,$B$5:$B$1200,$K$56,$C$5:$C$1200,$L56)=0,"NO APLICA",ROUND(SUMIFS($F$5:$F$1200,$B$5:$B$1200,$K$56,$C$5:$C$1200,$L56),3))</f>
        <v>NO APLICA</v>
      </c>
      <c r="N56" s="637"/>
    </row>
    <row r="57" spans="2:14">
      <c r="B57" s="175"/>
      <c r="C57" s="175"/>
      <c r="E57" s="176"/>
      <c r="F57" s="207" t="str">
        <f>IF(OR(D57="",E57=""),"",ROUND(D57/LOOKUP(E57,SMMLV!$A$2:$A$36,SMMLV!$D$2:$D$106),3))</f>
        <v/>
      </c>
      <c r="K57" s="856"/>
      <c r="L57" s="182">
        <v>2</v>
      </c>
      <c r="M57" s="637" t="str">
        <f t="shared" si="5"/>
        <v>NO APLICA</v>
      </c>
      <c r="N57" s="637"/>
    </row>
    <row r="58" spans="2:14">
      <c r="B58" s="175"/>
      <c r="C58" s="175"/>
      <c r="E58" s="176"/>
      <c r="F58" s="207" t="str">
        <f>IF(OR(D58="",E58=""),"",ROUND(D58/LOOKUP(E58,SMMLV!$A$2:$A$36,SMMLV!$D$2:$D$106),3))</f>
        <v/>
      </c>
      <c r="K58" s="856"/>
      <c r="L58" s="182">
        <v>3</v>
      </c>
      <c r="M58" s="637" t="str">
        <f t="shared" si="5"/>
        <v>NO APLICA</v>
      </c>
      <c r="N58" s="637"/>
    </row>
    <row r="59" spans="2:14">
      <c r="B59" s="175"/>
      <c r="C59" s="175"/>
      <c r="E59" s="176"/>
      <c r="F59" s="207" t="str">
        <f>IF(OR(D59="",E59=""),"",ROUND(D59/LOOKUP(E59,SMMLV!$A$2:$A$36,SMMLV!$D$2:$D$106),3))</f>
        <v/>
      </c>
      <c r="K59" s="856"/>
      <c r="L59" s="182">
        <v>4</v>
      </c>
      <c r="M59" s="637" t="str">
        <f t="shared" si="5"/>
        <v>NO APLICA</v>
      </c>
      <c r="N59" s="637"/>
    </row>
    <row r="60" spans="2:14">
      <c r="B60" s="175"/>
      <c r="C60" s="175"/>
      <c r="E60" s="176"/>
      <c r="F60" s="207" t="str">
        <f>IF(OR(D60="",E60=""),"",ROUND(D60/LOOKUP(E60,SMMLV!$A$2:$A$36,SMMLV!$D$2:$D$106),3))</f>
        <v/>
      </c>
      <c r="K60" s="856"/>
      <c r="L60" s="182">
        <v>5</v>
      </c>
      <c r="M60" s="637" t="str">
        <f t="shared" si="5"/>
        <v>NO APLICA</v>
      </c>
      <c r="N60" s="637"/>
    </row>
    <row r="61" spans="2:14">
      <c r="B61" s="175"/>
      <c r="C61" s="175"/>
      <c r="E61" s="176"/>
      <c r="F61" s="207" t="str">
        <f>IF(OR(D61="",E61=""),"",ROUND(D61/LOOKUP(E61,SMMLV!$A$2:$A$36,SMMLV!$D$2:$D$106),3))</f>
        <v/>
      </c>
      <c r="K61" s="856"/>
      <c r="L61" s="182">
        <v>6</v>
      </c>
      <c r="M61" s="637" t="str">
        <f t="shared" si="5"/>
        <v>NO APLICA</v>
      </c>
      <c r="N61" s="637"/>
    </row>
    <row r="62" spans="2:14">
      <c r="B62" s="175"/>
      <c r="C62" s="175"/>
      <c r="E62" s="176"/>
      <c r="F62" s="207" t="str">
        <f>IF(OR(D62="",E62=""),"",ROUND(D62/LOOKUP(E62,SMMLV!$A$2:$A$36,SMMLV!$D$2:$D$106),3))</f>
        <v/>
      </c>
      <c r="K62" s="856"/>
      <c r="L62" s="182">
        <v>7</v>
      </c>
      <c r="M62" s="637" t="str">
        <f t="shared" si="5"/>
        <v>NO APLICA</v>
      </c>
      <c r="N62" s="637"/>
    </row>
    <row r="63" spans="2:14">
      <c r="B63" s="175"/>
      <c r="C63" s="175"/>
      <c r="E63" s="176"/>
      <c r="F63" s="207" t="str">
        <f>IF(OR(D63="",E63=""),"",ROUND(D63/LOOKUP(E63,SMMLV!$A$2:$A$36,SMMLV!$D$2:$D$106),3))</f>
        <v/>
      </c>
      <c r="K63" s="856"/>
      <c r="L63" s="182">
        <v>8</v>
      </c>
      <c r="M63" s="637" t="str">
        <f t="shared" si="5"/>
        <v>NO APLICA</v>
      </c>
      <c r="N63" s="637"/>
    </row>
    <row r="64" spans="2:14">
      <c r="B64" s="175"/>
      <c r="C64" s="175"/>
      <c r="E64" s="176"/>
      <c r="F64" s="207" t="str">
        <f>IF(OR(D64="",E64=""),"",ROUND(D64/LOOKUP(E64,SMMLV!$A$2:$A$36,SMMLV!$D$2:$D$106),3))</f>
        <v/>
      </c>
      <c r="K64" s="856"/>
      <c r="L64" s="182">
        <v>9</v>
      </c>
      <c r="M64" s="637" t="str">
        <f t="shared" si="5"/>
        <v>NO APLICA</v>
      </c>
      <c r="N64" s="637"/>
    </row>
    <row r="65" spans="2:14">
      <c r="B65" s="175"/>
      <c r="C65" s="175"/>
      <c r="E65" s="176"/>
      <c r="F65" s="207" t="str">
        <f>IF(OR(D65="",E65=""),"",ROUND(D65/LOOKUP(E65,SMMLV!$A$2:$A$36,SMMLV!$D$2:$D$106),3))</f>
        <v/>
      </c>
      <c r="K65" s="856"/>
      <c r="L65" s="182">
        <v>10</v>
      </c>
      <c r="M65" s="637" t="str">
        <f t="shared" si="5"/>
        <v>NO APLICA</v>
      </c>
      <c r="N65" s="637"/>
    </row>
    <row r="66" spans="2:14">
      <c r="B66" s="175"/>
      <c r="C66" s="175"/>
      <c r="E66" s="176"/>
      <c r="F66" s="207" t="str">
        <f>IF(OR(D66="",E66=""),"",ROUND(D66/LOOKUP(E66,SMMLV!$A$2:$A$36,SMMLV!$D$2:$D$106),3))</f>
        <v/>
      </c>
      <c r="K66" s="856">
        <v>7</v>
      </c>
      <c r="L66" s="182">
        <v>1</v>
      </c>
      <c r="M66" s="637" t="str">
        <f t="shared" ref="M66:M75" si="6">IF(SUMIFS($F$5:$F$1200,$B$5:$B$1200,$K$66,$C$5:$C$1200,$L66)=0,"NO APLICA",ROUND(SUMIFS($F$5:$F$1200,$B$5:$B$1200,$K$66,$C$5:$C$1200,$L66),3))</f>
        <v>NO APLICA</v>
      </c>
      <c r="N66" s="637"/>
    </row>
    <row r="67" spans="2:14">
      <c r="B67" s="175"/>
      <c r="C67" s="175"/>
      <c r="E67" s="176"/>
      <c r="F67" s="207" t="str">
        <f>IF(OR(D67="",E67=""),"",ROUND(D67/LOOKUP(E67,SMMLV!$A$2:$A$36,SMMLV!$D$2:$D$106),3))</f>
        <v/>
      </c>
      <c r="K67" s="856"/>
      <c r="L67" s="182">
        <v>2</v>
      </c>
      <c r="M67" s="637" t="str">
        <f t="shared" si="6"/>
        <v>NO APLICA</v>
      </c>
      <c r="N67" s="637"/>
    </row>
    <row r="68" spans="2:14">
      <c r="B68" s="175"/>
      <c r="C68" s="175"/>
      <c r="E68" s="176"/>
      <c r="F68" s="207" t="str">
        <f>IF(OR(D68="",E68=""),"",ROUND(D68/LOOKUP(E68,SMMLV!$A$2:$A$36,SMMLV!$D$2:$D$106),3))</f>
        <v/>
      </c>
      <c r="K68" s="856"/>
      <c r="L68" s="182">
        <v>3</v>
      </c>
      <c r="M68" s="637" t="str">
        <f t="shared" si="6"/>
        <v>NO APLICA</v>
      </c>
      <c r="N68" s="637"/>
    </row>
    <row r="69" spans="2:14">
      <c r="B69" s="175"/>
      <c r="C69" s="175"/>
      <c r="E69" s="176"/>
      <c r="F69" s="207" t="str">
        <f>IF(OR(D69="",E69=""),"",ROUND(D69/LOOKUP(E69,SMMLV!$A$2:$A$36,SMMLV!$D$2:$D$106),3))</f>
        <v/>
      </c>
      <c r="K69" s="856"/>
      <c r="L69" s="182">
        <v>4</v>
      </c>
      <c r="M69" s="637" t="str">
        <f t="shared" si="6"/>
        <v>NO APLICA</v>
      </c>
      <c r="N69" s="637"/>
    </row>
    <row r="70" spans="2:14">
      <c r="B70" s="175"/>
      <c r="C70" s="175"/>
      <c r="E70" s="176"/>
      <c r="F70" s="207" t="str">
        <f>IF(OR(D70="",E70=""),"",ROUND(D70/LOOKUP(E70,SMMLV!$A$2:$A$36,SMMLV!$D$2:$D$106),3))</f>
        <v/>
      </c>
      <c r="K70" s="856"/>
      <c r="L70" s="182">
        <v>5</v>
      </c>
      <c r="M70" s="637" t="str">
        <f t="shared" si="6"/>
        <v>NO APLICA</v>
      </c>
      <c r="N70" s="637"/>
    </row>
    <row r="71" spans="2:14">
      <c r="B71" s="175"/>
      <c r="C71" s="175"/>
      <c r="E71" s="176"/>
      <c r="F71" s="207" t="str">
        <f>IF(OR(D71="",E71=""),"",ROUND(D71/LOOKUP(E71,SMMLV!$A$2:$A$36,SMMLV!$D$2:$D$106),3))</f>
        <v/>
      </c>
      <c r="K71" s="856"/>
      <c r="L71" s="182">
        <v>6</v>
      </c>
      <c r="M71" s="637" t="str">
        <f t="shared" si="6"/>
        <v>NO APLICA</v>
      </c>
      <c r="N71" s="637"/>
    </row>
    <row r="72" spans="2:14">
      <c r="B72" s="175"/>
      <c r="C72" s="175"/>
      <c r="E72" s="176"/>
      <c r="F72" s="207" t="str">
        <f>IF(OR(D72="",E72=""),"",ROUND(D72/LOOKUP(E72,SMMLV!$A$2:$A$36,SMMLV!$D$2:$D$106),3))</f>
        <v/>
      </c>
      <c r="K72" s="856"/>
      <c r="L72" s="182">
        <v>7</v>
      </c>
      <c r="M72" s="637" t="str">
        <f t="shared" si="6"/>
        <v>NO APLICA</v>
      </c>
      <c r="N72" s="637"/>
    </row>
    <row r="73" spans="2:14">
      <c r="B73" s="175"/>
      <c r="C73" s="175"/>
      <c r="E73" s="176"/>
      <c r="F73" s="207" t="str">
        <f>IF(OR(D73="",E73=""),"",ROUND(D73/LOOKUP(E73,SMMLV!$A$2:$A$36,SMMLV!$D$2:$D$106),3))</f>
        <v/>
      </c>
      <c r="K73" s="856"/>
      <c r="L73" s="182">
        <v>8</v>
      </c>
      <c r="M73" s="637" t="str">
        <f t="shared" si="6"/>
        <v>NO APLICA</v>
      </c>
      <c r="N73" s="637"/>
    </row>
    <row r="74" spans="2:14">
      <c r="B74" s="175"/>
      <c r="C74" s="175"/>
      <c r="E74" s="176"/>
      <c r="F74" s="207" t="str">
        <f>IF(OR(D74="",E74=""),"",ROUND(D74/LOOKUP(E74,SMMLV!$A$2:$A$36,SMMLV!$D$2:$D$106),3))</f>
        <v/>
      </c>
      <c r="K74" s="856"/>
      <c r="L74" s="182">
        <v>9</v>
      </c>
      <c r="M74" s="637" t="str">
        <f t="shared" si="6"/>
        <v>NO APLICA</v>
      </c>
      <c r="N74" s="637"/>
    </row>
    <row r="75" spans="2:14">
      <c r="B75" s="175"/>
      <c r="C75" s="175"/>
      <c r="E75" s="176"/>
      <c r="F75" s="207" t="str">
        <f>IF(OR(D75="",E75=""),"",ROUND(D75/LOOKUP(E75,SMMLV!$A$2:$A$36,SMMLV!$D$2:$D$106),3))</f>
        <v/>
      </c>
      <c r="K75" s="856"/>
      <c r="L75" s="182">
        <v>10</v>
      </c>
      <c r="M75" s="637" t="str">
        <f t="shared" si="6"/>
        <v>NO APLICA</v>
      </c>
      <c r="N75" s="637"/>
    </row>
    <row r="76" spans="2:14">
      <c r="B76" s="175"/>
      <c r="C76" s="175"/>
      <c r="E76" s="176"/>
      <c r="F76" s="207" t="str">
        <f>IF(OR(D76="",E76=""),"",ROUND(D76/LOOKUP(E76,SMMLV!$A$2:$A$36,SMMLV!$D$2:$D$106),3))</f>
        <v/>
      </c>
      <c r="K76" s="856">
        <v>8</v>
      </c>
      <c r="L76" s="182">
        <v>1</v>
      </c>
      <c r="M76" s="637" t="str">
        <f t="shared" ref="M76:M85" si="7">IF(SUMIFS($F$5:$F$1200,$B$5:$B$1200,$K$76,$C$5:$C$1200,$L76)=0,"NO APLICA",ROUND(SUMIFS($F$5:$F$1200,$B$5:$B$1200,$K$76,$C$5:$C$1200,$L76),3))</f>
        <v>NO APLICA</v>
      </c>
      <c r="N76" s="637"/>
    </row>
    <row r="77" spans="2:14">
      <c r="B77" s="175"/>
      <c r="C77" s="175"/>
      <c r="E77" s="176"/>
      <c r="F77" s="207" t="str">
        <f>IF(OR(D77="",E77=""),"",ROUND(D77/LOOKUP(E77,SMMLV!$A$2:$A$36,SMMLV!$D$2:$D$106),3))</f>
        <v/>
      </c>
      <c r="K77" s="856"/>
      <c r="L77" s="182">
        <v>2</v>
      </c>
      <c r="M77" s="637" t="str">
        <f t="shared" si="7"/>
        <v>NO APLICA</v>
      </c>
      <c r="N77" s="637"/>
    </row>
    <row r="78" spans="2:14">
      <c r="B78" s="175"/>
      <c r="C78" s="175"/>
      <c r="E78" s="176"/>
      <c r="F78" s="207" t="str">
        <f>IF(OR(D78="",E78=""),"",ROUND(D78/LOOKUP(E78,SMMLV!$A$2:$A$36,SMMLV!$D$2:$D$106),3))</f>
        <v/>
      </c>
      <c r="K78" s="856"/>
      <c r="L78" s="182">
        <v>3</v>
      </c>
      <c r="M78" s="637" t="str">
        <f t="shared" si="7"/>
        <v>NO APLICA</v>
      </c>
      <c r="N78" s="637"/>
    </row>
    <row r="79" spans="2:14">
      <c r="B79" s="175"/>
      <c r="C79" s="175"/>
      <c r="E79" s="176"/>
      <c r="F79" s="207" t="str">
        <f>IF(OR(D79="",E79=""),"",ROUND(D79/LOOKUP(E79,SMMLV!$A$2:$A$36,SMMLV!$D$2:$D$106),3))</f>
        <v/>
      </c>
      <c r="K79" s="856"/>
      <c r="L79" s="182">
        <v>4</v>
      </c>
      <c r="M79" s="637" t="str">
        <f t="shared" si="7"/>
        <v>NO APLICA</v>
      </c>
      <c r="N79" s="637"/>
    </row>
    <row r="80" spans="2:14">
      <c r="B80" s="175"/>
      <c r="C80" s="175"/>
      <c r="E80" s="176"/>
      <c r="F80" s="207" t="str">
        <f>IF(OR(D80="",E80=""),"",ROUND(D80/LOOKUP(E80,SMMLV!$A$2:$A$36,SMMLV!$D$2:$D$106),3))</f>
        <v/>
      </c>
      <c r="K80" s="856"/>
      <c r="L80" s="182">
        <v>5</v>
      </c>
      <c r="M80" s="637" t="str">
        <f t="shared" si="7"/>
        <v>NO APLICA</v>
      </c>
      <c r="N80" s="637"/>
    </row>
    <row r="81" spans="2:14">
      <c r="B81" s="175"/>
      <c r="C81" s="175"/>
      <c r="E81" s="176"/>
      <c r="F81" s="207" t="str">
        <f>IF(OR(D81="",E81=""),"",ROUND(D81/LOOKUP(E81,SMMLV!$A$2:$A$36,SMMLV!$D$2:$D$106),3))</f>
        <v/>
      </c>
      <c r="K81" s="856"/>
      <c r="L81" s="182">
        <v>6</v>
      </c>
      <c r="M81" s="637" t="str">
        <f t="shared" si="7"/>
        <v>NO APLICA</v>
      </c>
      <c r="N81" s="637"/>
    </row>
    <row r="82" spans="2:14">
      <c r="B82" s="175"/>
      <c r="C82" s="175"/>
      <c r="E82" s="176"/>
      <c r="F82" s="207" t="str">
        <f>IF(OR(D82="",E82=""),"",ROUND(D82/LOOKUP(E82,SMMLV!$A$2:$A$36,SMMLV!$D$2:$D$106),3))</f>
        <v/>
      </c>
      <c r="K82" s="856"/>
      <c r="L82" s="182">
        <v>7</v>
      </c>
      <c r="M82" s="637" t="str">
        <f t="shared" si="7"/>
        <v>NO APLICA</v>
      </c>
      <c r="N82" s="637"/>
    </row>
    <row r="83" spans="2:14">
      <c r="B83" s="175"/>
      <c r="C83" s="175"/>
      <c r="E83" s="176"/>
      <c r="F83" s="207" t="str">
        <f>IF(OR(D83="",E83=""),"",ROUND(D83/LOOKUP(E83,SMMLV!$A$2:$A$36,SMMLV!$D$2:$D$106),3))</f>
        <v/>
      </c>
      <c r="K83" s="856"/>
      <c r="L83" s="182">
        <v>8</v>
      </c>
      <c r="M83" s="637" t="str">
        <f t="shared" si="7"/>
        <v>NO APLICA</v>
      </c>
      <c r="N83" s="637"/>
    </row>
    <row r="84" spans="2:14">
      <c r="B84" s="175"/>
      <c r="C84" s="175"/>
      <c r="E84" s="176"/>
      <c r="F84" s="207" t="str">
        <f>IF(OR(D84="",E84=""),"",ROUND(D84/LOOKUP(E84,SMMLV!$A$2:$A$36,SMMLV!$D$2:$D$106),3))</f>
        <v/>
      </c>
      <c r="K84" s="856"/>
      <c r="L84" s="182">
        <v>9</v>
      </c>
      <c r="M84" s="637" t="str">
        <f t="shared" si="7"/>
        <v>NO APLICA</v>
      </c>
      <c r="N84" s="637"/>
    </row>
    <row r="85" spans="2:14">
      <c r="B85" s="175"/>
      <c r="C85" s="175"/>
      <c r="E85" s="176"/>
      <c r="F85" s="207" t="str">
        <f>IF(OR(D85="",E85=""),"",ROUND(D85/LOOKUP(E85,SMMLV!$A$2:$A$36,SMMLV!$D$2:$D$106),3))</f>
        <v/>
      </c>
      <c r="K85" s="856"/>
      <c r="L85" s="182">
        <v>10</v>
      </c>
      <c r="M85" s="637" t="str">
        <f t="shared" si="7"/>
        <v>NO APLICA</v>
      </c>
      <c r="N85" s="637"/>
    </row>
    <row r="86" spans="2:14">
      <c r="B86" s="175"/>
      <c r="C86" s="175"/>
      <c r="E86" s="176"/>
      <c r="F86" s="207" t="str">
        <f>IF(OR(D86="",E86=""),"",ROUND(D86/LOOKUP(E86,SMMLV!$A$2:$A$36,SMMLV!$D$2:$D$106),3))</f>
        <v/>
      </c>
      <c r="K86" s="856">
        <v>9</v>
      </c>
      <c r="L86" s="182">
        <v>1</v>
      </c>
      <c r="M86" s="637" t="str">
        <f t="shared" ref="M86:M95" si="8">IF(SUMIFS($F$5:$F$1200,$B$5:$B$1200,$K$86,$C$5:$C$1200,$L86)=0,"NO APLICA",ROUND(SUMIFS($F$5:$F$1200,$B$5:$B$1200,$K$86,$C$5:$C$1200,$L86),3))</f>
        <v>NO APLICA</v>
      </c>
      <c r="N86" s="637"/>
    </row>
    <row r="87" spans="2:14">
      <c r="B87" s="175"/>
      <c r="C87" s="175"/>
      <c r="E87" s="176"/>
      <c r="F87" s="207" t="str">
        <f>IF(OR(D87="",E87=""),"",ROUND(D87/LOOKUP(E87,SMMLV!$A$2:$A$36,SMMLV!$D$2:$D$106),3))</f>
        <v/>
      </c>
      <c r="K87" s="856"/>
      <c r="L87" s="182">
        <v>2</v>
      </c>
      <c r="M87" s="637" t="str">
        <f t="shared" si="8"/>
        <v>NO APLICA</v>
      </c>
      <c r="N87" s="637"/>
    </row>
    <row r="88" spans="2:14">
      <c r="B88" s="175"/>
      <c r="C88" s="175"/>
      <c r="E88" s="176"/>
      <c r="F88" s="207" t="str">
        <f>IF(OR(D88="",E88=""),"",ROUND(D88/LOOKUP(E88,SMMLV!$A$2:$A$36,SMMLV!$D$2:$D$106),3))</f>
        <v/>
      </c>
      <c r="K88" s="856"/>
      <c r="L88" s="182">
        <v>3</v>
      </c>
      <c r="M88" s="637" t="str">
        <f t="shared" si="8"/>
        <v>NO APLICA</v>
      </c>
      <c r="N88" s="637"/>
    </row>
    <row r="89" spans="2:14">
      <c r="B89" s="175"/>
      <c r="C89" s="175"/>
      <c r="E89" s="176"/>
      <c r="F89" s="207" t="str">
        <f>IF(OR(D89="",E89=""),"",ROUND(D89/LOOKUP(E89,SMMLV!$A$2:$A$36,SMMLV!$D$2:$D$106),3))</f>
        <v/>
      </c>
      <c r="K89" s="856"/>
      <c r="L89" s="182">
        <v>4</v>
      </c>
      <c r="M89" s="637" t="str">
        <f t="shared" si="8"/>
        <v>NO APLICA</v>
      </c>
      <c r="N89" s="637"/>
    </row>
    <row r="90" spans="2:14">
      <c r="B90" s="175"/>
      <c r="C90" s="175"/>
      <c r="E90" s="176"/>
      <c r="F90" s="207" t="str">
        <f>IF(OR(D90="",E90=""),"",ROUND(D90/LOOKUP(E90,SMMLV!$A$2:$A$36,SMMLV!$D$2:$D$106),3))</f>
        <v/>
      </c>
      <c r="K90" s="856"/>
      <c r="L90" s="182">
        <v>5</v>
      </c>
      <c r="M90" s="637" t="str">
        <f t="shared" si="8"/>
        <v>NO APLICA</v>
      </c>
      <c r="N90" s="637"/>
    </row>
    <row r="91" spans="2:14">
      <c r="B91" s="175"/>
      <c r="C91" s="175"/>
      <c r="E91" s="176"/>
      <c r="F91" s="207" t="str">
        <f>IF(OR(D91="",E91=""),"",ROUND(D91/LOOKUP(E91,SMMLV!$A$2:$A$36,SMMLV!$D$2:$D$106),3))</f>
        <v/>
      </c>
      <c r="K91" s="856"/>
      <c r="L91" s="182">
        <v>6</v>
      </c>
      <c r="M91" s="637" t="str">
        <f t="shared" si="8"/>
        <v>NO APLICA</v>
      </c>
      <c r="N91" s="637"/>
    </row>
    <row r="92" spans="2:14">
      <c r="B92" s="175"/>
      <c r="C92" s="175"/>
      <c r="E92" s="176"/>
      <c r="F92" s="207" t="str">
        <f>IF(OR(D92="",E92=""),"",ROUND(D92/LOOKUP(E92,SMMLV!$A$2:$A$36,SMMLV!$D$2:$D$106),3))</f>
        <v/>
      </c>
      <c r="K92" s="856"/>
      <c r="L92" s="182">
        <v>7</v>
      </c>
      <c r="M92" s="637" t="str">
        <f t="shared" si="8"/>
        <v>NO APLICA</v>
      </c>
      <c r="N92" s="637"/>
    </row>
    <row r="93" spans="2:14">
      <c r="B93" s="175"/>
      <c r="C93" s="175"/>
      <c r="E93" s="176"/>
      <c r="F93" s="207" t="str">
        <f>IF(OR(D93="",E93=""),"",ROUND(D93/LOOKUP(E93,SMMLV!$A$2:$A$36,SMMLV!$D$2:$D$106),3))</f>
        <v/>
      </c>
      <c r="K93" s="856"/>
      <c r="L93" s="182">
        <v>8</v>
      </c>
      <c r="M93" s="637" t="str">
        <f t="shared" si="8"/>
        <v>NO APLICA</v>
      </c>
      <c r="N93" s="637"/>
    </row>
    <row r="94" spans="2:14">
      <c r="B94" s="175"/>
      <c r="C94" s="175"/>
      <c r="E94" s="176"/>
      <c r="F94" s="207" t="str">
        <f>IF(OR(D94="",E94=""),"",ROUND(D94/LOOKUP(E94,SMMLV!$A$2:$A$36,SMMLV!$D$2:$D$106),3))</f>
        <v/>
      </c>
      <c r="K94" s="856"/>
      <c r="L94" s="182">
        <v>9</v>
      </c>
      <c r="M94" s="637" t="str">
        <f t="shared" si="8"/>
        <v>NO APLICA</v>
      </c>
      <c r="N94" s="637"/>
    </row>
    <row r="95" spans="2:14">
      <c r="B95" s="175"/>
      <c r="C95" s="175"/>
      <c r="E95" s="176"/>
      <c r="F95" s="207" t="str">
        <f>IF(OR(D95="",E95=""),"",ROUND(D95/LOOKUP(E95,SMMLV!$A$2:$A$36,SMMLV!$D$2:$D$106),3))</f>
        <v/>
      </c>
      <c r="K95" s="856"/>
      <c r="L95" s="182">
        <v>10</v>
      </c>
      <c r="M95" s="637" t="str">
        <f t="shared" si="8"/>
        <v>NO APLICA</v>
      </c>
      <c r="N95" s="637"/>
    </row>
    <row r="96" spans="2:14">
      <c r="B96" s="175"/>
      <c r="C96" s="175"/>
      <c r="E96" s="176"/>
      <c r="F96" s="207" t="str">
        <f>IF(OR(D96="",E96=""),"",ROUND(D96/LOOKUP(E96,SMMLV!$A$2:$A$36,SMMLV!$D$2:$D$106),3))</f>
        <v/>
      </c>
      <c r="K96" s="856">
        <v>10</v>
      </c>
      <c r="L96" s="182">
        <v>1</v>
      </c>
      <c r="M96" s="637" t="str">
        <f t="shared" ref="M96:M105" si="9">IF(SUMIFS($F$5:$F$1200,$B$5:$B$1200,$K$96,$C$5:$C$1200,$L96)=0,"NO APLICA",ROUND(SUMIFS($F$5:$F$1200,$B$5:$B$1200,$K$96,$C$5:$C$1200,$L96),3))</f>
        <v>NO APLICA</v>
      </c>
      <c r="N96" s="637"/>
    </row>
    <row r="97" spans="2:14">
      <c r="B97" s="175"/>
      <c r="C97" s="175"/>
      <c r="E97" s="176"/>
      <c r="F97" s="207" t="str">
        <f>IF(OR(D97="",E97=""),"",ROUND(D97/LOOKUP(E97,SMMLV!$A$2:$A$36,SMMLV!$D$2:$D$106),3))</f>
        <v/>
      </c>
      <c r="K97" s="856"/>
      <c r="L97" s="182">
        <v>2</v>
      </c>
      <c r="M97" s="637" t="str">
        <f t="shared" si="9"/>
        <v>NO APLICA</v>
      </c>
      <c r="N97" s="637"/>
    </row>
    <row r="98" spans="2:14">
      <c r="B98" s="175"/>
      <c r="C98" s="175"/>
      <c r="E98" s="176"/>
      <c r="F98" s="207" t="str">
        <f>IF(OR(D98="",E98=""),"",ROUND(D98/LOOKUP(E98,SMMLV!$A$2:$A$36,SMMLV!$D$2:$D$106),3))</f>
        <v/>
      </c>
      <c r="K98" s="856"/>
      <c r="L98" s="182">
        <v>3</v>
      </c>
      <c r="M98" s="637" t="str">
        <f t="shared" si="9"/>
        <v>NO APLICA</v>
      </c>
      <c r="N98" s="637"/>
    </row>
    <row r="99" spans="2:14">
      <c r="B99" s="175"/>
      <c r="C99" s="175"/>
      <c r="E99" s="176"/>
      <c r="F99" s="207" t="str">
        <f>IF(OR(D99="",E99=""),"",ROUND(D99/LOOKUP(E99,SMMLV!$A$2:$A$36,SMMLV!$D$2:$D$106),3))</f>
        <v/>
      </c>
      <c r="K99" s="856"/>
      <c r="L99" s="182">
        <v>4</v>
      </c>
      <c r="M99" s="637" t="str">
        <f t="shared" si="9"/>
        <v>NO APLICA</v>
      </c>
      <c r="N99" s="637"/>
    </row>
    <row r="100" spans="2:14">
      <c r="B100" s="175"/>
      <c r="C100" s="175"/>
      <c r="E100" s="176"/>
      <c r="F100" s="207" t="str">
        <f>IF(OR(D100="",E100=""),"",ROUND(D100/LOOKUP(E100,SMMLV!$A$2:$A$36,SMMLV!$D$2:$D$106),3))</f>
        <v/>
      </c>
      <c r="K100" s="856"/>
      <c r="L100" s="182">
        <v>5</v>
      </c>
      <c r="M100" s="637" t="str">
        <f t="shared" si="9"/>
        <v>NO APLICA</v>
      </c>
      <c r="N100" s="637"/>
    </row>
    <row r="101" spans="2:14">
      <c r="B101" s="175"/>
      <c r="C101" s="175"/>
      <c r="E101" s="176"/>
      <c r="F101" s="207" t="str">
        <f>IF(OR(D101="",E101=""),"",ROUND(D101/LOOKUP(E101,SMMLV!$A$2:$A$36,SMMLV!$D$2:$D$106),3))</f>
        <v/>
      </c>
      <c r="K101" s="856"/>
      <c r="L101" s="182">
        <v>6</v>
      </c>
      <c r="M101" s="637" t="str">
        <f t="shared" si="9"/>
        <v>NO APLICA</v>
      </c>
      <c r="N101" s="637"/>
    </row>
    <row r="102" spans="2:14">
      <c r="B102" s="175"/>
      <c r="C102" s="175"/>
      <c r="E102" s="176"/>
      <c r="F102" s="207" t="str">
        <f>IF(OR(D102="",E102=""),"",ROUND(D102/LOOKUP(E102,SMMLV!$A$2:$A$36,SMMLV!$D$2:$D$106),3))</f>
        <v/>
      </c>
      <c r="K102" s="856"/>
      <c r="L102" s="182">
        <v>7</v>
      </c>
      <c r="M102" s="637" t="str">
        <f t="shared" si="9"/>
        <v>NO APLICA</v>
      </c>
      <c r="N102" s="637"/>
    </row>
    <row r="103" spans="2:14">
      <c r="B103" s="175"/>
      <c r="C103" s="175"/>
      <c r="E103" s="176"/>
      <c r="F103" s="207" t="str">
        <f>IF(OR(D103="",E103=""),"",ROUND(D103/LOOKUP(E103,SMMLV!$A$2:$A$36,SMMLV!$D$2:$D$106),3))</f>
        <v/>
      </c>
      <c r="K103" s="856"/>
      <c r="L103" s="182">
        <v>8</v>
      </c>
      <c r="M103" s="637" t="str">
        <f t="shared" si="9"/>
        <v>NO APLICA</v>
      </c>
      <c r="N103" s="637"/>
    </row>
    <row r="104" spans="2:14">
      <c r="B104" s="175"/>
      <c r="C104" s="175"/>
      <c r="E104" s="176"/>
      <c r="F104" s="207" t="str">
        <f>IF(OR(D104="",E104=""),"",ROUND(D104/LOOKUP(E104,SMMLV!$A$2:$A$36,SMMLV!$D$2:$D$106),3))</f>
        <v/>
      </c>
      <c r="K104" s="856"/>
      <c r="L104" s="182">
        <v>9</v>
      </c>
      <c r="M104" s="637" t="str">
        <f t="shared" si="9"/>
        <v>NO APLICA</v>
      </c>
      <c r="N104" s="637"/>
    </row>
    <row r="105" spans="2:14">
      <c r="B105" s="175"/>
      <c r="C105" s="175"/>
      <c r="E105" s="176"/>
      <c r="F105" s="207" t="str">
        <f>IF(OR(D105="",E105=""),"",ROUND(D105/LOOKUP(E105,SMMLV!$A$2:$A$36,SMMLV!$D$2:$D$106),3))</f>
        <v/>
      </c>
      <c r="K105" s="856"/>
      <c r="L105" s="182">
        <v>10</v>
      </c>
      <c r="M105" s="637" t="str">
        <f t="shared" si="9"/>
        <v>NO APLICA</v>
      </c>
      <c r="N105" s="637"/>
    </row>
    <row r="106" spans="2:14">
      <c r="B106" s="175"/>
      <c r="C106" s="175"/>
      <c r="E106" s="176"/>
      <c r="F106" s="207" t="str">
        <f>IF(OR(D106="",E106=""),"",ROUND(D106/LOOKUP(E106,SMMLV!$A$2:$A$36,SMMLV!$D$2:$D$106),3))</f>
        <v/>
      </c>
      <c r="K106" s="856">
        <v>11</v>
      </c>
      <c r="L106" s="182">
        <v>1</v>
      </c>
      <c r="M106" s="637" t="str">
        <f t="shared" ref="M106:M115" si="10">IF(SUMIFS($F$5:$F$1200,$B$5:$B$1200,$K$106,$C$5:$C$1200,$L106)=0,"NO APLICA",ROUND(SUMIFS($F$5:$F$1200,$B$5:$B$1200,$K$106,$C$5:$C$1200,$L106),3))</f>
        <v>NO APLICA</v>
      </c>
      <c r="N106" s="637"/>
    </row>
    <row r="107" spans="2:14">
      <c r="B107" s="175"/>
      <c r="C107" s="175"/>
      <c r="E107" s="176"/>
      <c r="F107" s="207" t="str">
        <f>IF(OR(D107="",E107=""),"",ROUND(D107/LOOKUP(E107,SMMLV!$A$2:$A$36,SMMLV!$D$2:$D$106),3))</f>
        <v/>
      </c>
      <c r="K107" s="856"/>
      <c r="L107" s="182">
        <v>2</v>
      </c>
      <c r="M107" s="637" t="str">
        <f t="shared" si="10"/>
        <v>NO APLICA</v>
      </c>
      <c r="N107" s="637"/>
    </row>
    <row r="108" spans="2:14">
      <c r="B108" s="175"/>
      <c r="C108" s="175"/>
      <c r="E108" s="176"/>
      <c r="F108" s="207" t="str">
        <f>IF(OR(D108="",E108=""),"",ROUND(D108/LOOKUP(E108,SMMLV!$A$2:$A$36,SMMLV!$D$2:$D$106),3))</f>
        <v/>
      </c>
      <c r="K108" s="856"/>
      <c r="L108" s="182">
        <v>3</v>
      </c>
      <c r="M108" s="637" t="str">
        <f t="shared" si="10"/>
        <v>NO APLICA</v>
      </c>
      <c r="N108" s="637"/>
    </row>
    <row r="109" spans="2:14">
      <c r="B109" s="175"/>
      <c r="C109" s="175"/>
      <c r="E109" s="176"/>
      <c r="F109" s="207" t="str">
        <f>IF(OR(D109="",E109=""),"",ROUND(D109/LOOKUP(E109,SMMLV!$A$2:$A$36,SMMLV!$D$2:$D$106),3))</f>
        <v/>
      </c>
      <c r="K109" s="856"/>
      <c r="L109" s="182">
        <v>4</v>
      </c>
      <c r="M109" s="637" t="str">
        <f t="shared" si="10"/>
        <v>NO APLICA</v>
      </c>
      <c r="N109" s="637"/>
    </row>
    <row r="110" spans="2:14">
      <c r="B110" s="175"/>
      <c r="C110" s="175"/>
      <c r="E110" s="176"/>
      <c r="F110" s="207" t="str">
        <f>IF(OR(D110="",E110=""),"",ROUND(D110/LOOKUP(E110,SMMLV!$A$2:$A$36,SMMLV!$D$2:$D$106),3))</f>
        <v/>
      </c>
      <c r="K110" s="856"/>
      <c r="L110" s="182">
        <v>5</v>
      </c>
      <c r="M110" s="637" t="str">
        <f t="shared" si="10"/>
        <v>NO APLICA</v>
      </c>
      <c r="N110" s="637"/>
    </row>
    <row r="111" spans="2:14">
      <c r="B111" s="175"/>
      <c r="C111" s="175"/>
      <c r="E111" s="176"/>
      <c r="F111" s="207" t="str">
        <f>IF(OR(D111="",E111=""),"",ROUND(D111/LOOKUP(E111,SMMLV!$A$2:$A$36,SMMLV!$D$2:$D$106),3))</f>
        <v/>
      </c>
      <c r="K111" s="856"/>
      <c r="L111" s="182">
        <v>6</v>
      </c>
      <c r="M111" s="637" t="str">
        <f t="shared" si="10"/>
        <v>NO APLICA</v>
      </c>
      <c r="N111" s="637"/>
    </row>
    <row r="112" spans="2:14">
      <c r="B112" s="175"/>
      <c r="C112" s="175"/>
      <c r="E112" s="176"/>
      <c r="F112" s="207" t="str">
        <f>IF(OR(D112="",E112=""),"",ROUND(D112/LOOKUP(E112,SMMLV!$A$2:$A$36,SMMLV!$D$2:$D$106),3))</f>
        <v/>
      </c>
      <c r="K112" s="856"/>
      <c r="L112" s="182">
        <v>7</v>
      </c>
      <c r="M112" s="637" t="str">
        <f t="shared" si="10"/>
        <v>NO APLICA</v>
      </c>
      <c r="N112" s="637"/>
    </row>
    <row r="113" spans="2:14">
      <c r="B113" s="175"/>
      <c r="C113" s="175"/>
      <c r="E113" s="176"/>
      <c r="F113" s="207" t="str">
        <f>IF(OR(D113="",E113=""),"",ROUND(D113/LOOKUP(E113,SMMLV!$A$2:$A$36,SMMLV!$D$2:$D$106),3))</f>
        <v/>
      </c>
      <c r="K113" s="856"/>
      <c r="L113" s="182">
        <v>8</v>
      </c>
      <c r="M113" s="637" t="str">
        <f t="shared" si="10"/>
        <v>NO APLICA</v>
      </c>
      <c r="N113" s="637"/>
    </row>
    <row r="114" spans="2:14">
      <c r="B114" s="175"/>
      <c r="C114" s="175"/>
      <c r="E114" s="176"/>
      <c r="F114" s="207" t="str">
        <f>IF(OR(D114="",E114=""),"",ROUND(D114/LOOKUP(E114,SMMLV!$A$2:$A$36,SMMLV!$D$2:$D$106),3))</f>
        <v/>
      </c>
      <c r="K114" s="856"/>
      <c r="L114" s="182">
        <v>9</v>
      </c>
      <c r="M114" s="637" t="str">
        <f t="shared" si="10"/>
        <v>NO APLICA</v>
      </c>
      <c r="N114" s="637"/>
    </row>
    <row r="115" spans="2:14">
      <c r="B115" s="175"/>
      <c r="C115" s="175"/>
      <c r="E115" s="176"/>
      <c r="F115" s="207" t="str">
        <f>IF(OR(D115="",E115=""),"",ROUND(D115/LOOKUP(E115,SMMLV!$A$2:$A$36,SMMLV!$D$2:$D$106),3))</f>
        <v/>
      </c>
      <c r="K115" s="856"/>
      <c r="L115" s="182">
        <v>10</v>
      </c>
      <c r="M115" s="637" t="str">
        <f t="shared" si="10"/>
        <v>NO APLICA</v>
      </c>
      <c r="N115" s="637"/>
    </row>
    <row r="116" spans="2:14">
      <c r="B116" s="175"/>
      <c r="C116" s="175"/>
      <c r="E116" s="176"/>
      <c r="F116" s="207" t="str">
        <f>IF(OR(D116="",E116=""),"",ROUND(D116/LOOKUP(E116,SMMLV!$A$2:$A$36,SMMLV!$D$2:$D$106),3))</f>
        <v/>
      </c>
      <c r="K116" s="856">
        <v>12</v>
      </c>
      <c r="L116" s="182">
        <v>1</v>
      </c>
      <c r="M116" s="637" t="str">
        <f t="shared" ref="M116:M125" si="11">IF(SUMIFS($F$5:$F$1200,$B$5:$B$1200,$K$116,$C$5:$C$1200,$L116)=0,"NO APLICA",ROUND(SUMIFS($F$5:$F$1200,$B$5:$B$1200,$K$116,$C$5:$C$1200,$L116),3))</f>
        <v>NO APLICA</v>
      </c>
      <c r="N116" s="637"/>
    </row>
    <row r="117" spans="2:14">
      <c r="B117" s="175"/>
      <c r="C117" s="175"/>
      <c r="E117" s="176"/>
      <c r="F117" s="207" t="str">
        <f>IF(OR(D117="",E117=""),"",ROUND(D117/LOOKUP(E117,SMMLV!$A$2:$A$36,SMMLV!$D$2:$D$106),3))</f>
        <v/>
      </c>
      <c r="K117" s="856"/>
      <c r="L117" s="182">
        <v>2</v>
      </c>
      <c r="M117" s="637" t="str">
        <f t="shared" si="11"/>
        <v>NO APLICA</v>
      </c>
      <c r="N117" s="637"/>
    </row>
    <row r="118" spans="2:14">
      <c r="B118" s="175"/>
      <c r="C118" s="175"/>
      <c r="E118" s="176"/>
      <c r="F118" s="207" t="str">
        <f>IF(OR(D118="",E118=""),"",ROUND(D118/LOOKUP(E118,SMMLV!$A$2:$A$36,SMMLV!$D$2:$D$106),3))</f>
        <v/>
      </c>
      <c r="K118" s="856"/>
      <c r="L118" s="182">
        <v>3</v>
      </c>
      <c r="M118" s="637" t="str">
        <f t="shared" si="11"/>
        <v>NO APLICA</v>
      </c>
      <c r="N118" s="637"/>
    </row>
    <row r="119" spans="2:14">
      <c r="B119" s="175"/>
      <c r="C119" s="175"/>
      <c r="E119" s="176"/>
      <c r="F119" s="207" t="str">
        <f>IF(OR(D119="",E119=""),"",ROUND(D119/LOOKUP(E119,SMMLV!$A$2:$A$36,SMMLV!$D$2:$D$106),3))</f>
        <v/>
      </c>
      <c r="K119" s="856"/>
      <c r="L119" s="182">
        <v>4</v>
      </c>
      <c r="M119" s="637" t="str">
        <f t="shared" si="11"/>
        <v>NO APLICA</v>
      </c>
      <c r="N119" s="637"/>
    </row>
    <row r="120" spans="2:14">
      <c r="B120" s="175"/>
      <c r="C120" s="175"/>
      <c r="E120" s="176"/>
      <c r="F120" s="207" t="str">
        <f>IF(OR(D120="",E120=""),"",ROUND(D120/LOOKUP(E120,SMMLV!$A$2:$A$36,SMMLV!$D$2:$D$106),3))</f>
        <v/>
      </c>
      <c r="K120" s="856"/>
      <c r="L120" s="182">
        <v>5</v>
      </c>
      <c r="M120" s="637" t="str">
        <f t="shared" si="11"/>
        <v>NO APLICA</v>
      </c>
      <c r="N120" s="637"/>
    </row>
    <row r="121" spans="2:14">
      <c r="B121" s="175"/>
      <c r="C121" s="175"/>
      <c r="E121" s="176"/>
      <c r="F121" s="207" t="str">
        <f>IF(OR(D121="",E121=""),"",ROUND(D121/LOOKUP(E121,SMMLV!$A$2:$A$36,SMMLV!$D$2:$D$106),3))</f>
        <v/>
      </c>
      <c r="K121" s="856"/>
      <c r="L121" s="182">
        <v>6</v>
      </c>
      <c r="M121" s="637" t="str">
        <f t="shared" si="11"/>
        <v>NO APLICA</v>
      </c>
      <c r="N121" s="637"/>
    </row>
    <row r="122" spans="2:14">
      <c r="B122" s="175"/>
      <c r="C122" s="175"/>
      <c r="E122" s="176"/>
      <c r="F122" s="207" t="str">
        <f>IF(OR(D122="",E122=""),"",ROUND(D122/LOOKUP(E122,SMMLV!$A$2:$A$36,SMMLV!$D$2:$D$106),3))</f>
        <v/>
      </c>
      <c r="K122" s="856"/>
      <c r="L122" s="182">
        <v>7</v>
      </c>
      <c r="M122" s="637" t="str">
        <f t="shared" si="11"/>
        <v>NO APLICA</v>
      </c>
      <c r="N122" s="637"/>
    </row>
    <row r="123" spans="2:14">
      <c r="B123" s="175"/>
      <c r="C123" s="175"/>
      <c r="E123" s="176"/>
      <c r="F123" s="207" t="str">
        <f>IF(OR(D123="",E123=""),"",ROUND(D123/LOOKUP(E123,SMMLV!$A$2:$A$36,SMMLV!$D$2:$D$106),3))</f>
        <v/>
      </c>
      <c r="K123" s="856"/>
      <c r="L123" s="182">
        <v>8</v>
      </c>
      <c r="M123" s="637" t="str">
        <f t="shared" si="11"/>
        <v>NO APLICA</v>
      </c>
      <c r="N123" s="637"/>
    </row>
    <row r="124" spans="2:14">
      <c r="B124" s="175"/>
      <c r="C124" s="175"/>
      <c r="E124" s="176"/>
      <c r="F124" s="207" t="str">
        <f>IF(OR(D124="",E124=""),"",ROUND(D124/LOOKUP(E124,SMMLV!$A$2:$A$36,SMMLV!$D$2:$D$106),3))</f>
        <v/>
      </c>
      <c r="K124" s="856"/>
      <c r="L124" s="182">
        <v>9</v>
      </c>
      <c r="M124" s="637" t="str">
        <f t="shared" si="11"/>
        <v>NO APLICA</v>
      </c>
      <c r="N124" s="637"/>
    </row>
    <row r="125" spans="2:14">
      <c r="B125" s="175"/>
      <c r="C125" s="175"/>
      <c r="E125" s="176"/>
      <c r="F125" s="207" t="str">
        <f>IF(OR(D125="",E125=""),"",ROUND(D125/LOOKUP(E125,SMMLV!$A$2:$A$36,SMMLV!$D$2:$D$106),3))</f>
        <v/>
      </c>
      <c r="K125" s="856"/>
      <c r="L125" s="182">
        <v>10</v>
      </c>
      <c r="M125" s="637" t="str">
        <f t="shared" si="11"/>
        <v>NO APLICA</v>
      </c>
      <c r="N125" s="637"/>
    </row>
    <row r="126" spans="2:14">
      <c r="B126" s="175"/>
      <c r="C126" s="175"/>
      <c r="E126" s="176"/>
      <c r="F126" s="207" t="str">
        <f>IF(OR(D126="",E126=""),"",ROUND(D126/LOOKUP(E126,SMMLV!$A$2:$A$36,SMMLV!$D$2:$D$106),3))</f>
        <v/>
      </c>
      <c r="K126" s="856">
        <v>13</v>
      </c>
      <c r="L126" s="182">
        <v>1</v>
      </c>
      <c r="M126" s="637" t="str">
        <f t="shared" ref="M126:M135" si="12">IF(SUMIFS($F$5:$F$1200,$B$5:$B$1200,$K$126,$C$5:$C$1200,$L126)=0,"NO APLICA",ROUND(SUMIFS($F$5:$F$1200,$B$5:$B$1200,$K$126,$C$5:$C$1200,$L126),3))</f>
        <v>NO APLICA</v>
      </c>
      <c r="N126" s="637"/>
    </row>
    <row r="127" spans="2:14">
      <c r="B127" s="175"/>
      <c r="C127" s="175"/>
      <c r="E127" s="176"/>
      <c r="F127" s="207" t="str">
        <f>IF(OR(D127="",E127=""),"",ROUND(D127/LOOKUP(E127,SMMLV!$A$2:$A$36,SMMLV!$D$2:$D$106),3))</f>
        <v/>
      </c>
      <c r="K127" s="856"/>
      <c r="L127" s="182">
        <v>2</v>
      </c>
      <c r="M127" s="637" t="str">
        <f t="shared" si="12"/>
        <v>NO APLICA</v>
      </c>
      <c r="N127" s="637"/>
    </row>
    <row r="128" spans="2:14">
      <c r="B128" s="175"/>
      <c r="C128" s="175"/>
      <c r="E128" s="176"/>
      <c r="F128" s="207" t="str">
        <f>IF(OR(D128="",E128=""),"",ROUND(D128/LOOKUP(E128,SMMLV!$A$2:$A$36,SMMLV!$D$2:$D$106),3))</f>
        <v/>
      </c>
      <c r="K128" s="856"/>
      <c r="L128" s="182">
        <v>3</v>
      </c>
      <c r="M128" s="637" t="str">
        <f t="shared" si="12"/>
        <v>NO APLICA</v>
      </c>
      <c r="N128" s="637"/>
    </row>
    <row r="129" spans="2:14">
      <c r="B129" s="175"/>
      <c r="C129" s="175"/>
      <c r="E129" s="176"/>
      <c r="F129" s="207" t="str">
        <f>IF(OR(D129="",E129=""),"",ROUND(D129/LOOKUP(E129,SMMLV!$A$2:$A$36,SMMLV!$D$2:$D$106),3))</f>
        <v/>
      </c>
      <c r="K129" s="856"/>
      <c r="L129" s="182">
        <v>4</v>
      </c>
      <c r="M129" s="637" t="str">
        <f t="shared" si="12"/>
        <v>NO APLICA</v>
      </c>
      <c r="N129" s="637"/>
    </row>
    <row r="130" spans="2:14">
      <c r="B130" s="175"/>
      <c r="C130" s="175"/>
      <c r="E130" s="176"/>
      <c r="F130" s="207" t="str">
        <f>IF(OR(D130="",E130=""),"",ROUND(D130/LOOKUP(E130,SMMLV!$A$2:$A$36,SMMLV!$D$2:$D$106),3))</f>
        <v/>
      </c>
      <c r="K130" s="856"/>
      <c r="L130" s="182">
        <v>5</v>
      </c>
      <c r="M130" s="637" t="str">
        <f t="shared" si="12"/>
        <v>NO APLICA</v>
      </c>
      <c r="N130" s="637"/>
    </row>
    <row r="131" spans="2:14">
      <c r="B131" s="175"/>
      <c r="C131" s="175"/>
      <c r="E131" s="176"/>
      <c r="F131" s="207" t="str">
        <f>IF(OR(D131="",E131=""),"",ROUND(D131/LOOKUP(E131,SMMLV!$A$2:$A$36,SMMLV!$D$2:$D$106),3))</f>
        <v/>
      </c>
      <c r="K131" s="856"/>
      <c r="L131" s="182">
        <v>6</v>
      </c>
      <c r="M131" s="637" t="str">
        <f t="shared" si="12"/>
        <v>NO APLICA</v>
      </c>
      <c r="N131" s="637"/>
    </row>
    <row r="132" spans="2:14">
      <c r="B132" s="175"/>
      <c r="C132" s="175"/>
      <c r="E132" s="176"/>
      <c r="F132" s="207" t="str">
        <f>IF(OR(D132="",E132=""),"",ROUND(D132/LOOKUP(E132,SMMLV!$A$2:$A$36,SMMLV!$D$2:$D$106),3))</f>
        <v/>
      </c>
      <c r="K132" s="856"/>
      <c r="L132" s="182">
        <v>7</v>
      </c>
      <c r="M132" s="637" t="str">
        <f t="shared" si="12"/>
        <v>NO APLICA</v>
      </c>
      <c r="N132" s="637"/>
    </row>
    <row r="133" spans="2:14">
      <c r="B133" s="175"/>
      <c r="C133" s="175"/>
      <c r="E133" s="176"/>
      <c r="F133" s="207" t="str">
        <f>IF(OR(D133="",E133=""),"",ROUND(D133/LOOKUP(E133,SMMLV!$A$2:$A$36,SMMLV!$D$2:$D$106),3))</f>
        <v/>
      </c>
      <c r="K133" s="856"/>
      <c r="L133" s="182">
        <v>8</v>
      </c>
      <c r="M133" s="637" t="str">
        <f t="shared" si="12"/>
        <v>NO APLICA</v>
      </c>
      <c r="N133" s="637"/>
    </row>
    <row r="134" spans="2:14">
      <c r="B134" s="175"/>
      <c r="C134" s="175"/>
      <c r="E134" s="176"/>
      <c r="F134" s="207" t="str">
        <f>IF(OR(D134="",E134=""),"",ROUND(D134/LOOKUP(E134,SMMLV!$A$2:$A$36,SMMLV!$D$2:$D$106),3))</f>
        <v/>
      </c>
      <c r="K134" s="856"/>
      <c r="L134" s="182">
        <v>9</v>
      </c>
      <c r="M134" s="637" t="str">
        <f t="shared" si="12"/>
        <v>NO APLICA</v>
      </c>
      <c r="N134" s="637"/>
    </row>
    <row r="135" spans="2:14">
      <c r="B135" s="175"/>
      <c r="C135" s="175"/>
      <c r="E135" s="176"/>
      <c r="F135" s="207" t="str">
        <f>IF(OR(D135="",E135=""),"",ROUND(D135/LOOKUP(E135,SMMLV!$A$2:$A$36,SMMLV!$D$2:$D$106),3))</f>
        <v/>
      </c>
      <c r="K135" s="856"/>
      <c r="L135" s="182">
        <v>10</v>
      </c>
      <c r="M135" s="637" t="str">
        <f t="shared" si="12"/>
        <v>NO APLICA</v>
      </c>
      <c r="N135" s="637"/>
    </row>
    <row r="136" spans="2:14">
      <c r="B136" s="175"/>
      <c r="C136" s="175"/>
      <c r="E136" s="176"/>
      <c r="F136" s="207" t="str">
        <f>IF(OR(D136="",E136=""),"",ROUND(D136/LOOKUP(E136,SMMLV!$A$2:$A$36,SMMLV!$D$2:$D$106),3))</f>
        <v/>
      </c>
      <c r="K136" s="856">
        <v>14</v>
      </c>
      <c r="L136" s="182">
        <v>1</v>
      </c>
      <c r="M136" s="637" t="str">
        <f t="shared" ref="M136:M145" si="13">IF(SUMIFS($F$5:$F$1200,$B$5:$B$1200,$K$136,$C$5:$C$1200,$L136)=0,"NO APLICA",ROUND(SUMIFS($F$5:$F$1200,$B$5:$B$1200,$K$136,$C$5:$C$1200,$L136),3))</f>
        <v>NO APLICA</v>
      </c>
      <c r="N136" s="637"/>
    </row>
    <row r="137" spans="2:14">
      <c r="B137" s="175"/>
      <c r="C137" s="175"/>
      <c r="E137" s="176"/>
      <c r="F137" s="207" t="str">
        <f>IF(OR(D137="",E137=""),"",ROUND(D137/LOOKUP(E137,SMMLV!$A$2:$A$36,SMMLV!$D$2:$D$106),3))</f>
        <v/>
      </c>
      <c r="K137" s="856"/>
      <c r="L137" s="182">
        <v>2</v>
      </c>
      <c r="M137" s="637" t="str">
        <f t="shared" si="13"/>
        <v>NO APLICA</v>
      </c>
      <c r="N137" s="637"/>
    </row>
    <row r="138" spans="2:14">
      <c r="B138" s="175"/>
      <c r="C138" s="175"/>
      <c r="E138" s="176"/>
      <c r="F138" s="207" t="str">
        <f>IF(OR(D138="",E138=""),"",ROUND(D138/LOOKUP(E138,SMMLV!$A$2:$A$36,SMMLV!$D$2:$D$106),3))</f>
        <v/>
      </c>
      <c r="K138" s="856"/>
      <c r="L138" s="182">
        <v>3</v>
      </c>
      <c r="M138" s="637" t="str">
        <f t="shared" si="13"/>
        <v>NO APLICA</v>
      </c>
      <c r="N138" s="637"/>
    </row>
    <row r="139" spans="2:14">
      <c r="B139" s="175"/>
      <c r="C139" s="175"/>
      <c r="E139" s="176"/>
      <c r="F139" s="207" t="str">
        <f>IF(OR(D139="",E139=""),"",ROUND(D139/LOOKUP(E139,SMMLV!$A$2:$A$36,SMMLV!$D$2:$D$106),3))</f>
        <v/>
      </c>
      <c r="K139" s="856"/>
      <c r="L139" s="182">
        <v>4</v>
      </c>
      <c r="M139" s="637" t="str">
        <f t="shared" si="13"/>
        <v>NO APLICA</v>
      </c>
      <c r="N139" s="637"/>
    </row>
    <row r="140" spans="2:14">
      <c r="B140" s="175"/>
      <c r="C140" s="175"/>
      <c r="E140" s="176"/>
      <c r="F140" s="207" t="str">
        <f>IF(OR(D140="",E140=""),"",ROUND(D140/LOOKUP(E140,SMMLV!$A$2:$A$36,SMMLV!$D$2:$D$106),3))</f>
        <v/>
      </c>
      <c r="K140" s="856"/>
      <c r="L140" s="182">
        <v>5</v>
      </c>
      <c r="M140" s="637" t="str">
        <f t="shared" si="13"/>
        <v>NO APLICA</v>
      </c>
      <c r="N140" s="637"/>
    </row>
    <row r="141" spans="2:14">
      <c r="B141" s="175"/>
      <c r="C141" s="175"/>
      <c r="E141" s="176"/>
      <c r="F141" s="207" t="str">
        <f>IF(OR(D141="",E141=""),"",ROUND(D141/LOOKUP(E141,SMMLV!$A$2:$A$36,SMMLV!$D$2:$D$106),3))</f>
        <v/>
      </c>
      <c r="K141" s="856"/>
      <c r="L141" s="182">
        <v>6</v>
      </c>
      <c r="M141" s="637" t="str">
        <f t="shared" si="13"/>
        <v>NO APLICA</v>
      </c>
      <c r="N141" s="637"/>
    </row>
    <row r="142" spans="2:14">
      <c r="B142" s="175"/>
      <c r="C142" s="175"/>
      <c r="E142" s="176"/>
      <c r="F142" s="207" t="str">
        <f>IF(OR(D142="",E142=""),"",ROUND(D142/LOOKUP(E142,SMMLV!$A$2:$A$36,SMMLV!$D$2:$D$106),3))</f>
        <v/>
      </c>
      <c r="K142" s="856"/>
      <c r="L142" s="182">
        <v>7</v>
      </c>
      <c r="M142" s="637" t="str">
        <f t="shared" si="13"/>
        <v>NO APLICA</v>
      </c>
      <c r="N142" s="637"/>
    </row>
    <row r="143" spans="2:14">
      <c r="B143" s="175"/>
      <c r="C143" s="175"/>
      <c r="E143" s="176"/>
      <c r="F143" s="207" t="str">
        <f>IF(OR(D143="",E143=""),"",ROUND(D143/LOOKUP(E143,SMMLV!$A$2:$A$36,SMMLV!$D$2:$D$106),3))</f>
        <v/>
      </c>
      <c r="K143" s="856"/>
      <c r="L143" s="182">
        <v>8</v>
      </c>
      <c r="M143" s="637" t="str">
        <f t="shared" si="13"/>
        <v>NO APLICA</v>
      </c>
      <c r="N143" s="637"/>
    </row>
    <row r="144" spans="2:14">
      <c r="B144" s="175"/>
      <c r="C144" s="175"/>
      <c r="E144" s="176"/>
      <c r="F144" s="207" t="str">
        <f>IF(OR(D144="",E144=""),"",ROUND(D144/LOOKUP(E144,SMMLV!$A$2:$A$36,SMMLV!$D$2:$D$106),3))</f>
        <v/>
      </c>
      <c r="K144" s="856"/>
      <c r="L144" s="182">
        <v>9</v>
      </c>
      <c r="M144" s="637" t="str">
        <f t="shared" si="13"/>
        <v>NO APLICA</v>
      </c>
      <c r="N144" s="637"/>
    </row>
    <row r="145" spans="2:14">
      <c r="B145" s="175"/>
      <c r="C145" s="175"/>
      <c r="E145" s="176"/>
      <c r="F145" s="207" t="str">
        <f>IF(OR(D145="",E145=""),"",ROUND(D145/LOOKUP(E145,SMMLV!$A$2:$A$36,SMMLV!$D$2:$D$106),3))</f>
        <v/>
      </c>
      <c r="K145" s="856"/>
      <c r="L145" s="182">
        <v>10</v>
      </c>
      <c r="M145" s="637" t="str">
        <f t="shared" si="13"/>
        <v>NO APLICA</v>
      </c>
      <c r="N145" s="637"/>
    </row>
    <row r="146" spans="2:14">
      <c r="B146" s="175"/>
      <c r="C146" s="175"/>
      <c r="E146" s="176"/>
      <c r="F146" s="207" t="str">
        <f>IF(OR(D146="",E146=""),"",ROUND(D146/LOOKUP(E146,SMMLV!$A$2:$A$36,SMMLV!$D$2:$D$106),3))</f>
        <v/>
      </c>
      <c r="K146" s="856">
        <v>15</v>
      </c>
      <c r="L146" s="182">
        <v>1</v>
      </c>
      <c r="M146" s="637" t="str">
        <f t="shared" ref="M146:M155" si="14">IF(SUMIFS($F$5:$F$1200,$B$5:$B$1200,$K$146,$C$5:$C$1200,$L146)=0,"NO APLICA",ROUND(SUMIFS($F$5:$F$1200,$B$5:$B$1200,$K$146,$C$5:$C$1200,$L146),3))</f>
        <v>NO APLICA</v>
      </c>
      <c r="N146" s="637"/>
    </row>
    <row r="147" spans="2:14">
      <c r="B147" s="175"/>
      <c r="C147" s="175"/>
      <c r="E147" s="176"/>
      <c r="F147" s="207" t="str">
        <f>IF(OR(D147="",E147=""),"",ROUND(D147/LOOKUP(E147,SMMLV!$A$2:$A$36,SMMLV!$D$2:$D$106),3))</f>
        <v/>
      </c>
      <c r="K147" s="856"/>
      <c r="L147" s="182">
        <v>2</v>
      </c>
      <c r="M147" s="637" t="str">
        <f t="shared" si="14"/>
        <v>NO APLICA</v>
      </c>
      <c r="N147" s="637"/>
    </row>
    <row r="148" spans="2:14">
      <c r="B148" s="175"/>
      <c r="C148" s="175"/>
      <c r="E148" s="176"/>
      <c r="F148" s="207" t="str">
        <f>IF(OR(D148="",E148=""),"",ROUND(D148/LOOKUP(E148,SMMLV!$A$2:$A$36,SMMLV!$D$2:$D$106),3))</f>
        <v/>
      </c>
      <c r="K148" s="856"/>
      <c r="L148" s="182">
        <v>3</v>
      </c>
      <c r="M148" s="637" t="str">
        <f t="shared" si="14"/>
        <v>NO APLICA</v>
      </c>
      <c r="N148" s="637"/>
    </row>
    <row r="149" spans="2:14">
      <c r="B149" s="175"/>
      <c r="C149" s="175"/>
      <c r="E149" s="176"/>
      <c r="F149" s="207" t="str">
        <f>IF(OR(D149="",E149=""),"",ROUND(D149/LOOKUP(E149,SMMLV!$A$2:$A$36,SMMLV!$D$2:$D$106),3))</f>
        <v/>
      </c>
      <c r="K149" s="856"/>
      <c r="L149" s="182">
        <v>4</v>
      </c>
      <c r="M149" s="637" t="str">
        <f t="shared" si="14"/>
        <v>NO APLICA</v>
      </c>
      <c r="N149" s="637"/>
    </row>
    <row r="150" spans="2:14">
      <c r="B150" s="175"/>
      <c r="C150" s="175"/>
      <c r="E150" s="176"/>
      <c r="F150" s="207" t="str">
        <f>IF(OR(D150="",E150=""),"",ROUND(D150/LOOKUP(E150,SMMLV!$A$2:$A$36,SMMLV!$D$2:$D$106),3))</f>
        <v/>
      </c>
      <c r="K150" s="856"/>
      <c r="L150" s="182">
        <v>5</v>
      </c>
      <c r="M150" s="637" t="str">
        <f t="shared" si="14"/>
        <v>NO APLICA</v>
      </c>
      <c r="N150" s="637"/>
    </row>
    <row r="151" spans="2:14">
      <c r="B151" s="175"/>
      <c r="C151" s="175"/>
      <c r="E151" s="176"/>
      <c r="F151" s="207" t="str">
        <f>IF(OR(D151="",E151=""),"",ROUND(D151/LOOKUP(E151,SMMLV!$A$2:$A$36,SMMLV!$D$2:$D$106),3))</f>
        <v/>
      </c>
      <c r="K151" s="856"/>
      <c r="L151" s="182">
        <v>6</v>
      </c>
      <c r="M151" s="637" t="str">
        <f t="shared" si="14"/>
        <v>NO APLICA</v>
      </c>
      <c r="N151" s="637"/>
    </row>
    <row r="152" spans="2:14">
      <c r="B152" s="175"/>
      <c r="C152" s="175"/>
      <c r="E152" s="176"/>
      <c r="F152" s="207" t="str">
        <f>IF(OR(D152="",E152=""),"",ROUND(D152/LOOKUP(E152,SMMLV!$A$2:$A$36,SMMLV!$D$2:$D$106),3))</f>
        <v/>
      </c>
      <c r="K152" s="856"/>
      <c r="L152" s="182">
        <v>7</v>
      </c>
      <c r="M152" s="637" t="str">
        <f t="shared" si="14"/>
        <v>NO APLICA</v>
      </c>
      <c r="N152" s="637"/>
    </row>
    <row r="153" spans="2:14">
      <c r="B153" s="175"/>
      <c r="C153" s="175"/>
      <c r="E153" s="176"/>
      <c r="F153" s="207" t="str">
        <f>IF(OR(D153="",E153=""),"",ROUND(D153/LOOKUP(E153,SMMLV!$A$2:$A$36,SMMLV!$D$2:$D$106),3))</f>
        <v/>
      </c>
      <c r="K153" s="856"/>
      <c r="L153" s="182">
        <v>8</v>
      </c>
      <c r="M153" s="637" t="str">
        <f t="shared" si="14"/>
        <v>NO APLICA</v>
      </c>
      <c r="N153" s="637"/>
    </row>
    <row r="154" spans="2:14">
      <c r="B154" s="175"/>
      <c r="C154" s="175"/>
      <c r="E154" s="176"/>
      <c r="F154" s="207" t="str">
        <f>IF(OR(D154="",E154=""),"",ROUND(D154/LOOKUP(E154,SMMLV!$A$2:$A$36,SMMLV!$D$2:$D$106),3))</f>
        <v/>
      </c>
      <c r="K154" s="856"/>
      <c r="L154" s="182">
        <v>9</v>
      </c>
      <c r="M154" s="637" t="str">
        <f t="shared" si="14"/>
        <v>NO APLICA</v>
      </c>
      <c r="N154" s="637"/>
    </row>
    <row r="155" spans="2:14">
      <c r="B155" s="175"/>
      <c r="C155" s="175"/>
      <c r="E155" s="176"/>
      <c r="F155" s="207" t="str">
        <f>IF(OR(D155="",E155=""),"",ROUND(D155/LOOKUP(E155,SMMLV!$A$2:$A$36,SMMLV!$D$2:$D$106),3))</f>
        <v/>
      </c>
      <c r="K155" s="856"/>
      <c r="L155" s="182">
        <v>10</v>
      </c>
      <c r="M155" s="637" t="str">
        <f t="shared" si="14"/>
        <v>NO APLICA</v>
      </c>
      <c r="N155" s="637"/>
    </row>
    <row r="156" spans="2:14">
      <c r="B156" s="175"/>
      <c r="C156" s="175"/>
      <c r="E156" s="176"/>
      <c r="F156" s="207" t="str">
        <f>IF(OR(D156="",E156=""),"",ROUND(D156/LOOKUP(E156,SMMLV!$A$2:$A$36,SMMLV!$D$2:$D$106),3))</f>
        <v/>
      </c>
      <c r="K156" s="856">
        <v>16</v>
      </c>
      <c r="L156" s="182">
        <v>1</v>
      </c>
      <c r="M156" s="637" t="str">
        <f t="shared" ref="M156:M165" si="15">IF(SUMIFS($F$5:$F$1200,$B$5:$B$1200,$K$156,$C$5:$C$1200,$L156)=0,"NO APLICA",ROUND(SUMIFS($F$5:$F$1200,$B$5:$B$1200,$K$156,$C$5:$C$1200,$L156),3))</f>
        <v>NO APLICA</v>
      </c>
      <c r="N156" s="637"/>
    </row>
    <row r="157" spans="2:14">
      <c r="B157" s="175"/>
      <c r="C157" s="175"/>
      <c r="E157" s="176"/>
      <c r="F157" s="207" t="str">
        <f>IF(OR(D157="",E157=""),"",ROUND(D157/LOOKUP(E157,SMMLV!$A$2:$A$36,SMMLV!$D$2:$D$106),3))</f>
        <v/>
      </c>
      <c r="K157" s="856"/>
      <c r="L157" s="182">
        <v>2</v>
      </c>
      <c r="M157" s="637" t="str">
        <f t="shared" si="15"/>
        <v>NO APLICA</v>
      </c>
      <c r="N157" s="637"/>
    </row>
    <row r="158" spans="2:14">
      <c r="B158" s="175"/>
      <c r="C158" s="175"/>
      <c r="E158" s="176"/>
      <c r="F158" s="207" t="str">
        <f>IF(OR(D158="",E158=""),"",ROUND(D158/LOOKUP(E158,SMMLV!$A$2:$A$36,SMMLV!$D$2:$D$106),3))</f>
        <v/>
      </c>
      <c r="K158" s="856"/>
      <c r="L158" s="182">
        <v>3</v>
      </c>
      <c r="M158" s="637" t="str">
        <f t="shared" si="15"/>
        <v>NO APLICA</v>
      </c>
      <c r="N158" s="637"/>
    </row>
    <row r="159" spans="2:14">
      <c r="B159" s="175"/>
      <c r="C159" s="175"/>
      <c r="E159" s="176"/>
      <c r="F159" s="207" t="str">
        <f>IF(OR(D159="",E159=""),"",ROUND(D159/LOOKUP(E159,SMMLV!$A$2:$A$36,SMMLV!$D$2:$D$106),3))</f>
        <v/>
      </c>
      <c r="K159" s="856"/>
      <c r="L159" s="182">
        <v>4</v>
      </c>
      <c r="M159" s="637" t="str">
        <f t="shared" si="15"/>
        <v>NO APLICA</v>
      </c>
      <c r="N159" s="637"/>
    </row>
    <row r="160" spans="2:14">
      <c r="B160" s="175"/>
      <c r="C160" s="175"/>
      <c r="E160" s="176"/>
      <c r="F160" s="207" t="str">
        <f>IF(OR(D160="",E160=""),"",ROUND(D160/LOOKUP(E160,SMMLV!$A$2:$A$36,SMMLV!$D$2:$D$106),3))</f>
        <v/>
      </c>
      <c r="K160" s="856"/>
      <c r="L160" s="182">
        <v>5</v>
      </c>
      <c r="M160" s="637" t="str">
        <f t="shared" si="15"/>
        <v>NO APLICA</v>
      </c>
      <c r="N160" s="637"/>
    </row>
    <row r="161" spans="2:14">
      <c r="B161" s="175"/>
      <c r="C161" s="175"/>
      <c r="E161" s="176"/>
      <c r="F161" s="207" t="str">
        <f>IF(OR(D161="",E161=""),"",ROUND(D161/LOOKUP(E161,SMMLV!$A$2:$A$36,SMMLV!$D$2:$D$106),3))</f>
        <v/>
      </c>
      <c r="K161" s="856"/>
      <c r="L161" s="182">
        <v>6</v>
      </c>
      <c r="M161" s="637" t="str">
        <f t="shared" si="15"/>
        <v>NO APLICA</v>
      </c>
      <c r="N161" s="637"/>
    </row>
    <row r="162" spans="2:14">
      <c r="B162" s="175"/>
      <c r="C162" s="175"/>
      <c r="E162" s="176"/>
      <c r="F162" s="207" t="str">
        <f>IF(OR(D162="",E162=""),"",ROUND(D162/LOOKUP(E162,SMMLV!$A$2:$A$36,SMMLV!$D$2:$D$106),3))</f>
        <v/>
      </c>
      <c r="K162" s="856"/>
      <c r="L162" s="182">
        <v>7</v>
      </c>
      <c r="M162" s="637" t="str">
        <f t="shared" si="15"/>
        <v>NO APLICA</v>
      </c>
      <c r="N162" s="637"/>
    </row>
    <row r="163" spans="2:14">
      <c r="B163" s="175"/>
      <c r="C163" s="175"/>
      <c r="E163" s="176"/>
      <c r="F163" s="207" t="str">
        <f>IF(OR(D163="",E163=""),"",ROUND(D163/LOOKUP(E163,SMMLV!$A$2:$A$36,SMMLV!$D$2:$D$106),3))</f>
        <v/>
      </c>
      <c r="K163" s="856"/>
      <c r="L163" s="182">
        <v>8</v>
      </c>
      <c r="M163" s="637" t="str">
        <f t="shared" si="15"/>
        <v>NO APLICA</v>
      </c>
      <c r="N163" s="637"/>
    </row>
    <row r="164" spans="2:14">
      <c r="B164" s="175"/>
      <c r="C164" s="175"/>
      <c r="E164" s="176"/>
      <c r="F164" s="207" t="str">
        <f>IF(OR(D164="",E164=""),"",ROUND(D164/LOOKUP(E164,SMMLV!$A$2:$A$36,SMMLV!$D$2:$D$106),3))</f>
        <v/>
      </c>
      <c r="K164" s="856"/>
      <c r="L164" s="182">
        <v>9</v>
      </c>
      <c r="M164" s="637" t="str">
        <f t="shared" si="15"/>
        <v>NO APLICA</v>
      </c>
      <c r="N164" s="637"/>
    </row>
    <row r="165" spans="2:14">
      <c r="B165" s="175"/>
      <c r="C165" s="175"/>
      <c r="E165" s="176"/>
      <c r="F165" s="207" t="str">
        <f>IF(OR(D165="",E165=""),"",ROUND(D165/LOOKUP(E165,SMMLV!$A$2:$A$36,SMMLV!$D$2:$D$106),3))</f>
        <v/>
      </c>
      <c r="K165" s="856"/>
      <c r="L165" s="182">
        <v>10</v>
      </c>
      <c r="M165" s="637" t="str">
        <f t="shared" si="15"/>
        <v>NO APLICA</v>
      </c>
      <c r="N165" s="637"/>
    </row>
    <row r="166" spans="2:14">
      <c r="B166" s="175"/>
      <c r="C166" s="175"/>
      <c r="E166" s="176"/>
      <c r="F166" s="207" t="str">
        <f>IF(OR(D166="",E166=""),"",ROUND(D166/LOOKUP(E166,SMMLV!$A$2:$A$36,SMMLV!$D$2:$D$106),3))</f>
        <v/>
      </c>
      <c r="K166" s="856">
        <v>17</v>
      </c>
      <c r="L166" s="182">
        <v>1</v>
      </c>
      <c r="M166" s="637" t="str">
        <f t="shared" ref="M166:M175" si="16">IF(SUMIFS($F$5:$F$1200,$B$5:$B$1200,$K$166,$C$5:$C$1200,$L166)=0,"NO APLICA",ROUND(SUMIFS($F$5:$F$1200,$B$5:$B$1200,$K$166,$C$5:$C$1200,$L166),3))</f>
        <v>NO APLICA</v>
      </c>
      <c r="N166" s="637"/>
    </row>
    <row r="167" spans="2:14">
      <c r="B167" s="175"/>
      <c r="C167" s="175"/>
      <c r="E167" s="176"/>
      <c r="F167" s="207" t="str">
        <f>IF(OR(D167="",E167=""),"",ROUND(D167/LOOKUP(E167,SMMLV!$A$2:$A$36,SMMLV!$D$2:$D$106),3))</f>
        <v/>
      </c>
      <c r="K167" s="856"/>
      <c r="L167" s="182">
        <v>2</v>
      </c>
      <c r="M167" s="637" t="str">
        <f t="shared" si="16"/>
        <v>NO APLICA</v>
      </c>
      <c r="N167" s="637"/>
    </row>
    <row r="168" spans="2:14">
      <c r="B168" s="175"/>
      <c r="C168" s="175"/>
      <c r="E168" s="176"/>
      <c r="F168" s="207" t="str">
        <f>IF(OR(D168="",E168=""),"",ROUND(D168/LOOKUP(E168,SMMLV!$A$2:$A$36,SMMLV!$D$2:$D$106),3))</f>
        <v/>
      </c>
      <c r="K168" s="856"/>
      <c r="L168" s="182">
        <v>3</v>
      </c>
      <c r="M168" s="637" t="str">
        <f t="shared" si="16"/>
        <v>NO APLICA</v>
      </c>
      <c r="N168" s="637"/>
    </row>
    <row r="169" spans="2:14">
      <c r="B169" s="175"/>
      <c r="C169" s="175"/>
      <c r="E169" s="176"/>
      <c r="F169" s="207" t="str">
        <f>IF(OR(D169="",E169=""),"",ROUND(D169/LOOKUP(E169,SMMLV!$A$2:$A$36,SMMLV!$D$2:$D$106),3))</f>
        <v/>
      </c>
      <c r="K169" s="856"/>
      <c r="L169" s="182">
        <v>4</v>
      </c>
      <c r="M169" s="637" t="str">
        <f t="shared" si="16"/>
        <v>NO APLICA</v>
      </c>
      <c r="N169" s="637"/>
    </row>
    <row r="170" spans="2:14">
      <c r="B170" s="175"/>
      <c r="C170" s="175"/>
      <c r="E170" s="176"/>
      <c r="F170" s="207" t="str">
        <f>IF(OR(D170="",E170=""),"",ROUND(D170/LOOKUP(E170,SMMLV!$A$2:$A$36,SMMLV!$D$2:$D$106),3))</f>
        <v/>
      </c>
      <c r="K170" s="856"/>
      <c r="L170" s="182">
        <v>5</v>
      </c>
      <c r="M170" s="637" t="str">
        <f t="shared" si="16"/>
        <v>NO APLICA</v>
      </c>
      <c r="N170" s="637"/>
    </row>
    <row r="171" spans="2:14">
      <c r="B171" s="175"/>
      <c r="C171" s="175"/>
      <c r="E171" s="176"/>
      <c r="F171" s="207" t="str">
        <f>IF(OR(D171="",E171=""),"",ROUND(D171/LOOKUP(E171,SMMLV!$A$2:$A$36,SMMLV!$D$2:$D$106),3))</f>
        <v/>
      </c>
      <c r="K171" s="856"/>
      <c r="L171" s="182">
        <v>6</v>
      </c>
      <c r="M171" s="637" t="str">
        <f t="shared" si="16"/>
        <v>NO APLICA</v>
      </c>
      <c r="N171" s="637"/>
    </row>
    <row r="172" spans="2:14">
      <c r="B172" s="175"/>
      <c r="C172" s="175"/>
      <c r="E172" s="176"/>
      <c r="F172" s="207" t="str">
        <f>IF(OR(D172="",E172=""),"",ROUND(D172/LOOKUP(E172,SMMLV!$A$2:$A$36,SMMLV!$D$2:$D$106),3))</f>
        <v/>
      </c>
      <c r="K172" s="856"/>
      <c r="L172" s="182">
        <v>7</v>
      </c>
      <c r="M172" s="637" t="str">
        <f t="shared" si="16"/>
        <v>NO APLICA</v>
      </c>
      <c r="N172" s="637"/>
    </row>
    <row r="173" spans="2:14">
      <c r="B173" s="175"/>
      <c r="C173" s="175"/>
      <c r="E173" s="176"/>
      <c r="F173" s="207" t="str">
        <f>IF(OR(D173="",E173=""),"",ROUND(D173/LOOKUP(E173,SMMLV!$A$2:$A$36,SMMLV!$D$2:$D$106),3))</f>
        <v/>
      </c>
      <c r="K173" s="856"/>
      <c r="L173" s="182">
        <v>8</v>
      </c>
      <c r="M173" s="637" t="str">
        <f t="shared" si="16"/>
        <v>NO APLICA</v>
      </c>
      <c r="N173" s="637"/>
    </row>
    <row r="174" spans="2:14">
      <c r="B174" s="175"/>
      <c r="C174" s="175"/>
      <c r="E174" s="176"/>
      <c r="F174" s="207" t="str">
        <f>IF(OR(D174="",E174=""),"",ROUND(D174/LOOKUP(E174,SMMLV!$A$2:$A$36,SMMLV!$D$2:$D$106),3))</f>
        <v/>
      </c>
      <c r="K174" s="856"/>
      <c r="L174" s="182">
        <v>9</v>
      </c>
      <c r="M174" s="637" t="str">
        <f t="shared" si="16"/>
        <v>NO APLICA</v>
      </c>
      <c r="N174" s="637"/>
    </row>
    <row r="175" spans="2:14">
      <c r="B175" s="175"/>
      <c r="C175" s="175"/>
      <c r="E175" s="176"/>
      <c r="F175" s="207" t="str">
        <f>IF(OR(D175="",E175=""),"",ROUND(D175/LOOKUP(E175,SMMLV!$A$2:$A$36,SMMLV!$D$2:$D$106),3))</f>
        <v/>
      </c>
      <c r="K175" s="856"/>
      <c r="L175" s="182">
        <v>10</v>
      </c>
      <c r="M175" s="637" t="str">
        <f t="shared" si="16"/>
        <v>NO APLICA</v>
      </c>
      <c r="N175" s="637"/>
    </row>
    <row r="176" spans="2:14">
      <c r="B176" s="175"/>
      <c r="C176" s="175"/>
      <c r="E176" s="176"/>
      <c r="F176" s="207" t="str">
        <f>IF(OR(D176="",E176=""),"",ROUND(D176/LOOKUP(E176,SMMLV!$A$2:$A$36,SMMLV!$D$2:$D$106),3))</f>
        <v/>
      </c>
      <c r="K176" s="856">
        <v>18</v>
      </c>
      <c r="L176" s="182">
        <v>1</v>
      </c>
      <c r="M176" s="637" t="str">
        <f t="shared" ref="M176:M185" si="17">IF(SUMIFS($F$5:$F$1200,$B$5:$B$1200,$K$176,$C$5:$C$1200,$L176)=0,"NO APLICA",ROUND(SUMIFS($F$5:$F$1200,$B$5:$B$1200,$K$176,$C$5:$C$1200,$L176),3))</f>
        <v>NO APLICA</v>
      </c>
      <c r="N176" s="637"/>
    </row>
    <row r="177" spans="2:14">
      <c r="B177" s="175"/>
      <c r="C177" s="175"/>
      <c r="E177" s="176"/>
      <c r="F177" s="207" t="str">
        <f>IF(OR(D177="",E177=""),"",ROUND(D177/LOOKUP(E177,SMMLV!$A$2:$A$36,SMMLV!$D$2:$D$106),3))</f>
        <v/>
      </c>
      <c r="K177" s="856"/>
      <c r="L177" s="182">
        <v>2</v>
      </c>
      <c r="M177" s="637" t="str">
        <f t="shared" si="17"/>
        <v>NO APLICA</v>
      </c>
      <c r="N177" s="637"/>
    </row>
    <row r="178" spans="2:14">
      <c r="B178" s="175"/>
      <c r="C178" s="175"/>
      <c r="E178" s="176"/>
      <c r="F178" s="207" t="str">
        <f>IF(OR(D178="",E178=""),"",ROUND(D178/LOOKUP(E178,SMMLV!$A$2:$A$36,SMMLV!$D$2:$D$106),3))</f>
        <v/>
      </c>
      <c r="K178" s="856"/>
      <c r="L178" s="182">
        <v>3</v>
      </c>
      <c r="M178" s="637" t="str">
        <f t="shared" si="17"/>
        <v>NO APLICA</v>
      </c>
      <c r="N178" s="637"/>
    </row>
    <row r="179" spans="2:14">
      <c r="B179" s="175"/>
      <c r="C179" s="175"/>
      <c r="E179" s="176"/>
      <c r="F179" s="207" t="str">
        <f>IF(OR(D179="",E179=""),"",ROUND(D179/LOOKUP(E179,SMMLV!$A$2:$A$36,SMMLV!$D$2:$D$106),3))</f>
        <v/>
      </c>
      <c r="K179" s="856"/>
      <c r="L179" s="182">
        <v>4</v>
      </c>
      <c r="M179" s="637" t="str">
        <f t="shared" si="17"/>
        <v>NO APLICA</v>
      </c>
      <c r="N179" s="637"/>
    </row>
    <row r="180" spans="2:14">
      <c r="B180" s="175"/>
      <c r="C180" s="175"/>
      <c r="E180" s="176"/>
      <c r="F180" s="207" t="str">
        <f>IF(OR(D180="",E180=""),"",ROUND(D180/LOOKUP(E180,SMMLV!$A$2:$A$36,SMMLV!$D$2:$D$106),3))</f>
        <v/>
      </c>
      <c r="K180" s="856"/>
      <c r="L180" s="182">
        <v>5</v>
      </c>
      <c r="M180" s="637" t="str">
        <f t="shared" si="17"/>
        <v>NO APLICA</v>
      </c>
      <c r="N180" s="637"/>
    </row>
    <row r="181" spans="2:14">
      <c r="B181" s="175"/>
      <c r="C181" s="175"/>
      <c r="E181" s="176"/>
      <c r="F181" s="207" t="str">
        <f>IF(OR(D181="",E181=""),"",ROUND(D181/LOOKUP(E181,SMMLV!$A$2:$A$36,SMMLV!$D$2:$D$106),3))</f>
        <v/>
      </c>
      <c r="K181" s="856"/>
      <c r="L181" s="182">
        <v>6</v>
      </c>
      <c r="M181" s="637" t="str">
        <f t="shared" si="17"/>
        <v>NO APLICA</v>
      </c>
      <c r="N181" s="637"/>
    </row>
    <row r="182" spans="2:14">
      <c r="B182" s="175"/>
      <c r="C182" s="175"/>
      <c r="E182" s="176"/>
      <c r="F182" s="207" t="str">
        <f>IF(OR(D182="",E182=""),"",ROUND(D182/LOOKUP(E182,SMMLV!$A$2:$A$36,SMMLV!$D$2:$D$106),3))</f>
        <v/>
      </c>
      <c r="K182" s="856"/>
      <c r="L182" s="182">
        <v>7</v>
      </c>
      <c r="M182" s="637" t="str">
        <f t="shared" si="17"/>
        <v>NO APLICA</v>
      </c>
      <c r="N182" s="637"/>
    </row>
    <row r="183" spans="2:14">
      <c r="B183" s="175"/>
      <c r="C183" s="175"/>
      <c r="E183" s="176"/>
      <c r="F183" s="207" t="str">
        <f>IF(OR(D183="",E183=""),"",ROUND(D183/LOOKUP(E183,SMMLV!$A$2:$A$36,SMMLV!$D$2:$D$106),3))</f>
        <v/>
      </c>
      <c r="K183" s="856"/>
      <c r="L183" s="182">
        <v>8</v>
      </c>
      <c r="M183" s="637" t="str">
        <f t="shared" si="17"/>
        <v>NO APLICA</v>
      </c>
      <c r="N183" s="637"/>
    </row>
    <row r="184" spans="2:14">
      <c r="B184" s="175"/>
      <c r="C184" s="175"/>
      <c r="E184" s="176"/>
      <c r="F184" s="207" t="str">
        <f>IF(OR(D184="",E184=""),"",ROUND(D184/LOOKUP(E184,SMMLV!$A$2:$A$36,SMMLV!$D$2:$D$106),3))</f>
        <v/>
      </c>
      <c r="K184" s="856"/>
      <c r="L184" s="182">
        <v>9</v>
      </c>
      <c r="M184" s="637" t="str">
        <f t="shared" si="17"/>
        <v>NO APLICA</v>
      </c>
      <c r="N184" s="637"/>
    </row>
    <row r="185" spans="2:14">
      <c r="B185" s="175"/>
      <c r="C185" s="175"/>
      <c r="E185" s="176"/>
      <c r="F185" s="207" t="str">
        <f>IF(OR(D185="",E185=""),"",ROUND(D185/LOOKUP(E185,SMMLV!$A$2:$A$36,SMMLV!$D$2:$D$106),3))</f>
        <v/>
      </c>
      <c r="K185" s="856"/>
      <c r="L185" s="182">
        <v>10</v>
      </c>
      <c r="M185" s="637" t="str">
        <f t="shared" si="17"/>
        <v>NO APLICA</v>
      </c>
      <c r="N185" s="637"/>
    </row>
    <row r="186" spans="2:14">
      <c r="B186" s="175"/>
      <c r="C186" s="175"/>
      <c r="E186" s="176"/>
      <c r="F186" s="207" t="str">
        <f>IF(OR(D186="",E186=""),"",ROUND(D186/LOOKUP(E186,SMMLV!$A$2:$A$36,SMMLV!$D$2:$D$106),3))</f>
        <v/>
      </c>
      <c r="K186" s="856">
        <v>19</v>
      </c>
      <c r="L186" s="182">
        <v>1</v>
      </c>
      <c r="M186" s="637" t="str">
        <f t="shared" ref="M186:M195" si="18">IF(SUMIFS($F$5:$F$1200,$B$5:$B$1200,$K$186,$C$5:$C$1200,$L186)=0,"NO APLICA",ROUND(SUMIFS($F$5:$F$1200,$B$5:$B$1200,$K$186,$C$5:$C$1200,$L186),3))</f>
        <v>NO APLICA</v>
      </c>
      <c r="N186" s="637"/>
    </row>
    <row r="187" spans="2:14">
      <c r="B187" s="175"/>
      <c r="C187" s="175"/>
      <c r="E187" s="176"/>
      <c r="F187" s="207" t="str">
        <f>IF(OR(D187="",E187=""),"",ROUND(D187/LOOKUP(E187,SMMLV!$A$2:$A$36,SMMLV!$D$2:$D$106),3))</f>
        <v/>
      </c>
      <c r="K187" s="856"/>
      <c r="L187" s="182">
        <v>2</v>
      </c>
      <c r="M187" s="637" t="str">
        <f t="shared" si="18"/>
        <v>NO APLICA</v>
      </c>
      <c r="N187" s="637"/>
    </row>
    <row r="188" spans="2:14">
      <c r="B188" s="175"/>
      <c r="C188" s="175"/>
      <c r="E188" s="176"/>
      <c r="F188" s="207" t="str">
        <f>IF(OR(D188="",E188=""),"",ROUND(D188/LOOKUP(E188,SMMLV!$A$2:$A$36,SMMLV!$D$2:$D$106),3))</f>
        <v/>
      </c>
      <c r="K188" s="856"/>
      <c r="L188" s="182">
        <v>3</v>
      </c>
      <c r="M188" s="637" t="str">
        <f t="shared" si="18"/>
        <v>NO APLICA</v>
      </c>
      <c r="N188" s="637"/>
    </row>
    <row r="189" spans="2:14">
      <c r="B189" s="175"/>
      <c r="C189" s="175"/>
      <c r="E189" s="176"/>
      <c r="F189" s="207" t="str">
        <f>IF(OR(D189="",E189=""),"",ROUND(D189/LOOKUP(E189,SMMLV!$A$2:$A$36,SMMLV!$D$2:$D$106),3))</f>
        <v/>
      </c>
      <c r="K189" s="856"/>
      <c r="L189" s="182">
        <v>4</v>
      </c>
      <c r="M189" s="637" t="str">
        <f t="shared" si="18"/>
        <v>NO APLICA</v>
      </c>
      <c r="N189" s="637"/>
    </row>
    <row r="190" spans="2:14">
      <c r="B190" s="175"/>
      <c r="C190" s="175"/>
      <c r="E190" s="176"/>
      <c r="F190" s="207" t="str">
        <f>IF(OR(D190="",E190=""),"",ROUND(D190/LOOKUP(E190,SMMLV!$A$2:$A$36,SMMLV!$D$2:$D$106),3))</f>
        <v/>
      </c>
      <c r="K190" s="856"/>
      <c r="L190" s="182">
        <v>5</v>
      </c>
      <c r="M190" s="637" t="str">
        <f t="shared" si="18"/>
        <v>NO APLICA</v>
      </c>
      <c r="N190" s="637"/>
    </row>
    <row r="191" spans="2:14">
      <c r="B191" s="175"/>
      <c r="C191" s="175"/>
      <c r="E191" s="176"/>
      <c r="F191" s="207" t="str">
        <f>IF(OR(D191="",E191=""),"",ROUND(D191/LOOKUP(E191,SMMLV!$A$2:$A$36,SMMLV!$D$2:$D$106),3))</f>
        <v/>
      </c>
      <c r="K191" s="856"/>
      <c r="L191" s="182">
        <v>6</v>
      </c>
      <c r="M191" s="637" t="str">
        <f t="shared" si="18"/>
        <v>NO APLICA</v>
      </c>
      <c r="N191" s="637"/>
    </row>
    <row r="192" spans="2:14">
      <c r="B192" s="175"/>
      <c r="C192" s="175"/>
      <c r="E192" s="176"/>
      <c r="F192" s="207" t="str">
        <f>IF(OR(D192="",E192=""),"",ROUND(D192/LOOKUP(E192,SMMLV!$A$2:$A$36,SMMLV!$D$2:$D$106),3))</f>
        <v/>
      </c>
      <c r="K192" s="856"/>
      <c r="L192" s="182">
        <v>7</v>
      </c>
      <c r="M192" s="637" t="str">
        <f t="shared" si="18"/>
        <v>NO APLICA</v>
      </c>
      <c r="N192" s="637"/>
    </row>
    <row r="193" spans="2:14">
      <c r="B193" s="175"/>
      <c r="C193" s="175"/>
      <c r="E193" s="176"/>
      <c r="F193" s="207" t="str">
        <f>IF(OR(D193="",E193=""),"",ROUND(D193/LOOKUP(E193,SMMLV!$A$2:$A$36,SMMLV!$D$2:$D$106),3))</f>
        <v/>
      </c>
      <c r="K193" s="856"/>
      <c r="L193" s="182">
        <v>8</v>
      </c>
      <c r="M193" s="637" t="str">
        <f t="shared" si="18"/>
        <v>NO APLICA</v>
      </c>
      <c r="N193" s="637"/>
    </row>
    <row r="194" spans="2:14">
      <c r="B194" s="175"/>
      <c r="C194" s="175"/>
      <c r="E194" s="176"/>
      <c r="F194" s="207" t="str">
        <f>IF(OR(D194="",E194=""),"",ROUND(D194/LOOKUP(E194,SMMLV!$A$2:$A$36,SMMLV!$D$2:$D$106),3))</f>
        <v/>
      </c>
      <c r="K194" s="856"/>
      <c r="L194" s="182">
        <v>9</v>
      </c>
      <c r="M194" s="637" t="str">
        <f t="shared" si="18"/>
        <v>NO APLICA</v>
      </c>
      <c r="N194" s="637"/>
    </row>
    <row r="195" spans="2:14">
      <c r="B195" s="175"/>
      <c r="C195" s="175"/>
      <c r="E195" s="176"/>
      <c r="F195" s="207" t="str">
        <f>IF(OR(D195="",E195=""),"",ROUND(D195/LOOKUP(E195,SMMLV!$A$2:$A$36,SMMLV!$D$2:$D$106),3))</f>
        <v/>
      </c>
      <c r="K195" s="856"/>
      <c r="L195" s="182">
        <v>10</v>
      </c>
      <c r="M195" s="637" t="str">
        <f t="shared" si="18"/>
        <v>NO APLICA</v>
      </c>
      <c r="N195" s="637"/>
    </row>
    <row r="196" spans="2:14">
      <c r="B196" s="175"/>
      <c r="C196" s="175"/>
      <c r="E196" s="176"/>
      <c r="F196" s="207" t="str">
        <f>IF(OR(D196="",E196=""),"",ROUND(D196/LOOKUP(E196,SMMLV!$A$2:$A$36,SMMLV!$D$2:$D$106),3))</f>
        <v/>
      </c>
      <c r="K196" s="856">
        <v>20</v>
      </c>
      <c r="L196" s="182">
        <v>1</v>
      </c>
      <c r="M196" s="637" t="str">
        <f t="shared" ref="M196:M205" si="19">IF(SUMIFS($F$5:$F$1200,$B$5:$B$1200,$K$196,$C$5:$C$1200,$L196)=0,"NO APLICA",ROUND(SUMIFS($F$5:$F$1200,$B$5:$B$1200,$K$196,$C$5:$C$1200,$L196),3))</f>
        <v>NO APLICA</v>
      </c>
      <c r="N196" s="637"/>
    </row>
    <row r="197" spans="2:14">
      <c r="B197" s="175"/>
      <c r="C197" s="175"/>
      <c r="E197" s="176"/>
      <c r="F197" s="207" t="str">
        <f>IF(OR(D197="",E197=""),"",ROUND(D197/LOOKUP(E197,SMMLV!$A$2:$A$36,SMMLV!$D$2:$D$106),3))</f>
        <v/>
      </c>
      <c r="K197" s="856"/>
      <c r="L197" s="182">
        <v>2</v>
      </c>
      <c r="M197" s="637" t="str">
        <f t="shared" si="19"/>
        <v>NO APLICA</v>
      </c>
      <c r="N197" s="637"/>
    </row>
    <row r="198" spans="2:14">
      <c r="B198" s="175"/>
      <c r="C198" s="175"/>
      <c r="E198" s="176"/>
      <c r="F198" s="207" t="str">
        <f>IF(OR(D198="",E198=""),"",ROUND(D198/LOOKUP(E198,SMMLV!$A$2:$A$36,SMMLV!$D$2:$D$106),3))</f>
        <v/>
      </c>
      <c r="K198" s="856"/>
      <c r="L198" s="182">
        <v>3</v>
      </c>
      <c r="M198" s="637" t="str">
        <f t="shared" si="19"/>
        <v>NO APLICA</v>
      </c>
      <c r="N198" s="637"/>
    </row>
    <row r="199" spans="2:14">
      <c r="B199" s="175"/>
      <c r="C199" s="175"/>
      <c r="E199" s="176"/>
      <c r="F199" s="207" t="str">
        <f>IF(OR(D199="",E199=""),"",ROUND(D199/LOOKUP(E199,SMMLV!$A$2:$A$36,SMMLV!$D$2:$D$106),3))</f>
        <v/>
      </c>
      <c r="K199" s="856"/>
      <c r="L199" s="182">
        <v>4</v>
      </c>
      <c r="M199" s="637" t="str">
        <f t="shared" si="19"/>
        <v>NO APLICA</v>
      </c>
      <c r="N199" s="637"/>
    </row>
    <row r="200" spans="2:14">
      <c r="B200" s="175"/>
      <c r="C200" s="175"/>
      <c r="E200" s="176"/>
      <c r="F200" s="207" t="str">
        <f>IF(OR(D200="",E200=""),"",ROUND(D200/LOOKUP(E200,SMMLV!$A$2:$A$36,SMMLV!$D$2:$D$106),3))</f>
        <v/>
      </c>
      <c r="K200" s="856"/>
      <c r="L200" s="182">
        <v>5</v>
      </c>
      <c r="M200" s="637" t="str">
        <f t="shared" si="19"/>
        <v>NO APLICA</v>
      </c>
      <c r="N200" s="637"/>
    </row>
    <row r="201" spans="2:14">
      <c r="B201" s="175"/>
      <c r="C201" s="175"/>
      <c r="E201" s="176"/>
      <c r="F201" s="207" t="str">
        <f>IF(OR(D201="",E201=""),"",ROUND(D201/LOOKUP(E201,SMMLV!$A$2:$A$36,SMMLV!$D$2:$D$106),3))</f>
        <v/>
      </c>
      <c r="K201" s="856"/>
      <c r="L201" s="182">
        <v>6</v>
      </c>
      <c r="M201" s="637" t="str">
        <f t="shared" si="19"/>
        <v>NO APLICA</v>
      </c>
      <c r="N201" s="637"/>
    </row>
    <row r="202" spans="2:14">
      <c r="B202" s="175"/>
      <c r="C202" s="175"/>
      <c r="E202" s="176"/>
      <c r="F202" s="207" t="str">
        <f>IF(OR(D202="",E202=""),"",ROUND(D202/LOOKUP(E202,SMMLV!$A$2:$A$36,SMMLV!$D$2:$D$106),3))</f>
        <v/>
      </c>
      <c r="K202" s="856"/>
      <c r="L202" s="182">
        <v>7</v>
      </c>
      <c r="M202" s="637" t="str">
        <f t="shared" si="19"/>
        <v>NO APLICA</v>
      </c>
      <c r="N202" s="637"/>
    </row>
    <row r="203" spans="2:14">
      <c r="B203" s="175"/>
      <c r="C203" s="175"/>
      <c r="E203" s="176"/>
      <c r="F203" s="207" t="str">
        <f>IF(OR(D203="",E203=""),"",ROUND(D203/LOOKUP(E203,SMMLV!$A$2:$A$36,SMMLV!$D$2:$D$106),3))</f>
        <v/>
      </c>
      <c r="K203" s="856"/>
      <c r="L203" s="182">
        <v>8</v>
      </c>
      <c r="M203" s="637" t="str">
        <f t="shared" si="19"/>
        <v>NO APLICA</v>
      </c>
      <c r="N203" s="637"/>
    </row>
    <row r="204" spans="2:14">
      <c r="B204" s="175"/>
      <c r="C204" s="175"/>
      <c r="E204" s="176"/>
      <c r="F204" s="207" t="str">
        <f>IF(OR(D204="",E204=""),"",ROUND(D204/LOOKUP(E204,SMMLV!$A$2:$A$36,SMMLV!$D$2:$D$106),3))</f>
        <v/>
      </c>
      <c r="K204" s="856"/>
      <c r="L204" s="182">
        <v>9</v>
      </c>
      <c r="M204" s="637" t="str">
        <f t="shared" si="19"/>
        <v>NO APLICA</v>
      </c>
      <c r="N204" s="637"/>
    </row>
    <row r="205" spans="2:14">
      <c r="B205" s="175"/>
      <c r="C205" s="175"/>
      <c r="E205" s="176"/>
      <c r="F205" s="207" t="str">
        <f>IF(OR(D205="",E205=""),"",ROUND(D205/LOOKUP(E205,SMMLV!$A$2:$A$36,SMMLV!$D$2:$D$106),3))</f>
        <v/>
      </c>
      <c r="K205" s="856"/>
      <c r="L205" s="182">
        <v>10</v>
      </c>
      <c r="M205" s="637" t="str">
        <f t="shared" si="19"/>
        <v>NO APLICA</v>
      </c>
      <c r="N205" s="637"/>
    </row>
    <row r="206" spans="2:14">
      <c r="B206" s="175"/>
      <c r="C206" s="175"/>
      <c r="E206" s="176"/>
      <c r="F206" s="207" t="str">
        <f>IF(OR(D206="",E206=""),"",ROUND(D206/LOOKUP(E206,SMMLV!$A$2:$A$36,SMMLV!$D$2:$D$106),3))</f>
        <v/>
      </c>
      <c r="K206" s="856">
        <v>21</v>
      </c>
      <c r="L206" s="182">
        <v>1</v>
      </c>
      <c r="M206" s="637" t="str">
        <f t="shared" ref="M206:M215" si="20">IF(SUMIFS($F$5:$F$1200,$B$5:$B$1200,$K$206,$C$5:$C$1200,$L206)=0,"NO APLICA",ROUND(SUMIFS($F$5:$F$1200,$B$5:$B$1200,$K$206,$C$5:$C$1200,$L206),3))</f>
        <v>NO APLICA</v>
      </c>
      <c r="N206" s="637"/>
    </row>
    <row r="207" spans="2:14">
      <c r="B207" s="175"/>
      <c r="C207" s="175"/>
      <c r="E207" s="176"/>
      <c r="F207" s="207" t="str">
        <f>IF(OR(D207="",E207=""),"",ROUND(D207/LOOKUP(E207,SMMLV!$A$2:$A$36,SMMLV!$D$2:$D$106),3))</f>
        <v/>
      </c>
      <c r="K207" s="856"/>
      <c r="L207" s="182">
        <v>2</v>
      </c>
      <c r="M207" s="637" t="str">
        <f t="shared" si="20"/>
        <v>NO APLICA</v>
      </c>
      <c r="N207" s="637"/>
    </row>
    <row r="208" spans="2:14">
      <c r="B208" s="175"/>
      <c r="C208" s="175"/>
      <c r="E208" s="176"/>
      <c r="F208" s="207" t="str">
        <f>IF(OR(D208="",E208=""),"",ROUND(D208/LOOKUP(E208,SMMLV!$A$2:$A$36,SMMLV!$D$2:$D$106),3))</f>
        <v/>
      </c>
      <c r="K208" s="856"/>
      <c r="L208" s="182">
        <v>3</v>
      </c>
      <c r="M208" s="637" t="str">
        <f t="shared" si="20"/>
        <v>NO APLICA</v>
      </c>
      <c r="N208" s="637"/>
    </row>
    <row r="209" spans="2:14">
      <c r="B209" s="175"/>
      <c r="C209" s="175"/>
      <c r="E209" s="176"/>
      <c r="F209" s="207" t="str">
        <f>IF(OR(D209="",E209=""),"",ROUND(D209/LOOKUP(E209,SMMLV!$A$2:$A$36,SMMLV!$D$2:$D$106),3))</f>
        <v/>
      </c>
      <c r="K209" s="856"/>
      <c r="L209" s="182">
        <v>4</v>
      </c>
      <c r="M209" s="637" t="str">
        <f t="shared" si="20"/>
        <v>NO APLICA</v>
      </c>
      <c r="N209" s="637"/>
    </row>
    <row r="210" spans="2:14">
      <c r="B210" s="175"/>
      <c r="C210" s="175"/>
      <c r="E210" s="176"/>
      <c r="F210" s="207" t="str">
        <f>IF(OR(D210="",E210=""),"",ROUND(D210/LOOKUP(E210,SMMLV!$A$2:$A$36,SMMLV!$D$2:$D$106),3))</f>
        <v/>
      </c>
      <c r="K210" s="856"/>
      <c r="L210" s="182">
        <v>5</v>
      </c>
      <c r="M210" s="637" t="str">
        <f t="shared" si="20"/>
        <v>NO APLICA</v>
      </c>
      <c r="N210" s="637"/>
    </row>
    <row r="211" spans="2:14">
      <c r="B211" s="175"/>
      <c r="C211" s="175"/>
      <c r="E211" s="176"/>
      <c r="F211" s="207" t="str">
        <f>IF(OR(D211="",E211=""),"",ROUND(D211/LOOKUP(E211,SMMLV!$A$2:$A$36,SMMLV!$D$2:$D$106),3))</f>
        <v/>
      </c>
      <c r="K211" s="856"/>
      <c r="L211" s="182">
        <v>6</v>
      </c>
      <c r="M211" s="637" t="str">
        <f t="shared" si="20"/>
        <v>NO APLICA</v>
      </c>
      <c r="N211" s="637"/>
    </row>
    <row r="212" spans="2:14">
      <c r="B212" s="175"/>
      <c r="C212" s="175"/>
      <c r="E212" s="176"/>
      <c r="F212" s="207" t="str">
        <f>IF(OR(D212="",E212=""),"",ROUND(D212/LOOKUP(E212,SMMLV!$A$2:$A$36,SMMLV!$D$2:$D$106),3))</f>
        <v/>
      </c>
      <c r="K212" s="856"/>
      <c r="L212" s="182">
        <v>7</v>
      </c>
      <c r="M212" s="637" t="str">
        <f t="shared" si="20"/>
        <v>NO APLICA</v>
      </c>
      <c r="N212" s="637"/>
    </row>
    <row r="213" spans="2:14">
      <c r="B213" s="175"/>
      <c r="C213" s="175"/>
      <c r="E213" s="176"/>
      <c r="F213" s="207" t="str">
        <f>IF(OR(D213="",E213=""),"",ROUND(D213/LOOKUP(E213,SMMLV!$A$2:$A$36,SMMLV!$D$2:$D$106),3))</f>
        <v/>
      </c>
      <c r="K213" s="856"/>
      <c r="L213" s="182">
        <v>8</v>
      </c>
      <c r="M213" s="637" t="str">
        <f t="shared" si="20"/>
        <v>NO APLICA</v>
      </c>
      <c r="N213" s="637"/>
    </row>
    <row r="214" spans="2:14">
      <c r="B214" s="175"/>
      <c r="C214" s="175"/>
      <c r="E214" s="176"/>
      <c r="F214" s="207" t="str">
        <f>IF(OR(D214="",E214=""),"",ROUND(D214/LOOKUP(E214,SMMLV!$A$2:$A$36,SMMLV!$D$2:$D$106),3))</f>
        <v/>
      </c>
      <c r="K214" s="856"/>
      <c r="L214" s="182">
        <v>9</v>
      </c>
      <c r="M214" s="637" t="str">
        <f t="shared" si="20"/>
        <v>NO APLICA</v>
      </c>
      <c r="N214" s="637"/>
    </row>
    <row r="215" spans="2:14">
      <c r="B215" s="175"/>
      <c r="C215" s="175"/>
      <c r="E215" s="176"/>
      <c r="F215" s="207" t="str">
        <f>IF(OR(D215="",E215=""),"",ROUND(D215/LOOKUP(E215,SMMLV!$A$2:$A$36,SMMLV!$D$2:$D$106),3))</f>
        <v/>
      </c>
      <c r="K215" s="856"/>
      <c r="L215" s="182">
        <v>10</v>
      </c>
      <c r="M215" s="637" t="str">
        <f t="shared" si="20"/>
        <v>NO APLICA</v>
      </c>
      <c r="N215" s="637"/>
    </row>
    <row r="216" spans="2:14">
      <c r="B216" s="175"/>
      <c r="C216" s="175"/>
      <c r="E216" s="176"/>
      <c r="F216" s="207" t="str">
        <f>IF(OR(D216="",E216=""),"",ROUND(D216/LOOKUP(E216,SMMLV!$A$2:$A$36,SMMLV!$D$2:$D$106),3))</f>
        <v/>
      </c>
      <c r="K216" s="856">
        <v>22</v>
      </c>
      <c r="L216" s="182">
        <v>1</v>
      </c>
      <c r="M216" s="637" t="str">
        <f t="shared" ref="M216:M225" si="21">IF(SUMIFS($F$5:$F$1200,$B$5:$B$1200,$K$216,$C$5:$C$1200,$L216)=0,"NO APLICA",ROUND(SUMIFS($F$5:$F$1200,$B$5:$B$1200,$K$216,$C$5:$C$1200,$L216),3))</f>
        <v>NO APLICA</v>
      </c>
      <c r="N216" s="637"/>
    </row>
    <row r="217" spans="2:14">
      <c r="B217" s="175"/>
      <c r="C217" s="175"/>
      <c r="E217" s="176"/>
      <c r="F217" s="207" t="str">
        <f>IF(OR(D217="",E217=""),"",ROUND(D217/LOOKUP(E217,SMMLV!$A$2:$A$36,SMMLV!$D$2:$D$106),3))</f>
        <v/>
      </c>
      <c r="K217" s="856"/>
      <c r="L217" s="182">
        <v>2</v>
      </c>
      <c r="M217" s="637" t="str">
        <f t="shared" si="21"/>
        <v>NO APLICA</v>
      </c>
      <c r="N217" s="637"/>
    </row>
    <row r="218" spans="2:14">
      <c r="B218" s="175"/>
      <c r="C218" s="175"/>
      <c r="E218" s="176"/>
      <c r="F218" s="207" t="str">
        <f>IF(OR(D218="",E218=""),"",ROUND(D218/LOOKUP(E218,SMMLV!$A$2:$A$36,SMMLV!$D$2:$D$106),3))</f>
        <v/>
      </c>
      <c r="K218" s="856"/>
      <c r="L218" s="182">
        <v>3</v>
      </c>
      <c r="M218" s="637" t="str">
        <f t="shared" si="21"/>
        <v>NO APLICA</v>
      </c>
      <c r="N218" s="637"/>
    </row>
    <row r="219" spans="2:14">
      <c r="B219" s="175"/>
      <c r="C219" s="175"/>
      <c r="E219" s="176"/>
      <c r="F219" s="207" t="str">
        <f>IF(OR(D219="",E219=""),"",ROUND(D219/LOOKUP(E219,SMMLV!$A$2:$A$36,SMMLV!$D$2:$D$106),3))</f>
        <v/>
      </c>
      <c r="K219" s="856"/>
      <c r="L219" s="182">
        <v>4</v>
      </c>
      <c r="M219" s="637" t="str">
        <f t="shared" si="21"/>
        <v>NO APLICA</v>
      </c>
      <c r="N219" s="637"/>
    </row>
    <row r="220" spans="2:14">
      <c r="B220" s="175"/>
      <c r="C220" s="175"/>
      <c r="E220" s="176"/>
      <c r="F220" s="207" t="str">
        <f>IF(OR(D220="",E220=""),"",ROUND(D220/LOOKUP(E220,SMMLV!$A$2:$A$36,SMMLV!$D$2:$D$106),3))</f>
        <v/>
      </c>
      <c r="K220" s="856"/>
      <c r="L220" s="182">
        <v>5</v>
      </c>
      <c r="M220" s="637" t="str">
        <f t="shared" si="21"/>
        <v>NO APLICA</v>
      </c>
      <c r="N220" s="637"/>
    </row>
    <row r="221" spans="2:14">
      <c r="B221" s="175"/>
      <c r="C221" s="175"/>
      <c r="E221" s="176"/>
      <c r="F221" s="207" t="str">
        <f>IF(OR(D221="",E221=""),"",ROUND(D221/LOOKUP(E221,SMMLV!$A$2:$A$36,SMMLV!$D$2:$D$106),3))</f>
        <v/>
      </c>
      <c r="K221" s="856"/>
      <c r="L221" s="182">
        <v>6</v>
      </c>
      <c r="M221" s="637" t="str">
        <f t="shared" si="21"/>
        <v>NO APLICA</v>
      </c>
      <c r="N221" s="637"/>
    </row>
    <row r="222" spans="2:14">
      <c r="B222" s="175"/>
      <c r="C222" s="175"/>
      <c r="E222" s="176"/>
      <c r="F222" s="207" t="str">
        <f>IF(OR(D222="",E222=""),"",ROUND(D222/LOOKUP(E222,SMMLV!$A$2:$A$36,SMMLV!$D$2:$D$106),3))</f>
        <v/>
      </c>
      <c r="K222" s="856"/>
      <c r="L222" s="182">
        <v>7</v>
      </c>
      <c r="M222" s="637" t="str">
        <f t="shared" si="21"/>
        <v>NO APLICA</v>
      </c>
      <c r="N222" s="637"/>
    </row>
    <row r="223" spans="2:14">
      <c r="B223" s="175"/>
      <c r="C223" s="175"/>
      <c r="E223" s="176"/>
      <c r="F223" s="207" t="str">
        <f>IF(OR(D223="",E223=""),"",ROUND(D223/LOOKUP(E223,SMMLV!$A$2:$A$36,SMMLV!$D$2:$D$106),3))</f>
        <v/>
      </c>
      <c r="K223" s="856"/>
      <c r="L223" s="182">
        <v>8</v>
      </c>
      <c r="M223" s="637" t="str">
        <f t="shared" si="21"/>
        <v>NO APLICA</v>
      </c>
      <c r="N223" s="637"/>
    </row>
    <row r="224" spans="2:14">
      <c r="B224" s="175"/>
      <c r="C224" s="175"/>
      <c r="E224" s="176"/>
      <c r="F224" s="207" t="str">
        <f>IF(OR(D224="",E224=""),"",ROUND(D224/LOOKUP(E224,SMMLV!$A$2:$A$36,SMMLV!$D$2:$D$106),3))</f>
        <v/>
      </c>
      <c r="K224" s="856"/>
      <c r="L224" s="182">
        <v>9</v>
      </c>
      <c r="M224" s="637" t="str">
        <f t="shared" si="21"/>
        <v>NO APLICA</v>
      </c>
      <c r="N224" s="637"/>
    </row>
    <row r="225" spans="2:14">
      <c r="B225" s="175"/>
      <c r="C225" s="175"/>
      <c r="E225" s="176"/>
      <c r="F225" s="207" t="str">
        <f>IF(OR(D225="",E225=""),"",ROUND(D225/LOOKUP(E225,SMMLV!$A$2:$A$36,SMMLV!$D$2:$D$106),3))</f>
        <v/>
      </c>
      <c r="K225" s="856"/>
      <c r="L225" s="182">
        <v>10</v>
      </c>
      <c r="M225" s="637" t="str">
        <f t="shared" si="21"/>
        <v>NO APLICA</v>
      </c>
      <c r="N225" s="637"/>
    </row>
    <row r="226" spans="2:14">
      <c r="B226" s="175"/>
      <c r="C226" s="175"/>
      <c r="E226" s="176"/>
      <c r="F226" s="207" t="str">
        <f>IF(OR(D226="",E226=""),"",ROUND(D226/LOOKUP(E226,SMMLV!$A$2:$A$36,SMMLV!$D$2:$D$106),3))</f>
        <v/>
      </c>
      <c r="K226" s="856">
        <v>23</v>
      </c>
      <c r="L226" s="182">
        <v>1</v>
      </c>
      <c r="M226" s="637" t="str">
        <f t="shared" ref="M226:M235" si="22">IF(SUMIFS($F$5:$F$1200,$B$5:$B$1200,$K$226,$C$5:$C$1200,$L226)=0,"NO APLICA",ROUND(SUMIFS($F$5:$F$1200,$B$5:$B$1200,$K$226,$C$5:$C$1200,$L226),3))</f>
        <v>NO APLICA</v>
      </c>
      <c r="N226" s="637"/>
    </row>
    <row r="227" spans="2:14">
      <c r="B227" s="175"/>
      <c r="C227" s="175"/>
      <c r="E227" s="176"/>
      <c r="F227" s="207" t="str">
        <f>IF(OR(D227="",E227=""),"",ROUND(D227/LOOKUP(E227,SMMLV!$A$2:$A$36,SMMLV!$D$2:$D$106),3))</f>
        <v/>
      </c>
      <c r="K227" s="856"/>
      <c r="L227" s="182">
        <v>2</v>
      </c>
      <c r="M227" s="637" t="str">
        <f t="shared" si="22"/>
        <v>NO APLICA</v>
      </c>
      <c r="N227" s="637"/>
    </row>
    <row r="228" spans="2:14">
      <c r="B228" s="175"/>
      <c r="C228" s="175"/>
      <c r="E228" s="176"/>
      <c r="F228" s="207" t="str">
        <f>IF(OR(D228="",E228=""),"",ROUND(D228/LOOKUP(E228,SMMLV!$A$2:$A$36,SMMLV!$D$2:$D$106),3))</f>
        <v/>
      </c>
      <c r="K228" s="856"/>
      <c r="L228" s="182">
        <v>3</v>
      </c>
      <c r="M228" s="637" t="str">
        <f t="shared" si="22"/>
        <v>NO APLICA</v>
      </c>
      <c r="N228" s="637"/>
    </row>
    <row r="229" spans="2:14">
      <c r="B229" s="175"/>
      <c r="C229" s="175"/>
      <c r="E229" s="176"/>
      <c r="F229" s="207" t="str">
        <f>IF(OR(D229="",E229=""),"",ROUND(D229/LOOKUP(E229,SMMLV!$A$2:$A$36,SMMLV!$D$2:$D$106),3))</f>
        <v/>
      </c>
      <c r="K229" s="856"/>
      <c r="L229" s="182">
        <v>4</v>
      </c>
      <c r="M229" s="637" t="str">
        <f t="shared" si="22"/>
        <v>NO APLICA</v>
      </c>
      <c r="N229" s="637"/>
    </row>
    <row r="230" spans="2:14">
      <c r="B230" s="175"/>
      <c r="C230" s="175"/>
      <c r="E230" s="176"/>
      <c r="F230" s="207" t="str">
        <f>IF(OR(D230="",E230=""),"",ROUND(D230/LOOKUP(E230,SMMLV!$A$2:$A$36,SMMLV!$D$2:$D$106),3))</f>
        <v/>
      </c>
      <c r="K230" s="856"/>
      <c r="L230" s="182">
        <v>5</v>
      </c>
      <c r="M230" s="637" t="str">
        <f t="shared" si="22"/>
        <v>NO APLICA</v>
      </c>
      <c r="N230" s="637"/>
    </row>
    <row r="231" spans="2:14">
      <c r="B231" s="175"/>
      <c r="C231" s="175"/>
      <c r="E231" s="176"/>
      <c r="F231" s="207" t="str">
        <f>IF(OR(D231="",E231=""),"",ROUND(D231/LOOKUP(E231,SMMLV!$A$2:$A$36,SMMLV!$D$2:$D$106),3))</f>
        <v/>
      </c>
      <c r="K231" s="856"/>
      <c r="L231" s="182">
        <v>6</v>
      </c>
      <c r="M231" s="637" t="str">
        <f t="shared" si="22"/>
        <v>NO APLICA</v>
      </c>
      <c r="N231" s="637"/>
    </row>
    <row r="232" spans="2:14">
      <c r="B232" s="175"/>
      <c r="C232" s="175"/>
      <c r="E232" s="176"/>
      <c r="F232" s="207" t="str">
        <f>IF(OR(D232="",E232=""),"",ROUND(D232/LOOKUP(E232,SMMLV!$A$2:$A$36,SMMLV!$D$2:$D$106),3))</f>
        <v/>
      </c>
      <c r="K232" s="856"/>
      <c r="L232" s="182">
        <v>7</v>
      </c>
      <c r="M232" s="637" t="str">
        <f t="shared" si="22"/>
        <v>NO APLICA</v>
      </c>
      <c r="N232" s="637"/>
    </row>
    <row r="233" spans="2:14">
      <c r="B233" s="175"/>
      <c r="C233" s="175"/>
      <c r="E233" s="176"/>
      <c r="F233" s="207" t="str">
        <f>IF(OR(D233="",E233=""),"",ROUND(D233/LOOKUP(E233,SMMLV!$A$2:$A$36,SMMLV!$D$2:$D$106),3))</f>
        <v/>
      </c>
      <c r="K233" s="856"/>
      <c r="L233" s="182">
        <v>8</v>
      </c>
      <c r="M233" s="637" t="str">
        <f t="shared" si="22"/>
        <v>NO APLICA</v>
      </c>
      <c r="N233" s="637"/>
    </row>
    <row r="234" spans="2:14">
      <c r="B234" s="175"/>
      <c r="C234" s="175"/>
      <c r="E234" s="176"/>
      <c r="F234" s="207" t="str">
        <f>IF(OR(D234="",E234=""),"",ROUND(D234/LOOKUP(E234,SMMLV!$A$2:$A$36,SMMLV!$D$2:$D$106),3))</f>
        <v/>
      </c>
      <c r="K234" s="856"/>
      <c r="L234" s="182">
        <v>9</v>
      </c>
      <c r="M234" s="637" t="str">
        <f t="shared" si="22"/>
        <v>NO APLICA</v>
      </c>
      <c r="N234" s="637"/>
    </row>
    <row r="235" spans="2:14">
      <c r="B235" s="175"/>
      <c r="C235" s="175"/>
      <c r="E235" s="176"/>
      <c r="F235" s="207" t="str">
        <f>IF(OR(D235="",E235=""),"",ROUND(D235/LOOKUP(E235,SMMLV!$A$2:$A$36,SMMLV!$D$2:$D$106),3))</f>
        <v/>
      </c>
      <c r="K235" s="856"/>
      <c r="L235" s="182">
        <v>10</v>
      </c>
      <c r="M235" s="637" t="str">
        <f t="shared" si="22"/>
        <v>NO APLICA</v>
      </c>
      <c r="N235" s="637"/>
    </row>
    <row r="236" spans="2:14">
      <c r="B236" s="175"/>
      <c r="C236" s="175"/>
      <c r="E236" s="176"/>
      <c r="F236" s="207" t="str">
        <f>IF(OR(D236="",E236=""),"",ROUND(D236/LOOKUP(E236,SMMLV!$A$2:$A$36,SMMLV!$D$2:$D$106),3))</f>
        <v/>
      </c>
      <c r="K236" s="856">
        <v>24</v>
      </c>
      <c r="L236" s="182">
        <v>1</v>
      </c>
      <c r="M236" s="637" t="str">
        <f t="shared" ref="M236:M245" si="23">IF(SUMIFS($F$5:$F$1200,$B$5:$B$1200,$K$236,$C$5:$C$1200,$L236)=0,"NO APLICA",ROUND(SUMIFS($F$5:$F$1200,$B$5:$B$1200,$K$236,$C$5:$C$1200,$L236),3))</f>
        <v>NO APLICA</v>
      </c>
      <c r="N236" s="637"/>
    </row>
    <row r="237" spans="2:14">
      <c r="B237" s="175"/>
      <c r="C237" s="175"/>
      <c r="E237" s="176"/>
      <c r="F237" s="207" t="str">
        <f>IF(OR(D237="",E237=""),"",ROUND(D237/LOOKUP(E237,SMMLV!$A$2:$A$36,SMMLV!$D$2:$D$106),3))</f>
        <v/>
      </c>
      <c r="K237" s="856"/>
      <c r="L237" s="182">
        <v>2</v>
      </c>
      <c r="M237" s="637" t="str">
        <f t="shared" si="23"/>
        <v>NO APLICA</v>
      </c>
      <c r="N237" s="637"/>
    </row>
    <row r="238" spans="2:14">
      <c r="B238" s="175"/>
      <c r="C238" s="175"/>
      <c r="E238" s="176"/>
      <c r="F238" s="207" t="str">
        <f>IF(OR(D238="",E238=""),"",ROUND(D238/LOOKUP(E238,SMMLV!$A$2:$A$36,SMMLV!$D$2:$D$106),3))</f>
        <v/>
      </c>
      <c r="K238" s="856"/>
      <c r="L238" s="182">
        <v>3</v>
      </c>
      <c r="M238" s="637" t="str">
        <f t="shared" si="23"/>
        <v>NO APLICA</v>
      </c>
      <c r="N238" s="637"/>
    </row>
    <row r="239" spans="2:14">
      <c r="B239" s="175"/>
      <c r="C239" s="175"/>
      <c r="E239" s="176"/>
      <c r="F239" s="207" t="str">
        <f>IF(OR(D239="",E239=""),"",ROUND(D239/LOOKUP(E239,SMMLV!$A$2:$A$36,SMMLV!$D$2:$D$106),3))</f>
        <v/>
      </c>
      <c r="K239" s="856"/>
      <c r="L239" s="182">
        <v>4</v>
      </c>
      <c r="M239" s="637" t="str">
        <f t="shared" si="23"/>
        <v>NO APLICA</v>
      </c>
      <c r="N239" s="637"/>
    </row>
    <row r="240" spans="2:14">
      <c r="B240" s="175"/>
      <c r="C240" s="175"/>
      <c r="E240" s="176"/>
      <c r="F240" s="207" t="str">
        <f>IF(OR(D240="",E240=""),"",ROUND(D240/LOOKUP(E240,SMMLV!$A$2:$A$36,SMMLV!$D$2:$D$106),3))</f>
        <v/>
      </c>
      <c r="K240" s="856"/>
      <c r="L240" s="182">
        <v>5</v>
      </c>
      <c r="M240" s="637" t="str">
        <f t="shared" si="23"/>
        <v>NO APLICA</v>
      </c>
      <c r="N240" s="637"/>
    </row>
    <row r="241" spans="2:14">
      <c r="B241" s="175"/>
      <c r="C241" s="175"/>
      <c r="E241" s="176"/>
      <c r="F241" s="207" t="str">
        <f>IF(OR(D241="",E241=""),"",ROUND(D241/LOOKUP(E241,SMMLV!$A$2:$A$36,SMMLV!$D$2:$D$106),3))</f>
        <v/>
      </c>
      <c r="K241" s="856"/>
      <c r="L241" s="182">
        <v>6</v>
      </c>
      <c r="M241" s="637" t="str">
        <f t="shared" si="23"/>
        <v>NO APLICA</v>
      </c>
      <c r="N241" s="637"/>
    </row>
    <row r="242" spans="2:14">
      <c r="B242" s="175"/>
      <c r="C242" s="175"/>
      <c r="E242" s="176"/>
      <c r="F242" s="207" t="str">
        <f>IF(OR(D242="",E242=""),"",ROUND(D242/LOOKUP(E242,SMMLV!$A$2:$A$36,SMMLV!$D$2:$D$106),3))</f>
        <v/>
      </c>
      <c r="K242" s="856"/>
      <c r="L242" s="182">
        <v>7</v>
      </c>
      <c r="M242" s="637" t="str">
        <f t="shared" si="23"/>
        <v>NO APLICA</v>
      </c>
      <c r="N242" s="637"/>
    </row>
    <row r="243" spans="2:14">
      <c r="B243" s="175"/>
      <c r="C243" s="175"/>
      <c r="E243" s="176"/>
      <c r="F243" s="207" t="str">
        <f>IF(OR(D243="",E243=""),"",ROUND(D243/LOOKUP(E243,SMMLV!$A$2:$A$36,SMMLV!$D$2:$D$106),3))</f>
        <v/>
      </c>
      <c r="K243" s="856"/>
      <c r="L243" s="182">
        <v>8</v>
      </c>
      <c r="M243" s="637" t="str">
        <f t="shared" si="23"/>
        <v>NO APLICA</v>
      </c>
      <c r="N243" s="637"/>
    </row>
    <row r="244" spans="2:14">
      <c r="B244" s="175"/>
      <c r="C244" s="175"/>
      <c r="E244" s="176"/>
      <c r="F244" s="207" t="str">
        <f>IF(OR(D244="",E244=""),"",ROUND(D244/LOOKUP(E244,SMMLV!$A$2:$A$36,SMMLV!$D$2:$D$106),3))</f>
        <v/>
      </c>
      <c r="K244" s="856"/>
      <c r="L244" s="182">
        <v>9</v>
      </c>
      <c r="M244" s="637" t="str">
        <f t="shared" si="23"/>
        <v>NO APLICA</v>
      </c>
      <c r="N244" s="637"/>
    </row>
    <row r="245" spans="2:14">
      <c r="B245" s="175"/>
      <c r="C245" s="175"/>
      <c r="E245" s="176"/>
      <c r="F245" s="207" t="str">
        <f>IF(OR(D245="",E245=""),"",ROUND(D245/LOOKUP(E245,SMMLV!$A$2:$A$36,SMMLV!$D$2:$D$106),3))</f>
        <v/>
      </c>
      <c r="K245" s="856"/>
      <c r="L245" s="182">
        <v>10</v>
      </c>
      <c r="M245" s="637" t="str">
        <f t="shared" si="23"/>
        <v>NO APLICA</v>
      </c>
      <c r="N245" s="637"/>
    </row>
    <row r="246" spans="2:14">
      <c r="B246" s="175"/>
      <c r="C246" s="175"/>
      <c r="E246" s="176"/>
      <c r="F246" s="207" t="str">
        <f>IF(OR(D246="",E246=""),"",ROUND(D246/LOOKUP(E246,SMMLV!$A$2:$A$36,SMMLV!$D$2:$D$106),3))</f>
        <v/>
      </c>
      <c r="K246" s="856">
        <v>25</v>
      </c>
      <c r="L246" s="182">
        <v>1</v>
      </c>
      <c r="M246" s="858" t="str">
        <f t="shared" ref="M246:M255" si="24">IF(SUMIFS($F$5:$F$1200,$B$5:$B$1200,$K$246,$C$5:$C$1200,$L246)=0,"NO APLICA",ROUND(SUMIFS($F$5:$F$1200,$B$5:$B$1200,$K$246,$C$5:$C$1200,$L246),3))</f>
        <v>NO APLICA</v>
      </c>
      <c r="N246" s="859"/>
    </row>
    <row r="247" spans="2:14">
      <c r="B247" s="175"/>
      <c r="C247" s="175"/>
      <c r="E247" s="176"/>
      <c r="F247" s="207" t="str">
        <f>IF(OR(D247="",E247=""),"",ROUND(D247/LOOKUP(E247,SMMLV!$A$2:$A$36,SMMLV!$D$2:$D$106),3))</f>
        <v/>
      </c>
      <c r="K247" s="856"/>
      <c r="L247" s="182">
        <v>2</v>
      </c>
      <c r="M247" s="858" t="str">
        <f t="shared" si="24"/>
        <v>NO APLICA</v>
      </c>
      <c r="N247" s="859"/>
    </row>
    <row r="248" spans="2:14">
      <c r="B248" s="175"/>
      <c r="C248" s="175"/>
      <c r="E248" s="176"/>
      <c r="F248" s="207" t="str">
        <f>IF(OR(D248="",E248=""),"",ROUND(D248/LOOKUP(E248,SMMLV!$A$2:$A$36,SMMLV!$D$2:$D$106),3))</f>
        <v/>
      </c>
      <c r="K248" s="856"/>
      <c r="L248" s="182">
        <v>3</v>
      </c>
      <c r="M248" s="858" t="str">
        <f t="shared" si="24"/>
        <v>NO APLICA</v>
      </c>
      <c r="N248" s="859"/>
    </row>
    <row r="249" spans="2:14">
      <c r="B249" s="175"/>
      <c r="C249" s="175"/>
      <c r="E249" s="176"/>
      <c r="F249" s="207" t="str">
        <f>IF(OR(D249="",E249=""),"",ROUND(D249/LOOKUP(E249,SMMLV!$A$2:$A$36,SMMLV!$D$2:$D$106),3))</f>
        <v/>
      </c>
      <c r="K249" s="856"/>
      <c r="L249" s="182">
        <v>4</v>
      </c>
      <c r="M249" s="858" t="str">
        <f t="shared" si="24"/>
        <v>NO APLICA</v>
      </c>
      <c r="N249" s="859"/>
    </row>
    <row r="250" spans="2:14">
      <c r="B250" s="175"/>
      <c r="C250" s="175"/>
      <c r="E250" s="176"/>
      <c r="F250" s="207" t="str">
        <f>IF(OR(D250="",E250=""),"",ROUND(D250/LOOKUP(E250,SMMLV!$A$2:$A$36,SMMLV!$D$2:$D$106),3))</f>
        <v/>
      </c>
      <c r="K250" s="856"/>
      <c r="L250" s="182">
        <v>5</v>
      </c>
      <c r="M250" s="858" t="str">
        <f t="shared" si="24"/>
        <v>NO APLICA</v>
      </c>
      <c r="N250" s="859"/>
    </row>
    <row r="251" spans="2:14">
      <c r="B251" s="175"/>
      <c r="C251" s="175"/>
      <c r="E251" s="176"/>
      <c r="F251" s="207" t="str">
        <f>IF(OR(D251="",E251=""),"",ROUND(D251/LOOKUP(E251,SMMLV!$A$2:$A$36,SMMLV!$D$2:$D$106),3))</f>
        <v/>
      </c>
      <c r="K251" s="856"/>
      <c r="L251" s="182">
        <v>6</v>
      </c>
      <c r="M251" s="858" t="str">
        <f t="shared" si="24"/>
        <v>NO APLICA</v>
      </c>
      <c r="N251" s="859"/>
    </row>
    <row r="252" spans="2:14">
      <c r="B252" s="175"/>
      <c r="C252" s="175"/>
      <c r="E252" s="176"/>
      <c r="F252" s="207" t="str">
        <f>IF(OR(D252="",E252=""),"",ROUND(D252/LOOKUP(E252,SMMLV!$A$2:$A$36,SMMLV!$D$2:$D$106),3))</f>
        <v/>
      </c>
      <c r="K252" s="856"/>
      <c r="L252" s="182">
        <v>7</v>
      </c>
      <c r="M252" s="858" t="str">
        <f t="shared" si="24"/>
        <v>NO APLICA</v>
      </c>
      <c r="N252" s="859"/>
    </row>
    <row r="253" spans="2:14">
      <c r="B253" s="175"/>
      <c r="C253" s="175"/>
      <c r="E253" s="176"/>
      <c r="F253" s="207" t="str">
        <f>IF(OR(D253="",E253=""),"",ROUND(D253/LOOKUP(E253,SMMLV!$A$2:$A$36,SMMLV!$D$2:$D$106),3))</f>
        <v/>
      </c>
      <c r="K253" s="856"/>
      <c r="L253" s="182">
        <v>8</v>
      </c>
      <c r="M253" s="858" t="str">
        <f t="shared" si="24"/>
        <v>NO APLICA</v>
      </c>
      <c r="N253" s="859"/>
    </row>
    <row r="254" spans="2:14">
      <c r="B254" s="175"/>
      <c r="C254" s="175"/>
      <c r="E254" s="176"/>
      <c r="F254" s="207" t="str">
        <f>IF(OR(D254="",E254=""),"",ROUND(D254/LOOKUP(E254,SMMLV!$A$2:$A$36,SMMLV!$D$2:$D$106),3))</f>
        <v/>
      </c>
      <c r="K254" s="856"/>
      <c r="L254" s="182">
        <v>9</v>
      </c>
      <c r="M254" s="858" t="str">
        <f t="shared" si="24"/>
        <v>NO APLICA</v>
      </c>
      <c r="N254" s="859"/>
    </row>
    <row r="255" spans="2:14">
      <c r="B255" s="175"/>
      <c r="C255" s="175"/>
      <c r="E255" s="176"/>
      <c r="F255" s="207" t="str">
        <f>IF(OR(D255="",E255=""),"",ROUND(D255/LOOKUP(E255,SMMLV!$A$2:$A$36,SMMLV!$D$2:$D$106),3))</f>
        <v/>
      </c>
      <c r="K255" s="856"/>
      <c r="L255" s="182">
        <v>10</v>
      </c>
      <c r="M255" s="637" t="str">
        <f t="shared" si="24"/>
        <v>NO APLICA</v>
      </c>
      <c r="N255" s="637"/>
    </row>
    <row r="256" spans="2:14">
      <c r="B256" s="175"/>
      <c r="C256" s="175"/>
      <c r="E256" s="176"/>
      <c r="F256" s="207" t="str">
        <f>IF(OR(D256="",E256=""),"",ROUND(D256/LOOKUP(E256,SMMLV!$A$2:$A$36,SMMLV!$D$2:$D$106),3))</f>
        <v/>
      </c>
      <c r="K256" s="856">
        <v>26</v>
      </c>
      <c r="L256" s="182">
        <v>1</v>
      </c>
      <c r="M256" s="637" t="str">
        <f t="shared" ref="M256:M265" si="25">IF(SUMIFS($F$5:$F$1200,$B$5:$B$1200,$K$256,$C$5:$C$1200,$L256)=0,"NO APLICA",ROUND(SUMIFS($F$5:$F$1200,$B$5:$B$1200,$K$256,$C$5:$C$1200,$L256),3))</f>
        <v>NO APLICA</v>
      </c>
      <c r="N256" s="637"/>
    </row>
    <row r="257" spans="2:14">
      <c r="B257" s="175"/>
      <c r="C257" s="175"/>
      <c r="E257" s="176"/>
      <c r="F257" s="207" t="str">
        <f>IF(OR(D257="",E257=""),"",ROUND(D257/LOOKUP(E257,SMMLV!$A$2:$A$36,SMMLV!$D$2:$D$106),3))</f>
        <v/>
      </c>
      <c r="K257" s="856"/>
      <c r="L257" s="182">
        <v>2</v>
      </c>
      <c r="M257" s="637" t="str">
        <f t="shared" si="25"/>
        <v>NO APLICA</v>
      </c>
      <c r="N257" s="637"/>
    </row>
    <row r="258" spans="2:14">
      <c r="B258" s="175"/>
      <c r="C258" s="175"/>
      <c r="E258" s="176"/>
      <c r="F258" s="207" t="str">
        <f>IF(OR(D258="",E258=""),"",ROUND(D258/LOOKUP(E258,SMMLV!$A$2:$A$36,SMMLV!$D$2:$D$106),3))</f>
        <v/>
      </c>
      <c r="K258" s="856"/>
      <c r="L258" s="182">
        <v>3</v>
      </c>
      <c r="M258" s="637" t="str">
        <f t="shared" si="25"/>
        <v>NO APLICA</v>
      </c>
      <c r="N258" s="637"/>
    </row>
    <row r="259" spans="2:14">
      <c r="B259" s="175"/>
      <c r="C259" s="175"/>
      <c r="E259" s="176"/>
      <c r="F259" s="207" t="str">
        <f>IF(OR(D259="",E259=""),"",ROUND(D259/LOOKUP(E259,SMMLV!$A$2:$A$36,SMMLV!$D$2:$D$106),3))</f>
        <v/>
      </c>
      <c r="K259" s="856"/>
      <c r="L259" s="182">
        <v>4</v>
      </c>
      <c r="M259" s="637" t="str">
        <f t="shared" si="25"/>
        <v>NO APLICA</v>
      </c>
      <c r="N259" s="637"/>
    </row>
    <row r="260" spans="2:14">
      <c r="B260" s="175"/>
      <c r="C260" s="175"/>
      <c r="E260" s="176"/>
      <c r="F260" s="207" t="str">
        <f>IF(OR(D260="",E260=""),"",ROUND(D260/LOOKUP(E260,SMMLV!$A$2:$A$36,SMMLV!$D$2:$D$106),3))</f>
        <v/>
      </c>
      <c r="K260" s="856"/>
      <c r="L260" s="182">
        <v>5</v>
      </c>
      <c r="M260" s="637" t="str">
        <f t="shared" si="25"/>
        <v>NO APLICA</v>
      </c>
      <c r="N260" s="637"/>
    </row>
    <row r="261" spans="2:14">
      <c r="B261" s="175"/>
      <c r="C261" s="175"/>
      <c r="E261" s="176"/>
      <c r="F261" s="207" t="str">
        <f>IF(OR(D261="",E261=""),"",ROUND(D261/LOOKUP(E261,SMMLV!$A$2:$A$36,SMMLV!$D$2:$D$106),3))</f>
        <v/>
      </c>
      <c r="K261" s="856"/>
      <c r="L261" s="182">
        <v>6</v>
      </c>
      <c r="M261" s="637" t="str">
        <f t="shared" si="25"/>
        <v>NO APLICA</v>
      </c>
      <c r="N261" s="637"/>
    </row>
    <row r="262" spans="2:14">
      <c r="B262" s="175"/>
      <c r="C262" s="175"/>
      <c r="E262" s="176"/>
      <c r="F262" s="207" t="str">
        <f>IF(OR(D262="",E262=""),"",ROUND(D262/LOOKUP(E262,SMMLV!$A$2:$A$36,SMMLV!$D$2:$D$106),3))</f>
        <v/>
      </c>
      <c r="K262" s="856"/>
      <c r="L262" s="182">
        <v>7</v>
      </c>
      <c r="M262" s="637" t="str">
        <f t="shared" si="25"/>
        <v>NO APLICA</v>
      </c>
      <c r="N262" s="637"/>
    </row>
    <row r="263" spans="2:14">
      <c r="B263" s="175"/>
      <c r="C263" s="175"/>
      <c r="E263" s="176"/>
      <c r="F263" s="207" t="str">
        <f>IF(OR(D263="",E263=""),"",ROUND(D263/LOOKUP(E263,SMMLV!$A$2:$A$36,SMMLV!$D$2:$D$106),3))</f>
        <v/>
      </c>
      <c r="K263" s="856"/>
      <c r="L263" s="182">
        <v>8</v>
      </c>
      <c r="M263" s="637" t="str">
        <f t="shared" si="25"/>
        <v>NO APLICA</v>
      </c>
      <c r="N263" s="637"/>
    </row>
    <row r="264" spans="2:14">
      <c r="B264" s="175"/>
      <c r="C264" s="175"/>
      <c r="E264" s="176"/>
      <c r="F264" s="207" t="str">
        <f>IF(OR(D264="",E264=""),"",ROUND(D264/LOOKUP(E264,SMMLV!$A$2:$A$36,SMMLV!$D$2:$D$106),3))</f>
        <v/>
      </c>
      <c r="K264" s="856"/>
      <c r="L264" s="182">
        <v>9</v>
      </c>
      <c r="M264" s="637" t="str">
        <f t="shared" si="25"/>
        <v>NO APLICA</v>
      </c>
      <c r="N264" s="637"/>
    </row>
    <row r="265" spans="2:14">
      <c r="B265" s="175"/>
      <c r="C265" s="175"/>
      <c r="E265" s="176"/>
      <c r="F265" s="207" t="str">
        <f>IF(OR(D265="",E265=""),"",ROUND(D265/LOOKUP(E265,SMMLV!$A$2:$A$36,SMMLV!$D$2:$D$106),3))</f>
        <v/>
      </c>
      <c r="K265" s="856"/>
      <c r="L265" s="182">
        <v>10</v>
      </c>
      <c r="M265" s="637" t="str">
        <f t="shared" si="25"/>
        <v>NO APLICA</v>
      </c>
      <c r="N265" s="637"/>
    </row>
    <row r="266" spans="2:14">
      <c r="B266" s="175"/>
      <c r="C266" s="175"/>
      <c r="E266" s="176"/>
      <c r="F266" s="207" t="str">
        <f>IF(OR(D266="",E266=""),"",ROUND(D266/LOOKUP(E266,SMMLV!$A$2:$A$36,SMMLV!$D$2:$D$106),3))</f>
        <v/>
      </c>
      <c r="K266" s="856">
        <v>27</v>
      </c>
      <c r="L266" s="182">
        <v>1</v>
      </c>
      <c r="M266" s="637" t="str">
        <f t="shared" ref="M266:M275" si="26">IF(SUMIFS($F$5:$F$1200,$B$5:$B$1200,$K$266,$C$5:$C$1200,$L266)=0,"NO APLICA",ROUND(SUMIFS($F$5:$F$1200,$B$5:$B$1200,$K$266,$C$5:$C$1200,$L266),3))</f>
        <v>NO APLICA</v>
      </c>
      <c r="N266" s="637"/>
    </row>
    <row r="267" spans="2:14">
      <c r="B267" s="175"/>
      <c r="C267" s="175"/>
      <c r="E267" s="176"/>
      <c r="F267" s="207" t="str">
        <f>IF(OR(D267="",E267=""),"",ROUND(D267/LOOKUP(E267,SMMLV!$A$2:$A$36,SMMLV!$D$2:$D$106),3))</f>
        <v/>
      </c>
      <c r="K267" s="856"/>
      <c r="L267" s="182">
        <v>2</v>
      </c>
      <c r="M267" s="637" t="str">
        <f t="shared" si="26"/>
        <v>NO APLICA</v>
      </c>
      <c r="N267" s="637"/>
    </row>
    <row r="268" spans="2:14">
      <c r="B268" s="175"/>
      <c r="C268" s="175"/>
      <c r="E268" s="176"/>
      <c r="F268" s="207" t="str">
        <f>IF(OR(D268="",E268=""),"",ROUND(D268/LOOKUP(E268,SMMLV!$A$2:$A$36,SMMLV!$D$2:$D$106),3))</f>
        <v/>
      </c>
      <c r="K268" s="856"/>
      <c r="L268" s="182">
        <v>3</v>
      </c>
      <c r="M268" s="637" t="str">
        <f t="shared" si="26"/>
        <v>NO APLICA</v>
      </c>
      <c r="N268" s="637"/>
    </row>
    <row r="269" spans="2:14">
      <c r="B269" s="175"/>
      <c r="C269" s="175"/>
      <c r="E269" s="176"/>
      <c r="F269" s="207" t="str">
        <f>IF(OR(D269="",E269=""),"",ROUND(D269/LOOKUP(E269,SMMLV!$A$2:$A$36,SMMLV!$D$2:$D$106),3))</f>
        <v/>
      </c>
      <c r="K269" s="856"/>
      <c r="L269" s="182">
        <v>4</v>
      </c>
      <c r="M269" s="637" t="str">
        <f t="shared" si="26"/>
        <v>NO APLICA</v>
      </c>
      <c r="N269" s="637"/>
    </row>
    <row r="270" spans="2:14">
      <c r="B270" s="175"/>
      <c r="C270" s="175"/>
      <c r="E270" s="176"/>
      <c r="F270" s="207" t="str">
        <f>IF(OR(D270="",E270=""),"",ROUND(D270/LOOKUP(E270,SMMLV!$A$2:$A$36,SMMLV!$D$2:$D$106),3))</f>
        <v/>
      </c>
      <c r="K270" s="856"/>
      <c r="L270" s="182">
        <v>5</v>
      </c>
      <c r="M270" s="637" t="str">
        <f t="shared" si="26"/>
        <v>NO APLICA</v>
      </c>
      <c r="N270" s="637"/>
    </row>
    <row r="271" spans="2:14">
      <c r="B271" s="175"/>
      <c r="C271" s="175"/>
      <c r="E271" s="176"/>
      <c r="F271" s="207" t="str">
        <f>IF(OR(D271="",E271=""),"",ROUND(D271/LOOKUP(E271,SMMLV!$A$2:$A$36,SMMLV!$D$2:$D$106),3))</f>
        <v/>
      </c>
      <c r="K271" s="856"/>
      <c r="L271" s="182">
        <v>6</v>
      </c>
      <c r="M271" s="637" t="str">
        <f t="shared" si="26"/>
        <v>NO APLICA</v>
      </c>
      <c r="N271" s="637"/>
    </row>
    <row r="272" spans="2:14">
      <c r="B272" s="175"/>
      <c r="C272" s="175"/>
      <c r="E272" s="176"/>
      <c r="F272" s="207" t="str">
        <f>IF(OR(D272="",E272=""),"",ROUND(D272/LOOKUP(E272,SMMLV!$A$2:$A$36,SMMLV!$D$2:$D$106),3))</f>
        <v/>
      </c>
      <c r="K272" s="856"/>
      <c r="L272" s="182">
        <v>7</v>
      </c>
      <c r="M272" s="637" t="str">
        <f t="shared" si="26"/>
        <v>NO APLICA</v>
      </c>
      <c r="N272" s="637"/>
    </row>
    <row r="273" spans="2:14">
      <c r="B273" s="175"/>
      <c r="C273" s="175"/>
      <c r="E273" s="176"/>
      <c r="F273" s="207" t="str">
        <f>IF(OR(D273="",E273=""),"",ROUND(D273/LOOKUP(E273,SMMLV!$A$2:$A$36,SMMLV!$D$2:$D$106),3))</f>
        <v/>
      </c>
      <c r="K273" s="856"/>
      <c r="L273" s="182">
        <v>8</v>
      </c>
      <c r="M273" s="637" t="str">
        <f t="shared" si="26"/>
        <v>NO APLICA</v>
      </c>
      <c r="N273" s="637"/>
    </row>
    <row r="274" spans="2:14">
      <c r="B274" s="175"/>
      <c r="C274" s="175"/>
      <c r="E274" s="176"/>
      <c r="F274" s="207" t="str">
        <f>IF(OR(D274="",E274=""),"",ROUND(D274/LOOKUP(E274,SMMLV!$A$2:$A$36,SMMLV!$D$2:$D$106),3))</f>
        <v/>
      </c>
      <c r="K274" s="856"/>
      <c r="L274" s="182">
        <v>9</v>
      </c>
      <c r="M274" s="637" t="str">
        <f t="shared" si="26"/>
        <v>NO APLICA</v>
      </c>
      <c r="N274" s="637"/>
    </row>
    <row r="275" spans="2:14">
      <c r="B275" s="175"/>
      <c r="C275" s="175"/>
      <c r="E275" s="176"/>
      <c r="F275" s="207" t="str">
        <f>IF(OR(D275="",E275=""),"",ROUND(D275/LOOKUP(E275,SMMLV!$A$2:$A$36,SMMLV!$D$2:$D$106),3))</f>
        <v/>
      </c>
      <c r="K275" s="856"/>
      <c r="L275" s="182">
        <v>10</v>
      </c>
      <c r="M275" s="637" t="str">
        <f t="shared" si="26"/>
        <v>NO APLICA</v>
      </c>
      <c r="N275" s="637"/>
    </row>
    <row r="276" spans="2:14">
      <c r="B276" s="175"/>
      <c r="C276" s="175"/>
      <c r="E276" s="176"/>
      <c r="F276" s="207" t="str">
        <f>IF(OR(D276="",E276=""),"",ROUND(D276/LOOKUP(E276,SMMLV!$A$2:$A$36,SMMLV!$D$2:$D$106),3))</f>
        <v/>
      </c>
      <c r="K276" s="856">
        <v>28</v>
      </c>
      <c r="L276" s="182">
        <v>1</v>
      </c>
      <c r="M276" s="637" t="str">
        <f t="shared" ref="M276:M285" si="27">IF(SUMIFS($F$5:$F$1200,$B$5:$B$1200,$K$276,$C$5:$C$1200,$L276)=0,"NO APLICA",ROUND(SUMIFS($F$5:$F$1200,$B$5:$B$1200,$K$276,$C$5:$C$1200,$L276),3))</f>
        <v>NO APLICA</v>
      </c>
      <c r="N276" s="637"/>
    </row>
    <row r="277" spans="2:14">
      <c r="B277" s="175"/>
      <c r="C277" s="175"/>
      <c r="E277" s="176"/>
      <c r="F277" s="207" t="str">
        <f>IF(OR(D277="",E277=""),"",ROUND(D277/LOOKUP(E277,SMMLV!$A$2:$A$36,SMMLV!$D$2:$D$106),3))</f>
        <v/>
      </c>
      <c r="K277" s="856"/>
      <c r="L277" s="182">
        <v>2</v>
      </c>
      <c r="M277" s="637" t="str">
        <f t="shared" si="27"/>
        <v>NO APLICA</v>
      </c>
      <c r="N277" s="637"/>
    </row>
    <row r="278" spans="2:14">
      <c r="B278" s="175"/>
      <c r="C278" s="175"/>
      <c r="E278" s="176"/>
      <c r="F278" s="207" t="str">
        <f>IF(OR(D278="",E278=""),"",ROUND(D278/LOOKUP(E278,SMMLV!$A$2:$A$36,SMMLV!$D$2:$D$106),3))</f>
        <v/>
      </c>
      <c r="K278" s="856"/>
      <c r="L278" s="182">
        <v>3</v>
      </c>
      <c r="M278" s="637" t="str">
        <f t="shared" si="27"/>
        <v>NO APLICA</v>
      </c>
      <c r="N278" s="637"/>
    </row>
    <row r="279" spans="2:14">
      <c r="B279" s="175"/>
      <c r="C279" s="175"/>
      <c r="E279" s="176"/>
      <c r="F279" s="207" t="str">
        <f>IF(OR(D279="",E279=""),"",ROUND(D279/LOOKUP(E279,SMMLV!$A$2:$A$36,SMMLV!$D$2:$D$106),3))</f>
        <v/>
      </c>
      <c r="K279" s="856"/>
      <c r="L279" s="182">
        <v>4</v>
      </c>
      <c r="M279" s="637" t="str">
        <f t="shared" si="27"/>
        <v>NO APLICA</v>
      </c>
      <c r="N279" s="637"/>
    </row>
    <row r="280" spans="2:14">
      <c r="B280" s="175"/>
      <c r="C280" s="175"/>
      <c r="E280" s="176"/>
      <c r="F280" s="207" t="str">
        <f>IF(OR(D280="",E280=""),"",ROUND(D280/LOOKUP(E280,SMMLV!$A$2:$A$36,SMMLV!$D$2:$D$106),3))</f>
        <v/>
      </c>
      <c r="K280" s="856"/>
      <c r="L280" s="182">
        <v>5</v>
      </c>
      <c r="M280" s="637" t="str">
        <f t="shared" si="27"/>
        <v>NO APLICA</v>
      </c>
      <c r="N280" s="637"/>
    </row>
    <row r="281" spans="2:14">
      <c r="B281" s="175"/>
      <c r="C281" s="175"/>
      <c r="E281" s="176"/>
      <c r="F281" s="207" t="str">
        <f>IF(OR(D281="",E281=""),"",ROUND(D281/LOOKUP(E281,SMMLV!$A$2:$A$36,SMMLV!$D$2:$D$106),3))</f>
        <v/>
      </c>
      <c r="K281" s="856"/>
      <c r="L281" s="182">
        <v>6</v>
      </c>
      <c r="M281" s="637" t="str">
        <f t="shared" si="27"/>
        <v>NO APLICA</v>
      </c>
      <c r="N281" s="637"/>
    </row>
    <row r="282" spans="2:14">
      <c r="B282" s="175"/>
      <c r="C282" s="175"/>
      <c r="E282" s="176"/>
      <c r="F282" s="207" t="str">
        <f>IF(OR(D282="",E282=""),"",ROUND(D282/LOOKUP(E282,SMMLV!$A$2:$A$36,SMMLV!$D$2:$D$106),3))</f>
        <v/>
      </c>
      <c r="K282" s="856"/>
      <c r="L282" s="182">
        <v>7</v>
      </c>
      <c r="M282" s="637" t="str">
        <f t="shared" si="27"/>
        <v>NO APLICA</v>
      </c>
      <c r="N282" s="637"/>
    </row>
    <row r="283" spans="2:14">
      <c r="B283" s="175"/>
      <c r="C283" s="175"/>
      <c r="E283" s="176"/>
      <c r="F283" s="207" t="str">
        <f>IF(OR(D283="",E283=""),"",ROUND(D283/LOOKUP(E283,SMMLV!$A$2:$A$36,SMMLV!$D$2:$D$106),3))</f>
        <v/>
      </c>
      <c r="K283" s="856"/>
      <c r="L283" s="182">
        <v>8</v>
      </c>
      <c r="M283" s="637" t="str">
        <f t="shared" si="27"/>
        <v>NO APLICA</v>
      </c>
      <c r="N283" s="637"/>
    </row>
    <row r="284" spans="2:14">
      <c r="B284" s="175"/>
      <c r="C284" s="175"/>
      <c r="E284" s="176"/>
      <c r="F284" s="207" t="str">
        <f>IF(OR(D284="",E284=""),"",ROUND(D284/LOOKUP(E284,SMMLV!$A$2:$A$36,SMMLV!$D$2:$D$106),3))</f>
        <v/>
      </c>
      <c r="K284" s="856"/>
      <c r="L284" s="182">
        <v>9</v>
      </c>
      <c r="M284" s="637" t="str">
        <f t="shared" si="27"/>
        <v>NO APLICA</v>
      </c>
      <c r="N284" s="637"/>
    </row>
    <row r="285" spans="2:14">
      <c r="B285" s="175"/>
      <c r="C285" s="175"/>
      <c r="E285" s="176"/>
      <c r="F285" s="207" t="str">
        <f>IF(OR(D285="",E285=""),"",ROUND(D285/LOOKUP(E285,SMMLV!$A$2:$A$36,SMMLV!$D$2:$D$106),3))</f>
        <v/>
      </c>
      <c r="K285" s="856"/>
      <c r="L285" s="182">
        <v>10</v>
      </c>
      <c r="M285" s="637" t="str">
        <f t="shared" si="27"/>
        <v>NO APLICA</v>
      </c>
      <c r="N285" s="637"/>
    </row>
    <row r="286" spans="2:14">
      <c r="B286" s="175"/>
      <c r="C286" s="175"/>
      <c r="E286" s="176"/>
      <c r="F286" s="207" t="str">
        <f>IF(OR(D286="",E286=""),"",ROUND(D286/LOOKUP(E286,SMMLV!$A$2:$A$36,SMMLV!$D$2:$D$106),3))</f>
        <v/>
      </c>
      <c r="K286" s="856">
        <v>29</v>
      </c>
      <c r="L286" s="182">
        <v>1</v>
      </c>
      <c r="M286" s="637" t="str">
        <f t="shared" ref="M286:M295" si="28">IF(SUMIFS($F$5:$F$1200,$B$5:$B$1200,$K$286,$C$5:$C$1200,$L286)=0,"NO APLICA",ROUND(SUMIFS($F$5:$F$1200,$B$5:$B$1200,$K$286,$C$5:$C$1200,$L286),3))</f>
        <v>NO APLICA</v>
      </c>
      <c r="N286" s="637"/>
    </row>
    <row r="287" spans="2:14">
      <c r="B287" s="175"/>
      <c r="C287" s="175"/>
      <c r="E287" s="176"/>
      <c r="F287" s="207" t="str">
        <f>IF(OR(D287="",E287=""),"",ROUND(D287/LOOKUP(E287,SMMLV!$A$2:$A$36,SMMLV!$D$2:$D$106),3))</f>
        <v/>
      </c>
      <c r="K287" s="856"/>
      <c r="L287" s="182">
        <v>2</v>
      </c>
      <c r="M287" s="637" t="str">
        <f t="shared" si="28"/>
        <v>NO APLICA</v>
      </c>
      <c r="N287" s="637"/>
    </row>
    <row r="288" spans="2:14">
      <c r="B288" s="175"/>
      <c r="C288" s="175"/>
      <c r="E288" s="176"/>
      <c r="F288" s="207" t="str">
        <f>IF(OR(D288="",E288=""),"",ROUND(D288/LOOKUP(E288,SMMLV!$A$2:$A$36,SMMLV!$D$2:$D$106),3))</f>
        <v/>
      </c>
      <c r="K288" s="856"/>
      <c r="L288" s="182">
        <v>3</v>
      </c>
      <c r="M288" s="637" t="str">
        <f t="shared" si="28"/>
        <v>NO APLICA</v>
      </c>
      <c r="N288" s="637"/>
    </row>
    <row r="289" spans="2:14">
      <c r="B289" s="175"/>
      <c r="C289" s="175"/>
      <c r="E289" s="176"/>
      <c r="F289" s="207" t="str">
        <f>IF(OR(D289="",E289=""),"",ROUND(D289/LOOKUP(E289,SMMLV!$A$2:$A$36,SMMLV!$D$2:$D$106),3))</f>
        <v/>
      </c>
      <c r="K289" s="856"/>
      <c r="L289" s="182">
        <v>4</v>
      </c>
      <c r="M289" s="637" t="str">
        <f t="shared" si="28"/>
        <v>NO APLICA</v>
      </c>
      <c r="N289" s="637"/>
    </row>
    <row r="290" spans="2:14">
      <c r="B290" s="175"/>
      <c r="C290" s="175"/>
      <c r="E290" s="176"/>
      <c r="F290" s="207" t="str">
        <f>IF(OR(D290="",E290=""),"",ROUND(D290/LOOKUP(E290,SMMLV!$A$2:$A$36,SMMLV!$D$2:$D$106),3))</f>
        <v/>
      </c>
      <c r="K290" s="856"/>
      <c r="L290" s="182">
        <v>5</v>
      </c>
      <c r="M290" s="637" t="str">
        <f t="shared" si="28"/>
        <v>NO APLICA</v>
      </c>
      <c r="N290" s="637"/>
    </row>
    <row r="291" spans="2:14">
      <c r="B291" s="175"/>
      <c r="C291" s="175"/>
      <c r="E291" s="176"/>
      <c r="F291" s="207" t="str">
        <f>IF(OR(D291="",E291=""),"",ROUND(D291/LOOKUP(E291,SMMLV!$A$2:$A$36,SMMLV!$D$2:$D$106),3))</f>
        <v/>
      </c>
      <c r="K291" s="856"/>
      <c r="L291" s="182">
        <v>6</v>
      </c>
      <c r="M291" s="637" t="str">
        <f t="shared" si="28"/>
        <v>NO APLICA</v>
      </c>
      <c r="N291" s="637"/>
    </row>
    <row r="292" spans="2:14">
      <c r="B292" s="175"/>
      <c r="C292" s="175"/>
      <c r="E292" s="176"/>
      <c r="F292" s="207" t="str">
        <f>IF(OR(D292="",E292=""),"",ROUND(D292/LOOKUP(E292,SMMLV!$A$2:$A$36,SMMLV!$D$2:$D$106),3))</f>
        <v/>
      </c>
      <c r="K292" s="856"/>
      <c r="L292" s="182">
        <v>7</v>
      </c>
      <c r="M292" s="637" t="str">
        <f t="shared" si="28"/>
        <v>NO APLICA</v>
      </c>
      <c r="N292" s="637"/>
    </row>
    <row r="293" spans="2:14">
      <c r="B293" s="175"/>
      <c r="C293" s="175"/>
      <c r="E293" s="176"/>
      <c r="F293" s="207" t="str">
        <f>IF(OR(D293="",E293=""),"",ROUND(D293/LOOKUP(E293,SMMLV!$A$2:$A$36,SMMLV!$D$2:$D$106),3))</f>
        <v/>
      </c>
      <c r="K293" s="856"/>
      <c r="L293" s="182">
        <v>8</v>
      </c>
      <c r="M293" s="637" t="str">
        <f t="shared" si="28"/>
        <v>NO APLICA</v>
      </c>
      <c r="N293" s="637"/>
    </row>
    <row r="294" spans="2:14">
      <c r="B294" s="175"/>
      <c r="C294" s="175"/>
      <c r="E294" s="176"/>
      <c r="F294" s="207" t="str">
        <f>IF(OR(D294="",E294=""),"",ROUND(D294/LOOKUP(E294,SMMLV!$A$2:$A$36,SMMLV!$D$2:$D$106),3))</f>
        <v/>
      </c>
      <c r="K294" s="856"/>
      <c r="L294" s="182">
        <v>9</v>
      </c>
      <c r="M294" s="637" t="str">
        <f t="shared" si="28"/>
        <v>NO APLICA</v>
      </c>
      <c r="N294" s="637"/>
    </row>
    <row r="295" spans="2:14">
      <c r="B295" s="175"/>
      <c r="C295" s="175"/>
      <c r="E295" s="176"/>
      <c r="F295" s="207" t="str">
        <f>IF(OR(D295="",E295=""),"",ROUND(D295/LOOKUP(E295,SMMLV!$A$2:$A$36,SMMLV!$D$2:$D$106),3))</f>
        <v/>
      </c>
      <c r="K295" s="856"/>
      <c r="L295" s="182">
        <v>10</v>
      </c>
      <c r="M295" s="637" t="str">
        <f t="shared" si="28"/>
        <v>NO APLICA</v>
      </c>
      <c r="N295" s="637"/>
    </row>
    <row r="296" spans="2:14">
      <c r="B296" s="175"/>
      <c r="C296" s="175"/>
      <c r="E296" s="176"/>
      <c r="F296" s="207" t="str">
        <f>IF(OR(D296="",E296=""),"",ROUND(D296/LOOKUP(E296,SMMLV!$A$2:$A$36,SMMLV!$D$2:$D$106),3))</f>
        <v/>
      </c>
      <c r="K296" s="856">
        <v>30</v>
      </c>
      <c r="L296" s="182">
        <v>1</v>
      </c>
      <c r="M296" s="637" t="str">
        <f t="shared" ref="M296:M305" si="29">IF(SUMIFS($F$5:$F$1200,$B$5:$B$1200,$K$296,$C$5:$C$1200,$L296)=0,"NO APLICA",ROUND(SUMIFS($F$5:$F$1200,$B$5:$B$1200,$K$296,$C$5:$C$1200,$L296),3))</f>
        <v>NO APLICA</v>
      </c>
      <c r="N296" s="637"/>
    </row>
    <row r="297" spans="2:14">
      <c r="B297" s="175"/>
      <c r="C297" s="175"/>
      <c r="E297" s="176"/>
      <c r="F297" s="207" t="str">
        <f>IF(OR(D297="",E297=""),"",ROUND(D297/LOOKUP(E297,SMMLV!$A$2:$A$36,SMMLV!$D$2:$D$106),3))</f>
        <v/>
      </c>
      <c r="K297" s="856"/>
      <c r="L297" s="182">
        <v>2</v>
      </c>
      <c r="M297" s="637" t="str">
        <f t="shared" si="29"/>
        <v>NO APLICA</v>
      </c>
      <c r="N297" s="637"/>
    </row>
    <row r="298" spans="2:14">
      <c r="B298" s="175"/>
      <c r="C298" s="175"/>
      <c r="E298" s="176"/>
      <c r="F298" s="207" t="str">
        <f>IF(OR(D298="",E298=""),"",ROUND(D298/LOOKUP(E298,SMMLV!$A$2:$A$36,SMMLV!$D$2:$D$106),3))</f>
        <v/>
      </c>
      <c r="K298" s="856"/>
      <c r="L298" s="182">
        <v>3</v>
      </c>
      <c r="M298" s="637" t="str">
        <f t="shared" si="29"/>
        <v>NO APLICA</v>
      </c>
      <c r="N298" s="637"/>
    </row>
    <row r="299" spans="2:14">
      <c r="B299" s="175"/>
      <c r="C299" s="175"/>
      <c r="E299" s="176"/>
      <c r="F299" s="207" t="str">
        <f>IF(OR(D299="",E299=""),"",ROUND(D299/LOOKUP(E299,SMMLV!$A$2:$A$36,SMMLV!$D$2:$D$106),3))</f>
        <v/>
      </c>
      <c r="K299" s="856"/>
      <c r="L299" s="182">
        <v>4</v>
      </c>
      <c r="M299" s="637" t="str">
        <f t="shared" si="29"/>
        <v>NO APLICA</v>
      </c>
      <c r="N299" s="637"/>
    </row>
    <row r="300" spans="2:14">
      <c r="B300" s="175"/>
      <c r="C300" s="175"/>
      <c r="E300" s="176"/>
      <c r="F300" s="207" t="str">
        <f>IF(OR(D300="",E300=""),"",ROUND(D300/LOOKUP(E300,SMMLV!$A$2:$A$36,SMMLV!$D$2:$D$106),3))</f>
        <v/>
      </c>
      <c r="K300" s="856"/>
      <c r="L300" s="182">
        <v>5</v>
      </c>
      <c r="M300" s="637" t="str">
        <f t="shared" si="29"/>
        <v>NO APLICA</v>
      </c>
      <c r="N300" s="637"/>
    </row>
    <row r="301" spans="2:14">
      <c r="B301" s="175"/>
      <c r="C301" s="175"/>
      <c r="E301" s="176"/>
      <c r="F301" s="207" t="str">
        <f>IF(OR(D301="",E301=""),"",ROUND(D301/LOOKUP(E301,SMMLV!$A$2:$A$36,SMMLV!$D$2:$D$106),3))</f>
        <v/>
      </c>
      <c r="K301" s="856"/>
      <c r="L301" s="182">
        <v>6</v>
      </c>
      <c r="M301" s="637" t="str">
        <f t="shared" si="29"/>
        <v>NO APLICA</v>
      </c>
      <c r="N301" s="637"/>
    </row>
    <row r="302" spans="2:14">
      <c r="B302" s="175"/>
      <c r="C302" s="175"/>
      <c r="E302" s="176"/>
      <c r="F302" s="207" t="str">
        <f>IF(OR(D302="",E302=""),"",ROUND(D302/LOOKUP(E302,SMMLV!$A$2:$A$36,SMMLV!$D$2:$D$106),3))</f>
        <v/>
      </c>
      <c r="K302" s="856"/>
      <c r="L302" s="182">
        <v>7</v>
      </c>
      <c r="M302" s="637" t="str">
        <f t="shared" si="29"/>
        <v>NO APLICA</v>
      </c>
      <c r="N302" s="637"/>
    </row>
    <row r="303" spans="2:14">
      <c r="B303" s="175"/>
      <c r="C303" s="175"/>
      <c r="E303" s="176"/>
      <c r="F303" s="207" t="str">
        <f>IF(OR(D303="",E303=""),"",ROUND(D303/LOOKUP(E303,SMMLV!$A$2:$A$36,SMMLV!$D$2:$D$106),3))</f>
        <v/>
      </c>
      <c r="K303" s="856"/>
      <c r="L303" s="182">
        <v>8</v>
      </c>
      <c r="M303" s="637" t="str">
        <f t="shared" si="29"/>
        <v>NO APLICA</v>
      </c>
      <c r="N303" s="637"/>
    </row>
    <row r="304" spans="2:14">
      <c r="B304" s="175"/>
      <c r="C304" s="175"/>
      <c r="E304" s="176"/>
      <c r="F304" s="207" t="str">
        <f>IF(OR(D304="",E304=""),"",ROUND(D304/LOOKUP(E304,SMMLV!$A$2:$A$36,SMMLV!$D$2:$D$106),3))</f>
        <v/>
      </c>
      <c r="K304" s="856"/>
      <c r="L304" s="182">
        <v>9</v>
      </c>
      <c r="M304" s="637" t="str">
        <f t="shared" si="29"/>
        <v>NO APLICA</v>
      </c>
      <c r="N304" s="637"/>
    </row>
    <row r="305" spans="2:14">
      <c r="B305" s="175"/>
      <c r="C305" s="175"/>
      <c r="E305" s="176"/>
      <c r="F305" s="207" t="str">
        <f>IF(OR(D305="",E305=""),"",ROUND(D305/LOOKUP(E305,SMMLV!$A$2:$A$36,SMMLV!$D$2:$D$106),3))</f>
        <v/>
      </c>
      <c r="K305" s="856"/>
      <c r="L305" s="182">
        <v>10</v>
      </c>
      <c r="M305" s="637" t="str">
        <f t="shared" si="29"/>
        <v>NO APLICA</v>
      </c>
      <c r="N305" s="637"/>
    </row>
    <row r="306" spans="2:14">
      <c r="B306" s="175"/>
      <c r="C306" s="175"/>
      <c r="E306" s="176"/>
      <c r="F306" s="207" t="str">
        <f>IF(OR(D306="",E306=""),"",ROUND(D306/LOOKUP(E306,SMMLV!$A$2:$A$36,SMMLV!$D$2:$D$106),3))</f>
        <v/>
      </c>
      <c r="K306" s="856">
        <v>31</v>
      </c>
      <c r="L306" s="182">
        <v>1</v>
      </c>
      <c r="M306" s="637" t="str">
        <f t="shared" ref="M306:M315" si="30">IF(SUMIFS($F$5:$F$1200,$B$5:$B$1200,$K$306,$C$5:$C$1200,$L306)=0,"NO APLICA",ROUND(SUMIFS($F$5:$F$1200,$B$5:$B$1200,$K$306,$C$5:$C$1200,$L306),3))</f>
        <v>NO APLICA</v>
      </c>
      <c r="N306" s="637"/>
    </row>
    <row r="307" spans="2:14">
      <c r="B307" s="175"/>
      <c r="C307" s="175"/>
      <c r="E307" s="176"/>
      <c r="F307" s="207" t="str">
        <f>IF(OR(D307="",E307=""),"",ROUND(D307/LOOKUP(E307,SMMLV!$A$2:$A$36,SMMLV!$D$2:$D$106),3))</f>
        <v/>
      </c>
      <c r="K307" s="856"/>
      <c r="L307" s="182">
        <v>2</v>
      </c>
      <c r="M307" s="637" t="str">
        <f t="shared" si="30"/>
        <v>NO APLICA</v>
      </c>
      <c r="N307" s="637"/>
    </row>
    <row r="308" spans="2:14">
      <c r="B308" s="175"/>
      <c r="C308" s="175"/>
      <c r="E308" s="176"/>
      <c r="F308" s="207" t="str">
        <f>IF(OR(D308="",E308=""),"",ROUND(D308/LOOKUP(E308,SMMLV!$A$2:$A$36,SMMLV!$D$2:$D$106),3))</f>
        <v/>
      </c>
      <c r="K308" s="856"/>
      <c r="L308" s="182">
        <v>3</v>
      </c>
      <c r="M308" s="637" t="str">
        <f t="shared" si="30"/>
        <v>NO APLICA</v>
      </c>
      <c r="N308" s="637"/>
    </row>
    <row r="309" spans="2:14">
      <c r="B309" s="175"/>
      <c r="C309" s="175"/>
      <c r="E309" s="176"/>
      <c r="F309" s="207" t="str">
        <f>IF(OR(D309="",E309=""),"",ROUND(D309/LOOKUP(E309,SMMLV!$A$2:$A$36,SMMLV!$D$2:$D$106),3))</f>
        <v/>
      </c>
      <c r="K309" s="856"/>
      <c r="L309" s="182">
        <v>4</v>
      </c>
      <c r="M309" s="637" t="str">
        <f t="shared" si="30"/>
        <v>NO APLICA</v>
      </c>
      <c r="N309" s="637"/>
    </row>
    <row r="310" spans="2:14">
      <c r="B310" s="175"/>
      <c r="C310" s="175"/>
      <c r="E310" s="176"/>
      <c r="F310" s="207" t="str">
        <f>IF(OR(D310="",E310=""),"",ROUND(D310/LOOKUP(E310,SMMLV!$A$2:$A$36,SMMLV!$D$2:$D$106),3))</f>
        <v/>
      </c>
      <c r="K310" s="856"/>
      <c r="L310" s="182">
        <v>5</v>
      </c>
      <c r="M310" s="637" t="str">
        <f t="shared" si="30"/>
        <v>NO APLICA</v>
      </c>
      <c r="N310" s="637"/>
    </row>
    <row r="311" spans="2:14">
      <c r="B311" s="175"/>
      <c r="C311" s="175"/>
      <c r="E311" s="176"/>
      <c r="F311" s="207" t="str">
        <f>IF(OR(D311="",E311=""),"",ROUND(D311/LOOKUP(E311,SMMLV!$A$2:$A$36,SMMLV!$D$2:$D$106),3))</f>
        <v/>
      </c>
      <c r="K311" s="856"/>
      <c r="L311" s="182">
        <v>6</v>
      </c>
      <c r="M311" s="637" t="str">
        <f t="shared" si="30"/>
        <v>NO APLICA</v>
      </c>
      <c r="N311" s="637"/>
    </row>
    <row r="312" spans="2:14">
      <c r="B312" s="175"/>
      <c r="C312" s="175"/>
      <c r="E312" s="176"/>
      <c r="F312" s="207" t="str">
        <f>IF(OR(D312="",E312=""),"",ROUND(D312/LOOKUP(E312,SMMLV!$A$2:$A$36,SMMLV!$D$2:$D$106),3))</f>
        <v/>
      </c>
      <c r="K312" s="856"/>
      <c r="L312" s="182">
        <v>7</v>
      </c>
      <c r="M312" s="637" t="str">
        <f t="shared" si="30"/>
        <v>NO APLICA</v>
      </c>
      <c r="N312" s="637"/>
    </row>
    <row r="313" spans="2:14">
      <c r="B313" s="175"/>
      <c r="C313" s="175"/>
      <c r="E313" s="176"/>
      <c r="F313" s="207" t="str">
        <f>IF(OR(D313="",E313=""),"",ROUND(D313/LOOKUP(E313,SMMLV!$A$2:$A$36,SMMLV!$D$2:$D$106),3))</f>
        <v/>
      </c>
      <c r="K313" s="856"/>
      <c r="L313" s="182">
        <v>8</v>
      </c>
      <c r="M313" s="637" t="str">
        <f t="shared" si="30"/>
        <v>NO APLICA</v>
      </c>
      <c r="N313" s="637"/>
    </row>
    <row r="314" spans="2:14">
      <c r="B314" s="175"/>
      <c r="C314" s="175"/>
      <c r="E314" s="176"/>
      <c r="F314" s="207" t="str">
        <f>IF(OR(D314="",E314=""),"",ROUND(D314/LOOKUP(E314,SMMLV!$A$2:$A$36,SMMLV!$D$2:$D$106),3))</f>
        <v/>
      </c>
      <c r="K314" s="856"/>
      <c r="L314" s="182">
        <v>9</v>
      </c>
      <c r="M314" s="637" t="str">
        <f t="shared" si="30"/>
        <v>NO APLICA</v>
      </c>
      <c r="N314" s="637"/>
    </row>
    <row r="315" spans="2:14">
      <c r="B315" s="175"/>
      <c r="C315" s="175"/>
      <c r="E315" s="176"/>
      <c r="F315" s="207" t="str">
        <f>IF(OR(D315="",E315=""),"",ROUND(D315/LOOKUP(E315,SMMLV!$A$2:$A$36,SMMLV!$D$2:$D$106),3))</f>
        <v/>
      </c>
      <c r="K315" s="856"/>
      <c r="L315" s="182">
        <v>10</v>
      </c>
      <c r="M315" s="637" t="str">
        <f t="shared" si="30"/>
        <v>NO APLICA</v>
      </c>
      <c r="N315" s="637"/>
    </row>
    <row r="316" spans="2:14">
      <c r="B316" s="175"/>
      <c r="C316" s="175"/>
      <c r="E316" s="176"/>
      <c r="F316" s="207" t="str">
        <f>IF(OR(D316="",E316=""),"",ROUND(D316/LOOKUP(E316,SMMLV!$A$2:$A$36,SMMLV!$D$2:$D$106),3))</f>
        <v/>
      </c>
      <c r="K316" s="856">
        <v>32</v>
      </c>
      <c r="L316" s="182">
        <v>1</v>
      </c>
      <c r="M316" s="637" t="str">
        <f t="shared" ref="M316:M325" si="31">IF(SUMIFS($F$5:$F$1200,$B$5:$B$1200,$K$316,$C$5:$C$1200,$L316)=0,"NO APLICA",ROUND(SUMIFS($F$5:$F$1200,$B$5:$B$1200,$K$316,$C$5:$C$1200,$L316),3))</f>
        <v>NO APLICA</v>
      </c>
      <c r="N316" s="637"/>
    </row>
    <row r="317" spans="2:14">
      <c r="B317" s="175"/>
      <c r="C317" s="175"/>
      <c r="E317" s="176"/>
      <c r="F317" s="207" t="str">
        <f>IF(OR(D317="",E317=""),"",ROUND(D317/LOOKUP(E317,SMMLV!$A$2:$A$36,SMMLV!$D$2:$D$106),3))</f>
        <v/>
      </c>
      <c r="K317" s="856"/>
      <c r="L317" s="182">
        <v>2</v>
      </c>
      <c r="M317" s="637" t="str">
        <f t="shared" si="31"/>
        <v>NO APLICA</v>
      </c>
      <c r="N317" s="637"/>
    </row>
    <row r="318" spans="2:14">
      <c r="B318" s="175"/>
      <c r="C318" s="175"/>
      <c r="E318" s="176"/>
      <c r="F318" s="207" t="str">
        <f>IF(OR(D318="",E318=""),"",ROUND(D318/LOOKUP(E318,SMMLV!$A$2:$A$36,SMMLV!$D$2:$D$106),3))</f>
        <v/>
      </c>
      <c r="K318" s="856"/>
      <c r="L318" s="182">
        <v>3</v>
      </c>
      <c r="M318" s="637" t="str">
        <f t="shared" si="31"/>
        <v>NO APLICA</v>
      </c>
      <c r="N318" s="637"/>
    </row>
    <row r="319" spans="2:14">
      <c r="B319" s="175"/>
      <c r="C319" s="175"/>
      <c r="E319" s="176"/>
      <c r="F319" s="207" t="str">
        <f>IF(OR(D319="",E319=""),"",ROUND(D319/LOOKUP(E319,SMMLV!$A$2:$A$36,SMMLV!$D$2:$D$106),3))</f>
        <v/>
      </c>
      <c r="K319" s="856"/>
      <c r="L319" s="182">
        <v>4</v>
      </c>
      <c r="M319" s="637" t="str">
        <f t="shared" si="31"/>
        <v>NO APLICA</v>
      </c>
      <c r="N319" s="637"/>
    </row>
    <row r="320" spans="2:14">
      <c r="B320" s="175"/>
      <c r="C320" s="175"/>
      <c r="E320" s="176"/>
      <c r="F320" s="207" t="str">
        <f>IF(OR(D320="",E320=""),"",ROUND(D320/LOOKUP(E320,SMMLV!$A$2:$A$36,SMMLV!$D$2:$D$106),3))</f>
        <v/>
      </c>
      <c r="K320" s="856"/>
      <c r="L320" s="182">
        <v>5</v>
      </c>
      <c r="M320" s="637" t="str">
        <f t="shared" si="31"/>
        <v>NO APLICA</v>
      </c>
      <c r="N320" s="637"/>
    </row>
    <row r="321" spans="2:14">
      <c r="B321" s="175"/>
      <c r="C321" s="175"/>
      <c r="E321" s="176"/>
      <c r="F321" s="207" t="str">
        <f>IF(OR(D321="",E321=""),"",ROUND(D321/LOOKUP(E321,SMMLV!$A$2:$A$36,SMMLV!$D$2:$D$106),3))</f>
        <v/>
      </c>
      <c r="K321" s="856"/>
      <c r="L321" s="182">
        <v>6</v>
      </c>
      <c r="M321" s="637" t="str">
        <f t="shared" si="31"/>
        <v>NO APLICA</v>
      </c>
      <c r="N321" s="637"/>
    </row>
    <row r="322" spans="2:14">
      <c r="B322" s="175"/>
      <c r="C322" s="175"/>
      <c r="E322" s="176"/>
      <c r="F322" s="207" t="str">
        <f>IF(OR(D322="",E322=""),"",ROUND(D322/LOOKUP(E322,SMMLV!$A$2:$A$36,SMMLV!$D$2:$D$106),3))</f>
        <v/>
      </c>
      <c r="K322" s="856"/>
      <c r="L322" s="182">
        <v>7</v>
      </c>
      <c r="M322" s="637" t="str">
        <f t="shared" si="31"/>
        <v>NO APLICA</v>
      </c>
      <c r="N322" s="637"/>
    </row>
    <row r="323" spans="2:14">
      <c r="B323" s="175"/>
      <c r="C323" s="175"/>
      <c r="E323" s="176"/>
      <c r="F323" s="207" t="str">
        <f>IF(OR(D323="",E323=""),"",ROUND(D323/LOOKUP(E323,SMMLV!$A$2:$A$36,SMMLV!$D$2:$D$106),3))</f>
        <v/>
      </c>
      <c r="K323" s="856"/>
      <c r="L323" s="182">
        <v>8</v>
      </c>
      <c r="M323" s="637" t="str">
        <f t="shared" si="31"/>
        <v>NO APLICA</v>
      </c>
      <c r="N323" s="637"/>
    </row>
    <row r="324" spans="2:14">
      <c r="B324" s="175"/>
      <c r="C324" s="175"/>
      <c r="E324" s="176"/>
      <c r="F324" s="207" t="str">
        <f>IF(OR(D324="",E324=""),"",ROUND(D324/LOOKUP(E324,SMMLV!$A$2:$A$36,SMMLV!$D$2:$D$106),3))</f>
        <v/>
      </c>
      <c r="K324" s="856"/>
      <c r="L324" s="182">
        <v>9</v>
      </c>
      <c r="M324" s="637" t="str">
        <f t="shared" si="31"/>
        <v>NO APLICA</v>
      </c>
      <c r="N324" s="637"/>
    </row>
    <row r="325" spans="2:14">
      <c r="B325" s="175"/>
      <c r="C325" s="175"/>
      <c r="E325" s="176"/>
      <c r="F325" s="207" t="str">
        <f>IF(OR(D325="",E325=""),"",ROUND(D325/LOOKUP(E325,SMMLV!$A$2:$A$36,SMMLV!$D$2:$D$106),3))</f>
        <v/>
      </c>
      <c r="K325" s="856"/>
      <c r="L325" s="182">
        <v>10</v>
      </c>
      <c r="M325" s="637" t="str">
        <f t="shared" si="31"/>
        <v>NO APLICA</v>
      </c>
      <c r="N325" s="637"/>
    </row>
    <row r="326" spans="2:14">
      <c r="B326" s="175"/>
      <c r="C326" s="175"/>
      <c r="E326" s="176"/>
      <c r="F326" s="207" t="str">
        <f>IF(OR(D326="",E326=""),"",ROUND(D326/LOOKUP(E326,SMMLV!$A$2:$A$36,SMMLV!$D$2:$D$106),3))</f>
        <v/>
      </c>
      <c r="K326" s="856">
        <v>33</v>
      </c>
      <c r="L326" s="182">
        <v>1</v>
      </c>
      <c r="M326" s="637" t="str">
        <f t="shared" ref="M326:M335" si="32">IF(SUMIFS($F$5:$F$1200,$B$5:$B$1200,$K$326,$C$5:$C$1200,$L326)=0,"NO APLICA",ROUND(SUMIFS($F$5:$F$1200,$B$5:$B$1200,$K$326,$C$5:$C$1200,$L326),3))</f>
        <v>NO APLICA</v>
      </c>
      <c r="N326" s="637"/>
    </row>
    <row r="327" spans="2:14">
      <c r="B327" s="175"/>
      <c r="C327" s="175"/>
      <c r="E327" s="176"/>
      <c r="F327" s="207" t="str">
        <f>IF(OR(D327="",E327=""),"",ROUND(D327/LOOKUP(E327,SMMLV!$A$2:$A$36,SMMLV!$D$2:$D$106),3))</f>
        <v/>
      </c>
      <c r="K327" s="856"/>
      <c r="L327" s="182">
        <v>2</v>
      </c>
      <c r="M327" s="637" t="str">
        <f t="shared" si="32"/>
        <v>NO APLICA</v>
      </c>
      <c r="N327" s="637"/>
    </row>
    <row r="328" spans="2:14">
      <c r="B328" s="175"/>
      <c r="C328" s="175"/>
      <c r="E328" s="176"/>
      <c r="F328" s="207" t="str">
        <f>IF(OR(D328="",E328=""),"",ROUND(D328/LOOKUP(E328,SMMLV!$A$2:$A$36,SMMLV!$D$2:$D$106),3))</f>
        <v/>
      </c>
      <c r="K328" s="856"/>
      <c r="L328" s="182">
        <v>3</v>
      </c>
      <c r="M328" s="637" t="str">
        <f t="shared" si="32"/>
        <v>NO APLICA</v>
      </c>
      <c r="N328" s="637"/>
    </row>
    <row r="329" spans="2:14">
      <c r="B329" s="175"/>
      <c r="C329" s="175"/>
      <c r="E329" s="176"/>
      <c r="F329" s="207" t="str">
        <f>IF(OR(D329="",E329=""),"",ROUND(D329/LOOKUP(E329,SMMLV!$A$2:$A$36,SMMLV!$D$2:$D$106),3))</f>
        <v/>
      </c>
      <c r="K329" s="856"/>
      <c r="L329" s="182">
        <v>4</v>
      </c>
      <c r="M329" s="637" t="str">
        <f t="shared" si="32"/>
        <v>NO APLICA</v>
      </c>
      <c r="N329" s="637"/>
    </row>
    <row r="330" spans="2:14">
      <c r="B330" s="175"/>
      <c r="C330" s="175"/>
      <c r="E330" s="176"/>
      <c r="F330" s="207" t="str">
        <f>IF(OR(D330="",E330=""),"",ROUND(D330/LOOKUP(E330,SMMLV!$A$2:$A$36,SMMLV!$D$2:$D$106),3))</f>
        <v/>
      </c>
      <c r="K330" s="856"/>
      <c r="L330" s="182">
        <v>5</v>
      </c>
      <c r="M330" s="637" t="str">
        <f t="shared" si="32"/>
        <v>NO APLICA</v>
      </c>
      <c r="N330" s="637"/>
    </row>
    <row r="331" spans="2:14">
      <c r="B331" s="175"/>
      <c r="C331" s="175"/>
      <c r="E331" s="176"/>
      <c r="F331" s="207" t="str">
        <f>IF(OR(D331="",E331=""),"",ROUND(D331/LOOKUP(E331,SMMLV!$A$2:$A$36,SMMLV!$D$2:$D$106),3))</f>
        <v/>
      </c>
      <c r="K331" s="856"/>
      <c r="L331" s="182">
        <v>6</v>
      </c>
      <c r="M331" s="637" t="str">
        <f t="shared" si="32"/>
        <v>NO APLICA</v>
      </c>
      <c r="N331" s="637"/>
    </row>
    <row r="332" spans="2:14">
      <c r="B332" s="175"/>
      <c r="C332" s="175"/>
      <c r="E332" s="176"/>
      <c r="F332" s="207" t="str">
        <f>IF(OR(D332="",E332=""),"",ROUND(D332/LOOKUP(E332,SMMLV!$A$2:$A$36,SMMLV!$D$2:$D$106),3))</f>
        <v/>
      </c>
      <c r="K332" s="856"/>
      <c r="L332" s="182">
        <v>7</v>
      </c>
      <c r="M332" s="637" t="str">
        <f t="shared" si="32"/>
        <v>NO APLICA</v>
      </c>
      <c r="N332" s="637"/>
    </row>
    <row r="333" spans="2:14">
      <c r="B333" s="175"/>
      <c r="C333" s="175"/>
      <c r="E333" s="176"/>
      <c r="F333" s="207" t="str">
        <f>IF(OR(D333="",E333=""),"",ROUND(D333/LOOKUP(E333,SMMLV!$A$2:$A$36,SMMLV!$D$2:$D$106),3))</f>
        <v/>
      </c>
      <c r="K333" s="856"/>
      <c r="L333" s="182">
        <v>8</v>
      </c>
      <c r="M333" s="637" t="str">
        <f t="shared" si="32"/>
        <v>NO APLICA</v>
      </c>
      <c r="N333" s="637"/>
    </row>
    <row r="334" spans="2:14">
      <c r="B334" s="175"/>
      <c r="C334" s="175"/>
      <c r="E334" s="176"/>
      <c r="F334" s="207" t="str">
        <f>IF(OR(D334="",E334=""),"",ROUND(D334/LOOKUP(E334,SMMLV!$A$2:$A$36,SMMLV!$D$2:$D$106),3))</f>
        <v/>
      </c>
      <c r="K334" s="856"/>
      <c r="L334" s="182">
        <v>9</v>
      </c>
      <c r="M334" s="637" t="str">
        <f t="shared" si="32"/>
        <v>NO APLICA</v>
      </c>
      <c r="N334" s="637"/>
    </row>
    <row r="335" spans="2:14">
      <c r="B335" s="175"/>
      <c r="C335" s="175"/>
      <c r="E335" s="176"/>
      <c r="F335" s="207" t="str">
        <f>IF(OR(D335="",E335=""),"",ROUND(D335/LOOKUP(E335,SMMLV!$A$2:$A$36,SMMLV!$D$2:$D$106),3))</f>
        <v/>
      </c>
      <c r="K335" s="856"/>
      <c r="L335" s="182">
        <v>10</v>
      </c>
      <c r="M335" s="637" t="str">
        <f t="shared" si="32"/>
        <v>NO APLICA</v>
      </c>
      <c r="N335" s="637"/>
    </row>
    <row r="336" spans="2:14">
      <c r="B336" s="175"/>
      <c r="C336" s="175"/>
      <c r="E336" s="176"/>
      <c r="F336" s="207" t="str">
        <f>IF(OR(D336="",E336=""),"",ROUND(D336/LOOKUP(E336,SMMLV!$A$2:$A$36,SMMLV!$D$2:$D$106),3))</f>
        <v/>
      </c>
      <c r="K336" s="856">
        <v>34</v>
      </c>
      <c r="L336" s="182">
        <v>1</v>
      </c>
      <c r="M336" s="637" t="str">
        <f t="shared" ref="M336:M345" si="33">IF(SUMIFS($F$5:$F$1200,$B$5:$B$1200,$K$336,$C$5:$C$1200,$L336)=0,"NO APLICA",ROUND(SUMIFS($F$5:$F$1200,$B$5:$B$1200,$K$336,$C$5:$C$1200,$L336),3))</f>
        <v>NO APLICA</v>
      </c>
      <c r="N336" s="637"/>
    </row>
    <row r="337" spans="2:14">
      <c r="B337" s="175"/>
      <c r="C337" s="175"/>
      <c r="E337" s="176"/>
      <c r="F337" s="207" t="str">
        <f>IF(OR(D337="",E337=""),"",ROUND(D337/LOOKUP(E337,SMMLV!$A$2:$A$36,SMMLV!$D$2:$D$106),3))</f>
        <v/>
      </c>
      <c r="K337" s="856"/>
      <c r="L337" s="182">
        <v>2</v>
      </c>
      <c r="M337" s="637" t="str">
        <f t="shared" si="33"/>
        <v>NO APLICA</v>
      </c>
      <c r="N337" s="637"/>
    </row>
    <row r="338" spans="2:14">
      <c r="B338" s="175"/>
      <c r="C338" s="175"/>
      <c r="E338" s="176"/>
      <c r="F338" s="207" t="str">
        <f>IF(OR(D338="",E338=""),"",ROUND(D338/LOOKUP(E338,SMMLV!$A$2:$A$36,SMMLV!$D$2:$D$106),3))</f>
        <v/>
      </c>
      <c r="K338" s="856"/>
      <c r="L338" s="182">
        <v>3</v>
      </c>
      <c r="M338" s="637" t="str">
        <f t="shared" si="33"/>
        <v>NO APLICA</v>
      </c>
      <c r="N338" s="637"/>
    </row>
    <row r="339" spans="2:14">
      <c r="B339" s="175"/>
      <c r="C339" s="175"/>
      <c r="E339" s="176"/>
      <c r="F339" s="207" t="str">
        <f>IF(OR(D339="",E339=""),"",ROUND(D339/LOOKUP(E339,SMMLV!$A$2:$A$36,SMMLV!$D$2:$D$106),3))</f>
        <v/>
      </c>
      <c r="K339" s="856"/>
      <c r="L339" s="182">
        <v>4</v>
      </c>
      <c r="M339" s="637" t="str">
        <f t="shared" si="33"/>
        <v>NO APLICA</v>
      </c>
      <c r="N339" s="637"/>
    </row>
    <row r="340" spans="2:14">
      <c r="B340" s="175"/>
      <c r="C340" s="175"/>
      <c r="E340" s="176"/>
      <c r="F340" s="207" t="str">
        <f>IF(OR(D340="",E340=""),"",ROUND(D340/LOOKUP(E340,SMMLV!$A$2:$A$36,SMMLV!$D$2:$D$106),3))</f>
        <v/>
      </c>
      <c r="K340" s="856"/>
      <c r="L340" s="182">
        <v>5</v>
      </c>
      <c r="M340" s="637" t="str">
        <f t="shared" si="33"/>
        <v>NO APLICA</v>
      </c>
      <c r="N340" s="637"/>
    </row>
    <row r="341" spans="2:14">
      <c r="B341" s="175"/>
      <c r="C341" s="175"/>
      <c r="E341" s="176"/>
      <c r="F341" s="207" t="str">
        <f>IF(OR(D341="",E341=""),"",ROUND(D341/LOOKUP(E341,SMMLV!$A$2:$A$36,SMMLV!$D$2:$D$106),3))</f>
        <v/>
      </c>
      <c r="K341" s="856"/>
      <c r="L341" s="182">
        <v>6</v>
      </c>
      <c r="M341" s="637" t="str">
        <f t="shared" si="33"/>
        <v>NO APLICA</v>
      </c>
      <c r="N341" s="637"/>
    </row>
    <row r="342" spans="2:14">
      <c r="B342" s="175"/>
      <c r="C342" s="175"/>
      <c r="E342" s="176"/>
      <c r="F342" s="207" t="str">
        <f>IF(OR(D342="",E342=""),"",ROUND(D342/LOOKUP(E342,SMMLV!$A$2:$A$36,SMMLV!$D$2:$D$106),3))</f>
        <v/>
      </c>
      <c r="K342" s="856"/>
      <c r="L342" s="182">
        <v>7</v>
      </c>
      <c r="M342" s="637" t="str">
        <f t="shared" si="33"/>
        <v>NO APLICA</v>
      </c>
      <c r="N342" s="637"/>
    </row>
    <row r="343" spans="2:14">
      <c r="B343" s="175"/>
      <c r="C343" s="175"/>
      <c r="E343" s="176"/>
      <c r="F343" s="207" t="str">
        <f>IF(OR(D343="",E343=""),"",ROUND(D343/LOOKUP(E343,SMMLV!$A$2:$A$36,SMMLV!$D$2:$D$106),3))</f>
        <v/>
      </c>
      <c r="K343" s="856"/>
      <c r="L343" s="182">
        <v>8</v>
      </c>
      <c r="M343" s="637" t="str">
        <f t="shared" si="33"/>
        <v>NO APLICA</v>
      </c>
      <c r="N343" s="637"/>
    </row>
    <row r="344" spans="2:14">
      <c r="B344" s="175"/>
      <c r="C344" s="175"/>
      <c r="E344" s="176"/>
      <c r="F344" s="207" t="str">
        <f>IF(OR(D344="",E344=""),"",ROUND(D344/LOOKUP(E344,SMMLV!$A$2:$A$36,SMMLV!$D$2:$D$106),3))</f>
        <v/>
      </c>
      <c r="K344" s="856"/>
      <c r="L344" s="182">
        <v>9</v>
      </c>
      <c r="M344" s="637" t="str">
        <f t="shared" si="33"/>
        <v>NO APLICA</v>
      </c>
      <c r="N344" s="637"/>
    </row>
    <row r="345" spans="2:14">
      <c r="B345" s="175"/>
      <c r="C345" s="175"/>
      <c r="E345" s="176"/>
      <c r="F345" s="207" t="str">
        <f>IF(OR(D345="",E345=""),"",ROUND(D345/LOOKUP(E345,SMMLV!$A$2:$A$36,SMMLV!$D$2:$D$106),3))</f>
        <v/>
      </c>
      <c r="K345" s="856"/>
      <c r="L345" s="182">
        <v>10</v>
      </c>
      <c r="M345" s="637" t="str">
        <f t="shared" si="33"/>
        <v>NO APLICA</v>
      </c>
      <c r="N345" s="637"/>
    </row>
    <row r="346" spans="2:14">
      <c r="B346" s="175"/>
      <c r="C346" s="175"/>
      <c r="E346" s="176"/>
      <c r="F346" s="207" t="str">
        <f>IF(OR(D346="",E346=""),"",ROUND(D346/LOOKUP(E346,SMMLV!$A$2:$A$36,SMMLV!$D$2:$D$106),3))</f>
        <v/>
      </c>
      <c r="K346" s="856">
        <v>35</v>
      </c>
      <c r="L346" s="182">
        <v>1</v>
      </c>
      <c r="M346" s="637" t="str">
        <f t="shared" ref="M346:M355" si="34">IF(SUMIFS($F$5:$F$1200,$B$5:$B$1200,$K$346,$C$5:$C$1200,$L346)=0,"NO APLICA",ROUND(SUMIFS($F$5:$F$1200,$B$5:$B$1200,$K$346,$C$5:$C$1200,$L346),3))</f>
        <v>NO APLICA</v>
      </c>
      <c r="N346" s="637"/>
    </row>
    <row r="347" spans="2:14">
      <c r="B347" s="175"/>
      <c r="C347" s="175"/>
      <c r="E347" s="176"/>
      <c r="F347" s="207" t="str">
        <f>IF(OR(D347="",E347=""),"",ROUND(D347/LOOKUP(E347,SMMLV!$A$2:$A$36,SMMLV!$D$2:$D$106),3))</f>
        <v/>
      </c>
      <c r="K347" s="856"/>
      <c r="L347" s="182">
        <v>2</v>
      </c>
      <c r="M347" s="637" t="str">
        <f t="shared" si="34"/>
        <v>NO APLICA</v>
      </c>
      <c r="N347" s="637"/>
    </row>
    <row r="348" spans="2:14">
      <c r="B348" s="175"/>
      <c r="C348" s="175"/>
      <c r="E348" s="176"/>
      <c r="F348" s="207" t="str">
        <f>IF(OR(D348="",E348=""),"",ROUND(D348/LOOKUP(E348,SMMLV!$A$2:$A$36,SMMLV!$D$2:$D$106),3))</f>
        <v/>
      </c>
      <c r="K348" s="856"/>
      <c r="L348" s="182">
        <v>3</v>
      </c>
      <c r="M348" s="637" t="str">
        <f t="shared" si="34"/>
        <v>NO APLICA</v>
      </c>
      <c r="N348" s="637"/>
    </row>
    <row r="349" spans="2:14">
      <c r="B349" s="175"/>
      <c r="C349" s="175"/>
      <c r="E349" s="176"/>
      <c r="F349" s="207" t="str">
        <f>IF(OR(D349="",E349=""),"",ROUND(D349/LOOKUP(E349,SMMLV!$A$2:$A$36,SMMLV!$D$2:$D$106),3))</f>
        <v/>
      </c>
      <c r="K349" s="856"/>
      <c r="L349" s="182">
        <v>4</v>
      </c>
      <c r="M349" s="637" t="str">
        <f t="shared" si="34"/>
        <v>NO APLICA</v>
      </c>
      <c r="N349" s="637"/>
    </row>
    <row r="350" spans="2:14">
      <c r="B350" s="175"/>
      <c r="C350" s="175"/>
      <c r="E350" s="176"/>
      <c r="F350" s="207" t="str">
        <f>IF(OR(D350="",E350=""),"",ROUND(D350/LOOKUP(E350,SMMLV!$A$2:$A$36,SMMLV!$D$2:$D$106),3))</f>
        <v/>
      </c>
      <c r="K350" s="856"/>
      <c r="L350" s="182">
        <v>5</v>
      </c>
      <c r="M350" s="637" t="str">
        <f t="shared" si="34"/>
        <v>NO APLICA</v>
      </c>
      <c r="N350" s="637"/>
    </row>
    <row r="351" spans="2:14">
      <c r="B351" s="175"/>
      <c r="C351" s="175"/>
      <c r="E351" s="176"/>
      <c r="F351" s="207" t="str">
        <f>IF(OR(D351="",E351=""),"",ROUND(D351/LOOKUP(E351,SMMLV!$A$2:$A$36,SMMLV!$D$2:$D$106),3))</f>
        <v/>
      </c>
      <c r="K351" s="856"/>
      <c r="L351" s="182">
        <v>6</v>
      </c>
      <c r="M351" s="637" t="str">
        <f t="shared" si="34"/>
        <v>NO APLICA</v>
      </c>
      <c r="N351" s="637"/>
    </row>
    <row r="352" spans="2:14">
      <c r="B352" s="175"/>
      <c r="C352" s="175"/>
      <c r="E352" s="176"/>
      <c r="F352" s="207" t="str">
        <f>IF(OR(D352="",E352=""),"",ROUND(D352/LOOKUP(E352,SMMLV!$A$2:$A$36,SMMLV!$D$2:$D$106),3))</f>
        <v/>
      </c>
      <c r="K352" s="856"/>
      <c r="L352" s="182">
        <v>7</v>
      </c>
      <c r="M352" s="637" t="str">
        <f t="shared" si="34"/>
        <v>NO APLICA</v>
      </c>
      <c r="N352" s="637"/>
    </row>
    <row r="353" spans="2:14">
      <c r="B353" s="175"/>
      <c r="C353" s="175"/>
      <c r="E353" s="176"/>
      <c r="F353" s="207" t="str">
        <f>IF(OR(D353="",E353=""),"",ROUND(D353/LOOKUP(E353,SMMLV!$A$2:$A$36,SMMLV!$D$2:$D$106),3))</f>
        <v/>
      </c>
      <c r="K353" s="856"/>
      <c r="L353" s="182">
        <v>8</v>
      </c>
      <c r="M353" s="637" t="str">
        <f t="shared" si="34"/>
        <v>NO APLICA</v>
      </c>
      <c r="N353" s="637"/>
    </row>
    <row r="354" spans="2:14">
      <c r="B354" s="175"/>
      <c r="C354" s="175"/>
      <c r="E354" s="176"/>
      <c r="F354" s="207" t="str">
        <f>IF(OR(D354="",E354=""),"",ROUND(D354/LOOKUP(E354,SMMLV!$A$2:$A$36,SMMLV!$D$2:$D$106),3))</f>
        <v/>
      </c>
      <c r="K354" s="856"/>
      <c r="L354" s="182">
        <v>9</v>
      </c>
      <c r="M354" s="637" t="str">
        <f t="shared" si="34"/>
        <v>NO APLICA</v>
      </c>
      <c r="N354" s="637"/>
    </row>
    <row r="355" spans="2:14">
      <c r="B355" s="175"/>
      <c r="C355" s="175"/>
      <c r="E355" s="176"/>
      <c r="F355" s="207" t="str">
        <f>IF(OR(D355="",E355=""),"",ROUND(D355/LOOKUP(E355,SMMLV!$A$2:$A$36,SMMLV!$D$2:$D$106),3))</f>
        <v/>
      </c>
      <c r="K355" s="856"/>
      <c r="L355" s="182">
        <v>10</v>
      </c>
      <c r="M355" s="637" t="str">
        <f t="shared" si="34"/>
        <v>NO APLICA</v>
      </c>
      <c r="N355" s="637"/>
    </row>
    <row r="356" spans="2:14">
      <c r="B356" s="175"/>
      <c r="C356" s="175"/>
      <c r="E356" s="176"/>
      <c r="F356" s="207" t="str">
        <f>IF(OR(D356="",E356=""),"",ROUND(D356/LOOKUP(E356,SMMLV!$A$2:$A$36,SMMLV!$D$2:$D$106),3))</f>
        <v/>
      </c>
      <c r="K356" s="856">
        <v>36</v>
      </c>
      <c r="L356" s="182">
        <v>1</v>
      </c>
      <c r="M356" s="637" t="str">
        <f t="shared" ref="M356:M365" si="35">IF(SUMIFS($F$5:$F$1200,$B$5:$B$1200,$K$356,$C$5:$C$1200,$L356)=0,"NO APLICA",ROUND(SUMIFS($F$5:$F$1200,$B$5:$B$1200,$K$356,$C$5:$C$1200,$L356),3))</f>
        <v>NO APLICA</v>
      </c>
      <c r="N356" s="637"/>
    </row>
    <row r="357" spans="2:14">
      <c r="B357" s="175"/>
      <c r="C357" s="175"/>
      <c r="E357" s="176"/>
      <c r="F357" s="207" t="str">
        <f>IF(OR(D357="",E357=""),"",ROUND(D357/LOOKUP(E357,SMMLV!$A$2:$A$36,SMMLV!$D$2:$D$106),3))</f>
        <v/>
      </c>
      <c r="K357" s="856"/>
      <c r="L357" s="182">
        <v>2</v>
      </c>
      <c r="M357" s="637" t="str">
        <f t="shared" si="35"/>
        <v>NO APLICA</v>
      </c>
      <c r="N357" s="637"/>
    </row>
    <row r="358" spans="2:14">
      <c r="B358" s="175"/>
      <c r="C358" s="175"/>
      <c r="E358" s="176"/>
      <c r="F358" s="207" t="str">
        <f>IF(OR(D358="",E358=""),"",ROUND(D358/LOOKUP(E358,SMMLV!$A$2:$A$36,SMMLV!$D$2:$D$106),3))</f>
        <v/>
      </c>
      <c r="K358" s="856"/>
      <c r="L358" s="182">
        <v>3</v>
      </c>
      <c r="M358" s="637" t="str">
        <f t="shared" si="35"/>
        <v>NO APLICA</v>
      </c>
      <c r="N358" s="637"/>
    </row>
    <row r="359" spans="2:14">
      <c r="B359" s="175"/>
      <c r="C359" s="175"/>
      <c r="E359" s="176"/>
      <c r="F359" s="207" t="str">
        <f>IF(OR(D359="",E359=""),"",ROUND(D359/LOOKUP(E359,SMMLV!$A$2:$A$36,SMMLV!$D$2:$D$106),3))</f>
        <v/>
      </c>
      <c r="K359" s="856"/>
      <c r="L359" s="182">
        <v>4</v>
      </c>
      <c r="M359" s="637" t="str">
        <f t="shared" si="35"/>
        <v>NO APLICA</v>
      </c>
      <c r="N359" s="637"/>
    </row>
    <row r="360" spans="2:14">
      <c r="B360" s="175"/>
      <c r="C360" s="175"/>
      <c r="E360" s="176"/>
      <c r="F360" s="207" t="str">
        <f>IF(OR(D360="",E360=""),"",ROUND(D360/LOOKUP(E360,SMMLV!$A$2:$A$36,SMMLV!$D$2:$D$106),3))</f>
        <v/>
      </c>
      <c r="K360" s="856"/>
      <c r="L360" s="182">
        <v>5</v>
      </c>
      <c r="M360" s="637" t="str">
        <f t="shared" si="35"/>
        <v>NO APLICA</v>
      </c>
      <c r="N360" s="637"/>
    </row>
    <row r="361" spans="2:14">
      <c r="B361" s="175"/>
      <c r="C361" s="175"/>
      <c r="E361" s="176"/>
      <c r="F361" s="207" t="str">
        <f>IF(OR(D361="",E361=""),"",ROUND(D361/LOOKUP(E361,SMMLV!$A$2:$A$36,SMMLV!$D$2:$D$106),3))</f>
        <v/>
      </c>
      <c r="K361" s="856"/>
      <c r="L361" s="182">
        <v>6</v>
      </c>
      <c r="M361" s="637" t="str">
        <f t="shared" si="35"/>
        <v>NO APLICA</v>
      </c>
      <c r="N361" s="637"/>
    </row>
    <row r="362" spans="2:14">
      <c r="B362" s="175"/>
      <c r="C362" s="175"/>
      <c r="E362" s="176"/>
      <c r="F362" s="207" t="str">
        <f>IF(OR(D362="",E362=""),"",ROUND(D362/LOOKUP(E362,SMMLV!$A$2:$A$36,SMMLV!$D$2:$D$106),3))</f>
        <v/>
      </c>
      <c r="K362" s="856"/>
      <c r="L362" s="182">
        <v>7</v>
      </c>
      <c r="M362" s="637" t="str">
        <f t="shared" si="35"/>
        <v>NO APLICA</v>
      </c>
      <c r="N362" s="637"/>
    </row>
    <row r="363" spans="2:14">
      <c r="B363" s="175"/>
      <c r="C363" s="175"/>
      <c r="E363" s="176"/>
      <c r="F363" s="207" t="str">
        <f>IF(OR(D363="",E363=""),"",ROUND(D363/LOOKUP(E363,SMMLV!$A$2:$A$36,SMMLV!$D$2:$D$106),3))</f>
        <v/>
      </c>
      <c r="K363" s="856"/>
      <c r="L363" s="182">
        <v>8</v>
      </c>
      <c r="M363" s="637" t="str">
        <f t="shared" si="35"/>
        <v>NO APLICA</v>
      </c>
      <c r="N363" s="637"/>
    </row>
    <row r="364" spans="2:14">
      <c r="B364" s="175"/>
      <c r="C364" s="175"/>
      <c r="E364" s="176"/>
      <c r="F364" s="207" t="str">
        <f>IF(OR(D364="",E364=""),"",ROUND(D364/LOOKUP(E364,SMMLV!$A$2:$A$36,SMMLV!$D$2:$D$106),3))</f>
        <v/>
      </c>
      <c r="K364" s="856"/>
      <c r="L364" s="182">
        <v>9</v>
      </c>
      <c r="M364" s="637" t="str">
        <f t="shared" si="35"/>
        <v>NO APLICA</v>
      </c>
      <c r="N364" s="637"/>
    </row>
    <row r="365" spans="2:14">
      <c r="B365" s="175"/>
      <c r="C365" s="175"/>
      <c r="E365" s="176"/>
      <c r="F365" s="207" t="str">
        <f>IF(OR(D365="",E365=""),"",ROUND(D365/LOOKUP(E365,SMMLV!$A$2:$A$36,SMMLV!$D$2:$D$106),3))</f>
        <v/>
      </c>
      <c r="K365" s="856"/>
      <c r="L365" s="182">
        <v>10</v>
      </c>
      <c r="M365" s="637" t="str">
        <f t="shared" si="35"/>
        <v>NO APLICA</v>
      </c>
      <c r="N365" s="637"/>
    </row>
    <row r="366" spans="2:14">
      <c r="B366" s="175"/>
      <c r="C366" s="175"/>
      <c r="E366" s="176"/>
      <c r="F366" s="207" t="str">
        <f>IF(OR(D366="",E366=""),"",ROUND(D366/LOOKUP(E366,SMMLV!$A$2:$A$36,SMMLV!$D$2:$D$106),3))</f>
        <v/>
      </c>
      <c r="K366" s="856">
        <v>37</v>
      </c>
      <c r="L366" s="182">
        <v>1</v>
      </c>
      <c r="M366" s="637" t="str">
        <f t="shared" ref="M366:M375" si="36">IF(SUMIFS($F$5:$F$1200,$B$5:$B$1200,$K$366,$C$5:$C$1200,$L366)=0,"NO APLICA",ROUND(SUMIFS($F$5:$F$1200,$B$5:$B$1200,$K$366,$C$5:$C$1200,$L366),3))</f>
        <v>NO APLICA</v>
      </c>
      <c r="N366" s="637"/>
    </row>
    <row r="367" spans="2:14">
      <c r="B367" s="175"/>
      <c r="C367" s="175"/>
      <c r="E367" s="176"/>
      <c r="F367" s="207" t="str">
        <f>IF(OR(D367="",E367=""),"",ROUND(D367/LOOKUP(E367,SMMLV!$A$2:$A$36,SMMLV!$D$2:$D$106),3))</f>
        <v/>
      </c>
      <c r="K367" s="856"/>
      <c r="L367" s="182">
        <v>2</v>
      </c>
      <c r="M367" s="637" t="str">
        <f t="shared" si="36"/>
        <v>NO APLICA</v>
      </c>
      <c r="N367" s="637"/>
    </row>
    <row r="368" spans="2:14">
      <c r="B368" s="175"/>
      <c r="C368" s="175"/>
      <c r="E368" s="176"/>
      <c r="F368" s="207" t="str">
        <f>IF(OR(D368="",E368=""),"",ROUND(D368/LOOKUP(E368,SMMLV!$A$2:$A$36,SMMLV!$D$2:$D$106),3))</f>
        <v/>
      </c>
      <c r="K368" s="856"/>
      <c r="L368" s="182">
        <v>3</v>
      </c>
      <c r="M368" s="637" t="str">
        <f t="shared" si="36"/>
        <v>NO APLICA</v>
      </c>
      <c r="N368" s="637"/>
    </row>
    <row r="369" spans="2:14">
      <c r="B369" s="175"/>
      <c r="C369" s="175"/>
      <c r="E369" s="176"/>
      <c r="F369" s="207" t="str">
        <f>IF(OR(D369="",E369=""),"",ROUND(D369/LOOKUP(E369,SMMLV!$A$2:$A$36,SMMLV!$D$2:$D$106),3))</f>
        <v/>
      </c>
      <c r="K369" s="856"/>
      <c r="L369" s="182">
        <v>4</v>
      </c>
      <c r="M369" s="637" t="str">
        <f t="shared" si="36"/>
        <v>NO APLICA</v>
      </c>
      <c r="N369" s="637"/>
    </row>
    <row r="370" spans="2:14">
      <c r="B370" s="175"/>
      <c r="C370" s="175"/>
      <c r="E370" s="176"/>
      <c r="F370" s="207" t="str">
        <f>IF(OR(D370="",E370=""),"",ROUND(D370/LOOKUP(E370,SMMLV!$A$2:$A$36,SMMLV!$D$2:$D$106),3))</f>
        <v/>
      </c>
      <c r="K370" s="856"/>
      <c r="L370" s="182">
        <v>5</v>
      </c>
      <c r="M370" s="637" t="str">
        <f t="shared" si="36"/>
        <v>NO APLICA</v>
      </c>
      <c r="N370" s="637"/>
    </row>
    <row r="371" spans="2:14">
      <c r="B371" s="175"/>
      <c r="C371" s="175"/>
      <c r="E371" s="176"/>
      <c r="F371" s="207" t="str">
        <f>IF(OR(D371="",E371=""),"",ROUND(D371/LOOKUP(E371,SMMLV!$A$2:$A$36,SMMLV!$D$2:$D$106),3))</f>
        <v/>
      </c>
      <c r="K371" s="856"/>
      <c r="L371" s="182">
        <v>6</v>
      </c>
      <c r="M371" s="637" t="str">
        <f t="shared" si="36"/>
        <v>NO APLICA</v>
      </c>
      <c r="N371" s="637"/>
    </row>
    <row r="372" spans="2:14">
      <c r="B372" s="175"/>
      <c r="C372" s="175"/>
      <c r="E372" s="176"/>
      <c r="F372" s="207" t="str">
        <f>IF(OR(D372="",E372=""),"",ROUND(D372/LOOKUP(E372,SMMLV!$A$2:$A$36,SMMLV!$D$2:$D$106),3))</f>
        <v/>
      </c>
      <c r="K372" s="856"/>
      <c r="L372" s="182">
        <v>7</v>
      </c>
      <c r="M372" s="637" t="str">
        <f t="shared" si="36"/>
        <v>NO APLICA</v>
      </c>
      <c r="N372" s="637"/>
    </row>
    <row r="373" spans="2:14">
      <c r="B373" s="175"/>
      <c r="C373" s="175"/>
      <c r="E373" s="176"/>
      <c r="F373" s="207" t="str">
        <f>IF(OR(D373="",E373=""),"",ROUND(D373/LOOKUP(E373,SMMLV!$A$2:$A$36,SMMLV!$D$2:$D$106),3))</f>
        <v/>
      </c>
      <c r="K373" s="856"/>
      <c r="L373" s="182">
        <v>8</v>
      </c>
      <c r="M373" s="637" t="str">
        <f t="shared" si="36"/>
        <v>NO APLICA</v>
      </c>
      <c r="N373" s="637"/>
    </row>
    <row r="374" spans="2:14">
      <c r="B374" s="175"/>
      <c r="C374" s="175"/>
      <c r="E374" s="176"/>
      <c r="F374" s="207" t="str">
        <f>IF(OR(D374="",E374=""),"",ROUND(D374/LOOKUP(E374,SMMLV!$A$2:$A$36,SMMLV!$D$2:$D$106),3))</f>
        <v/>
      </c>
      <c r="K374" s="856"/>
      <c r="L374" s="182">
        <v>9</v>
      </c>
      <c r="M374" s="637" t="str">
        <f t="shared" si="36"/>
        <v>NO APLICA</v>
      </c>
      <c r="N374" s="637"/>
    </row>
    <row r="375" spans="2:14">
      <c r="B375" s="175"/>
      <c r="C375" s="175"/>
      <c r="E375" s="176"/>
      <c r="F375" s="207" t="str">
        <f>IF(OR(D375="",E375=""),"",ROUND(D375/LOOKUP(E375,SMMLV!$A$2:$A$36,SMMLV!$D$2:$D$106),3))</f>
        <v/>
      </c>
      <c r="K375" s="856"/>
      <c r="L375" s="182">
        <v>10</v>
      </c>
      <c r="M375" s="637" t="str">
        <f t="shared" si="36"/>
        <v>NO APLICA</v>
      </c>
      <c r="N375" s="637"/>
    </row>
    <row r="376" spans="2:14">
      <c r="B376" s="175"/>
      <c r="C376" s="175"/>
      <c r="E376" s="176"/>
      <c r="F376" s="207" t="str">
        <f>IF(OR(D376="",E376=""),"",ROUND(D376/LOOKUP(E376,SMMLV!$A$2:$A$36,SMMLV!$D$2:$D$106),3))</f>
        <v/>
      </c>
      <c r="K376" s="856">
        <v>38</v>
      </c>
      <c r="L376" s="182">
        <v>1</v>
      </c>
      <c r="M376" s="637" t="str">
        <f t="shared" ref="M376:M385" si="37">IF(SUMIFS($F$5:$F$1200,$B$5:$B$1200,$K$376,$C$5:$C$1200,$L376)=0,"NO APLICA",ROUND(SUMIFS($F$5:$F$1200,$B$5:$B$1200,$K$376,$C$5:$C$1200,$L376),3))</f>
        <v>NO APLICA</v>
      </c>
      <c r="N376" s="637"/>
    </row>
    <row r="377" spans="2:14">
      <c r="B377" s="175"/>
      <c r="C377" s="175"/>
      <c r="E377" s="176"/>
      <c r="F377" s="207" t="str">
        <f>IF(OR(D377="",E377=""),"",ROUND(D377/LOOKUP(E377,SMMLV!$A$2:$A$36,SMMLV!$D$2:$D$106),3))</f>
        <v/>
      </c>
      <c r="K377" s="856"/>
      <c r="L377" s="182">
        <v>2</v>
      </c>
      <c r="M377" s="637" t="str">
        <f t="shared" si="37"/>
        <v>NO APLICA</v>
      </c>
      <c r="N377" s="637"/>
    </row>
    <row r="378" spans="2:14">
      <c r="B378" s="175"/>
      <c r="C378" s="175"/>
      <c r="E378" s="176"/>
      <c r="F378" s="207" t="str">
        <f>IF(OR(D378="",E378=""),"",ROUND(D378/LOOKUP(E378,SMMLV!$A$2:$A$36,SMMLV!$D$2:$D$106),3))</f>
        <v/>
      </c>
      <c r="K378" s="856"/>
      <c r="L378" s="182">
        <v>3</v>
      </c>
      <c r="M378" s="637" t="str">
        <f t="shared" si="37"/>
        <v>NO APLICA</v>
      </c>
      <c r="N378" s="637"/>
    </row>
    <row r="379" spans="2:14">
      <c r="B379" s="175"/>
      <c r="C379" s="175"/>
      <c r="E379" s="176"/>
      <c r="F379" s="207" t="str">
        <f>IF(OR(D379="",E379=""),"",ROUND(D379/LOOKUP(E379,SMMLV!$A$2:$A$36,SMMLV!$D$2:$D$106),3))</f>
        <v/>
      </c>
      <c r="K379" s="856"/>
      <c r="L379" s="182">
        <v>4</v>
      </c>
      <c r="M379" s="637" t="str">
        <f t="shared" si="37"/>
        <v>NO APLICA</v>
      </c>
      <c r="N379" s="637"/>
    </row>
    <row r="380" spans="2:14">
      <c r="B380" s="175"/>
      <c r="C380" s="175"/>
      <c r="E380" s="176"/>
      <c r="F380" s="207" t="str">
        <f>IF(OR(D380="",E380=""),"",ROUND(D380/LOOKUP(E380,SMMLV!$A$2:$A$36,SMMLV!$D$2:$D$106),3))</f>
        <v/>
      </c>
      <c r="K380" s="856"/>
      <c r="L380" s="182">
        <v>5</v>
      </c>
      <c r="M380" s="637" t="str">
        <f t="shared" si="37"/>
        <v>NO APLICA</v>
      </c>
      <c r="N380" s="637"/>
    </row>
    <row r="381" spans="2:14">
      <c r="B381" s="175"/>
      <c r="C381" s="175"/>
      <c r="E381" s="176"/>
      <c r="F381" s="207" t="str">
        <f>IF(OR(D381="",E381=""),"",ROUND(D381/LOOKUP(E381,SMMLV!$A$2:$A$36,SMMLV!$D$2:$D$106),3))</f>
        <v/>
      </c>
      <c r="K381" s="856"/>
      <c r="L381" s="182">
        <v>6</v>
      </c>
      <c r="M381" s="637" t="str">
        <f t="shared" si="37"/>
        <v>NO APLICA</v>
      </c>
      <c r="N381" s="637"/>
    </row>
    <row r="382" spans="2:14">
      <c r="B382" s="175"/>
      <c r="C382" s="175"/>
      <c r="E382" s="176"/>
      <c r="F382" s="207" t="str">
        <f>IF(OR(D382="",E382=""),"",ROUND(D382/LOOKUP(E382,SMMLV!$A$2:$A$36,SMMLV!$D$2:$D$106),3))</f>
        <v/>
      </c>
      <c r="K382" s="856"/>
      <c r="L382" s="182">
        <v>7</v>
      </c>
      <c r="M382" s="637" t="str">
        <f t="shared" si="37"/>
        <v>NO APLICA</v>
      </c>
      <c r="N382" s="637"/>
    </row>
    <row r="383" spans="2:14">
      <c r="B383" s="175"/>
      <c r="C383" s="175"/>
      <c r="E383" s="176"/>
      <c r="F383" s="207" t="str">
        <f>IF(OR(D383="",E383=""),"",ROUND(D383/LOOKUP(E383,SMMLV!$A$2:$A$36,SMMLV!$D$2:$D$106),3))</f>
        <v/>
      </c>
      <c r="K383" s="856"/>
      <c r="L383" s="182">
        <v>8</v>
      </c>
      <c r="M383" s="637" t="str">
        <f t="shared" si="37"/>
        <v>NO APLICA</v>
      </c>
      <c r="N383" s="637"/>
    </row>
    <row r="384" spans="2:14">
      <c r="B384" s="175"/>
      <c r="C384" s="175"/>
      <c r="E384" s="176"/>
      <c r="F384" s="207" t="str">
        <f>IF(OR(D384="",E384=""),"",ROUND(D384/LOOKUP(E384,SMMLV!$A$2:$A$36,SMMLV!$D$2:$D$106),3))</f>
        <v/>
      </c>
      <c r="K384" s="856"/>
      <c r="L384" s="182">
        <v>9</v>
      </c>
      <c r="M384" s="637" t="str">
        <f t="shared" si="37"/>
        <v>NO APLICA</v>
      </c>
      <c r="N384" s="637"/>
    </row>
    <row r="385" spans="2:14">
      <c r="B385" s="175"/>
      <c r="C385" s="175"/>
      <c r="E385" s="176"/>
      <c r="F385" s="207" t="str">
        <f>IF(OR(D385="",E385=""),"",ROUND(D385/LOOKUP(E385,SMMLV!$A$2:$A$36,SMMLV!$D$2:$D$106),3))</f>
        <v/>
      </c>
      <c r="K385" s="856"/>
      <c r="L385" s="182">
        <v>10</v>
      </c>
      <c r="M385" s="637" t="str">
        <f t="shared" si="37"/>
        <v>NO APLICA</v>
      </c>
      <c r="N385" s="637"/>
    </row>
    <row r="386" spans="2:14">
      <c r="B386" s="175"/>
      <c r="C386" s="175"/>
      <c r="E386" s="176"/>
      <c r="F386" s="207" t="str">
        <f>IF(OR(D386="",E386=""),"",ROUND(D386/LOOKUP(E386,SMMLV!$A$2:$A$36,SMMLV!$D$2:$D$106),3))</f>
        <v/>
      </c>
      <c r="K386" s="856">
        <v>39</v>
      </c>
      <c r="L386" s="182">
        <v>1</v>
      </c>
      <c r="M386" s="637" t="str">
        <f>IF(SUMIFS($F$5:$F$1200,$B$5:$B$1200,$K$386,$C$5:$C$1200,$L386)=0,"NO APLICA",ROUND(SUMIFS($F$5:$F$1200,$B$5:$B$1200,$K$386,$C$5:$C$1200,$L386),3))</f>
        <v>NO APLICA</v>
      </c>
      <c r="N386" s="637"/>
    </row>
    <row r="387" spans="2:14">
      <c r="B387" s="175"/>
      <c r="C387" s="175"/>
      <c r="E387" s="176"/>
      <c r="F387" s="207" t="str">
        <f>IF(OR(D387="",E387=""),"",ROUND(D387/LOOKUP(E387,SMMLV!$A$2:$A$36,SMMLV!$D$2:$D$106),3))</f>
        <v/>
      </c>
      <c r="K387" s="856"/>
      <c r="L387" s="182">
        <v>2</v>
      </c>
      <c r="M387" s="637" t="str">
        <f>IF(SUMIFS($F$5:$F$1200,$B$5:$B$1200,$K386,$C$5:$C$1200,$L387)=0,"NO APLICA",SUMIFS($F$5:$F$1200,$B$5:$B$1200,$K386,$C$5:$C$1200,$L387))</f>
        <v>NO APLICA</v>
      </c>
      <c r="N387" s="637"/>
    </row>
    <row r="388" spans="2:14">
      <c r="B388" s="175"/>
      <c r="C388" s="175"/>
      <c r="E388" s="176"/>
      <c r="F388" s="207" t="str">
        <f>IF(OR(D388="",E388=""),"",ROUND(D388/LOOKUP(E388,SMMLV!$A$2:$A$36,SMMLV!$D$2:$D$106),3))</f>
        <v/>
      </c>
      <c r="K388" s="856"/>
      <c r="L388" s="182">
        <v>3</v>
      </c>
      <c r="M388" s="637" t="str">
        <f>IF(SUMIFS($F$5:$F$1200,$B$5:$B$1200,$K386,$C$5:$C$1200,$L388)=0,"NO APLICA",SUMIFS($F$5:$F$1200,$B$5:$B$1200,$K386,$C$5:$C$1200,$L388))</f>
        <v>NO APLICA</v>
      </c>
      <c r="N388" s="637"/>
    </row>
    <row r="389" spans="2:14">
      <c r="B389" s="175"/>
      <c r="C389" s="175"/>
      <c r="E389" s="176"/>
      <c r="F389" s="207" t="str">
        <f>IF(OR(D389="",E389=""),"",ROUND(D389/LOOKUP(E389,SMMLV!$A$2:$A$36,SMMLV!$D$2:$D$106),3))</f>
        <v/>
      </c>
      <c r="K389" s="856"/>
      <c r="L389" s="182">
        <v>4</v>
      </c>
      <c r="M389" s="637" t="str">
        <f>IF(SUMIFS($F$5:$F$1200,$B$5:$B$1200,$K386,$C$5:$C$1200,$L389)=0,"NO APLICA",SUMIFS($F$5:$F$1200,$B$5:$B$1200,$K386,$C$5:$C$1200,$L389))</f>
        <v>NO APLICA</v>
      </c>
      <c r="N389" s="637"/>
    </row>
    <row r="390" spans="2:14">
      <c r="B390" s="175"/>
      <c r="C390" s="175"/>
      <c r="E390" s="176"/>
      <c r="F390" s="207" t="str">
        <f>IF(OR(D390="",E390=""),"",ROUND(D390/LOOKUP(E390,SMMLV!$A$2:$A$36,SMMLV!$D$2:$D$106),3))</f>
        <v/>
      </c>
      <c r="K390" s="856"/>
      <c r="L390" s="182">
        <v>5</v>
      </c>
      <c r="M390" s="637" t="str">
        <f>IF(SUMIFS($F$5:$F$1200,$B$5:$B$1200,$K386,$C$5:$C$1200,$L390)=0,"NO APLICA",SUMIFS($F$5:$F$1200,$B$5:$B$1200,$K386,$C$5:$C$1200,$L390))</f>
        <v>NO APLICA</v>
      </c>
      <c r="N390" s="637"/>
    </row>
    <row r="391" spans="2:14">
      <c r="B391" s="175"/>
      <c r="C391" s="175"/>
      <c r="E391" s="176"/>
      <c r="F391" s="207" t="str">
        <f>IF(OR(D391="",E391=""),"",ROUND(D391/LOOKUP(E391,SMMLV!$A$2:$A$36,SMMLV!$D$2:$D$106),3))</f>
        <v/>
      </c>
      <c r="K391" s="856"/>
      <c r="L391" s="182">
        <v>6</v>
      </c>
      <c r="M391" s="637" t="str">
        <f>IF(SUMIFS($F$5:$F$1200,$B$5:$B$1200,$K386,$C$5:$C$1200,$L391)=0,"NO APLICA",SUMIFS($F$5:$F$1200,$B$5:$B$1200,$K386,$C$5:$C$1200,$L391))</f>
        <v>NO APLICA</v>
      </c>
      <c r="N391" s="637"/>
    </row>
    <row r="392" spans="2:14">
      <c r="B392" s="175"/>
      <c r="C392" s="175"/>
      <c r="E392" s="176"/>
      <c r="F392" s="207" t="str">
        <f>IF(OR(D392="",E392=""),"",ROUND(D392/LOOKUP(E392,SMMLV!$A$2:$A$36,SMMLV!$D$2:$D$106),3))</f>
        <v/>
      </c>
      <c r="K392" s="856"/>
      <c r="L392" s="182">
        <v>7</v>
      </c>
      <c r="M392" s="637" t="str">
        <f>IF(SUMIFS($F$5:$F$1200,$B$5:$B$1200,$K386,$C$5:$C$1200,$L392)=0,"NO APLICA",SUMIFS($F$5:$F$1200,$B$5:$B$1200,$K386,$C$5:$C$1200,$L392))</f>
        <v>NO APLICA</v>
      </c>
      <c r="N392" s="637"/>
    </row>
    <row r="393" spans="2:14">
      <c r="B393" s="175"/>
      <c r="C393" s="175"/>
      <c r="E393" s="176"/>
      <c r="F393" s="207" t="str">
        <f>IF(OR(D393="",E393=""),"",ROUND(D393/LOOKUP(E393,SMMLV!$A$2:$A$36,SMMLV!$D$2:$D$106),3))</f>
        <v/>
      </c>
      <c r="K393" s="856"/>
      <c r="L393" s="182">
        <v>8</v>
      </c>
      <c r="M393" s="637" t="str">
        <f>IF(SUMIFS($F$5:$F$1200,$B$5:$B$1200,$K386,$C$5:$C$1200,$L393)=0,"NO APLICA",SUMIFS($F$5:$F$1200,$B$5:$B$1200,$K386,$C$5:$C$1200,$L393))</f>
        <v>NO APLICA</v>
      </c>
      <c r="N393" s="637"/>
    </row>
    <row r="394" spans="2:14">
      <c r="B394" s="175"/>
      <c r="C394" s="175"/>
      <c r="E394" s="176"/>
      <c r="F394" s="207" t="str">
        <f>IF(OR(D394="",E394=""),"",ROUND(D394/LOOKUP(E394,SMMLV!$A$2:$A$36,SMMLV!$D$2:$D$106),3))</f>
        <v/>
      </c>
      <c r="K394" s="856"/>
      <c r="L394" s="182">
        <v>9</v>
      </c>
      <c r="M394" s="637" t="str">
        <f>IF(SUMIFS($F$5:$F$1200,$B$5:$B$1200,$K386,$C$5:$C$1200,$L394)=0,"NO APLICA",SUMIFS($F$5:$F$1200,$B$5:$B$1200,$K386,$C$5:$C$1200,$L394))</f>
        <v>NO APLICA</v>
      </c>
      <c r="N394" s="637"/>
    </row>
    <row r="395" spans="2:14">
      <c r="B395" s="175"/>
      <c r="C395" s="175"/>
      <c r="E395" s="176"/>
      <c r="F395" s="207" t="str">
        <f>IF(OR(D395="",E395=""),"",ROUND(D395/LOOKUP(E395,SMMLV!$A$2:$A$36,SMMLV!$D$2:$D$106),3))</f>
        <v/>
      </c>
      <c r="K395" s="856"/>
      <c r="L395" s="182">
        <v>10</v>
      </c>
      <c r="M395" s="637" t="str">
        <f>IF(SUMIFS($F$5:$F$1200,$B$5:$B$1200,$K386,$C$5:$C$1200,$L395)=0,"NO APLICA",SUMIFS($F$5:$F$1200,$B$5:$B$1200,$K386,$C$5:$C$1200,$L395))</f>
        <v>NO APLICA</v>
      </c>
      <c r="N395" s="637"/>
    </row>
    <row r="396" spans="2:14">
      <c r="B396" s="175"/>
      <c r="C396" s="175"/>
      <c r="E396" s="176"/>
      <c r="F396" s="207" t="str">
        <f>IF(OR(D396="",E396=""),"",ROUND(D396/LOOKUP(E396,SMMLV!$A$2:$A$36,SMMLV!$D$2:$D$106),3))</f>
        <v/>
      </c>
      <c r="K396" s="856">
        <v>40</v>
      </c>
      <c r="L396" s="182">
        <v>1</v>
      </c>
      <c r="M396" s="637" t="str">
        <f>IF(SUMIFS($F$5:$F$1200,$B$5:$B$1200,$K$396,$C$5:$C$1200,$L396)=0,"NO APLICA",ROUND(SUMIFS($F$5:$F$1200,$B$5:$B$1200,$K$396,$C$5:$C$1200,$L396),3))</f>
        <v>NO APLICA</v>
      </c>
      <c r="N396" s="637"/>
    </row>
    <row r="397" spans="2:14">
      <c r="B397" s="175"/>
      <c r="C397" s="175"/>
      <c r="E397" s="176"/>
      <c r="F397" s="207" t="str">
        <f>IF(OR(D397="",E397=""),"",ROUND(D397/LOOKUP(E397,SMMLV!$A$2:$A$36,SMMLV!$D$2:$D$106),3))</f>
        <v/>
      </c>
      <c r="K397" s="856"/>
      <c r="L397" s="182">
        <v>2</v>
      </c>
      <c r="M397" s="637" t="str">
        <f>IF(SUMIFS($F$5:$F$1200,$B$5:$B$1200,$K396,$C$5:$C$1200,$L397)=0,"NO APLICA",SUMIFS($F$5:$F$1200,$B$5:$B$1200,$K396,$C$5:$C$1200,$L397))</f>
        <v>NO APLICA</v>
      </c>
      <c r="N397" s="637"/>
    </row>
    <row r="398" spans="2:14">
      <c r="B398" s="175"/>
      <c r="C398" s="175"/>
      <c r="E398" s="176"/>
      <c r="F398" s="207" t="str">
        <f>IF(OR(D398="",E398=""),"",ROUND(D398/LOOKUP(E398,SMMLV!$A$2:$A$36,SMMLV!$D$2:$D$106),3))</f>
        <v/>
      </c>
      <c r="K398" s="856"/>
      <c r="L398" s="182">
        <v>3</v>
      </c>
      <c r="M398" s="637" t="str">
        <f>IF(SUMIFS($F$5:$F$1200,$B$5:$B$1200,$K396,$C$5:$C$1200,$L398)=0,"NO APLICA",SUMIFS($F$5:$F$1200,$B$5:$B$1200,$K396,$C$5:$C$1200,$L398))</f>
        <v>NO APLICA</v>
      </c>
      <c r="N398" s="637"/>
    </row>
    <row r="399" spans="2:14">
      <c r="B399" s="175"/>
      <c r="C399" s="175"/>
      <c r="E399" s="176"/>
      <c r="F399" s="207" t="str">
        <f>IF(OR(D399="",E399=""),"",ROUND(D399/LOOKUP(E399,SMMLV!$A$2:$A$36,SMMLV!$D$2:$D$106),3))</f>
        <v/>
      </c>
      <c r="K399" s="856"/>
      <c r="L399" s="182">
        <v>4</v>
      </c>
      <c r="M399" s="637" t="str">
        <f>IF(SUMIFS($F$5:$F$1200,$B$5:$B$1200,$K396,$C$5:$C$1200,$L399)=0,"NO APLICA",SUMIFS($F$5:$F$1200,$B$5:$B$1200,$K396,$C$5:$C$1200,$L399))</f>
        <v>NO APLICA</v>
      </c>
      <c r="N399" s="637"/>
    </row>
    <row r="400" spans="2:14">
      <c r="B400" s="175"/>
      <c r="C400" s="175"/>
      <c r="E400" s="176"/>
      <c r="F400" s="207" t="str">
        <f>IF(OR(D400="",E400=""),"",ROUND(D400/LOOKUP(E400,SMMLV!$A$2:$A$36,SMMLV!$D$2:$D$106),3))</f>
        <v/>
      </c>
      <c r="K400" s="856"/>
      <c r="L400" s="182">
        <v>5</v>
      </c>
      <c r="M400" s="637" t="str">
        <f>IF(SUMIFS($F$5:$F$1200,$B$5:$B$1200,$K396,$C$5:$C$1200,$L400)=0,"NO APLICA",SUMIFS($F$5:$F$1200,$B$5:$B$1200,$K396,$C$5:$C$1200,$L400))</f>
        <v>NO APLICA</v>
      </c>
      <c r="N400" s="637"/>
    </row>
    <row r="401" spans="2:14">
      <c r="B401" s="175"/>
      <c r="C401" s="175"/>
      <c r="E401" s="176"/>
      <c r="F401" s="207" t="str">
        <f>IF(OR(D401="",E401=""),"",ROUND(D401/LOOKUP(E401,SMMLV!$A$2:$A$36,SMMLV!$D$2:$D$106),3))</f>
        <v/>
      </c>
      <c r="K401" s="856"/>
      <c r="L401" s="182">
        <v>6</v>
      </c>
      <c r="M401" s="637" t="str">
        <f>IF(SUMIFS($F$5:$F$1200,$B$5:$B$1200,$K396,$C$5:$C$1200,$L401)=0,"NO APLICA",SUMIFS($F$5:$F$1200,$B$5:$B$1200,$K396,$C$5:$C$1200,$L401))</f>
        <v>NO APLICA</v>
      </c>
      <c r="N401" s="637"/>
    </row>
    <row r="402" spans="2:14">
      <c r="B402" s="175"/>
      <c r="C402" s="175"/>
      <c r="E402" s="176"/>
      <c r="F402" s="207" t="str">
        <f>IF(OR(D402="",E402=""),"",ROUND(D402/LOOKUP(E402,SMMLV!$A$2:$A$36,SMMLV!$D$2:$D$106),3))</f>
        <v/>
      </c>
      <c r="K402" s="856"/>
      <c r="L402" s="182">
        <v>7</v>
      </c>
      <c r="M402" s="637" t="str">
        <f>IF(SUMIFS($F$5:$F$1200,$B$5:$B$1200,$K396,$C$5:$C$1200,$L402)=0,"NO APLICA",SUMIFS($F$5:$F$1200,$B$5:$B$1200,$K396,$C$5:$C$1200,$L402))</f>
        <v>NO APLICA</v>
      </c>
      <c r="N402" s="637"/>
    </row>
    <row r="403" spans="2:14">
      <c r="B403" s="175"/>
      <c r="C403" s="175"/>
      <c r="E403" s="176"/>
      <c r="F403" s="207" t="str">
        <f>IF(OR(D403="",E403=""),"",ROUND(D403/LOOKUP(E403,SMMLV!$A$2:$A$36,SMMLV!$D$2:$D$106),3))</f>
        <v/>
      </c>
      <c r="K403" s="856"/>
      <c r="L403" s="182">
        <v>8</v>
      </c>
      <c r="M403" s="637" t="str">
        <f>IF(SUMIFS($F$5:$F$1200,$B$5:$B$1200,$K396,$C$5:$C$1200,$L403)=0,"NO APLICA",SUMIFS($F$5:$F$1200,$B$5:$B$1200,$K396,$C$5:$C$1200,$L403))</f>
        <v>NO APLICA</v>
      </c>
      <c r="N403" s="637"/>
    </row>
    <row r="404" spans="2:14">
      <c r="B404" s="175"/>
      <c r="C404" s="175"/>
      <c r="E404" s="176"/>
      <c r="F404" s="207" t="str">
        <f>IF(OR(D404="",E404=""),"",ROUND(D404/LOOKUP(E404,SMMLV!$A$2:$A$36,SMMLV!$D$2:$D$106),3))</f>
        <v/>
      </c>
      <c r="K404" s="856"/>
      <c r="L404" s="182">
        <v>9</v>
      </c>
      <c r="M404" s="637" t="str">
        <f>IF(SUMIFS($F$5:$F$1200,$B$5:$B$1200,$K396,$C$5:$C$1200,$L404)=0,"NO APLICA",SUMIFS($F$5:$F$1200,$B$5:$B$1200,$K396,$C$5:$C$1200,$L404))</f>
        <v>NO APLICA</v>
      </c>
      <c r="N404" s="637"/>
    </row>
    <row r="405" spans="2:14">
      <c r="B405" s="175"/>
      <c r="C405" s="175"/>
      <c r="E405" s="176"/>
      <c r="F405" s="207" t="str">
        <f>IF(OR(D405="",E405=""),"",ROUND(D405/LOOKUP(E405,SMMLV!$A$2:$A$36,SMMLV!$D$2:$D$106),3))</f>
        <v/>
      </c>
      <c r="K405" s="856"/>
      <c r="L405" s="182">
        <v>10</v>
      </c>
      <c r="M405" s="637" t="str">
        <f>IF(SUMIFS($F$5:$F$1200,$B$5:$B$1200,$K396,$C$5:$C$1200,$L405)=0,"NO APLICA",SUMIFS($F$5:$F$1200,$B$5:$B$1200,$K396,$C$5:$C$1200,$L405))</f>
        <v>NO APLICA</v>
      </c>
      <c r="N405" s="637"/>
    </row>
    <row r="406" spans="2:14">
      <c r="B406" s="175"/>
      <c r="C406" s="175"/>
      <c r="E406" s="176"/>
      <c r="F406" s="207" t="str">
        <f>IF(OR(D406="",E406=""),"",ROUND(D406/LOOKUP(E406,SMMLV!$A$2:$A$36,SMMLV!$D$2:$D$106),3))</f>
        <v/>
      </c>
      <c r="K406" s="856">
        <v>41</v>
      </c>
      <c r="L406" s="182">
        <v>1</v>
      </c>
      <c r="M406" s="637" t="str">
        <f t="shared" ref="M406:M415" si="38">IF(SUMIFS($F$5:$F$1200,$B$5:$B$1200,$K$406,$C$5:$C$1200,$L406)=0,"NO APLICA",ROUND(SUMIFS($F$5:$F$1200,$B$5:$B$1200,$K$406,$C$5:$C$1200,$L406),3))</f>
        <v>NO APLICA</v>
      </c>
      <c r="N406" s="637"/>
    </row>
    <row r="407" spans="2:14">
      <c r="B407" s="175"/>
      <c r="C407" s="175"/>
      <c r="E407" s="176"/>
      <c r="F407" s="207" t="str">
        <f>IF(OR(D407="",E407=""),"",ROUND(D407/LOOKUP(E407,SMMLV!$A$2:$A$36,SMMLV!$D$2:$D$106),3))</f>
        <v/>
      </c>
      <c r="K407" s="856"/>
      <c r="L407" s="182">
        <v>2</v>
      </c>
      <c r="M407" s="637" t="str">
        <f t="shared" si="38"/>
        <v>NO APLICA</v>
      </c>
      <c r="N407" s="637"/>
    </row>
    <row r="408" spans="2:14">
      <c r="B408" s="175"/>
      <c r="C408" s="175"/>
      <c r="E408" s="176"/>
      <c r="F408" s="207" t="str">
        <f>IF(OR(D408="",E408=""),"",ROUND(D408/LOOKUP(E408,SMMLV!$A$2:$A$36,SMMLV!$D$2:$D$106),3))</f>
        <v/>
      </c>
      <c r="K408" s="856"/>
      <c r="L408" s="182">
        <v>3</v>
      </c>
      <c r="M408" s="637" t="str">
        <f t="shared" si="38"/>
        <v>NO APLICA</v>
      </c>
      <c r="N408" s="637"/>
    </row>
    <row r="409" spans="2:14">
      <c r="B409" s="175"/>
      <c r="C409" s="175"/>
      <c r="E409" s="176"/>
      <c r="F409" s="207" t="str">
        <f>IF(OR(D409="",E409=""),"",ROUND(D409/LOOKUP(E409,SMMLV!$A$2:$A$36,SMMLV!$D$2:$D$106),3))</f>
        <v/>
      </c>
      <c r="K409" s="856"/>
      <c r="L409" s="182">
        <v>4</v>
      </c>
      <c r="M409" s="637" t="str">
        <f t="shared" si="38"/>
        <v>NO APLICA</v>
      </c>
      <c r="N409" s="637"/>
    </row>
    <row r="410" spans="2:14">
      <c r="B410" s="175"/>
      <c r="C410" s="175"/>
      <c r="E410" s="176"/>
      <c r="F410" s="207" t="str">
        <f>IF(OR(D410="",E410=""),"",ROUND(D410/LOOKUP(E410,SMMLV!$A$2:$A$36,SMMLV!$D$2:$D$106),3))</f>
        <v/>
      </c>
      <c r="K410" s="856"/>
      <c r="L410" s="182">
        <v>5</v>
      </c>
      <c r="M410" s="637" t="str">
        <f t="shared" si="38"/>
        <v>NO APLICA</v>
      </c>
      <c r="N410" s="637"/>
    </row>
    <row r="411" spans="2:14">
      <c r="B411" s="175"/>
      <c r="C411" s="175"/>
      <c r="E411" s="176"/>
      <c r="F411" s="207" t="str">
        <f>IF(OR(D411="",E411=""),"",ROUND(D411/LOOKUP(E411,SMMLV!$A$2:$A$36,SMMLV!$D$2:$D$106),3))</f>
        <v/>
      </c>
      <c r="K411" s="856"/>
      <c r="L411" s="182">
        <v>6</v>
      </c>
      <c r="M411" s="637" t="str">
        <f t="shared" si="38"/>
        <v>NO APLICA</v>
      </c>
      <c r="N411" s="637"/>
    </row>
    <row r="412" spans="2:14">
      <c r="B412" s="175"/>
      <c r="C412" s="175"/>
      <c r="E412" s="176"/>
      <c r="F412" s="207" t="str">
        <f>IF(OR(D412="",E412=""),"",ROUND(D412/LOOKUP(E412,SMMLV!$A$2:$A$36,SMMLV!$D$2:$D$106),3))</f>
        <v/>
      </c>
      <c r="K412" s="856"/>
      <c r="L412" s="182">
        <v>7</v>
      </c>
      <c r="M412" s="637" t="str">
        <f t="shared" si="38"/>
        <v>NO APLICA</v>
      </c>
      <c r="N412" s="637"/>
    </row>
    <row r="413" spans="2:14">
      <c r="B413" s="175"/>
      <c r="C413" s="175"/>
      <c r="E413" s="176"/>
      <c r="F413" s="207" t="str">
        <f>IF(OR(D413="",E413=""),"",ROUND(D413/LOOKUP(E413,SMMLV!$A$2:$A$36,SMMLV!$D$2:$D$106),3))</f>
        <v/>
      </c>
      <c r="K413" s="856"/>
      <c r="L413" s="182">
        <v>8</v>
      </c>
      <c r="M413" s="637" t="str">
        <f t="shared" si="38"/>
        <v>NO APLICA</v>
      </c>
      <c r="N413" s="637"/>
    </row>
    <row r="414" spans="2:14">
      <c r="B414" s="175"/>
      <c r="C414" s="175"/>
      <c r="E414" s="176"/>
      <c r="F414" s="207" t="str">
        <f>IF(OR(D414="",E414=""),"",ROUND(D414/LOOKUP(E414,SMMLV!$A$2:$A$36,SMMLV!$D$2:$D$106),3))</f>
        <v/>
      </c>
      <c r="K414" s="856"/>
      <c r="L414" s="182">
        <v>9</v>
      </c>
      <c r="M414" s="637" t="str">
        <f t="shared" si="38"/>
        <v>NO APLICA</v>
      </c>
      <c r="N414" s="637"/>
    </row>
    <row r="415" spans="2:14">
      <c r="B415" s="175"/>
      <c r="C415" s="175"/>
      <c r="E415" s="176"/>
      <c r="F415" s="207" t="str">
        <f>IF(OR(D415="",E415=""),"",ROUND(D415/LOOKUP(E415,SMMLV!$A$2:$A$36,SMMLV!$D$2:$D$106),3))</f>
        <v/>
      </c>
      <c r="K415" s="856"/>
      <c r="L415" s="182">
        <v>10</v>
      </c>
      <c r="M415" s="637" t="str">
        <f t="shared" si="38"/>
        <v>NO APLICA</v>
      </c>
      <c r="N415" s="637"/>
    </row>
    <row r="416" spans="2:14">
      <c r="B416" s="175"/>
      <c r="C416" s="175"/>
      <c r="E416" s="176"/>
      <c r="F416" s="207" t="str">
        <f>IF(OR(D416="",E416=""),"",ROUND(D416/LOOKUP(E416,SMMLV!$A$2:$A$36,SMMLV!$D$2:$D$106),3))</f>
        <v/>
      </c>
      <c r="K416" s="856">
        <v>42</v>
      </c>
      <c r="L416" s="182">
        <v>1</v>
      </c>
      <c r="M416" s="637" t="str">
        <f t="shared" ref="M416:M425" si="39">IF(SUMIFS($F$5:$F$1200,$B$5:$B$1200,$K$416,$C$5:$C$1200,$L416)=0,"NO APLICA",ROUND(SUMIFS($F$5:$F$1200,$B$5:$B$1200,$K$416,$C$5:$C$1200,$L416),3))</f>
        <v>NO APLICA</v>
      </c>
      <c r="N416" s="637"/>
    </row>
    <row r="417" spans="2:14">
      <c r="B417" s="175"/>
      <c r="C417" s="175"/>
      <c r="E417" s="176"/>
      <c r="F417" s="207" t="str">
        <f>IF(OR(D417="",E417=""),"",ROUND(D417/LOOKUP(E417,SMMLV!$A$2:$A$36,SMMLV!$D$2:$D$106),3))</f>
        <v/>
      </c>
      <c r="K417" s="856"/>
      <c r="L417" s="182">
        <v>2</v>
      </c>
      <c r="M417" s="637" t="str">
        <f t="shared" si="39"/>
        <v>NO APLICA</v>
      </c>
      <c r="N417" s="637"/>
    </row>
    <row r="418" spans="2:14">
      <c r="B418" s="175"/>
      <c r="C418" s="175"/>
      <c r="E418" s="176"/>
      <c r="F418" s="207" t="str">
        <f>IF(OR(D418="",E418=""),"",ROUND(D418/LOOKUP(E418,SMMLV!$A$2:$A$36,SMMLV!$D$2:$D$106),3))</f>
        <v/>
      </c>
      <c r="K418" s="856"/>
      <c r="L418" s="182">
        <v>3</v>
      </c>
      <c r="M418" s="637" t="str">
        <f t="shared" si="39"/>
        <v>NO APLICA</v>
      </c>
      <c r="N418" s="637"/>
    </row>
    <row r="419" spans="2:14">
      <c r="B419" s="175"/>
      <c r="C419" s="175"/>
      <c r="E419" s="176"/>
      <c r="F419" s="207" t="str">
        <f>IF(OR(D419="",E419=""),"",ROUND(D419/LOOKUP(E419,SMMLV!$A$2:$A$36,SMMLV!$D$2:$D$106),3))</f>
        <v/>
      </c>
      <c r="K419" s="856"/>
      <c r="L419" s="182">
        <v>4</v>
      </c>
      <c r="M419" s="637" t="str">
        <f t="shared" si="39"/>
        <v>NO APLICA</v>
      </c>
      <c r="N419" s="637"/>
    </row>
    <row r="420" spans="2:14">
      <c r="B420" s="175"/>
      <c r="C420" s="175"/>
      <c r="E420" s="176"/>
      <c r="F420" s="207" t="str">
        <f>IF(OR(D420="",E420=""),"",ROUND(D420/LOOKUP(E420,SMMLV!$A$2:$A$36,SMMLV!$D$2:$D$106),3))</f>
        <v/>
      </c>
      <c r="K420" s="856"/>
      <c r="L420" s="182">
        <v>5</v>
      </c>
      <c r="M420" s="637" t="str">
        <f t="shared" si="39"/>
        <v>NO APLICA</v>
      </c>
      <c r="N420" s="637"/>
    </row>
    <row r="421" spans="2:14">
      <c r="B421" s="175"/>
      <c r="C421" s="175"/>
      <c r="E421" s="176"/>
      <c r="F421" s="207" t="str">
        <f>IF(OR(D421="",E421=""),"",ROUND(D421/LOOKUP(E421,SMMLV!$A$2:$A$36,SMMLV!$D$2:$D$106),3))</f>
        <v/>
      </c>
      <c r="K421" s="856"/>
      <c r="L421" s="182">
        <v>6</v>
      </c>
      <c r="M421" s="637" t="str">
        <f t="shared" si="39"/>
        <v>NO APLICA</v>
      </c>
      <c r="N421" s="637"/>
    </row>
    <row r="422" spans="2:14">
      <c r="B422" s="175"/>
      <c r="C422" s="175"/>
      <c r="E422" s="176"/>
      <c r="F422" s="207" t="str">
        <f>IF(OR(D422="",E422=""),"",ROUND(D422/LOOKUP(E422,SMMLV!$A$2:$A$36,SMMLV!$D$2:$D$106),3))</f>
        <v/>
      </c>
      <c r="K422" s="856"/>
      <c r="L422" s="182">
        <v>7</v>
      </c>
      <c r="M422" s="637" t="str">
        <f t="shared" si="39"/>
        <v>NO APLICA</v>
      </c>
      <c r="N422" s="637"/>
    </row>
    <row r="423" spans="2:14">
      <c r="B423" s="175"/>
      <c r="C423" s="175"/>
      <c r="E423" s="176"/>
      <c r="F423" s="207" t="str">
        <f>IF(OR(D423="",E423=""),"",ROUND(D423/LOOKUP(E423,SMMLV!$A$2:$A$36,SMMLV!$D$2:$D$106),3))</f>
        <v/>
      </c>
      <c r="K423" s="856"/>
      <c r="L423" s="182">
        <v>8</v>
      </c>
      <c r="M423" s="637" t="str">
        <f t="shared" si="39"/>
        <v>NO APLICA</v>
      </c>
      <c r="N423" s="637"/>
    </row>
    <row r="424" spans="2:14">
      <c r="B424" s="175"/>
      <c r="C424" s="175"/>
      <c r="E424" s="176"/>
      <c r="F424" s="207" t="str">
        <f>IF(OR(D424="",E424=""),"",ROUND(D424/LOOKUP(E424,SMMLV!$A$2:$A$36,SMMLV!$D$2:$D$106),3))</f>
        <v/>
      </c>
      <c r="K424" s="856"/>
      <c r="L424" s="182">
        <v>9</v>
      </c>
      <c r="M424" s="637" t="str">
        <f t="shared" si="39"/>
        <v>NO APLICA</v>
      </c>
      <c r="N424" s="637"/>
    </row>
    <row r="425" spans="2:14">
      <c r="B425" s="175"/>
      <c r="C425" s="175"/>
      <c r="E425" s="176"/>
      <c r="F425" s="207" t="str">
        <f>IF(OR(D425="",E425=""),"",ROUND(D425/LOOKUP(E425,SMMLV!$A$2:$A$36,SMMLV!$D$2:$D$106),3))</f>
        <v/>
      </c>
      <c r="K425" s="856"/>
      <c r="L425" s="182">
        <v>10</v>
      </c>
      <c r="M425" s="637" t="str">
        <f t="shared" si="39"/>
        <v>NO APLICA</v>
      </c>
      <c r="N425" s="637"/>
    </row>
    <row r="426" spans="2:14">
      <c r="B426" s="175"/>
      <c r="C426" s="175"/>
      <c r="E426" s="176"/>
      <c r="F426" s="207" t="str">
        <f>IF(OR(D426="",E426=""),"",ROUND(D426/LOOKUP(E426,SMMLV!$A$2:$A$36,SMMLV!$D$2:$D$106),3))</f>
        <v/>
      </c>
      <c r="K426" s="856">
        <v>43</v>
      </c>
      <c r="L426" s="182">
        <v>1</v>
      </c>
      <c r="M426" s="637" t="str">
        <f t="shared" ref="M426:M435" si="40">IF(SUMIFS($F$5:$F$1200,$B$5:$B$1200,$K$426,$C$5:$C$1200,$L426)=0,"NO APLICA",ROUND(SUMIFS($F$5:$F$1200,$B$5:$B$1200,$K$426,$C$5:$C$1200,$L426),3))</f>
        <v>NO APLICA</v>
      </c>
      <c r="N426" s="637"/>
    </row>
    <row r="427" spans="2:14">
      <c r="B427" s="175"/>
      <c r="C427" s="175"/>
      <c r="E427" s="176"/>
      <c r="F427" s="207" t="str">
        <f>IF(OR(D427="",E427=""),"",ROUND(D427/LOOKUP(E427,SMMLV!$A$2:$A$36,SMMLV!$D$2:$D$106),3))</f>
        <v/>
      </c>
      <c r="K427" s="856"/>
      <c r="L427" s="182">
        <v>2</v>
      </c>
      <c r="M427" s="637" t="str">
        <f t="shared" si="40"/>
        <v>NO APLICA</v>
      </c>
      <c r="N427" s="637"/>
    </row>
    <row r="428" spans="2:14">
      <c r="B428" s="175"/>
      <c r="C428" s="175"/>
      <c r="E428" s="176"/>
      <c r="F428" s="207" t="str">
        <f>IF(OR(D428="",E428=""),"",ROUND(D428/LOOKUP(E428,SMMLV!$A$2:$A$36,SMMLV!$D$2:$D$106),3))</f>
        <v/>
      </c>
      <c r="K428" s="856"/>
      <c r="L428" s="182">
        <v>3</v>
      </c>
      <c r="M428" s="637" t="str">
        <f t="shared" si="40"/>
        <v>NO APLICA</v>
      </c>
      <c r="N428" s="637"/>
    </row>
    <row r="429" spans="2:14">
      <c r="B429" s="175"/>
      <c r="C429" s="175"/>
      <c r="E429" s="176"/>
      <c r="F429" s="207" t="str">
        <f>IF(OR(D429="",E429=""),"",ROUND(D429/LOOKUP(E429,SMMLV!$A$2:$A$36,SMMLV!$D$2:$D$106),3))</f>
        <v/>
      </c>
      <c r="K429" s="856"/>
      <c r="L429" s="182">
        <v>4</v>
      </c>
      <c r="M429" s="637" t="str">
        <f t="shared" si="40"/>
        <v>NO APLICA</v>
      </c>
      <c r="N429" s="637"/>
    </row>
    <row r="430" spans="2:14">
      <c r="B430" s="175"/>
      <c r="C430" s="175"/>
      <c r="E430" s="176"/>
      <c r="F430" s="207" t="str">
        <f>IF(OR(D430="",E430=""),"",ROUND(D430/LOOKUP(E430,SMMLV!$A$2:$A$36,SMMLV!$D$2:$D$106),3))</f>
        <v/>
      </c>
      <c r="K430" s="856"/>
      <c r="L430" s="182">
        <v>5</v>
      </c>
      <c r="M430" s="637" t="str">
        <f t="shared" si="40"/>
        <v>NO APLICA</v>
      </c>
      <c r="N430" s="637"/>
    </row>
    <row r="431" spans="2:14">
      <c r="B431" s="175"/>
      <c r="C431" s="175"/>
      <c r="E431" s="176"/>
      <c r="F431" s="207" t="str">
        <f>IF(OR(D431="",E431=""),"",ROUND(D431/LOOKUP(E431,SMMLV!$A$2:$A$36,SMMLV!$D$2:$D$106),3))</f>
        <v/>
      </c>
      <c r="K431" s="856"/>
      <c r="L431" s="182">
        <v>6</v>
      </c>
      <c r="M431" s="637" t="str">
        <f t="shared" si="40"/>
        <v>NO APLICA</v>
      </c>
      <c r="N431" s="637"/>
    </row>
    <row r="432" spans="2:14">
      <c r="B432" s="175"/>
      <c r="C432" s="175"/>
      <c r="E432" s="176"/>
      <c r="F432" s="207" t="str">
        <f>IF(OR(D432="",E432=""),"",ROUND(D432/LOOKUP(E432,SMMLV!$A$2:$A$36,SMMLV!$D$2:$D$106),3))</f>
        <v/>
      </c>
      <c r="K432" s="856"/>
      <c r="L432" s="182">
        <v>7</v>
      </c>
      <c r="M432" s="637" t="str">
        <f t="shared" si="40"/>
        <v>NO APLICA</v>
      </c>
      <c r="N432" s="637"/>
    </row>
    <row r="433" spans="2:14">
      <c r="B433" s="175"/>
      <c r="C433" s="175"/>
      <c r="E433" s="176"/>
      <c r="F433" s="207" t="str">
        <f>IF(OR(D433="",E433=""),"",ROUND(D433/LOOKUP(E433,SMMLV!$A$2:$A$36,SMMLV!$D$2:$D$106),3))</f>
        <v/>
      </c>
      <c r="K433" s="856"/>
      <c r="L433" s="182">
        <v>8</v>
      </c>
      <c r="M433" s="637" t="str">
        <f t="shared" si="40"/>
        <v>NO APLICA</v>
      </c>
      <c r="N433" s="637"/>
    </row>
    <row r="434" spans="2:14">
      <c r="B434" s="175"/>
      <c r="C434" s="175"/>
      <c r="E434" s="176"/>
      <c r="F434" s="207" t="str">
        <f>IF(OR(D434="",E434=""),"",ROUND(D434/LOOKUP(E434,SMMLV!$A$2:$A$36,SMMLV!$D$2:$D$106),3))</f>
        <v/>
      </c>
      <c r="K434" s="856"/>
      <c r="L434" s="182">
        <v>9</v>
      </c>
      <c r="M434" s="637" t="str">
        <f t="shared" si="40"/>
        <v>NO APLICA</v>
      </c>
      <c r="N434" s="637"/>
    </row>
    <row r="435" spans="2:14">
      <c r="B435" s="175"/>
      <c r="C435" s="175"/>
      <c r="E435" s="176"/>
      <c r="F435" s="207" t="str">
        <f>IF(OR(D435="",E435=""),"",ROUND(D435/LOOKUP(E435,SMMLV!$A$2:$A$36,SMMLV!$D$2:$D$106),3))</f>
        <v/>
      </c>
      <c r="K435" s="856"/>
      <c r="L435" s="182">
        <v>10</v>
      </c>
      <c r="M435" s="637" t="str">
        <f t="shared" si="40"/>
        <v>NO APLICA</v>
      </c>
      <c r="N435" s="637"/>
    </row>
    <row r="436" spans="2:14">
      <c r="B436" s="175"/>
      <c r="C436" s="175"/>
      <c r="E436" s="176"/>
      <c r="F436" s="207" t="str">
        <f>IF(OR(D436="",E436=""),"",ROUND(D436/LOOKUP(E436,SMMLV!$A$2:$A$36,SMMLV!$D$2:$D$106),3))</f>
        <v/>
      </c>
      <c r="K436" s="856">
        <v>44</v>
      </c>
      <c r="L436" s="182">
        <v>1</v>
      </c>
      <c r="M436" s="637" t="str">
        <f t="shared" ref="M436:M445" si="41">IF(SUMIFS($F$5:$F$1200,$B$5:$B$1200,$K$436,$C$5:$C$1200,$L436)=0,"NO APLICA",ROUND(SUMIFS($F$5:$F$1200,$B$5:$B$1200,$K$436,$C$5:$C$1200,$L436),3))</f>
        <v>NO APLICA</v>
      </c>
      <c r="N436" s="637"/>
    </row>
    <row r="437" spans="2:14">
      <c r="B437" s="175"/>
      <c r="C437" s="175"/>
      <c r="E437" s="176"/>
      <c r="F437" s="207" t="str">
        <f>IF(OR(D437="",E437=""),"",ROUND(D437/LOOKUP(E437,SMMLV!$A$2:$A$36,SMMLV!$D$2:$D$106),3))</f>
        <v/>
      </c>
      <c r="K437" s="856"/>
      <c r="L437" s="182">
        <v>2</v>
      </c>
      <c r="M437" s="637" t="str">
        <f t="shared" si="41"/>
        <v>NO APLICA</v>
      </c>
      <c r="N437" s="637"/>
    </row>
    <row r="438" spans="2:14">
      <c r="B438" s="175"/>
      <c r="C438" s="175"/>
      <c r="E438" s="176"/>
      <c r="F438" s="207" t="str">
        <f>IF(OR(D438="",E438=""),"",ROUND(D438/LOOKUP(E438,SMMLV!$A$2:$A$36,SMMLV!$D$2:$D$106),3))</f>
        <v/>
      </c>
      <c r="K438" s="856"/>
      <c r="L438" s="182">
        <v>3</v>
      </c>
      <c r="M438" s="637" t="str">
        <f t="shared" si="41"/>
        <v>NO APLICA</v>
      </c>
      <c r="N438" s="637"/>
    </row>
    <row r="439" spans="2:14">
      <c r="B439" s="175"/>
      <c r="C439" s="175"/>
      <c r="E439" s="176"/>
      <c r="F439" s="207" t="str">
        <f>IF(OR(D439="",E439=""),"",ROUND(D439/LOOKUP(E439,SMMLV!$A$2:$A$36,SMMLV!$D$2:$D$106),3))</f>
        <v/>
      </c>
      <c r="K439" s="856"/>
      <c r="L439" s="182">
        <v>4</v>
      </c>
      <c r="M439" s="637" t="str">
        <f t="shared" si="41"/>
        <v>NO APLICA</v>
      </c>
      <c r="N439" s="637"/>
    </row>
    <row r="440" spans="2:14">
      <c r="B440" s="175"/>
      <c r="C440" s="175"/>
      <c r="E440" s="176"/>
      <c r="F440" s="207" t="str">
        <f>IF(OR(D440="",E440=""),"",ROUND(D440/LOOKUP(E440,SMMLV!$A$2:$A$36,SMMLV!$D$2:$D$106),3))</f>
        <v/>
      </c>
      <c r="K440" s="856"/>
      <c r="L440" s="182">
        <v>5</v>
      </c>
      <c r="M440" s="637" t="str">
        <f t="shared" si="41"/>
        <v>NO APLICA</v>
      </c>
      <c r="N440" s="637"/>
    </row>
    <row r="441" spans="2:14">
      <c r="B441" s="175"/>
      <c r="C441" s="175"/>
      <c r="E441" s="176"/>
      <c r="F441" s="207" t="str">
        <f>IF(OR(D441="",E441=""),"",ROUND(D441/LOOKUP(E441,SMMLV!$A$2:$A$36,SMMLV!$D$2:$D$106),3))</f>
        <v/>
      </c>
      <c r="K441" s="856"/>
      <c r="L441" s="182">
        <v>6</v>
      </c>
      <c r="M441" s="637" t="str">
        <f t="shared" si="41"/>
        <v>NO APLICA</v>
      </c>
      <c r="N441" s="637"/>
    </row>
    <row r="442" spans="2:14">
      <c r="B442" s="175"/>
      <c r="C442" s="175"/>
      <c r="E442" s="176"/>
      <c r="F442" s="207" t="str">
        <f>IF(OR(D442="",E442=""),"",ROUND(D442/LOOKUP(E442,SMMLV!$A$2:$A$36,SMMLV!$D$2:$D$106),3))</f>
        <v/>
      </c>
      <c r="K442" s="856"/>
      <c r="L442" s="182">
        <v>7</v>
      </c>
      <c r="M442" s="637" t="str">
        <f t="shared" si="41"/>
        <v>NO APLICA</v>
      </c>
      <c r="N442" s="637"/>
    </row>
    <row r="443" spans="2:14">
      <c r="B443" s="175"/>
      <c r="C443" s="175"/>
      <c r="E443" s="176"/>
      <c r="F443" s="207" t="str">
        <f>IF(OR(D443="",E443=""),"",ROUND(D443/LOOKUP(E443,SMMLV!$A$2:$A$36,SMMLV!$D$2:$D$106),3))</f>
        <v/>
      </c>
      <c r="K443" s="856"/>
      <c r="L443" s="182">
        <v>8</v>
      </c>
      <c r="M443" s="637" t="str">
        <f t="shared" si="41"/>
        <v>NO APLICA</v>
      </c>
      <c r="N443" s="637"/>
    </row>
    <row r="444" spans="2:14">
      <c r="B444" s="175"/>
      <c r="C444" s="175"/>
      <c r="E444" s="176"/>
      <c r="F444" s="207" t="str">
        <f>IF(OR(D444="",E444=""),"",ROUND(D444/LOOKUP(E444,SMMLV!$A$2:$A$36,SMMLV!$D$2:$D$106),3))</f>
        <v/>
      </c>
      <c r="K444" s="856"/>
      <c r="L444" s="182">
        <v>9</v>
      </c>
      <c r="M444" s="637" t="str">
        <f t="shared" si="41"/>
        <v>NO APLICA</v>
      </c>
      <c r="N444" s="637"/>
    </row>
    <row r="445" spans="2:14">
      <c r="B445" s="175"/>
      <c r="C445" s="175"/>
      <c r="E445" s="176"/>
      <c r="F445" s="207" t="str">
        <f>IF(OR(D445="",E445=""),"",ROUND(D445/LOOKUP(E445,SMMLV!$A$2:$A$36,SMMLV!$D$2:$D$106),3))</f>
        <v/>
      </c>
      <c r="K445" s="856"/>
      <c r="L445" s="182">
        <v>10</v>
      </c>
      <c r="M445" s="637" t="str">
        <f t="shared" si="41"/>
        <v>NO APLICA</v>
      </c>
      <c r="N445" s="637"/>
    </row>
    <row r="446" spans="2:14">
      <c r="B446" s="175"/>
      <c r="C446" s="175"/>
      <c r="E446" s="176"/>
      <c r="F446" s="207" t="str">
        <f>IF(OR(D446="",E446=""),"",ROUND(D446/LOOKUP(E446,SMMLV!$A$2:$A$36,SMMLV!$D$2:$D$106),3))</f>
        <v/>
      </c>
      <c r="K446" s="856">
        <v>45</v>
      </c>
      <c r="L446" s="182">
        <v>1</v>
      </c>
      <c r="M446" s="637" t="str">
        <f t="shared" ref="M446:M455" si="42">IF(SUMIFS($F$5:$F$1200,$B$5:$B$1200,$K$446,$C$5:$C$1200,$L446)=0,"NO APLICA",ROUND(SUMIFS($F$5:$F$1200,$B$5:$B$1200,$K$446,$C$5:$C$1200,$L446),3))</f>
        <v>NO APLICA</v>
      </c>
      <c r="N446" s="637"/>
    </row>
    <row r="447" spans="2:14">
      <c r="B447" s="175"/>
      <c r="C447" s="175"/>
      <c r="E447" s="176"/>
      <c r="F447" s="207" t="str">
        <f>IF(OR(D447="",E447=""),"",ROUND(D447/LOOKUP(E447,SMMLV!$A$2:$A$36,SMMLV!$D$2:$D$106),3))</f>
        <v/>
      </c>
      <c r="K447" s="856"/>
      <c r="L447" s="182">
        <v>2</v>
      </c>
      <c r="M447" s="637" t="str">
        <f t="shared" si="42"/>
        <v>NO APLICA</v>
      </c>
      <c r="N447" s="637"/>
    </row>
    <row r="448" spans="2:14">
      <c r="B448" s="175"/>
      <c r="C448" s="175"/>
      <c r="E448" s="176"/>
      <c r="F448" s="207" t="str">
        <f>IF(OR(D448="",E448=""),"",ROUND(D448/LOOKUP(E448,SMMLV!$A$2:$A$36,SMMLV!$D$2:$D$106),3))</f>
        <v/>
      </c>
      <c r="K448" s="856"/>
      <c r="L448" s="182">
        <v>3</v>
      </c>
      <c r="M448" s="637" t="str">
        <f t="shared" si="42"/>
        <v>NO APLICA</v>
      </c>
      <c r="N448" s="637"/>
    </row>
    <row r="449" spans="2:14">
      <c r="B449" s="175"/>
      <c r="C449" s="175"/>
      <c r="E449" s="176"/>
      <c r="F449" s="207" t="str">
        <f>IF(OR(D449="",E449=""),"",ROUND(D449/LOOKUP(E449,SMMLV!$A$2:$A$36,SMMLV!$D$2:$D$106),3))</f>
        <v/>
      </c>
      <c r="K449" s="856"/>
      <c r="L449" s="182">
        <v>4</v>
      </c>
      <c r="M449" s="637" t="str">
        <f t="shared" si="42"/>
        <v>NO APLICA</v>
      </c>
      <c r="N449" s="637"/>
    </row>
    <row r="450" spans="2:14">
      <c r="B450" s="175"/>
      <c r="C450" s="175"/>
      <c r="E450" s="176"/>
      <c r="F450" s="207" t="str">
        <f>IF(OR(D450="",E450=""),"",ROUND(D450/LOOKUP(E450,SMMLV!$A$2:$A$36,SMMLV!$D$2:$D$106),3))</f>
        <v/>
      </c>
      <c r="K450" s="856"/>
      <c r="L450" s="182">
        <v>5</v>
      </c>
      <c r="M450" s="637" t="str">
        <f t="shared" si="42"/>
        <v>NO APLICA</v>
      </c>
      <c r="N450" s="637"/>
    </row>
    <row r="451" spans="2:14">
      <c r="B451" s="175"/>
      <c r="C451" s="175"/>
      <c r="E451" s="176"/>
      <c r="F451" s="207" t="str">
        <f>IF(OR(D451="",E451=""),"",ROUND(D451/LOOKUP(E451,SMMLV!$A$2:$A$36,SMMLV!$D$2:$D$106),3))</f>
        <v/>
      </c>
      <c r="K451" s="856"/>
      <c r="L451" s="182">
        <v>6</v>
      </c>
      <c r="M451" s="637" t="str">
        <f t="shared" si="42"/>
        <v>NO APLICA</v>
      </c>
      <c r="N451" s="637"/>
    </row>
    <row r="452" spans="2:14">
      <c r="B452" s="175"/>
      <c r="C452" s="175"/>
      <c r="E452" s="176"/>
      <c r="F452" s="207" t="str">
        <f>IF(OR(D452="",E452=""),"",ROUND(D452/LOOKUP(E452,SMMLV!$A$2:$A$36,SMMLV!$D$2:$D$106),3))</f>
        <v/>
      </c>
      <c r="K452" s="856"/>
      <c r="L452" s="182">
        <v>7</v>
      </c>
      <c r="M452" s="637" t="str">
        <f t="shared" si="42"/>
        <v>NO APLICA</v>
      </c>
      <c r="N452" s="637"/>
    </row>
    <row r="453" spans="2:14">
      <c r="B453" s="175"/>
      <c r="C453" s="175"/>
      <c r="E453" s="176"/>
      <c r="F453" s="207" t="str">
        <f>IF(OR(D453="",E453=""),"",ROUND(D453/LOOKUP(E453,SMMLV!$A$2:$A$36,SMMLV!$D$2:$D$106),3))</f>
        <v/>
      </c>
      <c r="K453" s="856"/>
      <c r="L453" s="182">
        <v>8</v>
      </c>
      <c r="M453" s="637" t="str">
        <f t="shared" si="42"/>
        <v>NO APLICA</v>
      </c>
      <c r="N453" s="637"/>
    </row>
    <row r="454" spans="2:14">
      <c r="B454" s="175"/>
      <c r="C454" s="175"/>
      <c r="E454" s="176"/>
      <c r="F454" s="207" t="str">
        <f>IF(OR(D454="",E454=""),"",ROUND(D454/LOOKUP(E454,SMMLV!$A$2:$A$36,SMMLV!$D$2:$D$106),3))</f>
        <v/>
      </c>
      <c r="K454" s="856"/>
      <c r="L454" s="182">
        <v>9</v>
      </c>
      <c r="M454" s="637" t="str">
        <f t="shared" si="42"/>
        <v>NO APLICA</v>
      </c>
      <c r="N454" s="637"/>
    </row>
    <row r="455" spans="2:14">
      <c r="B455" s="175"/>
      <c r="C455" s="175"/>
      <c r="E455" s="176"/>
      <c r="F455" s="207" t="str">
        <f>IF(OR(D455="",E455=""),"",ROUND(D455/LOOKUP(E455,SMMLV!$A$2:$A$36,SMMLV!$D$2:$D$106),3))</f>
        <v/>
      </c>
      <c r="K455" s="856"/>
      <c r="L455" s="182">
        <v>10</v>
      </c>
      <c r="M455" s="637" t="str">
        <f t="shared" si="42"/>
        <v>NO APLICA</v>
      </c>
      <c r="N455" s="637"/>
    </row>
    <row r="456" spans="2:14">
      <c r="B456" s="175"/>
      <c r="C456" s="175"/>
      <c r="E456" s="176"/>
      <c r="F456" s="207" t="str">
        <f>IF(OR(D456="",E456=""),"",ROUND(D456/LOOKUP(E456,SMMLV!$A$2:$A$36,SMMLV!$D$2:$D$106),3))</f>
        <v/>
      </c>
      <c r="K456" s="856">
        <v>46</v>
      </c>
      <c r="L456" s="182">
        <v>1</v>
      </c>
      <c r="M456" s="858" t="str">
        <f t="shared" ref="M456:M465" si="43">IF(SUMIFS($F$5:$F$1200,$B$5:$B$1200,$K$456,$C$5:$C$1200,$L456)=0,"NO APLICA",ROUND(SUMIFS($F$5:$F$1200,$B$5:$B$1200,$K$456,$C$5:$C$1200,$L456),3))</f>
        <v>NO APLICA</v>
      </c>
      <c r="N456" s="859"/>
    </row>
    <row r="457" spans="2:14">
      <c r="B457" s="175"/>
      <c r="C457" s="175"/>
      <c r="E457" s="176"/>
      <c r="F457" s="207" t="str">
        <f>IF(OR(D457="",E457=""),"",ROUND(D457/LOOKUP(E457,SMMLV!$A$2:$A$36,SMMLV!$D$2:$D$106),3))</f>
        <v/>
      </c>
      <c r="K457" s="856"/>
      <c r="L457" s="182">
        <v>2</v>
      </c>
      <c r="M457" s="858" t="str">
        <f t="shared" si="43"/>
        <v>NO APLICA</v>
      </c>
      <c r="N457" s="859"/>
    </row>
    <row r="458" spans="2:14">
      <c r="B458" s="175"/>
      <c r="C458" s="175"/>
      <c r="E458" s="176"/>
      <c r="F458" s="207" t="str">
        <f>IF(OR(D458="",E458=""),"",ROUND(D458/LOOKUP(E458,SMMLV!$A$2:$A$36,SMMLV!$D$2:$D$106),3))</f>
        <v/>
      </c>
      <c r="K458" s="856"/>
      <c r="L458" s="182">
        <v>3</v>
      </c>
      <c r="M458" s="858" t="str">
        <f t="shared" si="43"/>
        <v>NO APLICA</v>
      </c>
      <c r="N458" s="859"/>
    </row>
    <row r="459" spans="2:14">
      <c r="B459" s="175"/>
      <c r="C459" s="175"/>
      <c r="E459" s="176"/>
      <c r="F459" s="207" t="str">
        <f>IF(OR(D459="",E459=""),"",ROUND(D459/LOOKUP(E459,SMMLV!$A$2:$A$36,SMMLV!$D$2:$D$106),3))</f>
        <v/>
      </c>
      <c r="K459" s="856"/>
      <c r="L459" s="182">
        <v>4</v>
      </c>
      <c r="M459" s="858" t="str">
        <f t="shared" si="43"/>
        <v>NO APLICA</v>
      </c>
      <c r="N459" s="859"/>
    </row>
    <row r="460" spans="2:14">
      <c r="B460" s="175"/>
      <c r="C460" s="175"/>
      <c r="E460" s="176"/>
      <c r="F460" s="207" t="str">
        <f>IF(OR(D460="",E460=""),"",ROUND(D460/LOOKUP(E460,SMMLV!$A$2:$A$36,SMMLV!$D$2:$D$106),3))</f>
        <v/>
      </c>
      <c r="K460" s="856"/>
      <c r="L460" s="182">
        <v>5</v>
      </c>
      <c r="M460" s="858" t="str">
        <f t="shared" si="43"/>
        <v>NO APLICA</v>
      </c>
      <c r="N460" s="859"/>
    </row>
    <row r="461" spans="2:14">
      <c r="B461" s="175"/>
      <c r="C461" s="175"/>
      <c r="E461" s="176"/>
      <c r="F461" s="207" t="str">
        <f>IF(OR(D461="",E461=""),"",ROUND(D461/LOOKUP(E461,SMMLV!$A$2:$A$36,SMMLV!$D$2:$D$106),3))</f>
        <v/>
      </c>
      <c r="K461" s="856"/>
      <c r="L461" s="182">
        <v>6</v>
      </c>
      <c r="M461" s="858" t="str">
        <f t="shared" si="43"/>
        <v>NO APLICA</v>
      </c>
      <c r="N461" s="859"/>
    </row>
    <row r="462" spans="2:14">
      <c r="B462" s="175"/>
      <c r="C462" s="175"/>
      <c r="E462" s="176"/>
      <c r="F462" s="207" t="str">
        <f>IF(OR(D462="",E462=""),"",ROUND(D462/LOOKUP(E462,SMMLV!$A$2:$A$36,SMMLV!$D$2:$D$106),3))</f>
        <v/>
      </c>
      <c r="K462" s="856"/>
      <c r="L462" s="182">
        <v>7</v>
      </c>
      <c r="M462" s="858" t="str">
        <f t="shared" si="43"/>
        <v>NO APLICA</v>
      </c>
      <c r="N462" s="859"/>
    </row>
    <row r="463" spans="2:14">
      <c r="B463" s="175"/>
      <c r="C463" s="175"/>
      <c r="E463" s="176"/>
      <c r="F463" s="207" t="str">
        <f>IF(OR(D463="",E463=""),"",ROUND(D463/LOOKUP(E463,SMMLV!$A$2:$A$36,SMMLV!$D$2:$D$106),3))</f>
        <v/>
      </c>
      <c r="K463" s="856"/>
      <c r="L463" s="182">
        <v>8</v>
      </c>
      <c r="M463" s="858" t="str">
        <f t="shared" si="43"/>
        <v>NO APLICA</v>
      </c>
      <c r="N463" s="859"/>
    </row>
    <row r="464" spans="2:14">
      <c r="B464" s="175"/>
      <c r="C464" s="175"/>
      <c r="E464" s="176"/>
      <c r="F464" s="207" t="str">
        <f>IF(OR(D464="",E464=""),"",ROUND(D464/LOOKUP(E464,SMMLV!$A$2:$A$36,SMMLV!$D$2:$D$106),3))</f>
        <v/>
      </c>
      <c r="K464" s="856"/>
      <c r="L464" s="182">
        <v>9</v>
      </c>
      <c r="M464" s="858" t="str">
        <f t="shared" si="43"/>
        <v>NO APLICA</v>
      </c>
      <c r="N464" s="859"/>
    </row>
    <row r="465" spans="2:14">
      <c r="B465" s="175"/>
      <c r="C465" s="175"/>
      <c r="E465" s="176"/>
      <c r="F465" s="207" t="str">
        <f>IF(OR(D465="",E465=""),"",ROUND(D465/LOOKUP(E465,SMMLV!$A$2:$A$36,SMMLV!$D$2:$D$106),3))</f>
        <v/>
      </c>
      <c r="K465" s="856"/>
      <c r="L465" s="182">
        <v>10</v>
      </c>
      <c r="M465" s="637" t="str">
        <f t="shared" si="43"/>
        <v>NO APLICA</v>
      </c>
      <c r="N465" s="637"/>
    </row>
    <row r="466" spans="2:14">
      <c r="B466" s="175"/>
      <c r="C466" s="175"/>
      <c r="E466" s="176"/>
      <c r="F466" s="207" t="str">
        <f>IF(OR(D466="",E466=""),"",ROUND(D466/LOOKUP(E466,SMMLV!$A$2:$A$36,SMMLV!$D$2:$D$106),3))</f>
        <v/>
      </c>
      <c r="K466" s="856">
        <v>47</v>
      </c>
      <c r="L466" s="182">
        <v>1</v>
      </c>
      <c r="M466" s="637" t="str">
        <f t="shared" ref="M466:M475" si="44">IF(SUMIFS($F$5:$F$1200,$B$5:$B$1200,$K$466,$C$5:$C$1200,$L466)=0,"NO APLICA",ROUND(SUMIFS($F$5:$F$1200,$B$5:$B$1200,$K$466,$C$5:$C$1200,$L466),3))</f>
        <v>NO APLICA</v>
      </c>
      <c r="N466" s="637"/>
    </row>
    <row r="467" spans="2:14">
      <c r="B467" s="175"/>
      <c r="C467" s="175"/>
      <c r="E467" s="176"/>
      <c r="F467" s="207" t="str">
        <f>IF(OR(D467="",E467=""),"",ROUND(D467/LOOKUP(E467,SMMLV!$A$2:$A$36,SMMLV!$D$2:$D$106),3))</f>
        <v/>
      </c>
      <c r="K467" s="856"/>
      <c r="L467" s="182">
        <v>2</v>
      </c>
      <c r="M467" s="637" t="str">
        <f t="shared" si="44"/>
        <v>NO APLICA</v>
      </c>
      <c r="N467" s="637"/>
    </row>
    <row r="468" spans="2:14">
      <c r="B468" s="175"/>
      <c r="C468" s="175"/>
      <c r="E468" s="176"/>
      <c r="F468" s="207" t="str">
        <f>IF(OR(D468="",E468=""),"",ROUND(D468/LOOKUP(E468,SMMLV!$A$2:$A$36,SMMLV!$D$2:$D$106),3))</f>
        <v/>
      </c>
      <c r="K468" s="856"/>
      <c r="L468" s="182">
        <v>3</v>
      </c>
      <c r="M468" s="637" t="str">
        <f t="shared" si="44"/>
        <v>NO APLICA</v>
      </c>
      <c r="N468" s="637"/>
    </row>
    <row r="469" spans="2:14">
      <c r="B469" s="175"/>
      <c r="C469" s="175"/>
      <c r="E469" s="176"/>
      <c r="F469" s="207" t="str">
        <f>IF(OR(D469="",E469=""),"",ROUND(D469/LOOKUP(E469,SMMLV!$A$2:$A$36,SMMLV!$D$2:$D$106),3))</f>
        <v/>
      </c>
      <c r="K469" s="856"/>
      <c r="L469" s="182">
        <v>4</v>
      </c>
      <c r="M469" s="637" t="str">
        <f t="shared" si="44"/>
        <v>NO APLICA</v>
      </c>
      <c r="N469" s="637"/>
    </row>
    <row r="470" spans="2:14">
      <c r="B470" s="175"/>
      <c r="C470" s="175"/>
      <c r="E470" s="176"/>
      <c r="F470" s="207" t="str">
        <f>IF(OR(D470="",E470=""),"",ROUND(D470/LOOKUP(E470,SMMLV!$A$2:$A$36,SMMLV!$D$2:$D$106),3))</f>
        <v/>
      </c>
      <c r="K470" s="856"/>
      <c r="L470" s="182">
        <v>5</v>
      </c>
      <c r="M470" s="637" t="str">
        <f t="shared" si="44"/>
        <v>NO APLICA</v>
      </c>
      <c r="N470" s="637"/>
    </row>
    <row r="471" spans="2:14">
      <c r="B471" s="175"/>
      <c r="C471" s="175"/>
      <c r="E471" s="176"/>
      <c r="F471" s="207" t="str">
        <f>IF(OR(D471="",E471=""),"",ROUND(D471/LOOKUP(E471,SMMLV!$A$2:$A$36,SMMLV!$D$2:$D$106),3))</f>
        <v/>
      </c>
      <c r="K471" s="856"/>
      <c r="L471" s="182">
        <v>6</v>
      </c>
      <c r="M471" s="637" t="str">
        <f t="shared" si="44"/>
        <v>NO APLICA</v>
      </c>
      <c r="N471" s="637"/>
    </row>
    <row r="472" spans="2:14">
      <c r="B472" s="175"/>
      <c r="C472" s="175"/>
      <c r="E472" s="176"/>
      <c r="F472" s="207" t="str">
        <f>IF(OR(D472="",E472=""),"",ROUND(D472/LOOKUP(E472,SMMLV!$A$2:$A$36,SMMLV!$D$2:$D$106),3))</f>
        <v/>
      </c>
      <c r="K472" s="856"/>
      <c r="L472" s="182">
        <v>7</v>
      </c>
      <c r="M472" s="637" t="str">
        <f t="shared" si="44"/>
        <v>NO APLICA</v>
      </c>
      <c r="N472" s="637"/>
    </row>
    <row r="473" spans="2:14">
      <c r="B473" s="175"/>
      <c r="C473" s="175"/>
      <c r="E473" s="176"/>
      <c r="F473" s="207" t="str">
        <f>IF(OR(D473="",E473=""),"",ROUND(D473/LOOKUP(E473,SMMLV!$A$2:$A$36,SMMLV!$D$2:$D$106),3))</f>
        <v/>
      </c>
      <c r="K473" s="856"/>
      <c r="L473" s="182">
        <v>8</v>
      </c>
      <c r="M473" s="637" t="str">
        <f t="shared" si="44"/>
        <v>NO APLICA</v>
      </c>
      <c r="N473" s="637"/>
    </row>
    <row r="474" spans="2:14">
      <c r="B474" s="175"/>
      <c r="C474" s="175"/>
      <c r="E474" s="176"/>
      <c r="F474" s="207" t="str">
        <f>IF(OR(D474="",E474=""),"",ROUND(D474/LOOKUP(E474,SMMLV!$A$2:$A$36,SMMLV!$D$2:$D$106),3))</f>
        <v/>
      </c>
      <c r="K474" s="856"/>
      <c r="L474" s="182">
        <v>9</v>
      </c>
      <c r="M474" s="637" t="str">
        <f t="shared" si="44"/>
        <v>NO APLICA</v>
      </c>
      <c r="N474" s="637"/>
    </row>
    <row r="475" spans="2:14">
      <c r="B475" s="175"/>
      <c r="C475" s="175"/>
      <c r="E475" s="176"/>
      <c r="F475" s="207" t="str">
        <f>IF(OR(D475="",E475=""),"",ROUND(D475/LOOKUP(E475,SMMLV!$A$2:$A$36,SMMLV!$D$2:$D$106),3))</f>
        <v/>
      </c>
      <c r="K475" s="856"/>
      <c r="L475" s="182">
        <v>10</v>
      </c>
      <c r="M475" s="637" t="str">
        <f t="shared" si="44"/>
        <v>NO APLICA</v>
      </c>
      <c r="N475" s="637"/>
    </row>
    <row r="476" spans="2:14">
      <c r="B476" s="175"/>
      <c r="C476" s="175"/>
      <c r="E476" s="176"/>
      <c r="F476" s="207" t="str">
        <f>IF(OR(D476="",E476=""),"",ROUND(D476/LOOKUP(E476,SMMLV!$A$2:$A$36,SMMLV!$D$2:$D$106),3))</f>
        <v/>
      </c>
      <c r="K476" s="856">
        <v>48</v>
      </c>
      <c r="L476" s="182">
        <v>1</v>
      </c>
      <c r="M476" s="637" t="str">
        <f t="shared" ref="M476:M485" si="45">IF(SUMIFS($F$5:$F$1200,$B$5:$B$1200,$K$476,$C$5:$C$1200,$L476)=0,"NO APLICA",ROUND(SUMIFS($F$5:$F$1200,$B$5:$B$1200,$K$476,$C$5:$C$1200,$L476),3))</f>
        <v>NO APLICA</v>
      </c>
      <c r="N476" s="637"/>
    </row>
    <row r="477" spans="2:14">
      <c r="B477" s="175"/>
      <c r="C477" s="175"/>
      <c r="E477" s="176"/>
      <c r="F477" s="207" t="str">
        <f>IF(OR(D477="",E477=""),"",ROUND(D477/LOOKUP(E477,SMMLV!$A$2:$A$36,SMMLV!$D$2:$D$106),3))</f>
        <v/>
      </c>
      <c r="K477" s="856"/>
      <c r="L477" s="182">
        <v>2</v>
      </c>
      <c r="M477" s="637" t="str">
        <f t="shared" si="45"/>
        <v>NO APLICA</v>
      </c>
      <c r="N477" s="637"/>
    </row>
    <row r="478" spans="2:14">
      <c r="B478" s="175"/>
      <c r="C478" s="175"/>
      <c r="E478" s="176"/>
      <c r="F478" s="207" t="str">
        <f>IF(OR(D478="",E478=""),"",ROUND(D478/LOOKUP(E478,SMMLV!$A$2:$A$36,SMMLV!$D$2:$D$106),3))</f>
        <v/>
      </c>
      <c r="K478" s="856"/>
      <c r="L478" s="182">
        <v>3</v>
      </c>
      <c r="M478" s="637" t="str">
        <f t="shared" si="45"/>
        <v>NO APLICA</v>
      </c>
      <c r="N478" s="637"/>
    </row>
    <row r="479" spans="2:14">
      <c r="B479" s="175"/>
      <c r="C479" s="175"/>
      <c r="E479" s="176"/>
      <c r="F479" s="207" t="str">
        <f>IF(OR(D479="",E479=""),"",ROUND(D479/LOOKUP(E479,SMMLV!$A$2:$A$36,SMMLV!$D$2:$D$106),3))</f>
        <v/>
      </c>
      <c r="K479" s="856"/>
      <c r="L479" s="182">
        <v>4</v>
      </c>
      <c r="M479" s="637" t="str">
        <f t="shared" si="45"/>
        <v>NO APLICA</v>
      </c>
      <c r="N479" s="637"/>
    </row>
    <row r="480" spans="2:14">
      <c r="B480" s="175"/>
      <c r="C480" s="175"/>
      <c r="E480" s="176"/>
      <c r="F480" s="207" t="str">
        <f>IF(OR(D480="",E480=""),"",ROUND(D480/LOOKUP(E480,SMMLV!$A$2:$A$36,SMMLV!$D$2:$D$106),3))</f>
        <v/>
      </c>
      <c r="K480" s="856"/>
      <c r="L480" s="182">
        <v>5</v>
      </c>
      <c r="M480" s="637" t="str">
        <f t="shared" si="45"/>
        <v>NO APLICA</v>
      </c>
      <c r="N480" s="637"/>
    </row>
    <row r="481" spans="2:14">
      <c r="B481" s="175"/>
      <c r="C481" s="175"/>
      <c r="E481" s="176"/>
      <c r="F481" s="207" t="str">
        <f>IF(OR(D481="",E481=""),"",ROUND(D481/LOOKUP(E481,SMMLV!$A$2:$A$36,SMMLV!$D$2:$D$106),3))</f>
        <v/>
      </c>
      <c r="K481" s="856"/>
      <c r="L481" s="182">
        <v>6</v>
      </c>
      <c r="M481" s="637" t="str">
        <f t="shared" si="45"/>
        <v>NO APLICA</v>
      </c>
      <c r="N481" s="637"/>
    </row>
    <row r="482" spans="2:14">
      <c r="B482" s="175"/>
      <c r="C482" s="175"/>
      <c r="E482" s="176"/>
      <c r="F482" s="207" t="str">
        <f>IF(OR(D482="",E482=""),"",ROUND(D482/LOOKUP(E482,SMMLV!$A$2:$A$36,SMMLV!$D$2:$D$106),3))</f>
        <v/>
      </c>
      <c r="K482" s="856"/>
      <c r="L482" s="182">
        <v>7</v>
      </c>
      <c r="M482" s="637" t="str">
        <f t="shared" si="45"/>
        <v>NO APLICA</v>
      </c>
      <c r="N482" s="637"/>
    </row>
    <row r="483" spans="2:14">
      <c r="B483" s="175"/>
      <c r="C483" s="175"/>
      <c r="E483" s="176"/>
      <c r="F483" s="207" t="str">
        <f>IF(OR(D483="",E483=""),"",ROUND(D483/LOOKUP(E483,SMMLV!$A$2:$A$36,SMMLV!$D$2:$D$106),3))</f>
        <v/>
      </c>
      <c r="K483" s="856"/>
      <c r="L483" s="182">
        <v>8</v>
      </c>
      <c r="M483" s="637" t="str">
        <f t="shared" si="45"/>
        <v>NO APLICA</v>
      </c>
      <c r="N483" s="637"/>
    </row>
    <row r="484" spans="2:14">
      <c r="B484" s="175"/>
      <c r="C484" s="175"/>
      <c r="E484" s="176"/>
      <c r="F484" s="207" t="str">
        <f>IF(OR(D484="",E484=""),"",ROUND(D484/LOOKUP(E484,SMMLV!$A$2:$A$36,SMMLV!$D$2:$D$106),3))</f>
        <v/>
      </c>
      <c r="K484" s="856"/>
      <c r="L484" s="182">
        <v>9</v>
      </c>
      <c r="M484" s="637" t="str">
        <f t="shared" si="45"/>
        <v>NO APLICA</v>
      </c>
      <c r="N484" s="637"/>
    </row>
    <row r="485" spans="2:14">
      <c r="B485" s="175"/>
      <c r="C485" s="175"/>
      <c r="E485" s="176"/>
      <c r="F485" s="207" t="str">
        <f>IF(OR(D485="",E485=""),"",ROUND(D485/LOOKUP(E485,SMMLV!$A$2:$A$36,SMMLV!$D$2:$D$106),3))</f>
        <v/>
      </c>
      <c r="K485" s="856"/>
      <c r="L485" s="182">
        <v>10</v>
      </c>
      <c r="M485" s="637" t="str">
        <f t="shared" si="45"/>
        <v>NO APLICA</v>
      </c>
      <c r="N485" s="637"/>
    </row>
    <row r="486" spans="2:14">
      <c r="B486" s="175"/>
      <c r="C486" s="175"/>
      <c r="E486" s="176"/>
      <c r="F486" s="207" t="str">
        <f>IF(OR(D486="",E486=""),"",ROUND(D486/LOOKUP(E486,SMMLV!$A$2:$A$36,SMMLV!$D$2:$D$106),3))</f>
        <v/>
      </c>
      <c r="K486" s="856">
        <v>49</v>
      </c>
      <c r="L486" s="182">
        <v>1</v>
      </c>
      <c r="M486" s="637" t="str">
        <f t="shared" ref="M486:M495" si="46">IF(SUMIFS($F$5:$F$1200,$B$5:$B$1200,$K$486,$C$5:$C$1200,$L486)=0,"NO APLICA",ROUND(SUMIFS($F$5:$F$1200,$B$5:$B$1200,$K$486,$C$5:$C$1200,$L486),3))</f>
        <v>NO APLICA</v>
      </c>
      <c r="N486" s="637"/>
    </row>
    <row r="487" spans="2:14">
      <c r="B487" s="175"/>
      <c r="C487" s="175"/>
      <c r="E487" s="176"/>
      <c r="F487" s="207" t="str">
        <f>IF(OR(D487="",E487=""),"",ROUND(D487/LOOKUP(E487,SMMLV!$A$2:$A$36,SMMLV!$D$2:$D$106),3))</f>
        <v/>
      </c>
      <c r="K487" s="856"/>
      <c r="L487" s="182">
        <v>2</v>
      </c>
      <c r="M487" s="637" t="str">
        <f t="shared" si="46"/>
        <v>NO APLICA</v>
      </c>
      <c r="N487" s="637"/>
    </row>
    <row r="488" spans="2:14">
      <c r="B488" s="175"/>
      <c r="C488" s="175"/>
      <c r="E488" s="176"/>
      <c r="F488" s="207" t="str">
        <f>IF(OR(D488="",E488=""),"",ROUND(D488/LOOKUP(E488,SMMLV!$A$2:$A$36,SMMLV!$D$2:$D$106),3))</f>
        <v/>
      </c>
      <c r="K488" s="856"/>
      <c r="L488" s="182">
        <v>3</v>
      </c>
      <c r="M488" s="637" t="str">
        <f t="shared" si="46"/>
        <v>NO APLICA</v>
      </c>
      <c r="N488" s="637"/>
    </row>
    <row r="489" spans="2:14">
      <c r="B489" s="175"/>
      <c r="C489" s="175"/>
      <c r="E489" s="176"/>
      <c r="F489" s="207" t="str">
        <f>IF(OR(D489="",E489=""),"",ROUND(D489/LOOKUP(E489,SMMLV!$A$2:$A$36,SMMLV!$D$2:$D$106),3))</f>
        <v/>
      </c>
      <c r="K489" s="856"/>
      <c r="L489" s="182">
        <v>4</v>
      </c>
      <c r="M489" s="637" t="str">
        <f t="shared" si="46"/>
        <v>NO APLICA</v>
      </c>
      <c r="N489" s="637"/>
    </row>
    <row r="490" spans="2:14">
      <c r="B490" s="175"/>
      <c r="C490" s="175"/>
      <c r="E490" s="176"/>
      <c r="F490" s="207" t="str">
        <f>IF(OR(D490="",E490=""),"",ROUND(D490/LOOKUP(E490,SMMLV!$A$2:$A$36,SMMLV!$D$2:$D$106),3))</f>
        <v/>
      </c>
      <c r="K490" s="856"/>
      <c r="L490" s="182">
        <v>5</v>
      </c>
      <c r="M490" s="637" t="str">
        <f t="shared" si="46"/>
        <v>NO APLICA</v>
      </c>
      <c r="N490" s="637"/>
    </row>
    <row r="491" spans="2:14">
      <c r="B491" s="175"/>
      <c r="C491" s="175"/>
      <c r="E491" s="176"/>
      <c r="F491" s="207" t="str">
        <f>IF(OR(D491="",E491=""),"",ROUND(D491/LOOKUP(E491,SMMLV!$A$2:$A$36,SMMLV!$D$2:$D$106),3))</f>
        <v/>
      </c>
      <c r="K491" s="856"/>
      <c r="L491" s="182">
        <v>6</v>
      </c>
      <c r="M491" s="637" t="str">
        <f t="shared" si="46"/>
        <v>NO APLICA</v>
      </c>
      <c r="N491" s="637"/>
    </row>
    <row r="492" spans="2:14">
      <c r="B492" s="175"/>
      <c r="C492" s="175"/>
      <c r="E492" s="176"/>
      <c r="F492" s="207" t="str">
        <f>IF(OR(D492="",E492=""),"",ROUND(D492/LOOKUP(E492,SMMLV!$A$2:$A$36,SMMLV!$D$2:$D$106),3))</f>
        <v/>
      </c>
      <c r="K492" s="856"/>
      <c r="L492" s="182">
        <v>7</v>
      </c>
      <c r="M492" s="637" t="str">
        <f t="shared" si="46"/>
        <v>NO APLICA</v>
      </c>
      <c r="N492" s="637"/>
    </row>
    <row r="493" spans="2:14">
      <c r="B493" s="175"/>
      <c r="C493" s="175"/>
      <c r="E493" s="176"/>
      <c r="F493" s="207" t="str">
        <f>IF(OR(D493="",E493=""),"",ROUND(D493/LOOKUP(E493,SMMLV!$A$2:$A$36,SMMLV!$D$2:$D$106),3))</f>
        <v/>
      </c>
      <c r="K493" s="856"/>
      <c r="L493" s="182">
        <v>8</v>
      </c>
      <c r="M493" s="637" t="str">
        <f t="shared" si="46"/>
        <v>NO APLICA</v>
      </c>
      <c r="N493" s="637"/>
    </row>
    <row r="494" spans="2:14">
      <c r="B494" s="175"/>
      <c r="C494" s="175"/>
      <c r="E494" s="176"/>
      <c r="F494" s="207" t="str">
        <f>IF(OR(D494="",E494=""),"",ROUND(D494/LOOKUP(E494,SMMLV!$A$2:$A$36,SMMLV!$D$2:$D$106),3))</f>
        <v/>
      </c>
      <c r="K494" s="856"/>
      <c r="L494" s="182">
        <v>9</v>
      </c>
      <c r="M494" s="637" t="str">
        <f t="shared" si="46"/>
        <v>NO APLICA</v>
      </c>
      <c r="N494" s="637"/>
    </row>
    <row r="495" spans="2:14">
      <c r="B495" s="175"/>
      <c r="C495" s="175"/>
      <c r="E495" s="176"/>
      <c r="F495" s="207" t="str">
        <f>IF(OR(D495="",E495=""),"",ROUND(D495/LOOKUP(E495,SMMLV!$A$2:$A$36,SMMLV!$D$2:$D$106),3))</f>
        <v/>
      </c>
      <c r="K495" s="856"/>
      <c r="L495" s="182">
        <v>10</v>
      </c>
      <c r="M495" s="637" t="str">
        <f t="shared" si="46"/>
        <v>NO APLICA</v>
      </c>
      <c r="N495" s="637"/>
    </row>
    <row r="496" spans="2:14">
      <c r="B496" s="175"/>
      <c r="C496" s="175"/>
      <c r="E496" s="176"/>
      <c r="F496" s="207" t="str">
        <f>IF(OR(D496="",E496=""),"",ROUND(D496/LOOKUP(E496,SMMLV!$A$2:$A$36,SMMLV!$D$2:$D$106),3))</f>
        <v/>
      </c>
      <c r="K496" s="856">
        <v>50</v>
      </c>
      <c r="L496" s="182">
        <v>1</v>
      </c>
      <c r="M496" s="637" t="str">
        <f t="shared" ref="M496:M505" si="47">IF(SUMIFS($F$5:$F$1200,$B$5:$B$1200,$K$496,$C$5:$C$1200,$L496)=0,"NO APLICA",ROUND(SUMIFS($F$5:$F$1200,$B$5:$B$1200,$K$496,$C$5:$C$1200,$L496),3))</f>
        <v>NO APLICA</v>
      </c>
      <c r="N496" s="637"/>
    </row>
    <row r="497" spans="2:14">
      <c r="B497" s="175"/>
      <c r="C497" s="175"/>
      <c r="E497" s="176"/>
      <c r="F497" s="207" t="str">
        <f>IF(OR(D497="",E497=""),"",ROUND(D497/LOOKUP(E497,SMMLV!$A$2:$A$36,SMMLV!$D$2:$D$106),3))</f>
        <v/>
      </c>
      <c r="K497" s="856"/>
      <c r="L497" s="182">
        <v>2</v>
      </c>
      <c r="M497" s="637" t="str">
        <f t="shared" si="47"/>
        <v>NO APLICA</v>
      </c>
      <c r="N497" s="637"/>
    </row>
    <row r="498" spans="2:14">
      <c r="B498" s="175"/>
      <c r="C498" s="175"/>
      <c r="E498" s="176"/>
      <c r="F498" s="207" t="str">
        <f>IF(OR(D498="",E498=""),"",ROUND(D498/LOOKUP(E498,SMMLV!$A$2:$A$36,SMMLV!$D$2:$D$106),3))</f>
        <v/>
      </c>
      <c r="K498" s="856"/>
      <c r="L498" s="182">
        <v>3</v>
      </c>
      <c r="M498" s="637" t="str">
        <f t="shared" si="47"/>
        <v>NO APLICA</v>
      </c>
      <c r="N498" s="637"/>
    </row>
    <row r="499" spans="2:14">
      <c r="B499" s="175"/>
      <c r="C499" s="175"/>
      <c r="E499" s="176"/>
      <c r="F499" s="207" t="str">
        <f>IF(OR(D499="",E499=""),"",ROUND(D499/LOOKUP(E499,SMMLV!$A$2:$A$36,SMMLV!$D$2:$D$106),3))</f>
        <v/>
      </c>
      <c r="K499" s="856"/>
      <c r="L499" s="182">
        <v>4</v>
      </c>
      <c r="M499" s="637" t="str">
        <f t="shared" si="47"/>
        <v>NO APLICA</v>
      </c>
      <c r="N499" s="637"/>
    </row>
    <row r="500" spans="2:14">
      <c r="B500" s="175"/>
      <c r="C500" s="175"/>
      <c r="E500" s="176"/>
      <c r="F500" s="207" t="str">
        <f>IF(OR(D500="",E500=""),"",ROUND(D500/LOOKUP(E500,SMMLV!$A$2:$A$36,SMMLV!$D$2:$D$106),3))</f>
        <v/>
      </c>
      <c r="K500" s="856"/>
      <c r="L500" s="182">
        <v>5</v>
      </c>
      <c r="M500" s="637" t="str">
        <f t="shared" si="47"/>
        <v>NO APLICA</v>
      </c>
      <c r="N500" s="637"/>
    </row>
    <row r="501" spans="2:14">
      <c r="B501" s="175"/>
      <c r="C501" s="175"/>
      <c r="E501" s="176"/>
      <c r="F501" s="207" t="str">
        <f>IF(OR(D501="",E501=""),"",ROUND(D501/LOOKUP(E501,SMMLV!$A$2:$A$36,SMMLV!$D$2:$D$106),3))</f>
        <v/>
      </c>
      <c r="K501" s="856"/>
      <c r="L501" s="182">
        <v>6</v>
      </c>
      <c r="M501" s="637" t="str">
        <f t="shared" si="47"/>
        <v>NO APLICA</v>
      </c>
      <c r="N501" s="637"/>
    </row>
    <row r="502" spans="2:14">
      <c r="B502" s="175"/>
      <c r="C502" s="175"/>
      <c r="E502" s="176"/>
      <c r="F502" s="207" t="str">
        <f>IF(OR(D502="",E502=""),"",ROUND(D502/LOOKUP(E502,SMMLV!$A$2:$A$36,SMMLV!$D$2:$D$106),3))</f>
        <v/>
      </c>
      <c r="K502" s="856"/>
      <c r="L502" s="182">
        <v>7</v>
      </c>
      <c r="M502" s="637" t="str">
        <f t="shared" si="47"/>
        <v>NO APLICA</v>
      </c>
      <c r="N502" s="637"/>
    </row>
    <row r="503" spans="2:14">
      <c r="B503" s="175"/>
      <c r="C503" s="175"/>
      <c r="E503" s="176"/>
      <c r="F503" s="207" t="str">
        <f>IF(OR(D503="",E503=""),"",ROUND(D503/LOOKUP(E503,SMMLV!$A$2:$A$36,SMMLV!$D$2:$D$106),3))</f>
        <v/>
      </c>
      <c r="K503" s="856"/>
      <c r="L503" s="182">
        <v>8</v>
      </c>
      <c r="M503" s="637" t="str">
        <f t="shared" si="47"/>
        <v>NO APLICA</v>
      </c>
      <c r="N503" s="637"/>
    </row>
    <row r="504" spans="2:14">
      <c r="B504" s="175"/>
      <c r="C504" s="175"/>
      <c r="E504" s="176"/>
      <c r="F504" s="207" t="str">
        <f>IF(OR(D504="",E504=""),"",ROUND(D504/LOOKUP(E504,SMMLV!$A$2:$A$36,SMMLV!$D$2:$D$106),3))</f>
        <v/>
      </c>
      <c r="K504" s="856"/>
      <c r="L504" s="182">
        <v>9</v>
      </c>
      <c r="M504" s="637" t="str">
        <f t="shared" si="47"/>
        <v>NO APLICA</v>
      </c>
      <c r="N504" s="637"/>
    </row>
    <row r="505" spans="2:14">
      <c r="B505" s="175"/>
      <c r="C505" s="175"/>
      <c r="E505" s="176"/>
      <c r="F505" s="207" t="str">
        <f>IF(OR(D505="",E505=""),"",ROUND(D505/LOOKUP(E505,SMMLV!$A$2:$A$36,SMMLV!$D$2:$D$106),3))</f>
        <v/>
      </c>
      <c r="K505" s="856"/>
      <c r="L505" s="182">
        <v>10</v>
      </c>
      <c r="M505" s="637" t="str">
        <f t="shared" si="47"/>
        <v>NO APLICA</v>
      </c>
      <c r="N505" s="637"/>
    </row>
    <row r="506" spans="2:14">
      <c r="B506" s="175"/>
      <c r="C506" s="175"/>
      <c r="E506" s="176"/>
      <c r="F506" s="207" t="str">
        <f>IF(OR(D506="",E506=""),"",ROUND(D506/LOOKUP(E506,SMMLV!$A$2:$A$36,SMMLV!$D$2:$D$106),3))</f>
        <v/>
      </c>
      <c r="K506" s="856">
        <v>51</v>
      </c>
      <c r="L506" s="182">
        <v>1</v>
      </c>
      <c r="M506" s="637" t="str">
        <f t="shared" ref="M506:M515" si="48">IF(SUMIFS($F$5:$F$1200,$B$5:$B$1200,$K$506,$C$5:$C$1200,$L506)=0,"NO APLICA",ROUND(SUMIFS($F$5:$F$1200,$B$5:$B$1200,$K$506,$C$5:$C$1200,$L506),3))</f>
        <v>NO APLICA</v>
      </c>
      <c r="N506" s="637"/>
    </row>
    <row r="507" spans="2:14">
      <c r="B507" s="175"/>
      <c r="C507" s="175"/>
      <c r="E507" s="176"/>
      <c r="F507" s="207" t="str">
        <f>IF(OR(D507="",E507=""),"",ROUND(D507/LOOKUP(E507,SMMLV!$A$2:$A$36,SMMLV!$D$2:$D$106),3))</f>
        <v/>
      </c>
      <c r="K507" s="856"/>
      <c r="L507" s="182">
        <v>2</v>
      </c>
      <c r="M507" s="637" t="str">
        <f t="shared" si="48"/>
        <v>NO APLICA</v>
      </c>
      <c r="N507" s="637"/>
    </row>
    <row r="508" spans="2:14">
      <c r="B508" s="175"/>
      <c r="C508" s="175"/>
      <c r="E508" s="176"/>
      <c r="F508" s="207" t="str">
        <f>IF(OR(D508="",E508=""),"",ROUND(D508/LOOKUP(E508,SMMLV!$A$2:$A$36,SMMLV!$D$2:$D$106),3))</f>
        <v/>
      </c>
      <c r="K508" s="856"/>
      <c r="L508" s="182">
        <v>3</v>
      </c>
      <c r="M508" s="637" t="str">
        <f t="shared" si="48"/>
        <v>NO APLICA</v>
      </c>
      <c r="N508" s="637"/>
    </row>
    <row r="509" spans="2:14">
      <c r="B509" s="175"/>
      <c r="C509" s="175"/>
      <c r="E509" s="176"/>
      <c r="F509" s="207" t="str">
        <f>IF(OR(D509="",E509=""),"",ROUND(D509/LOOKUP(E509,SMMLV!$A$2:$A$36,SMMLV!$D$2:$D$106),3))</f>
        <v/>
      </c>
      <c r="K509" s="856"/>
      <c r="L509" s="182">
        <v>4</v>
      </c>
      <c r="M509" s="637" t="str">
        <f t="shared" si="48"/>
        <v>NO APLICA</v>
      </c>
      <c r="N509" s="637"/>
    </row>
    <row r="510" spans="2:14">
      <c r="B510" s="175"/>
      <c r="C510" s="175"/>
      <c r="E510" s="176"/>
      <c r="F510" s="207" t="str">
        <f>IF(OR(D510="",E510=""),"",ROUND(D510/LOOKUP(E510,SMMLV!$A$2:$A$36,SMMLV!$D$2:$D$106),3))</f>
        <v/>
      </c>
      <c r="K510" s="856"/>
      <c r="L510" s="182">
        <v>5</v>
      </c>
      <c r="M510" s="637" t="str">
        <f t="shared" si="48"/>
        <v>NO APLICA</v>
      </c>
      <c r="N510" s="637"/>
    </row>
    <row r="511" spans="2:14">
      <c r="B511" s="175"/>
      <c r="C511" s="175"/>
      <c r="E511" s="176"/>
      <c r="F511" s="207" t="str">
        <f>IF(OR(D511="",E511=""),"",ROUND(D511/LOOKUP(E511,SMMLV!$A$2:$A$36,SMMLV!$D$2:$D$106),3))</f>
        <v/>
      </c>
      <c r="K511" s="856"/>
      <c r="L511" s="182">
        <v>6</v>
      </c>
      <c r="M511" s="637" t="str">
        <f t="shared" si="48"/>
        <v>NO APLICA</v>
      </c>
      <c r="N511" s="637"/>
    </row>
    <row r="512" spans="2:14">
      <c r="B512" s="175"/>
      <c r="C512" s="175"/>
      <c r="E512" s="176"/>
      <c r="F512" s="207" t="str">
        <f>IF(OR(D512="",E512=""),"",ROUND(D512/LOOKUP(E512,SMMLV!$A$2:$A$36,SMMLV!$D$2:$D$106),3))</f>
        <v/>
      </c>
      <c r="K512" s="856"/>
      <c r="L512" s="182">
        <v>7</v>
      </c>
      <c r="M512" s="637" t="str">
        <f t="shared" si="48"/>
        <v>NO APLICA</v>
      </c>
      <c r="N512" s="637"/>
    </row>
    <row r="513" spans="2:14">
      <c r="B513" s="175"/>
      <c r="C513" s="175"/>
      <c r="E513" s="176"/>
      <c r="F513" s="207" t="str">
        <f>IF(OR(D513="",E513=""),"",ROUND(D513/LOOKUP(E513,SMMLV!$A$2:$A$36,SMMLV!$D$2:$D$106),3))</f>
        <v/>
      </c>
      <c r="K513" s="856"/>
      <c r="L513" s="182">
        <v>8</v>
      </c>
      <c r="M513" s="637" t="str">
        <f t="shared" si="48"/>
        <v>NO APLICA</v>
      </c>
      <c r="N513" s="637"/>
    </row>
    <row r="514" spans="2:14">
      <c r="B514" s="175"/>
      <c r="C514" s="175"/>
      <c r="E514" s="176"/>
      <c r="F514" s="207" t="str">
        <f>IF(OR(D514="",E514=""),"",ROUND(D514/LOOKUP(E514,SMMLV!$A$2:$A$36,SMMLV!$D$2:$D$106),3))</f>
        <v/>
      </c>
      <c r="K514" s="856"/>
      <c r="L514" s="182">
        <v>9</v>
      </c>
      <c r="M514" s="637" t="str">
        <f t="shared" si="48"/>
        <v>NO APLICA</v>
      </c>
      <c r="N514" s="637"/>
    </row>
    <row r="515" spans="2:14">
      <c r="B515" s="175"/>
      <c r="C515" s="175"/>
      <c r="E515" s="176"/>
      <c r="F515" s="207" t="str">
        <f>IF(OR(D515="",E515=""),"",ROUND(D515/LOOKUP(E515,SMMLV!$A$2:$A$36,SMMLV!$D$2:$D$106),3))</f>
        <v/>
      </c>
      <c r="K515" s="856"/>
      <c r="L515" s="182">
        <v>10</v>
      </c>
      <c r="M515" s="637" t="str">
        <f t="shared" si="48"/>
        <v>NO APLICA</v>
      </c>
      <c r="N515" s="637"/>
    </row>
    <row r="516" spans="2:14">
      <c r="B516" s="175"/>
      <c r="C516" s="175"/>
      <c r="E516" s="176"/>
      <c r="F516" s="207" t="str">
        <f>IF(OR(D516="",E516=""),"",ROUND(D516/LOOKUP(E516,SMMLV!$A$2:$A$36,SMMLV!$D$2:$D$106),3))</f>
        <v/>
      </c>
      <c r="K516" s="856">
        <v>52</v>
      </c>
      <c r="L516" s="182">
        <v>1</v>
      </c>
      <c r="M516" s="637" t="str">
        <f t="shared" ref="M516:M525" si="49">IF(SUMIFS($F$5:$F$1200,$B$5:$B$1200,$K$516,$C$5:$C$1200,$L516)=0,"NO APLICA",ROUND(SUMIFS($F$5:$F$1200,$B$5:$B$1200,$K$516,$C$5:$C$1200,$L516),3))</f>
        <v>NO APLICA</v>
      </c>
      <c r="N516" s="637"/>
    </row>
    <row r="517" spans="2:14">
      <c r="B517" s="175"/>
      <c r="C517" s="175"/>
      <c r="E517" s="176"/>
      <c r="F517" s="207" t="str">
        <f>IF(OR(D517="",E517=""),"",ROUND(D517/LOOKUP(E517,SMMLV!$A$2:$A$36,SMMLV!$D$2:$D$106),3))</f>
        <v/>
      </c>
      <c r="K517" s="856"/>
      <c r="L517" s="182">
        <v>2</v>
      </c>
      <c r="M517" s="637" t="str">
        <f t="shared" si="49"/>
        <v>NO APLICA</v>
      </c>
      <c r="N517" s="637"/>
    </row>
    <row r="518" spans="2:14">
      <c r="B518" s="175"/>
      <c r="C518" s="175"/>
      <c r="E518" s="176"/>
      <c r="F518" s="207" t="str">
        <f>IF(OR(D518="",E518=""),"",ROUND(D518/LOOKUP(E518,SMMLV!$A$2:$A$36,SMMLV!$D$2:$D$106),3))</f>
        <v/>
      </c>
      <c r="K518" s="856"/>
      <c r="L518" s="182">
        <v>3</v>
      </c>
      <c r="M518" s="637" t="str">
        <f t="shared" si="49"/>
        <v>NO APLICA</v>
      </c>
      <c r="N518" s="637"/>
    </row>
    <row r="519" spans="2:14">
      <c r="B519" s="175"/>
      <c r="C519" s="175"/>
      <c r="E519" s="176"/>
      <c r="F519" s="207" t="str">
        <f>IF(OR(D519="",E519=""),"",ROUND(D519/LOOKUP(E519,SMMLV!$A$2:$A$36,SMMLV!$D$2:$D$106),3))</f>
        <v/>
      </c>
      <c r="K519" s="856"/>
      <c r="L519" s="182">
        <v>4</v>
      </c>
      <c r="M519" s="637" t="str">
        <f t="shared" si="49"/>
        <v>NO APLICA</v>
      </c>
      <c r="N519" s="637"/>
    </row>
    <row r="520" spans="2:14">
      <c r="B520" s="175"/>
      <c r="C520" s="175"/>
      <c r="E520" s="176"/>
      <c r="F520" s="207" t="str">
        <f>IF(OR(D520="",E520=""),"",ROUND(D520/LOOKUP(E520,SMMLV!$A$2:$A$36,SMMLV!$D$2:$D$106),3))</f>
        <v/>
      </c>
      <c r="K520" s="856"/>
      <c r="L520" s="182">
        <v>5</v>
      </c>
      <c r="M520" s="637" t="str">
        <f t="shared" si="49"/>
        <v>NO APLICA</v>
      </c>
      <c r="N520" s="637"/>
    </row>
    <row r="521" spans="2:14">
      <c r="B521" s="175"/>
      <c r="C521" s="175"/>
      <c r="E521" s="176"/>
      <c r="F521" s="207" t="str">
        <f>IF(OR(D521="",E521=""),"",ROUND(D521/LOOKUP(E521,SMMLV!$A$2:$A$36,SMMLV!$D$2:$D$106),3))</f>
        <v/>
      </c>
      <c r="K521" s="856"/>
      <c r="L521" s="182">
        <v>6</v>
      </c>
      <c r="M521" s="637" t="str">
        <f t="shared" si="49"/>
        <v>NO APLICA</v>
      </c>
      <c r="N521" s="637"/>
    </row>
    <row r="522" spans="2:14">
      <c r="B522" s="175"/>
      <c r="C522" s="175"/>
      <c r="E522" s="176"/>
      <c r="F522" s="207" t="str">
        <f>IF(OR(D522="",E522=""),"",ROUND(D522/LOOKUP(E522,SMMLV!$A$2:$A$36,SMMLV!$D$2:$D$106),3))</f>
        <v/>
      </c>
      <c r="K522" s="856"/>
      <c r="L522" s="182">
        <v>7</v>
      </c>
      <c r="M522" s="637" t="str">
        <f t="shared" si="49"/>
        <v>NO APLICA</v>
      </c>
      <c r="N522" s="637"/>
    </row>
    <row r="523" spans="2:14">
      <c r="B523" s="175"/>
      <c r="C523" s="175"/>
      <c r="E523" s="176"/>
      <c r="F523" s="207" t="str">
        <f>IF(OR(D523="",E523=""),"",ROUND(D523/LOOKUP(E523,SMMLV!$A$2:$A$36,SMMLV!$D$2:$D$106),3))</f>
        <v/>
      </c>
      <c r="K523" s="856"/>
      <c r="L523" s="182">
        <v>8</v>
      </c>
      <c r="M523" s="637" t="str">
        <f t="shared" si="49"/>
        <v>NO APLICA</v>
      </c>
      <c r="N523" s="637"/>
    </row>
    <row r="524" spans="2:14">
      <c r="B524" s="175"/>
      <c r="C524" s="175"/>
      <c r="E524" s="176"/>
      <c r="F524" s="207" t="str">
        <f>IF(OR(D524="",E524=""),"",ROUND(D524/LOOKUP(E524,SMMLV!$A$2:$A$36,SMMLV!$D$2:$D$106),3))</f>
        <v/>
      </c>
      <c r="K524" s="856"/>
      <c r="L524" s="182">
        <v>9</v>
      </c>
      <c r="M524" s="637" t="str">
        <f t="shared" si="49"/>
        <v>NO APLICA</v>
      </c>
      <c r="N524" s="637"/>
    </row>
    <row r="525" spans="2:14">
      <c r="B525" s="175"/>
      <c r="C525" s="175"/>
      <c r="E525" s="176"/>
      <c r="F525" s="207" t="str">
        <f>IF(OR(D525="",E525=""),"",ROUND(D525/LOOKUP(E525,SMMLV!$A$2:$A$36,SMMLV!$D$2:$D$106),3))</f>
        <v/>
      </c>
      <c r="K525" s="856"/>
      <c r="L525" s="182">
        <v>10</v>
      </c>
      <c r="M525" s="637" t="str">
        <f t="shared" si="49"/>
        <v>NO APLICA</v>
      </c>
      <c r="N525" s="637"/>
    </row>
    <row r="526" spans="2:14">
      <c r="B526" s="175"/>
      <c r="C526" s="175"/>
      <c r="E526" s="176"/>
      <c r="F526" s="207" t="str">
        <f>IF(OR(D526="",E526=""),"",ROUND(D526/LOOKUP(E526,SMMLV!$A$2:$A$36,SMMLV!$D$2:$D$106),3))</f>
        <v/>
      </c>
      <c r="K526" s="856">
        <v>53</v>
      </c>
      <c r="L526" s="182">
        <v>1</v>
      </c>
      <c r="M526" s="637" t="str">
        <f t="shared" ref="M526:M535" si="50">IF(SUMIFS($F$5:$F$1200,$B$5:$B$1200,$K$526,$C$5:$C$1200,$L526)=0,"NO APLICA",ROUND(SUMIFS($F$5:$F$1200,$B$5:$B$1200,$K$526,$C$5:$C$1200,$L526),3))</f>
        <v>NO APLICA</v>
      </c>
      <c r="N526" s="637"/>
    </row>
    <row r="527" spans="2:14">
      <c r="B527" s="175"/>
      <c r="C527" s="175"/>
      <c r="E527" s="176"/>
      <c r="F527" s="207" t="str">
        <f>IF(OR(D527="",E527=""),"",ROUND(D527/LOOKUP(E527,SMMLV!$A$2:$A$36,SMMLV!$D$2:$D$106),3))</f>
        <v/>
      </c>
      <c r="K527" s="856"/>
      <c r="L527" s="182">
        <v>2</v>
      </c>
      <c r="M527" s="637" t="str">
        <f t="shared" si="50"/>
        <v>NO APLICA</v>
      </c>
      <c r="N527" s="637"/>
    </row>
    <row r="528" spans="2:14">
      <c r="B528" s="175"/>
      <c r="C528" s="175"/>
      <c r="E528" s="176"/>
      <c r="F528" s="207" t="str">
        <f>IF(OR(D528="",E528=""),"",ROUND(D528/LOOKUP(E528,SMMLV!$A$2:$A$36,SMMLV!$D$2:$D$106),3))</f>
        <v/>
      </c>
      <c r="K528" s="856"/>
      <c r="L528" s="182">
        <v>3</v>
      </c>
      <c r="M528" s="637" t="str">
        <f t="shared" si="50"/>
        <v>NO APLICA</v>
      </c>
      <c r="N528" s="637"/>
    </row>
    <row r="529" spans="2:14">
      <c r="B529" s="175"/>
      <c r="C529" s="175"/>
      <c r="E529" s="176"/>
      <c r="F529" s="207" t="str">
        <f>IF(OR(D529="",E529=""),"",ROUND(D529/LOOKUP(E529,SMMLV!$A$2:$A$36,SMMLV!$D$2:$D$106),3))</f>
        <v/>
      </c>
      <c r="K529" s="856"/>
      <c r="L529" s="182">
        <v>4</v>
      </c>
      <c r="M529" s="637" t="str">
        <f t="shared" si="50"/>
        <v>NO APLICA</v>
      </c>
      <c r="N529" s="637"/>
    </row>
    <row r="530" spans="2:14">
      <c r="B530" s="175"/>
      <c r="C530" s="175"/>
      <c r="E530" s="176"/>
      <c r="F530" s="207" t="str">
        <f>IF(OR(D530="",E530=""),"",ROUND(D530/LOOKUP(E530,SMMLV!$A$2:$A$36,SMMLV!$D$2:$D$106),3))</f>
        <v/>
      </c>
      <c r="K530" s="856"/>
      <c r="L530" s="182">
        <v>5</v>
      </c>
      <c r="M530" s="637" t="str">
        <f t="shared" si="50"/>
        <v>NO APLICA</v>
      </c>
      <c r="N530" s="637"/>
    </row>
    <row r="531" spans="2:14">
      <c r="B531" s="175"/>
      <c r="C531" s="175"/>
      <c r="E531" s="176"/>
      <c r="F531" s="207" t="str">
        <f>IF(OR(D531="",E531=""),"",ROUND(D531/LOOKUP(E531,SMMLV!$A$2:$A$36,SMMLV!$D$2:$D$106),3))</f>
        <v/>
      </c>
      <c r="K531" s="856"/>
      <c r="L531" s="182">
        <v>6</v>
      </c>
      <c r="M531" s="637" t="str">
        <f t="shared" si="50"/>
        <v>NO APLICA</v>
      </c>
      <c r="N531" s="637"/>
    </row>
    <row r="532" spans="2:14">
      <c r="B532" s="175"/>
      <c r="C532" s="175"/>
      <c r="E532" s="176"/>
      <c r="F532" s="207" t="str">
        <f>IF(OR(D532="",E532=""),"",ROUND(D532/LOOKUP(E532,SMMLV!$A$2:$A$36,SMMLV!$D$2:$D$106),3))</f>
        <v/>
      </c>
      <c r="K532" s="856"/>
      <c r="L532" s="182">
        <v>7</v>
      </c>
      <c r="M532" s="637" t="str">
        <f t="shared" si="50"/>
        <v>NO APLICA</v>
      </c>
      <c r="N532" s="637"/>
    </row>
    <row r="533" spans="2:14">
      <c r="B533" s="175"/>
      <c r="C533" s="175"/>
      <c r="E533" s="176"/>
      <c r="F533" s="207" t="str">
        <f>IF(OR(D533="",E533=""),"",ROUND(D533/LOOKUP(E533,SMMLV!$A$2:$A$36,SMMLV!$D$2:$D$106),3))</f>
        <v/>
      </c>
      <c r="K533" s="856"/>
      <c r="L533" s="182">
        <v>8</v>
      </c>
      <c r="M533" s="637" t="str">
        <f t="shared" si="50"/>
        <v>NO APLICA</v>
      </c>
      <c r="N533" s="637"/>
    </row>
    <row r="534" spans="2:14">
      <c r="B534" s="175"/>
      <c r="C534" s="175"/>
      <c r="E534" s="176"/>
      <c r="F534" s="207" t="str">
        <f>IF(OR(D534="",E534=""),"",ROUND(D534/LOOKUP(E534,SMMLV!$A$2:$A$36,SMMLV!$D$2:$D$106),3))</f>
        <v/>
      </c>
      <c r="K534" s="856"/>
      <c r="L534" s="182">
        <v>9</v>
      </c>
      <c r="M534" s="637" t="str">
        <f t="shared" si="50"/>
        <v>NO APLICA</v>
      </c>
      <c r="N534" s="637"/>
    </row>
    <row r="535" spans="2:14">
      <c r="B535" s="175"/>
      <c r="C535" s="175"/>
      <c r="E535" s="176"/>
      <c r="F535" s="207" t="str">
        <f>IF(OR(D535="",E535=""),"",ROUND(D535/LOOKUP(E535,SMMLV!$A$2:$A$36,SMMLV!$D$2:$D$106),3))</f>
        <v/>
      </c>
      <c r="K535" s="856"/>
      <c r="L535" s="182">
        <v>10</v>
      </c>
      <c r="M535" s="637" t="str">
        <f t="shared" si="50"/>
        <v>NO APLICA</v>
      </c>
      <c r="N535" s="637"/>
    </row>
    <row r="536" spans="2:14">
      <c r="B536" s="175"/>
      <c r="C536" s="175"/>
      <c r="E536" s="176"/>
      <c r="F536" s="207" t="str">
        <f>IF(OR(D536="",E536=""),"",ROUND(D536/LOOKUP(E536,SMMLV!$A$2:$A$36,SMMLV!$D$2:$D$106),3))</f>
        <v/>
      </c>
      <c r="K536" s="856">
        <v>54</v>
      </c>
      <c r="L536" s="182">
        <v>1</v>
      </c>
      <c r="M536" s="637" t="str">
        <f t="shared" ref="M536:M545" si="51">IF(SUMIFS($F$5:$F$1200,$B$5:$B$1200,$K$536,$C$5:$C$1200,$L536)=0,"NO APLICA",ROUND(SUMIFS($F$5:$F$1200,$B$5:$B$1200,$K$536,$C$5:$C$1200,$L536),3))</f>
        <v>NO APLICA</v>
      </c>
      <c r="N536" s="637"/>
    </row>
    <row r="537" spans="2:14">
      <c r="B537" s="175"/>
      <c r="C537" s="175"/>
      <c r="E537" s="176"/>
      <c r="F537" s="207" t="str">
        <f>IF(OR(D537="",E537=""),"",ROUND(D537/LOOKUP(E537,SMMLV!$A$2:$A$36,SMMLV!$D$2:$D$106),3))</f>
        <v/>
      </c>
      <c r="K537" s="856"/>
      <c r="L537" s="182">
        <v>2</v>
      </c>
      <c r="M537" s="637" t="str">
        <f t="shared" si="51"/>
        <v>NO APLICA</v>
      </c>
      <c r="N537" s="637"/>
    </row>
    <row r="538" spans="2:14">
      <c r="B538" s="175"/>
      <c r="C538" s="175"/>
      <c r="E538" s="176"/>
      <c r="F538" s="207" t="str">
        <f>IF(OR(D538="",E538=""),"",ROUND(D538/LOOKUP(E538,SMMLV!$A$2:$A$36,SMMLV!$D$2:$D$106),3))</f>
        <v/>
      </c>
      <c r="K538" s="856"/>
      <c r="L538" s="182">
        <v>3</v>
      </c>
      <c r="M538" s="637" t="str">
        <f t="shared" si="51"/>
        <v>NO APLICA</v>
      </c>
      <c r="N538" s="637"/>
    </row>
    <row r="539" spans="2:14">
      <c r="B539" s="175"/>
      <c r="C539" s="175"/>
      <c r="E539" s="176"/>
      <c r="F539" s="207" t="str">
        <f>IF(OR(D539="",E539=""),"",ROUND(D539/LOOKUP(E539,SMMLV!$A$2:$A$36,SMMLV!$D$2:$D$106),3))</f>
        <v/>
      </c>
      <c r="K539" s="856"/>
      <c r="L539" s="182">
        <v>4</v>
      </c>
      <c r="M539" s="637" t="str">
        <f t="shared" si="51"/>
        <v>NO APLICA</v>
      </c>
      <c r="N539" s="637"/>
    </row>
    <row r="540" spans="2:14">
      <c r="B540" s="175"/>
      <c r="C540" s="175"/>
      <c r="E540" s="176"/>
      <c r="F540" s="207" t="str">
        <f>IF(OR(D540="",E540=""),"",ROUND(D540/LOOKUP(E540,SMMLV!$A$2:$A$36,SMMLV!$D$2:$D$106),3))</f>
        <v/>
      </c>
      <c r="K540" s="856"/>
      <c r="L540" s="182">
        <v>5</v>
      </c>
      <c r="M540" s="637" t="str">
        <f t="shared" si="51"/>
        <v>NO APLICA</v>
      </c>
      <c r="N540" s="637"/>
    </row>
    <row r="541" spans="2:14">
      <c r="B541" s="175"/>
      <c r="C541" s="175"/>
      <c r="E541" s="176"/>
      <c r="F541" s="207" t="str">
        <f>IF(OR(D541="",E541=""),"",ROUND(D541/LOOKUP(E541,SMMLV!$A$2:$A$36,SMMLV!$D$2:$D$106),3))</f>
        <v/>
      </c>
      <c r="K541" s="856"/>
      <c r="L541" s="182">
        <v>6</v>
      </c>
      <c r="M541" s="637" t="str">
        <f t="shared" si="51"/>
        <v>NO APLICA</v>
      </c>
      <c r="N541" s="637"/>
    </row>
    <row r="542" spans="2:14">
      <c r="B542" s="175"/>
      <c r="C542" s="175"/>
      <c r="E542" s="176"/>
      <c r="F542" s="207" t="str">
        <f>IF(OR(D542="",E542=""),"",ROUND(D542/LOOKUP(E542,SMMLV!$A$2:$A$36,SMMLV!$D$2:$D$106),3))</f>
        <v/>
      </c>
      <c r="K542" s="856"/>
      <c r="L542" s="182">
        <v>7</v>
      </c>
      <c r="M542" s="637" t="str">
        <f t="shared" si="51"/>
        <v>NO APLICA</v>
      </c>
      <c r="N542" s="637"/>
    </row>
    <row r="543" spans="2:14">
      <c r="B543" s="175"/>
      <c r="C543" s="175"/>
      <c r="E543" s="176"/>
      <c r="F543" s="207" t="str">
        <f>IF(OR(D543="",E543=""),"",ROUND(D543/LOOKUP(E543,SMMLV!$A$2:$A$36,SMMLV!$D$2:$D$106),3))</f>
        <v/>
      </c>
      <c r="K543" s="856"/>
      <c r="L543" s="182">
        <v>8</v>
      </c>
      <c r="M543" s="637" t="str">
        <f t="shared" si="51"/>
        <v>NO APLICA</v>
      </c>
      <c r="N543" s="637"/>
    </row>
    <row r="544" spans="2:14">
      <c r="B544" s="175"/>
      <c r="C544" s="175"/>
      <c r="E544" s="176"/>
      <c r="F544" s="207" t="str">
        <f>IF(OR(D544="",E544=""),"",ROUND(D544/LOOKUP(E544,SMMLV!$A$2:$A$36,SMMLV!$D$2:$D$106),3))</f>
        <v/>
      </c>
      <c r="K544" s="856"/>
      <c r="L544" s="182">
        <v>9</v>
      </c>
      <c r="M544" s="637" t="str">
        <f t="shared" si="51"/>
        <v>NO APLICA</v>
      </c>
      <c r="N544" s="637"/>
    </row>
    <row r="545" spans="2:14">
      <c r="B545" s="175"/>
      <c r="C545" s="175"/>
      <c r="E545" s="176"/>
      <c r="F545" s="207" t="str">
        <f>IF(OR(D545="",E545=""),"",ROUND(D545/LOOKUP(E545,SMMLV!$A$2:$A$36,SMMLV!$D$2:$D$106),3))</f>
        <v/>
      </c>
      <c r="K545" s="856"/>
      <c r="L545" s="182">
        <v>10</v>
      </c>
      <c r="M545" s="637" t="str">
        <f t="shared" si="51"/>
        <v>NO APLICA</v>
      </c>
      <c r="N545" s="637"/>
    </row>
    <row r="546" spans="2:14">
      <c r="B546" s="175"/>
      <c r="C546" s="175"/>
      <c r="E546" s="176"/>
      <c r="F546" s="207" t="str">
        <f>IF(OR(D546="",E546=""),"",ROUND(D546/LOOKUP(E546,SMMLV!$A$2:$A$36,SMMLV!$D$2:$D$106),3))</f>
        <v/>
      </c>
      <c r="K546" s="856">
        <v>55</v>
      </c>
      <c r="L546" s="182">
        <v>1</v>
      </c>
      <c r="M546" s="637" t="str">
        <f t="shared" ref="M546:M555" si="52">IF(SUMIFS($F$5:$F$1200,$B$5:$B$1200,$K$546,$C$5:$C$1200,$L546)=0,"NO APLICA",ROUND(SUMIFS($F$5:$F$1200,$B$5:$B$1200,$K$546,$C$5:$C$1200,$L546),3))</f>
        <v>NO APLICA</v>
      </c>
      <c r="N546" s="637"/>
    </row>
    <row r="547" spans="2:14">
      <c r="B547" s="175"/>
      <c r="C547" s="175"/>
      <c r="E547" s="176"/>
      <c r="F547" s="207" t="str">
        <f>IF(OR(D547="",E547=""),"",ROUND(D547/LOOKUP(E547,SMMLV!$A$2:$A$36,SMMLV!$D$2:$D$106),3))</f>
        <v/>
      </c>
      <c r="K547" s="856"/>
      <c r="L547" s="182">
        <v>2</v>
      </c>
      <c r="M547" s="637" t="str">
        <f t="shared" si="52"/>
        <v>NO APLICA</v>
      </c>
      <c r="N547" s="637"/>
    </row>
    <row r="548" spans="2:14">
      <c r="B548" s="175"/>
      <c r="C548" s="175"/>
      <c r="E548" s="176"/>
      <c r="F548" s="207" t="str">
        <f>IF(OR(D548="",E548=""),"",ROUND(D548/LOOKUP(E548,SMMLV!$A$2:$A$36,SMMLV!$D$2:$D$106),3))</f>
        <v/>
      </c>
      <c r="K548" s="856"/>
      <c r="L548" s="182">
        <v>3</v>
      </c>
      <c r="M548" s="637" t="str">
        <f t="shared" si="52"/>
        <v>NO APLICA</v>
      </c>
      <c r="N548" s="637"/>
    </row>
    <row r="549" spans="2:14">
      <c r="B549" s="175"/>
      <c r="C549" s="175"/>
      <c r="E549" s="176"/>
      <c r="F549" s="207" t="str">
        <f>IF(OR(D549="",E549=""),"",ROUND(D549/LOOKUP(E549,SMMLV!$A$2:$A$36,SMMLV!$D$2:$D$106),3))</f>
        <v/>
      </c>
      <c r="K549" s="856"/>
      <c r="L549" s="182">
        <v>4</v>
      </c>
      <c r="M549" s="637" t="str">
        <f t="shared" si="52"/>
        <v>NO APLICA</v>
      </c>
      <c r="N549" s="637"/>
    </row>
    <row r="550" spans="2:14">
      <c r="B550" s="175"/>
      <c r="C550" s="175"/>
      <c r="E550" s="176"/>
      <c r="F550" s="207" t="str">
        <f>IF(OR(D550="",E550=""),"",ROUND(D550/LOOKUP(E550,SMMLV!$A$2:$A$36,SMMLV!$D$2:$D$106),3))</f>
        <v/>
      </c>
      <c r="K550" s="856"/>
      <c r="L550" s="182">
        <v>5</v>
      </c>
      <c r="M550" s="637" t="str">
        <f t="shared" si="52"/>
        <v>NO APLICA</v>
      </c>
      <c r="N550" s="637"/>
    </row>
    <row r="551" spans="2:14">
      <c r="B551" s="175"/>
      <c r="C551" s="175"/>
      <c r="E551" s="176"/>
      <c r="F551" s="207" t="str">
        <f>IF(OR(D551="",E551=""),"",ROUND(D551/LOOKUP(E551,SMMLV!$A$2:$A$36,SMMLV!$D$2:$D$106),3))</f>
        <v/>
      </c>
      <c r="K551" s="856"/>
      <c r="L551" s="182">
        <v>6</v>
      </c>
      <c r="M551" s="637" t="str">
        <f t="shared" si="52"/>
        <v>NO APLICA</v>
      </c>
      <c r="N551" s="637"/>
    </row>
    <row r="552" spans="2:14">
      <c r="B552" s="175"/>
      <c r="C552" s="175"/>
      <c r="E552" s="176"/>
      <c r="F552" s="207" t="str">
        <f>IF(OR(D552="",E552=""),"",ROUND(D552/LOOKUP(E552,SMMLV!$A$2:$A$36,SMMLV!$D$2:$D$106),3))</f>
        <v/>
      </c>
      <c r="K552" s="856"/>
      <c r="L552" s="182">
        <v>7</v>
      </c>
      <c r="M552" s="637" t="str">
        <f t="shared" si="52"/>
        <v>NO APLICA</v>
      </c>
      <c r="N552" s="637"/>
    </row>
    <row r="553" spans="2:14">
      <c r="B553" s="175"/>
      <c r="C553" s="175"/>
      <c r="E553" s="176"/>
      <c r="F553" s="207" t="str">
        <f>IF(OR(D553="",E553=""),"",ROUND(D553/LOOKUP(E553,SMMLV!$A$2:$A$36,SMMLV!$D$2:$D$106),3))</f>
        <v/>
      </c>
      <c r="K553" s="856"/>
      <c r="L553" s="182">
        <v>8</v>
      </c>
      <c r="M553" s="637" t="str">
        <f t="shared" si="52"/>
        <v>NO APLICA</v>
      </c>
      <c r="N553" s="637"/>
    </row>
    <row r="554" spans="2:14">
      <c r="B554" s="175"/>
      <c r="C554" s="175"/>
      <c r="E554" s="176"/>
      <c r="F554" s="207" t="str">
        <f>IF(OR(D554="",E554=""),"",ROUND(D554/LOOKUP(E554,SMMLV!$A$2:$A$36,SMMLV!$D$2:$D$106),3))</f>
        <v/>
      </c>
      <c r="K554" s="856"/>
      <c r="L554" s="182">
        <v>9</v>
      </c>
      <c r="M554" s="637" t="str">
        <f t="shared" si="52"/>
        <v>NO APLICA</v>
      </c>
      <c r="N554" s="637"/>
    </row>
    <row r="555" spans="2:14">
      <c r="B555" s="175"/>
      <c r="C555" s="175"/>
      <c r="E555" s="176"/>
      <c r="F555" s="207" t="str">
        <f>IF(OR(D555="",E555=""),"",ROUND(D555/LOOKUP(E555,SMMLV!$A$2:$A$36,SMMLV!$D$2:$D$106),3))</f>
        <v/>
      </c>
      <c r="K555" s="856"/>
      <c r="L555" s="182">
        <v>10</v>
      </c>
      <c r="M555" s="637" t="str">
        <f t="shared" si="52"/>
        <v>NO APLICA</v>
      </c>
      <c r="N555" s="637"/>
    </row>
    <row r="556" spans="2:14">
      <c r="B556" s="175"/>
      <c r="C556" s="175"/>
      <c r="E556" s="176"/>
      <c r="F556" s="207" t="str">
        <f>IF(OR(D556="",E556=""),"",ROUND(D556/LOOKUP(E556,SMMLV!$A$2:$A$36,SMMLV!$D$2:$D$106),3))</f>
        <v/>
      </c>
      <c r="K556" s="856">
        <v>56</v>
      </c>
      <c r="L556" s="182">
        <v>1</v>
      </c>
      <c r="M556" s="637" t="str">
        <f t="shared" ref="M556:M565" si="53">IF(SUMIFS($F$5:$F$1200,$B$5:$B$1200,$K$556,$C$5:$C$1200,$L556)=0,"NO APLICA",ROUND(SUMIFS($F$5:$F$1200,$B$5:$B$1200,$K$556,$C$5:$C$1200,$L556),3))</f>
        <v>NO APLICA</v>
      </c>
      <c r="N556" s="637"/>
    </row>
    <row r="557" spans="2:14">
      <c r="B557" s="175"/>
      <c r="C557" s="175"/>
      <c r="E557" s="176"/>
      <c r="F557" s="207" t="str">
        <f>IF(OR(D557="",E557=""),"",ROUND(D557/LOOKUP(E557,SMMLV!$A$2:$A$36,SMMLV!$D$2:$D$106),3))</f>
        <v/>
      </c>
      <c r="K557" s="856"/>
      <c r="L557" s="182">
        <v>2</v>
      </c>
      <c r="M557" s="637" t="str">
        <f t="shared" si="53"/>
        <v>NO APLICA</v>
      </c>
      <c r="N557" s="637"/>
    </row>
    <row r="558" spans="2:14">
      <c r="B558" s="175"/>
      <c r="C558" s="175"/>
      <c r="E558" s="176"/>
      <c r="F558" s="207" t="str">
        <f>IF(OR(D558="",E558=""),"",ROUND(D558/LOOKUP(E558,SMMLV!$A$2:$A$36,SMMLV!$D$2:$D$106),3))</f>
        <v/>
      </c>
      <c r="K558" s="856"/>
      <c r="L558" s="182">
        <v>3</v>
      </c>
      <c r="M558" s="637" t="str">
        <f t="shared" si="53"/>
        <v>NO APLICA</v>
      </c>
      <c r="N558" s="637"/>
    </row>
    <row r="559" spans="2:14">
      <c r="B559" s="175"/>
      <c r="C559" s="175"/>
      <c r="E559" s="176"/>
      <c r="F559" s="207" t="str">
        <f>IF(OR(D559="",E559=""),"",ROUND(D559/LOOKUP(E559,SMMLV!$A$2:$A$36,SMMLV!$D$2:$D$106),3))</f>
        <v/>
      </c>
      <c r="K559" s="856"/>
      <c r="L559" s="182">
        <v>4</v>
      </c>
      <c r="M559" s="637" t="str">
        <f t="shared" si="53"/>
        <v>NO APLICA</v>
      </c>
      <c r="N559" s="637"/>
    </row>
    <row r="560" spans="2:14">
      <c r="B560" s="175"/>
      <c r="C560" s="175"/>
      <c r="E560" s="176"/>
      <c r="F560" s="207" t="str">
        <f>IF(OR(D560="",E560=""),"",ROUND(D560/LOOKUP(E560,SMMLV!$A$2:$A$36,SMMLV!$D$2:$D$106),3))</f>
        <v/>
      </c>
      <c r="K560" s="856"/>
      <c r="L560" s="182">
        <v>5</v>
      </c>
      <c r="M560" s="637" t="str">
        <f t="shared" si="53"/>
        <v>NO APLICA</v>
      </c>
      <c r="N560" s="637"/>
    </row>
    <row r="561" spans="2:14">
      <c r="B561" s="175"/>
      <c r="C561" s="175"/>
      <c r="E561" s="176"/>
      <c r="F561" s="207" t="str">
        <f>IF(OR(D561="",E561=""),"",ROUND(D561/LOOKUP(E561,SMMLV!$A$2:$A$36,SMMLV!$D$2:$D$106),3))</f>
        <v/>
      </c>
      <c r="K561" s="856"/>
      <c r="L561" s="182">
        <v>6</v>
      </c>
      <c r="M561" s="637" t="str">
        <f t="shared" si="53"/>
        <v>NO APLICA</v>
      </c>
      <c r="N561" s="637"/>
    </row>
    <row r="562" spans="2:14">
      <c r="B562" s="175"/>
      <c r="C562" s="175"/>
      <c r="E562" s="176"/>
      <c r="F562" s="207" t="str">
        <f>IF(OR(D562="",E562=""),"",ROUND(D562/LOOKUP(E562,SMMLV!$A$2:$A$36,SMMLV!$D$2:$D$106),3))</f>
        <v/>
      </c>
      <c r="K562" s="856"/>
      <c r="L562" s="182">
        <v>7</v>
      </c>
      <c r="M562" s="637" t="str">
        <f t="shared" si="53"/>
        <v>NO APLICA</v>
      </c>
      <c r="N562" s="637"/>
    </row>
    <row r="563" spans="2:14">
      <c r="B563" s="175"/>
      <c r="C563" s="175"/>
      <c r="E563" s="176"/>
      <c r="F563" s="207" t="str">
        <f>IF(OR(D563="",E563=""),"",ROUND(D563/LOOKUP(E563,SMMLV!$A$2:$A$36,SMMLV!$D$2:$D$106),3))</f>
        <v/>
      </c>
      <c r="K563" s="856"/>
      <c r="L563" s="182">
        <v>8</v>
      </c>
      <c r="M563" s="637" t="str">
        <f t="shared" si="53"/>
        <v>NO APLICA</v>
      </c>
      <c r="N563" s="637"/>
    </row>
    <row r="564" spans="2:14">
      <c r="B564" s="175"/>
      <c r="C564" s="175"/>
      <c r="E564" s="176"/>
      <c r="F564" s="207" t="str">
        <f>IF(OR(D564="",E564=""),"",ROUND(D564/LOOKUP(E564,SMMLV!$A$2:$A$36,SMMLV!$D$2:$D$106),3))</f>
        <v/>
      </c>
      <c r="K564" s="856"/>
      <c r="L564" s="182">
        <v>9</v>
      </c>
      <c r="M564" s="637" t="str">
        <f t="shared" si="53"/>
        <v>NO APLICA</v>
      </c>
      <c r="N564" s="637"/>
    </row>
    <row r="565" spans="2:14">
      <c r="B565" s="175"/>
      <c r="C565" s="175"/>
      <c r="E565" s="176"/>
      <c r="F565" s="207" t="str">
        <f>IF(OR(D565="",E565=""),"",ROUND(D565/LOOKUP(E565,SMMLV!$A$2:$A$36,SMMLV!$D$2:$D$106),3))</f>
        <v/>
      </c>
      <c r="K565" s="856"/>
      <c r="L565" s="182">
        <v>10</v>
      </c>
      <c r="M565" s="637" t="str">
        <f t="shared" si="53"/>
        <v>NO APLICA</v>
      </c>
      <c r="N565" s="637"/>
    </row>
    <row r="566" spans="2:14">
      <c r="B566" s="175"/>
      <c r="C566" s="175"/>
      <c r="E566" s="176"/>
      <c r="F566" s="207" t="str">
        <f>IF(OR(D566="",E566=""),"",ROUND(D566/LOOKUP(E566,SMMLV!$A$2:$A$36,SMMLV!$D$2:$D$106),3))</f>
        <v/>
      </c>
      <c r="K566" s="856">
        <v>57</v>
      </c>
      <c r="L566" s="182">
        <v>1</v>
      </c>
      <c r="M566" s="637" t="str">
        <f t="shared" ref="M566:M575" si="54">IF(SUMIFS($F$5:$F$1200,$B$5:$B$1200,$K$566,$C$5:$C$1200,$L566)=0,"NO APLICA",ROUND(SUMIFS($F$5:$F$1200,$B$5:$B$1200,$K$566,$C$5:$C$1200,$L566),3))</f>
        <v>NO APLICA</v>
      </c>
      <c r="N566" s="637"/>
    </row>
    <row r="567" spans="2:14">
      <c r="B567" s="175"/>
      <c r="C567" s="175"/>
      <c r="E567" s="176"/>
      <c r="F567" s="207" t="str">
        <f>IF(OR(D567="",E567=""),"",ROUND(D567/LOOKUP(E567,SMMLV!$A$2:$A$36,SMMLV!$D$2:$D$106),3))</f>
        <v/>
      </c>
      <c r="K567" s="856"/>
      <c r="L567" s="182">
        <v>2</v>
      </c>
      <c r="M567" s="637" t="str">
        <f t="shared" si="54"/>
        <v>NO APLICA</v>
      </c>
      <c r="N567" s="637"/>
    </row>
    <row r="568" spans="2:14">
      <c r="B568" s="175"/>
      <c r="C568" s="175"/>
      <c r="E568" s="176"/>
      <c r="F568" s="207" t="str">
        <f>IF(OR(D568="",E568=""),"",ROUND(D568/LOOKUP(E568,SMMLV!$A$2:$A$36,SMMLV!$D$2:$D$106),3))</f>
        <v/>
      </c>
      <c r="K568" s="856"/>
      <c r="L568" s="182">
        <v>3</v>
      </c>
      <c r="M568" s="637" t="str">
        <f t="shared" si="54"/>
        <v>NO APLICA</v>
      </c>
      <c r="N568" s="637"/>
    </row>
    <row r="569" spans="2:14">
      <c r="B569" s="175"/>
      <c r="C569" s="175"/>
      <c r="E569" s="176"/>
      <c r="F569" s="207" t="str">
        <f>IF(OR(D569="",E569=""),"",ROUND(D569/LOOKUP(E569,SMMLV!$A$2:$A$36,SMMLV!$D$2:$D$106),3))</f>
        <v/>
      </c>
      <c r="K569" s="856"/>
      <c r="L569" s="182">
        <v>4</v>
      </c>
      <c r="M569" s="637" t="str">
        <f t="shared" si="54"/>
        <v>NO APLICA</v>
      </c>
      <c r="N569" s="637"/>
    </row>
    <row r="570" spans="2:14">
      <c r="B570" s="175"/>
      <c r="C570" s="175"/>
      <c r="E570" s="176"/>
      <c r="F570" s="207" t="str">
        <f>IF(OR(D570="",E570=""),"",ROUND(D570/LOOKUP(E570,SMMLV!$A$2:$A$36,SMMLV!$D$2:$D$106),3))</f>
        <v/>
      </c>
      <c r="K570" s="856"/>
      <c r="L570" s="182">
        <v>5</v>
      </c>
      <c r="M570" s="637" t="str">
        <f t="shared" si="54"/>
        <v>NO APLICA</v>
      </c>
      <c r="N570" s="637"/>
    </row>
    <row r="571" spans="2:14">
      <c r="B571" s="175"/>
      <c r="C571" s="175"/>
      <c r="E571" s="176"/>
      <c r="F571" s="207" t="str">
        <f>IF(OR(D571="",E571=""),"",ROUND(D571/LOOKUP(E571,SMMLV!$A$2:$A$36,SMMLV!$D$2:$D$106),3))</f>
        <v/>
      </c>
      <c r="K571" s="856"/>
      <c r="L571" s="182">
        <v>6</v>
      </c>
      <c r="M571" s="637" t="str">
        <f t="shared" si="54"/>
        <v>NO APLICA</v>
      </c>
      <c r="N571" s="637"/>
    </row>
    <row r="572" spans="2:14">
      <c r="B572" s="175"/>
      <c r="C572" s="175"/>
      <c r="E572" s="176"/>
      <c r="F572" s="207" t="str">
        <f>IF(OR(D572="",E572=""),"",ROUND(D572/LOOKUP(E572,SMMLV!$A$2:$A$36,SMMLV!$D$2:$D$106),3))</f>
        <v/>
      </c>
      <c r="K572" s="856"/>
      <c r="L572" s="182">
        <v>7</v>
      </c>
      <c r="M572" s="637" t="str">
        <f t="shared" si="54"/>
        <v>NO APLICA</v>
      </c>
      <c r="N572" s="637"/>
    </row>
    <row r="573" spans="2:14">
      <c r="B573" s="175"/>
      <c r="C573" s="175"/>
      <c r="E573" s="176"/>
      <c r="F573" s="207" t="str">
        <f>IF(OR(D573="",E573=""),"",ROUND(D573/LOOKUP(E573,SMMLV!$A$2:$A$36,SMMLV!$D$2:$D$106),3))</f>
        <v/>
      </c>
      <c r="K573" s="856"/>
      <c r="L573" s="182">
        <v>8</v>
      </c>
      <c r="M573" s="637" t="str">
        <f t="shared" si="54"/>
        <v>NO APLICA</v>
      </c>
      <c r="N573" s="637"/>
    </row>
    <row r="574" spans="2:14">
      <c r="B574" s="175"/>
      <c r="C574" s="175"/>
      <c r="E574" s="176"/>
      <c r="F574" s="207" t="str">
        <f>IF(OR(D574="",E574=""),"",ROUND(D574/LOOKUP(E574,SMMLV!$A$2:$A$36,SMMLV!$D$2:$D$106),3))</f>
        <v/>
      </c>
      <c r="K574" s="856"/>
      <c r="L574" s="182">
        <v>9</v>
      </c>
      <c r="M574" s="637" t="str">
        <f t="shared" si="54"/>
        <v>NO APLICA</v>
      </c>
      <c r="N574" s="637"/>
    </row>
    <row r="575" spans="2:14">
      <c r="B575" s="175"/>
      <c r="C575" s="175"/>
      <c r="E575" s="176"/>
      <c r="F575" s="207" t="str">
        <f>IF(OR(D575="",E575=""),"",ROUND(D575/LOOKUP(E575,SMMLV!$A$2:$A$36,SMMLV!$D$2:$D$106),3))</f>
        <v/>
      </c>
      <c r="K575" s="856"/>
      <c r="L575" s="182">
        <v>10</v>
      </c>
      <c r="M575" s="637" t="str">
        <f t="shared" si="54"/>
        <v>NO APLICA</v>
      </c>
      <c r="N575" s="637"/>
    </row>
    <row r="576" spans="2:14">
      <c r="B576" s="175"/>
      <c r="C576" s="175"/>
      <c r="E576" s="176"/>
      <c r="F576" s="207" t="str">
        <f>IF(OR(D576="",E576=""),"",ROUND(D576/LOOKUP(E576,SMMLV!$A$2:$A$36,SMMLV!$D$2:$D$106),3))</f>
        <v/>
      </c>
      <c r="K576" s="856">
        <v>58</v>
      </c>
      <c r="L576" s="182">
        <v>1</v>
      </c>
      <c r="M576" s="637" t="str">
        <f t="shared" ref="M576:M585" si="55">IF(SUMIFS($F$5:$F$1200,$B$5:$B$1200,$K$576,$C$5:$C$1200,$L576)=0,"NO APLICA",ROUND(SUMIFS($F$5:$F$1200,$B$5:$B$1200,$K$576,$C$5:$C$1200,$L576),3))</f>
        <v>NO APLICA</v>
      </c>
      <c r="N576" s="637"/>
    </row>
    <row r="577" spans="2:14">
      <c r="B577" s="175"/>
      <c r="C577" s="175"/>
      <c r="E577" s="176"/>
      <c r="F577" s="207" t="str">
        <f>IF(OR(D577="",E577=""),"",ROUND(D577/LOOKUP(E577,SMMLV!$A$2:$A$36,SMMLV!$D$2:$D$106),3))</f>
        <v/>
      </c>
      <c r="K577" s="856"/>
      <c r="L577" s="182">
        <v>2</v>
      </c>
      <c r="M577" s="637" t="str">
        <f t="shared" si="55"/>
        <v>NO APLICA</v>
      </c>
      <c r="N577" s="637"/>
    </row>
    <row r="578" spans="2:14">
      <c r="B578" s="175"/>
      <c r="C578" s="175"/>
      <c r="E578" s="176"/>
      <c r="F578" s="207" t="str">
        <f>IF(OR(D578="",E578=""),"",ROUND(D578/LOOKUP(E578,SMMLV!$A$2:$A$36,SMMLV!$D$2:$D$106),3))</f>
        <v/>
      </c>
      <c r="K578" s="856"/>
      <c r="L578" s="182">
        <v>3</v>
      </c>
      <c r="M578" s="637" t="str">
        <f t="shared" si="55"/>
        <v>NO APLICA</v>
      </c>
      <c r="N578" s="637"/>
    </row>
    <row r="579" spans="2:14">
      <c r="B579" s="175"/>
      <c r="C579" s="175"/>
      <c r="E579" s="176"/>
      <c r="F579" s="207" t="str">
        <f>IF(OR(D579="",E579=""),"",ROUND(D579/LOOKUP(E579,SMMLV!$A$2:$A$36,SMMLV!$D$2:$D$106),3))</f>
        <v/>
      </c>
      <c r="K579" s="856"/>
      <c r="L579" s="182">
        <v>4</v>
      </c>
      <c r="M579" s="637" t="str">
        <f t="shared" si="55"/>
        <v>NO APLICA</v>
      </c>
      <c r="N579" s="637"/>
    </row>
    <row r="580" spans="2:14">
      <c r="B580" s="175"/>
      <c r="C580" s="175"/>
      <c r="E580" s="176"/>
      <c r="F580" s="207" t="str">
        <f>IF(OR(D580="",E580=""),"",ROUND(D580/LOOKUP(E580,SMMLV!$A$2:$A$36,SMMLV!$D$2:$D$106),3))</f>
        <v/>
      </c>
      <c r="K580" s="856"/>
      <c r="L580" s="182">
        <v>5</v>
      </c>
      <c r="M580" s="637" t="str">
        <f t="shared" si="55"/>
        <v>NO APLICA</v>
      </c>
      <c r="N580" s="637"/>
    </row>
    <row r="581" spans="2:14">
      <c r="B581" s="175"/>
      <c r="C581" s="175"/>
      <c r="E581" s="176"/>
      <c r="F581" s="207" t="str">
        <f>IF(OR(D581="",E581=""),"",ROUND(D581/LOOKUP(E581,SMMLV!$A$2:$A$36,SMMLV!$D$2:$D$106),3))</f>
        <v/>
      </c>
      <c r="K581" s="856"/>
      <c r="L581" s="182">
        <v>6</v>
      </c>
      <c r="M581" s="637" t="str">
        <f t="shared" si="55"/>
        <v>NO APLICA</v>
      </c>
      <c r="N581" s="637"/>
    </row>
    <row r="582" spans="2:14">
      <c r="B582" s="175"/>
      <c r="C582" s="175"/>
      <c r="E582" s="176"/>
      <c r="F582" s="207" t="str">
        <f>IF(OR(D582="",E582=""),"",ROUND(D582/LOOKUP(E582,SMMLV!$A$2:$A$36,SMMLV!$D$2:$D$106),3))</f>
        <v/>
      </c>
      <c r="K582" s="856"/>
      <c r="L582" s="182">
        <v>7</v>
      </c>
      <c r="M582" s="637" t="str">
        <f t="shared" si="55"/>
        <v>NO APLICA</v>
      </c>
      <c r="N582" s="637"/>
    </row>
    <row r="583" spans="2:14">
      <c r="B583" s="175"/>
      <c r="C583" s="175"/>
      <c r="E583" s="176"/>
      <c r="F583" s="207" t="str">
        <f>IF(OR(D583="",E583=""),"",ROUND(D583/LOOKUP(E583,SMMLV!$A$2:$A$36,SMMLV!$D$2:$D$106),3))</f>
        <v/>
      </c>
      <c r="K583" s="856"/>
      <c r="L583" s="182">
        <v>8</v>
      </c>
      <c r="M583" s="637" t="str">
        <f t="shared" si="55"/>
        <v>NO APLICA</v>
      </c>
      <c r="N583" s="637"/>
    </row>
    <row r="584" spans="2:14">
      <c r="B584" s="175"/>
      <c r="C584" s="175"/>
      <c r="E584" s="176"/>
      <c r="F584" s="207" t="str">
        <f>IF(OR(D584="",E584=""),"",ROUND(D584/LOOKUP(E584,SMMLV!$A$2:$A$36,SMMLV!$D$2:$D$106),3))</f>
        <v/>
      </c>
      <c r="K584" s="856"/>
      <c r="L584" s="182">
        <v>9</v>
      </c>
      <c r="M584" s="637" t="str">
        <f t="shared" si="55"/>
        <v>NO APLICA</v>
      </c>
      <c r="N584" s="637"/>
    </row>
    <row r="585" spans="2:14">
      <c r="B585" s="175"/>
      <c r="C585" s="175"/>
      <c r="E585" s="176"/>
      <c r="F585" s="207" t="str">
        <f>IF(OR(D585="",E585=""),"",ROUND(D585/LOOKUP(E585,SMMLV!$A$2:$A$36,SMMLV!$D$2:$D$106),3))</f>
        <v/>
      </c>
      <c r="K585" s="856"/>
      <c r="L585" s="182">
        <v>10</v>
      </c>
      <c r="M585" s="637" t="str">
        <f t="shared" si="55"/>
        <v>NO APLICA</v>
      </c>
      <c r="N585" s="637"/>
    </row>
    <row r="586" spans="2:14">
      <c r="B586" s="175"/>
      <c r="C586" s="175"/>
      <c r="E586" s="176"/>
      <c r="F586" s="207" t="str">
        <f>IF(OR(D586="",E586=""),"",ROUND(D586/LOOKUP(E586,SMMLV!$A$2:$A$36,SMMLV!$D$2:$D$106),3))</f>
        <v/>
      </c>
      <c r="K586" s="856">
        <v>59</v>
      </c>
      <c r="L586" s="182">
        <v>1</v>
      </c>
      <c r="M586" s="637" t="str">
        <f t="shared" ref="M586:M595" si="56">IF(SUMIFS($F$5:$F$1200,$B$5:$B$1200,$K$586,$C$5:$C$1200,$L586)=0,"NO APLICA",ROUND(SUMIFS($F$5:$F$1200,$B$5:$B$1200,$K$586,$C$5:$C$1200,$L586),3))</f>
        <v>NO APLICA</v>
      </c>
      <c r="N586" s="637"/>
    </row>
    <row r="587" spans="2:14">
      <c r="B587" s="175"/>
      <c r="C587" s="175"/>
      <c r="E587" s="176"/>
      <c r="F587" s="207" t="str">
        <f>IF(OR(D587="",E587=""),"",ROUND(D587/LOOKUP(E587,SMMLV!$A$2:$A$36,SMMLV!$D$2:$D$106),3))</f>
        <v/>
      </c>
      <c r="K587" s="856"/>
      <c r="L587" s="182">
        <v>2</v>
      </c>
      <c r="M587" s="637" t="str">
        <f t="shared" si="56"/>
        <v>NO APLICA</v>
      </c>
      <c r="N587" s="637"/>
    </row>
    <row r="588" spans="2:14">
      <c r="B588" s="175"/>
      <c r="C588" s="175"/>
      <c r="E588" s="176"/>
      <c r="F588" s="207" t="str">
        <f>IF(OR(D588="",E588=""),"",ROUND(D588/LOOKUP(E588,SMMLV!$A$2:$A$36,SMMLV!$D$2:$D$106),3))</f>
        <v/>
      </c>
      <c r="K588" s="856"/>
      <c r="L588" s="182">
        <v>3</v>
      </c>
      <c r="M588" s="637" t="str">
        <f t="shared" si="56"/>
        <v>NO APLICA</v>
      </c>
      <c r="N588" s="637"/>
    </row>
    <row r="589" spans="2:14">
      <c r="B589" s="175"/>
      <c r="C589" s="175"/>
      <c r="E589" s="176"/>
      <c r="F589" s="207" t="str">
        <f>IF(OR(D589="",E589=""),"",ROUND(D589/LOOKUP(E589,SMMLV!$A$2:$A$36,SMMLV!$D$2:$D$106),3))</f>
        <v/>
      </c>
      <c r="K589" s="856"/>
      <c r="L589" s="182">
        <v>4</v>
      </c>
      <c r="M589" s="637" t="str">
        <f t="shared" si="56"/>
        <v>NO APLICA</v>
      </c>
      <c r="N589" s="637"/>
    </row>
    <row r="590" spans="2:14">
      <c r="B590" s="175"/>
      <c r="C590" s="175"/>
      <c r="E590" s="176"/>
      <c r="F590" s="207" t="str">
        <f>IF(OR(D590="",E590=""),"",ROUND(D590/LOOKUP(E590,SMMLV!$A$2:$A$36,SMMLV!$D$2:$D$106),3))</f>
        <v/>
      </c>
      <c r="K590" s="856"/>
      <c r="L590" s="182">
        <v>5</v>
      </c>
      <c r="M590" s="637" t="str">
        <f t="shared" si="56"/>
        <v>NO APLICA</v>
      </c>
      <c r="N590" s="637"/>
    </row>
    <row r="591" spans="2:14">
      <c r="B591" s="175"/>
      <c r="C591" s="175"/>
      <c r="E591" s="176"/>
      <c r="F591" s="207" t="str">
        <f>IF(OR(D591="",E591=""),"",ROUND(D591/LOOKUP(E591,SMMLV!$A$2:$A$36,SMMLV!$D$2:$D$106),3))</f>
        <v/>
      </c>
      <c r="K591" s="856"/>
      <c r="L591" s="182">
        <v>6</v>
      </c>
      <c r="M591" s="637" t="str">
        <f t="shared" si="56"/>
        <v>NO APLICA</v>
      </c>
      <c r="N591" s="637"/>
    </row>
    <row r="592" spans="2:14">
      <c r="B592" s="175"/>
      <c r="C592" s="175"/>
      <c r="E592" s="176"/>
      <c r="F592" s="207" t="str">
        <f>IF(OR(D592="",E592=""),"",ROUND(D592/LOOKUP(E592,SMMLV!$A$2:$A$36,SMMLV!$D$2:$D$106),3))</f>
        <v/>
      </c>
      <c r="K592" s="856"/>
      <c r="L592" s="182">
        <v>7</v>
      </c>
      <c r="M592" s="637" t="str">
        <f t="shared" si="56"/>
        <v>NO APLICA</v>
      </c>
      <c r="N592" s="637"/>
    </row>
    <row r="593" spans="2:14">
      <c r="B593" s="175"/>
      <c r="C593" s="175"/>
      <c r="E593" s="176"/>
      <c r="F593" s="207" t="str">
        <f>IF(OR(D593="",E593=""),"",ROUND(D593/LOOKUP(E593,SMMLV!$A$2:$A$36,SMMLV!$D$2:$D$106),3))</f>
        <v/>
      </c>
      <c r="K593" s="856"/>
      <c r="L593" s="182">
        <v>8</v>
      </c>
      <c r="M593" s="637" t="str">
        <f t="shared" si="56"/>
        <v>NO APLICA</v>
      </c>
      <c r="N593" s="637"/>
    </row>
    <row r="594" spans="2:14">
      <c r="B594" s="175"/>
      <c r="C594" s="175"/>
      <c r="E594" s="176"/>
      <c r="F594" s="207" t="str">
        <f>IF(OR(D594="",E594=""),"",ROUND(D594/LOOKUP(E594,SMMLV!$A$2:$A$36,SMMLV!$D$2:$D$106),3))</f>
        <v/>
      </c>
      <c r="K594" s="856"/>
      <c r="L594" s="182">
        <v>9</v>
      </c>
      <c r="M594" s="637" t="str">
        <f t="shared" si="56"/>
        <v>NO APLICA</v>
      </c>
      <c r="N594" s="637"/>
    </row>
    <row r="595" spans="2:14">
      <c r="B595" s="175"/>
      <c r="C595" s="175"/>
      <c r="E595" s="176"/>
      <c r="F595" s="207" t="str">
        <f>IF(OR(D595="",E595=""),"",ROUND(D595/LOOKUP(E595,SMMLV!$A$2:$A$36,SMMLV!$D$2:$D$106),3))</f>
        <v/>
      </c>
      <c r="K595" s="856"/>
      <c r="L595" s="182">
        <v>10</v>
      </c>
      <c r="M595" s="637" t="str">
        <f t="shared" si="56"/>
        <v>NO APLICA</v>
      </c>
      <c r="N595" s="637"/>
    </row>
    <row r="596" spans="2:14">
      <c r="B596" s="175"/>
      <c r="C596" s="175"/>
      <c r="E596" s="176"/>
      <c r="F596" s="207" t="str">
        <f>IF(OR(D596="",E596=""),"",ROUND(D596/LOOKUP(E596,SMMLV!$A$2:$A$36,SMMLV!$D$2:$D$106),3))</f>
        <v/>
      </c>
      <c r="K596" s="856">
        <v>60</v>
      </c>
      <c r="L596" s="182">
        <v>1</v>
      </c>
      <c r="M596" s="637" t="str">
        <f t="shared" ref="M596:M605" si="57">IF(SUMIFS($F$5:$F$1200,$B$5:$B$1200,$K$596,$C$5:$C$1200,$L596)=0,"NO APLICA",ROUND(SUMIFS($F$5:$F$1200,$B$5:$B$1200,$K$596,$C$5:$C$1200,$L596),3))</f>
        <v>NO APLICA</v>
      </c>
      <c r="N596" s="637"/>
    </row>
    <row r="597" spans="2:14">
      <c r="B597" s="175"/>
      <c r="C597" s="175"/>
      <c r="E597" s="176"/>
      <c r="F597" s="207" t="str">
        <f>IF(OR(D597="",E597=""),"",ROUND(D597/LOOKUP(E597,SMMLV!$A$2:$A$36,SMMLV!$D$2:$D$106),3))</f>
        <v/>
      </c>
      <c r="K597" s="856"/>
      <c r="L597" s="182">
        <v>2</v>
      </c>
      <c r="M597" s="637" t="str">
        <f t="shared" si="57"/>
        <v>NO APLICA</v>
      </c>
      <c r="N597" s="637"/>
    </row>
    <row r="598" spans="2:14">
      <c r="B598" s="175"/>
      <c r="C598" s="175"/>
      <c r="E598" s="176"/>
      <c r="F598" s="207" t="str">
        <f>IF(OR(D598="",E598=""),"",ROUND(D598/LOOKUP(E598,SMMLV!$A$2:$A$36,SMMLV!$D$2:$D$106),3))</f>
        <v/>
      </c>
      <c r="K598" s="856"/>
      <c r="L598" s="182">
        <v>3</v>
      </c>
      <c r="M598" s="637" t="str">
        <f t="shared" si="57"/>
        <v>NO APLICA</v>
      </c>
      <c r="N598" s="637"/>
    </row>
    <row r="599" spans="2:14">
      <c r="B599" s="175"/>
      <c r="C599" s="175"/>
      <c r="E599" s="176"/>
      <c r="F599" s="207" t="str">
        <f>IF(OR(D599="",E599=""),"",ROUND(D599/LOOKUP(E599,SMMLV!$A$2:$A$36,SMMLV!$D$2:$D$106),3))</f>
        <v/>
      </c>
      <c r="K599" s="856"/>
      <c r="L599" s="182">
        <v>4</v>
      </c>
      <c r="M599" s="637" t="str">
        <f t="shared" si="57"/>
        <v>NO APLICA</v>
      </c>
      <c r="N599" s="637"/>
    </row>
    <row r="600" spans="2:14">
      <c r="B600" s="175"/>
      <c r="C600" s="175"/>
      <c r="E600" s="176"/>
      <c r="F600" s="207" t="str">
        <f>IF(OR(D600="",E600=""),"",ROUND(D600/LOOKUP(E600,SMMLV!$A$2:$A$36,SMMLV!$D$2:$D$106),3))</f>
        <v/>
      </c>
      <c r="K600" s="856"/>
      <c r="L600" s="182">
        <v>5</v>
      </c>
      <c r="M600" s="637" t="str">
        <f t="shared" si="57"/>
        <v>NO APLICA</v>
      </c>
      <c r="N600" s="637"/>
    </row>
    <row r="601" spans="2:14">
      <c r="B601" s="175"/>
      <c r="C601" s="175"/>
      <c r="E601" s="176"/>
      <c r="F601" s="207" t="str">
        <f>IF(OR(D601="",E601=""),"",ROUND(D601/LOOKUP(E601,SMMLV!$A$2:$A$36,SMMLV!$D$2:$D$106),3))</f>
        <v/>
      </c>
      <c r="K601" s="856"/>
      <c r="L601" s="182">
        <v>6</v>
      </c>
      <c r="M601" s="637" t="str">
        <f t="shared" si="57"/>
        <v>NO APLICA</v>
      </c>
      <c r="N601" s="637"/>
    </row>
    <row r="602" spans="2:14">
      <c r="B602" s="175"/>
      <c r="C602" s="175"/>
      <c r="E602" s="176"/>
      <c r="F602" s="207" t="str">
        <f>IF(OR(D602="",E602=""),"",ROUND(D602/LOOKUP(E602,SMMLV!$A$2:$A$36,SMMLV!$D$2:$D$106),3))</f>
        <v/>
      </c>
      <c r="K602" s="856"/>
      <c r="L602" s="182">
        <v>7</v>
      </c>
      <c r="M602" s="637" t="str">
        <f t="shared" si="57"/>
        <v>NO APLICA</v>
      </c>
      <c r="N602" s="637"/>
    </row>
    <row r="603" spans="2:14">
      <c r="B603" s="175"/>
      <c r="C603" s="175"/>
      <c r="E603" s="176"/>
      <c r="F603" s="207" t="str">
        <f>IF(OR(D603="",E603=""),"",ROUND(D603/LOOKUP(E603,SMMLV!$A$2:$A$36,SMMLV!$D$2:$D$106),3))</f>
        <v/>
      </c>
      <c r="K603" s="856"/>
      <c r="L603" s="182">
        <v>8</v>
      </c>
      <c r="M603" s="637" t="str">
        <f t="shared" si="57"/>
        <v>NO APLICA</v>
      </c>
      <c r="N603" s="637"/>
    </row>
    <row r="604" spans="2:14">
      <c r="B604" s="175"/>
      <c r="C604" s="175"/>
      <c r="E604" s="176"/>
      <c r="F604" s="207" t="str">
        <f>IF(OR(D604="",E604=""),"",ROUND(D604/LOOKUP(E604,SMMLV!$A$2:$A$36,SMMLV!$D$2:$D$106),3))</f>
        <v/>
      </c>
      <c r="K604" s="856"/>
      <c r="L604" s="182">
        <v>9</v>
      </c>
      <c r="M604" s="637" t="str">
        <f t="shared" si="57"/>
        <v>NO APLICA</v>
      </c>
      <c r="N604" s="637"/>
    </row>
    <row r="605" spans="2:14">
      <c r="B605" s="175"/>
      <c r="C605" s="175"/>
      <c r="E605" s="176"/>
      <c r="F605" s="207" t="str">
        <f>IF(OR(D605="",E605=""),"",ROUND(D605/LOOKUP(E605,SMMLV!$A$2:$A$36,SMMLV!$D$2:$D$106),3))</f>
        <v/>
      </c>
      <c r="K605" s="856"/>
      <c r="L605" s="182">
        <v>10</v>
      </c>
      <c r="M605" s="637" t="str">
        <f t="shared" si="57"/>
        <v>NO APLICA</v>
      </c>
      <c r="N605" s="637"/>
    </row>
    <row r="606" spans="2:14">
      <c r="B606" s="175"/>
      <c r="C606" s="175"/>
      <c r="E606" s="176"/>
      <c r="F606" s="207" t="str">
        <f>IF(OR(D606="",E606=""),"",ROUND(D606/LOOKUP(E606,SMMLV!$A$2:$A$36,SMMLV!$D$2:$D$106),3))</f>
        <v/>
      </c>
      <c r="K606" s="856">
        <v>61</v>
      </c>
      <c r="L606" s="182">
        <v>1</v>
      </c>
      <c r="M606" s="637" t="str">
        <f t="shared" ref="M606:M615" si="58">IF(SUMIFS($F$5:$F$1200,$B$5:$B$1200,$K$606,$C$5:$C$1200,$L606)=0,"NO APLICA",ROUND(SUMIFS($F$5:$F$1200,$B$5:$B$1200,$K$606,$C$5:$C$1200,$L606),3))</f>
        <v>NO APLICA</v>
      </c>
      <c r="N606" s="637"/>
    </row>
    <row r="607" spans="2:14">
      <c r="B607" s="175"/>
      <c r="C607" s="175"/>
      <c r="E607" s="176"/>
      <c r="F607" s="207" t="str">
        <f>IF(OR(D607="",E607=""),"",ROUND(D607/LOOKUP(E607,SMMLV!$A$2:$A$36,SMMLV!$D$2:$D$106),3))</f>
        <v/>
      </c>
      <c r="K607" s="856"/>
      <c r="L607" s="182">
        <v>2</v>
      </c>
      <c r="M607" s="637" t="str">
        <f t="shared" si="58"/>
        <v>NO APLICA</v>
      </c>
      <c r="N607" s="637"/>
    </row>
    <row r="608" spans="2:14">
      <c r="B608" s="175"/>
      <c r="C608" s="175"/>
      <c r="E608" s="176"/>
      <c r="F608" s="207" t="str">
        <f>IF(OR(D608="",E608=""),"",ROUND(D608/LOOKUP(E608,SMMLV!$A$2:$A$36,SMMLV!$D$2:$D$106),3))</f>
        <v/>
      </c>
      <c r="K608" s="856"/>
      <c r="L608" s="182">
        <v>3</v>
      </c>
      <c r="M608" s="637" t="str">
        <f t="shared" si="58"/>
        <v>NO APLICA</v>
      </c>
      <c r="N608" s="637"/>
    </row>
    <row r="609" spans="2:14">
      <c r="B609" s="175"/>
      <c r="C609" s="175"/>
      <c r="E609" s="176"/>
      <c r="F609" s="207" t="str">
        <f>IF(OR(D609="",E609=""),"",ROUND(D609/LOOKUP(E609,SMMLV!$A$2:$A$36,SMMLV!$D$2:$D$106),3))</f>
        <v/>
      </c>
      <c r="K609" s="856"/>
      <c r="L609" s="182">
        <v>4</v>
      </c>
      <c r="M609" s="637" t="str">
        <f t="shared" si="58"/>
        <v>NO APLICA</v>
      </c>
      <c r="N609" s="637"/>
    </row>
    <row r="610" spans="2:14">
      <c r="B610" s="175"/>
      <c r="C610" s="175"/>
      <c r="E610" s="176"/>
      <c r="F610" s="207" t="str">
        <f>IF(OR(D610="",E610=""),"",ROUND(D610/LOOKUP(E610,SMMLV!$A$2:$A$36,SMMLV!$D$2:$D$106),3))</f>
        <v/>
      </c>
      <c r="K610" s="856"/>
      <c r="L610" s="182">
        <v>5</v>
      </c>
      <c r="M610" s="637" t="str">
        <f t="shared" si="58"/>
        <v>NO APLICA</v>
      </c>
      <c r="N610" s="637"/>
    </row>
    <row r="611" spans="2:14">
      <c r="B611" s="175"/>
      <c r="C611" s="175"/>
      <c r="E611" s="176"/>
      <c r="F611" s="207" t="str">
        <f>IF(OR(D611="",E611=""),"",ROUND(D611/LOOKUP(E611,SMMLV!$A$2:$A$36,SMMLV!$D$2:$D$106),3))</f>
        <v/>
      </c>
      <c r="K611" s="856"/>
      <c r="L611" s="182">
        <v>6</v>
      </c>
      <c r="M611" s="637" t="str">
        <f t="shared" si="58"/>
        <v>NO APLICA</v>
      </c>
      <c r="N611" s="637"/>
    </row>
    <row r="612" spans="2:14">
      <c r="B612" s="175"/>
      <c r="C612" s="175"/>
      <c r="E612" s="176"/>
      <c r="F612" s="207" t="str">
        <f>IF(OR(D612="",E612=""),"",ROUND(D612/LOOKUP(E612,SMMLV!$A$2:$A$36,SMMLV!$D$2:$D$106),3))</f>
        <v/>
      </c>
      <c r="K612" s="856"/>
      <c r="L612" s="182">
        <v>7</v>
      </c>
      <c r="M612" s="637" t="str">
        <f t="shared" si="58"/>
        <v>NO APLICA</v>
      </c>
      <c r="N612" s="637"/>
    </row>
    <row r="613" spans="2:14">
      <c r="B613" s="175"/>
      <c r="C613" s="175"/>
      <c r="E613" s="176"/>
      <c r="F613" s="207" t="str">
        <f>IF(OR(D613="",E613=""),"",ROUND(D613/LOOKUP(E613,SMMLV!$A$2:$A$36,SMMLV!$D$2:$D$106),3))</f>
        <v/>
      </c>
      <c r="K613" s="856"/>
      <c r="L613" s="182">
        <v>8</v>
      </c>
      <c r="M613" s="637" t="str">
        <f t="shared" si="58"/>
        <v>NO APLICA</v>
      </c>
      <c r="N613" s="637"/>
    </row>
    <row r="614" spans="2:14">
      <c r="B614" s="175"/>
      <c r="C614" s="175"/>
      <c r="E614" s="176"/>
      <c r="F614" s="207" t="str">
        <f>IF(OR(D614="",E614=""),"",ROUND(D614/LOOKUP(E614,SMMLV!$A$2:$A$36,SMMLV!$D$2:$D$106),3))</f>
        <v/>
      </c>
      <c r="K614" s="856"/>
      <c r="L614" s="182">
        <v>9</v>
      </c>
      <c r="M614" s="637" t="str">
        <f t="shared" si="58"/>
        <v>NO APLICA</v>
      </c>
      <c r="N614" s="637"/>
    </row>
    <row r="615" spans="2:14">
      <c r="B615" s="175"/>
      <c r="C615" s="175"/>
      <c r="E615" s="176"/>
      <c r="F615" s="207" t="str">
        <f>IF(OR(D615="",E615=""),"",ROUND(D615/LOOKUP(E615,SMMLV!$A$2:$A$36,SMMLV!$D$2:$D$106),3))</f>
        <v/>
      </c>
      <c r="K615" s="856"/>
      <c r="L615" s="182">
        <v>10</v>
      </c>
      <c r="M615" s="637" t="str">
        <f t="shared" si="58"/>
        <v>NO APLICA</v>
      </c>
      <c r="N615" s="637"/>
    </row>
    <row r="616" spans="2:14">
      <c r="B616" s="175"/>
      <c r="C616" s="175"/>
      <c r="E616" s="176"/>
      <c r="F616" s="207" t="str">
        <f>IF(OR(D616="",E616=""),"",ROUND(D616/LOOKUP(E616,SMMLV!$A$2:$A$36,SMMLV!$D$2:$D$106),3))</f>
        <v/>
      </c>
      <c r="K616" s="856">
        <v>62</v>
      </c>
      <c r="L616" s="182">
        <v>1</v>
      </c>
      <c r="M616" s="637" t="str">
        <f t="shared" ref="M616:M625" si="59">IF(SUMIFS($F$5:$F$1200,$B$5:$B$1200,$K$616,$C$5:$C$1200,$L616)=0,"NO APLICA",ROUND(SUMIFS($F$5:$F$1200,$B$5:$B$1200,$K$616,$C$5:$C$1200,$L616),3))</f>
        <v>NO APLICA</v>
      </c>
      <c r="N616" s="637"/>
    </row>
    <row r="617" spans="2:14">
      <c r="B617" s="175"/>
      <c r="C617" s="175"/>
      <c r="E617" s="176"/>
      <c r="F617" s="207" t="str">
        <f>IF(OR(D617="",E617=""),"",ROUND(D617/LOOKUP(E617,SMMLV!$A$2:$A$36,SMMLV!$D$2:$D$106),3))</f>
        <v/>
      </c>
      <c r="K617" s="856"/>
      <c r="L617" s="182">
        <v>2</v>
      </c>
      <c r="M617" s="637" t="str">
        <f t="shared" si="59"/>
        <v>NO APLICA</v>
      </c>
      <c r="N617" s="637"/>
    </row>
    <row r="618" spans="2:14">
      <c r="B618" s="175"/>
      <c r="C618" s="175"/>
      <c r="E618" s="176"/>
      <c r="F618" s="207" t="str">
        <f>IF(OR(D618="",E618=""),"",ROUND(D618/LOOKUP(E618,SMMLV!$A$2:$A$36,SMMLV!$D$2:$D$106),3))</f>
        <v/>
      </c>
      <c r="K618" s="856"/>
      <c r="L618" s="182">
        <v>3</v>
      </c>
      <c r="M618" s="637" t="str">
        <f t="shared" si="59"/>
        <v>NO APLICA</v>
      </c>
      <c r="N618" s="637"/>
    </row>
    <row r="619" spans="2:14">
      <c r="B619" s="175"/>
      <c r="C619" s="175"/>
      <c r="E619" s="176"/>
      <c r="F619" s="207" t="str">
        <f>IF(OR(D619="",E619=""),"",ROUND(D619/LOOKUP(E619,SMMLV!$A$2:$A$36,SMMLV!$D$2:$D$106),3))</f>
        <v/>
      </c>
      <c r="K619" s="856"/>
      <c r="L619" s="182">
        <v>4</v>
      </c>
      <c r="M619" s="637" t="str">
        <f t="shared" si="59"/>
        <v>NO APLICA</v>
      </c>
      <c r="N619" s="637"/>
    </row>
    <row r="620" spans="2:14">
      <c r="B620" s="175"/>
      <c r="C620" s="175"/>
      <c r="E620" s="176"/>
      <c r="F620" s="207" t="str">
        <f>IF(OR(D620="",E620=""),"",ROUND(D620/LOOKUP(E620,SMMLV!$A$2:$A$36,SMMLV!$D$2:$D$106),3))</f>
        <v/>
      </c>
      <c r="K620" s="856"/>
      <c r="L620" s="182">
        <v>5</v>
      </c>
      <c r="M620" s="637" t="str">
        <f t="shared" si="59"/>
        <v>NO APLICA</v>
      </c>
      <c r="N620" s="637"/>
    </row>
    <row r="621" spans="2:14">
      <c r="B621" s="175"/>
      <c r="C621" s="175"/>
      <c r="E621" s="176"/>
      <c r="F621" s="207" t="str">
        <f>IF(OR(D621="",E621=""),"",ROUND(D621/LOOKUP(E621,SMMLV!$A$2:$A$36,SMMLV!$D$2:$D$106),3))</f>
        <v/>
      </c>
      <c r="K621" s="856"/>
      <c r="L621" s="182">
        <v>6</v>
      </c>
      <c r="M621" s="637" t="str">
        <f t="shared" si="59"/>
        <v>NO APLICA</v>
      </c>
      <c r="N621" s="637"/>
    </row>
    <row r="622" spans="2:14">
      <c r="B622" s="175"/>
      <c r="C622" s="175"/>
      <c r="E622" s="176"/>
      <c r="F622" s="207" t="str">
        <f>IF(OR(D622="",E622=""),"",ROUND(D622/LOOKUP(E622,SMMLV!$A$2:$A$36,SMMLV!$D$2:$D$106),3))</f>
        <v/>
      </c>
      <c r="K622" s="856"/>
      <c r="L622" s="182">
        <v>7</v>
      </c>
      <c r="M622" s="637" t="str">
        <f t="shared" si="59"/>
        <v>NO APLICA</v>
      </c>
      <c r="N622" s="637"/>
    </row>
    <row r="623" spans="2:14">
      <c r="B623" s="175"/>
      <c r="C623" s="175"/>
      <c r="E623" s="176"/>
      <c r="F623" s="207" t="str">
        <f>IF(OR(D623="",E623=""),"",ROUND(D623/LOOKUP(E623,SMMLV!$A$2:$A$36,SMMLV!$D$2:$D$106),3))</f>
        <v/>
      </c>
      <c r="K623" s="856"/>
      <c r="L623" s="182">
        <v>8</v>
      </c>
      <c r="M623" s="637" t="str">
        <f t="shared" si="59"/>
        <v>NO APLICA</v>
      </c>
      <c r="N623" s="637"/>
    </row>
    <row r="624" spans="2:14">
      <c r="B624" s="175"/>
      <c r="C624" s="175"/>
      <c r="E624" s="176"/>
      <c r="F624" s="207" t="str">
        <f>IF(OR(D624="",E624=""),"",ROUND(D624/LOOKUP(E624,SMMLV!$A$2:$A$36,SMMLV!$D$2:$D$106),3))</f>
        <v/>
      </c>
      <c r="K624" s="856"/>
      <c r="L624" s="182">
        <v>9</v>
      </c>
      <c r="M624" s="637" t="str">
        <f t="shared" si="59"/>
        <v>NO APLICA</v>
      </c>
      <c r="N624" s="637"/>
    </row>
    <row r="625" spans="2:14">
      <c r="B625" s="175"/>
      <c r="C625" s="175"/>
      <c r="E625" s="176"/>
      <c r="F625" s="207" t="str">
        <f>IF(OR(D625="",E625=""),"",ROUND(D625/LOOKUP(E625,SMMLV!$A$2:$A$36,SMMLV!$D$2:$D$106),3))</f>
        <v/>
      </c>
      <c r="K625" s="856"/>
      <c r="L625" s="182">
        <v>10</v>
      </c>
      <c r="M625" s="637" t="str">
        <f t="shared" si="59"/>
        <v>NO APLICA</v>
      </c>
      <c r="N625" s="637"/>
    </row>
    <row r="626" spans="2:14">
      <c r="B626" s="175"/>
      <c r="C626" s="175"/>
      <c r="E626" s="176"/>
      <c r="F626" s="207" t="str">
        <f>IF(OR(D626="",E626=""),"",ROUND(D626/LOOKUP(E626,SMMLV!$A$2:$A$36,SMMLV!$D$2:$D$106),3))</f>
        <v/>
      </c>
      <c r="K626" s="856">
        <v>63</v>
      </c>
      <c r="L626" s="182">
        <v>1</v>
      </c>
      <c r="M626" s="637" t="str">
        <f t="shared" ref="M626:M635" si="60">IF(SUMIFS($F$5:$F$1200,$B$5:$B$1200,$K$626,$C$5:$C$1200,$L626)=0,"NO APLICA",ROUND(SUMIFS($F$5:$F$1200,$B$5:$B$1200,$K$626,$C$5:$C$1200,$L626),3))</f>
        <v>NO APLICA</v>
      </c>
      <c r="N626" s="637"/>
    </row>
    <row r="627" spans="2:14">
      <c r="B627" s="175"/>
      <c r="C627" s="175"/>
      <c r="E627" s="176"/>
      <c r="F627" s="207" t="str">
        <f>IF(OR(D627="",E627=""),"",ROUND(D627/LOOKUP(E627,SMMLV!$A$2:$A$36,SMMLV!$D$2:$D$106),3))</f>
        <v/>
      </c>
      <c r="K627" s="856"/>
      <c r="L627" s="182">
        <v>2</v>
      </c>
      <c r="M627" s="637" t="str">
        <f t="shared" si="60"/>
        <v>NO APLICA</v>
      </c>
      <c r="N627" s="637"/>
    </row>
    <row r="628" spans="2:14">
      <c r="B628" s="175"/>
      <c r="C628" s="175"/>
      <c r="E628" s="176"/>
      <c r="F628" s="207" t="str">
        <f>IF(OR(D628="",E628=""),"",ROUND(D628/LOOKUP(E628,SMMLV!$A$2:$A$36,SMMLV!$D$2:$D$106),3))</f>
        <v/>
      </c>
      <c r="K628" s="856"/>
      <c r="L628" s="182">
        <v>3</v>
      </c>
      <c r="M628" s="637" t="str">
        <f t="shared" si="60"/>
        <v>NO APLICA</v>
      </c>
      <c r="N628" s="637"/>
    </row>
    <row r="629" spans="2:14">
      <c r="B629" s="175"/>
      <c r="C629" s="175"/>
      <c r="E629" s="176"/>
      <c r="F629" s="207" t="str">
        <f>IF(OR(D629="",E629=""),"",ROUND(D629/LOOKUP(E629,SMMLV!$A$2:$A$36,SMMLV!$D$2:$D$106),3))</f>
        <v/>
      </c>
      <c r="K629" s="856"/>
      <c r="L629" s="182">
        <v>4</v>
      </c>
      <c r="M629" s="637" t="str">
        <f t="shared" si="60"/>
        <v>NO APLICA</v>
      </c>
      <c r="N629" s="637"/>
    </row>
    <row r="630" spans="2:14">
      <c r="B630" s="175"/>
      <c r="C630" s="175"/>
      <c r="E630" s="176"/>
      <c r="F630" s="207" t="str">
        <f>IF(OR(D630="",E630=""),"",ROUND(D630/LOOKUP(E630,SMMLV!$A$2:$A$36,SMMLV!$D$2:$D$106),3))</f>
        <v/>
      </c>
      <c r="K630" s="856"/>
      <c r="L630" s="182">
        <v>5</v>
      </c>
      <c r="M630" s="637" t="str">
        <f t="shared" si="60"/>
        <v>NO APLICA</v>
      </c>
      <c r="N630" s="637"/>
    </row>
    <row r="631" spans="2:14">
      <c r="B631" s="175"/>
      <c r="C631" s="175"/>
      <c r="E631" s="176"/>
      <c r="F631" s="207" t="str">
        <f>IF(OR(D631="",E631=""),"",ROUND(D631/LOOKUP(E631,SMMLV!$A$2:$A$36,SMMLV!$D$2:$D$106),3))</f>
        <v/>
      </c>
      <c r="K631" s="856"/>
      <c r="L631" s="182">
        <v>6</v>
      </c>
      <c r="M631" s="637" t="str">
        <f t="shared" si="60"/>
        <v>NO APLICA</v>
      </c>
      <c r="N631" s="637"/>
    </row>
    <row r="632" spans="2:14">
      <c r="B632" s="175"/>
      <c r="C632" s="175"/>
      <c r="E632" s="176"/>
      <c r="F632" s="207" t="str">
        <f>IF(OR(D632="",E632=""),"",ROUND(D632/LOOKUP(E632,SMMLV!$A$2:$A$36,SMMLV!$D$2:$D$106),3))</f>
        <v/>
      </c>
      <c r="K632" s="856"/>
      <c r="L632" s="182">
        <v>7</v>
      </c>
      <c r="M632" s="637" t="str">
        <f t="shared" si="60"/>
        <v>NO APLICA</v>
      </c>
      <c r="N632" s="637"/>
    </row>
    <row r="633" spans="2:14">
      <c r="B633" s="175"/>
      <c r="C633" s="175"/>
      <c r="E633" s="176"/>
      <c r="F633" s="207" t="str">
        <f>IF(OR(D633="",E633=""),"",ROUND(D633/LOOKUP(E633,SMMLV!$A$2:$A$36,SMMLV!$D$2:$D$106),3))</f>
        <v/>
      </c>
      <c r="K633" s="856"/>
      <c r="L633" s="182">
        <v>8</v>
      </c>
      <c r="M633" s="637" t="str">
        <f t="shared" si="60"/>
        <v>NO APLICA</v>
      </c>
      <c r="N633" s="637"/>
    </row>
    <row r="634" spans="2:14">
      <c r="B634" s="175"/>
      <c r="C634" s="175"/>
      <c r="E634" s="176"/>
      <c r="F634" s="207" t="str">
        <f>IF(OR(D634="",E634=""),"",ROUND(D634/LOOKUP(E634,SMMLV!$A$2:$A$36,SMMLV!$D$2:$D$106),3))</f>
        <v/>
      </c>
      <c r="K634" s="856"/>
      <c r="L634" s="182">
        <v>9</v>
      </c>
      <c r="M634" s="637" t="str">
        <f t="shared" si="60"/>
        <v>NO APLICA</v>
      </c>
      <c r="N634" s="637"/>
    </row>
    <row r="635" spans="2:14">
      <c r="B635" s="175"/>
      <c r="C635" s="175"/>
      <c r="E635" s="176"/>
      <c r="F635" s="207" t="str">
        <f>IF(OR(D635="",E635=""),"",ROUND(D635/LOOKUP(E635,SMMLV!$A$2:$A$36,SMMLV!$D$2:$D$106),3))</f>
        <v/>
      </c>
      <c r="K635" s="856"/>
      <c r="L635" s="182">
        <v>10</v>
      </c>
      <c r="M635" s="637" t="str">
        <f t="shared" si="60"/>
        <v>NO APLICA</v>
      </c>
      <c r="N635" s="637"/>
    </row>
    <row r="636" spans="2:14">
      <c r="B636" s="175"/>
      <c r="C636" s="175"/>
      <c r="E636" s="176"/>
      <c r="F636" s="207" t="str">
        <f>IF(OR(D636="",E636=""),"",ROUND(D636/LOOKUP(E636,SMMLV!$A$2:$A$36,SMMLV!$D$2:$D$106),3))</f>
        <v/>
      </c>
      <c r="K636" s="856">
        <v>64</v>
      </c>
      <c r="L636" s="182">
        <v>1</v>
      </c>
      <c r="M636" s="637" t="str">
        <f t="shared" ref="M636:M645" si="61">IF(SUMIFS($F$5:$F$1200,$B$5:$B$1200,$K$636,$C$5:$C$1200,$L636)=0,"NO APLICA",ROUND(SUMIFS($F$5:$F$1200,$B$5:$B$1200,$K$636,$C$5:$C$1200,$L636),3))</f>
        <v>NO APLICA</v>
      </c>
      <c r="N636" s="637"/>
    </row>
    <row r="637" spans="2:14">
      <c r="B637" s="175"/>
      <c r="C637" s="175"/>
      <c r="E637" s="176"/>
      <c r="F637" s="207" t="str">
        <f>IF(OR(D637="",E637=""),"",ROUND(D637/LOOKUP(E637,SMMLV!$A$2:$A$36,SMMLV!$D$2:$D$106),3))</f>
        <v/>
      </c>
      <c r="K637" s="856"/>
      <c r="L637" s="182">
        <v>2</v>
      </c>
      <c r="M637" s="637" t="str">
        <f t="shared" si="61"/>
        <v>NO APLICA</v>
      </c>
      <c r="N637" s="637"/>
    </row>
    <row r="638" spans="2:14">
      <c r="B638" s="175"/>
      <c r="C638" s="175"/>
      <c r="E638" s="176"/>
      <c r="F638" s="207" t="str">
        <f>IF(OR(D638="",E638=""),"",ROUND(D638/LOOKUP(E638,SMMLV!$A$2:$A$36,SMMLV!$D$2:$D$106),3))</f>
        <v/>
      </c>
      <c r="K638" s="856"/>
      <c r="L638" s="182">
        <v>3</v>
      </c>
      <c r="M638" s="637" t="str">
        <f t="shared" si="61"/>
        <v>NO APLICA</v>
      </c>
      <c r="N638" s="637"/>
    </row>
    <row r="639" spans="2:14">
      <c r="B639" s="175"/>
      <c r="C639" s="175"/>
      <c r="E639" s="176"/>
      <c r="F639" s="207" t="str">
        <f>IF(OR(D639="",E639=""),"",ROUND(D639/LOOKUP(E639,SMMLV!$A$2:$A$36,SMMLV!$D$2:$D$106),3))</f>
        <v/>
      </c>
      <c r="K639" s="856"/>
      <c r="L639" s="182">
        <v>4</v>
      </c>
      <c r="M639" s="637" t="str">
        <f t="shared" si="61"/>
        <v>NO APLICA</v>
      </c>
      <c r="N639" s="637"/>
    </row>
    <row r="640" spans="2:14">
      <c r="B640" s="175"/>
      <c r="C640" s="175"/>
      <c r="E640" s="176"/>
      <c r="F640" s="207" t="str">
        <f>IF(OR(D640="",E640=""),"",ROUND(D640/LOOKUP(E640,SMMLV!$A$2:$A$36,SMMLV!$D$2:$D$106),3))</f>
        <v/>
      </c>
      <c r="K640" s="856"/>
      <c r="L640" s="182">
        <v>5</v>
      </c>
      <c r="M640" s="637" t="str">
        <f t="shared" si="61"/>
        <v>NO APLICA</v>
      </c>
      <c r="N640" s="637"/>
    </row>
    <row r="641" spans="2:14">
      <c r="B641" s="175"/>
      <c r="C641" s="175"/>
      <c r="E641" s="176"/>
      <c r="F641" s="207" t="str">
        <f>IF(OR(D641="",E641=""),"",ROUND(D641/LOOKUP(E641,SMMLV!$A$2:$A$36,SMMLV!$D$2:$D$106),3))</f>
        <v/>
      </c>
      <c r="K641" s="856"/>
      <c r="L641" s="182">
        <v>6</v>
      </c>
      <c r="M641" s="637" t="str">
        <f t="shared" si="61"/>
        <v>NO APLICA</v>
      </c>
      <c r="N641" s="637"/>
    </row>
    <row r="642" spans="2:14">
      <c r="B642" s="175"/>
      <c r="C642" s="175"/>
      <c r="E642" s="176"/>
      <c r="F642" s="207" t="str">
        <f>IF(OR(D642="",E642=""),"",ROUND(D642/LOOKUP(E642,SMMLV!$A$2:$A$36,SMMLV!$D$2:$D$106),3))</f>
        <v/>
      </c>
      <c r="K642" s="856"/>
      <c r="L642" s="182">
        <v>7</v>
      </c>
      <c r="M642" s="637" t="str">
        <f t="shared" si="61"/>
        <v>NO APLICA</v>
      </c>
      <c r="N642" s="637"/>
    </row>
    <row r="643" spans="2:14">
      <c r="B643" s="175"/>
      <c r="C643" s="175"/>
      <c r="E643" s="176"/>
      <c r="F643" s="207" t="str">
        <f>IF(OR(D643="",E643=""),"",ROUND(D643/LOOKUP(E643,SMMLV!$A$2:$A$36,SMMLV!$D$2:$D$106),3))</f>
        <v/>
      </c>
      <c r="K643" s="856"/>
      <c r="L643" s="182">
        <v>8</v>
      </c>
      <c r="M643" s="637" t="str">
        <f t="shared" si="61"/>
        <v>NO APLICA</v>
      </c>
      <c r="N643" s="637"/>
    </row>
    <row r="644" spans="2:14">
      <c r="B644" s="175"/>
      <c r="C644" s="175"/>
      <c r="E644" s="176"/>
      <c r="F644" s="207" t="str">
        <f>IF(OR(D644="",E644=""),"",ROUND(D644/LOOKUP(E644,SMMLV!$A$2:$A$36,SMMLV!$D$2:$D$106),3))</f>
        <v/>
      </c>
      <c r="K644" s="856"/>
      <c r="L644" s="182">
        <v>9</v>
      </c>
      <c r="M644" s="637" t="str">
        <f t="shared" si="61"/>
        <v>NO APLICA</v>
      </c>
      <c r="N644" s="637"/>
    </row>
    <row r="645" spans="2:14">
      <c r="B645" s="175"/>
      <c r="C645" s="175"/>
      <c r="E645" s="176"/>
      <c r="F645" s="207" t="str">
        <f>IF(OR(D645="",E645=""),"",ROUND(D645/LOOKUP(E645,SMMLV!$A$2:$A$36,SMMLV!$D$2:$D$106),3))</f>
        <v/>
      </c>
      <c r="K645" s="856"/>
      <c r="L645" s="182">
        <v>10</v>
      </c>
      <c r="M645" s="637" t="str">
        <f t="shared" si="61"/>
        <v>NO APLICA</v>
      </c>
      <c r="N645" s="637"/>
    </row>
    <row r="646" spans="2:14">
      <c r="B646" s="175"/>
      <c r="C646" s="175"/>
      <c r="E646" s="176"/>
      <c r="F646" s="207" t="str">
        <f>IF(OR(D646="",E646=""),"",ROUND(D646/LOOKUP(E646,SMMLV!$A$2:$A$36,SMMLV!$D$2:$D$106),3))</f>
        <v/>
      </c>
      <c r="K646" s="856">
        <v>65</v>
      </c>
      <c r="L646" s="182">
        <v>1</v>
      </c>
      <c r="M646" s="637" t="str">
        <f t="shared" ref="M646:M655" si="62">IF(SUMIFS($F$5:$F$1200,$B$5:$B$1200,$K$646,$C$5:$C$1200,$L646)=0,"NO APLICA",ROUND(SUMIFS($F$5:$F$1200,$B$5:$B$1200,$K$646,$C$5:$C$1200,$L646),3))</f>
        <v>NO APLICA</v>
      </c>
      <c r="N646" s="637"/>
    </row>
    <row r="647" spans="2:14">
      <c r="B647" s="175"/>
      <c r="C647" s="175"/>
      <c r="E647" s="176"/>
      <c r="F647" s="207" t="str">
        <f>IF(OR(D647="",E647=""),"",ROUND(D647/LOOKUP(E647,SMMLV!$A$2:$A$36,SMMLV!$D$2:$D$106),3))</f>
        <v/>
      </c>
      <c r="K647" s="856"/>
      <c r="L647" s="182">
        <v>2</v>
      </c>
      <c r="M647" s="637" t="str">
        <f t="shared" si="62"/>
        <v>NO APLICA</v>
      </c>
      <c r="N647" s="637"/>
    </row>
    <row r="648" spans="2:14">
      <c r="B648" s="175"/>
      <c r="C648" s="175"/>
      <c r="E648" s="176"/>
      <c r="F648" s="207" t="str">
        <f>IF(OR(D648="",E648=""),"",ROUND(D648/LOOKUP(E648,SMMLV!$A$2:$A$36,SMMLV!$D$2:$D$106),3))</f>
        <v/>
      </c>
      <c r="K648" s="856"/>
      <c r="L648" s="182">
        <v>3</v>
      </c>
      <c r="M648" s="637" t="str">
        <f t="shared" si="62"/>
        <v>NO APLICA</v>
      </c>
      <c r="N648" s="637"/>
    </row>
    <row r="649" spans="2:14">
      <c r="B649" s="175"/>
      <c r="C649" s="175"/>
      <c r="E649" s="176"/>
      <c r="F649" s="207" t="str">
        <f>IF(OR(D649="",E649=""),"",ROUND(D649/LOOKUP(E649,SMMLV!$A$2:$A$36,SMMLV!$D$2:$D$106),3))</f>
        <v/>
      </c>
      <c r="K649" s="856"/>
      <c r="L649" s="182">
        <v>4</v>
      </c>
      <c r="M649" s="637" t="str">
        <f t="shared" si="62"/>
        <v>NO APLICA</v>
      </c>
      <c r="N649" s="637"/>
    </row>
    <row r="650" spans="2:14">
      <c r="B650" s="175"/>
      <c r="C650" s="175"/>
      <c r="E650" s="176"/>
      <c r="F650" s="207" t="str">
        <f>IF(OR(D650="",E650=""),"",ROUND(D650/LOOKUP(E650,SMMLV!$A$2:$A$36,SMMLV!$D$2:$D$106),3))</f>
        <v/>
      </c>
      <c r="K650" s="856"/>
      <c r="L650" s="182">
        <v>5</v>
      </c>
      <c r="M650" s="637" t="str">
        <f t="shared" si="62"/>
        <v>NO APLICA</v>
      </c>
      <c r="N650" s="637"/>
    </row>
    <row r="651" spans="2:14">
      <c r="B651" s="175"/>
      <c r="C651" s="175"/>
      <c r="E651" s="176"/>
      <c r="F651" s="207" t="str">
        <f>IF(OR(D651="",E651=""),"",ROUND(D651/LOOKUP(E651,SMMLV!$A$2:$A$36,SMMLV!$D$2:$D$106),3))</f>
        <v/>
      </c>
      <c r="K651" s="856"/>
      <c r="L651" s="182">
        <v>6</v>
      </c>
      <c r="M651" s="637" t="str">
        <f t="shared" si="62"/>
        <v>NO APLICA</v>
      </c>
      <c r="N651" s="637"/>
    </row>
    <row r="652" spans="2:14">
      <c r="B652" s="175"/>
      <c r="C652" s="175"/>
      <c r="E652" s="176"/>
      <c r="F652" s="207" t="str">
        <f>IF(OR(D652="",E652=""),"",ROUND(D652/LOOKUP(E652,SMMLV!$A$2:$A$36,SMMLV!$D$2:$D$106),3))</f>
        <v/>
      </c>
      <c r="K652" s="856"/>
      <c r="L652" s="182">
        <v>7</v>
      </c>
      <c r="M652" s="637" t="str">
        <f t="shared" si="62"/>
        <v>NO APLICA</v>
      </c>
      <c r="N652" s="637"/>
    </row>
    <row r="653" spans="2:14">
      <c r="B653" s="175"/>
      <c r="C653" s="175"/>
      <c r="E653" s="176"/>
      <c r="F653" s="207" t="str">
        <f>IF(OR(D653="",E653=""),"",ROUND(D653/LOOKUP(E653,SMMLV!$A$2:$A$36,SMMLV!$D$2:$D$106),3))</f>
        <v/>
      </c>
      <c r="K653" s="856"/>
      <c r="L653" s="182">
        <v>8</v>
      </c>
      <c r="M653" s="637" t="str">
        <f t="shared" si="62"/>
        <v>NO APLICA</v>
      </c>
      <c r="N653" s="637"/>
    </row>
    <row r="654" spans="2:14">
      <c r="B654" s="175"/>
      <c r="C654" s="175"/>
      <c r="E654" s="176"/>
      <c r="F654" s="207" t="str">
        <f>IF(OR(D654="",E654=""),"",ROUND(D654/LOOKUP(E654,SMMLV!$A$2:$A$36,SMMLV!$D$2:$D$106),3))</f>
        <v/>
      </c>
      <c r="K654" s="856"/>
      <c r="L654" s="182">
        <v>9</v>
      </c>
      <c r="M654" s="637" t="str">
        <f t="shared" si="62"/>
        <v>NO APLICA</v>
      </c>
      <c r="N654" s="637"/>
    </row>
    <row r="655" spans="2:14">
      <c r="B655" s="175"/>
      <c r="C655" s="175"/>
      <c r="E655" s="176"/>
      <c r="F655" s="207" t="str">
        <f>IF(OR(D655="",E655=""),"",ROUND(D655/LOOKUP(E655,SMMLV!$A$2:$A$36,SMMLV!$D$2:$D$106),3))</f>
        <v/>
      </c>
      <c r="K655" s="856"/>
      <c r="L655" s="182">
        <v>10</v>
      </c>
      <c r="M655" s="637" t="str">
        <f t="shared" si="62"/>
        <v>NO APLICA</v>
      </c>
      <c r="N655" s="637"/>
    </row>
    <row r="656" spans="2:14">
      <c r="B656" s="175"/>
      <c r="C656" s="175"/>
      <c r="E656" s="176"/>
      <c r="F656" s="207" t="str">
        <f>IF(OR(D656="",E656=""),"",ROUND(D656/LOOKUP(E656,SMMLV!$A$2:$A$36,SMMLV!$D$2:$D$106),3))</f>
        <v/>
      </c>
      <c r="K656" s="856">
        <v>66</v>
      </c>
      <c r="L656" s="182">
        <v>1</v>
      </c>
      <c r="M656" s="637" t="str">
        <f t="shared" ref="M656:M665" si="63">IF(SUMIFS($F$5:$F$1200,$B$5:$B$1200,$K$656,$C$5:$C$1200,$L656)=0,"NO APLICA",ROUND(SUMIFS($F$5:$F$1200,$B$5:$B$1200,$K$656,$C$5:$C$1200,$L656),3))</f>
        <v>NO APLICA</v>
      </c>
      <c r="N656" s="637"/>
    </row>
    <row r="657" spans="2:14">
      <c r="B657" s="175"/>
      <c r="C657" s="175"/>
      <c r="E657" s="176"/>
      <c r="F657" s="207" t="str">
        <f>IF(OR(D657="",E657=""),"",ROUND(D657/LOOKUP(E657,SMMLV!$A$2:$A$36,SMMLV!$D$2:$D$106),3))</f>
        <v/>
      </c>
      <c r="K657" s="856"/>
      <c r="L657" s="182">
        <v>2</v>
      </c>
      <c r="M657" s="637" t="str">
        <f t="shared" si="63"/>
        <v>NO APLICA</v>
      </c>
      <c r="N657" s="637"/>
    </row>
    <row r="658" spans="2:14">
      <c r="B658" s="175"/>
      <c r="C658" s="175"/>
      <c r="E658" s="176"/>
      <c r="F658" s="207" t="str">
        <f>IF(OR(D658="",E658=""),"",ROUND(D658/LOOKUP(E658,SMMLV!$A$2:$A$36,SMMLV!$D$2:$D$106),3))</f>
        <v/>
      </c>
      <c r="K658" s="856"/>
      <c r="L658" s="182">
        <v>3</v>
      </c>
      <c r="M658" s="637" t="str">
        <f t="shared" si="63"/>
        <v>NO APLICA</v>
      </c>
      <c r="N658" s="637"/>
    </row>
    <row r="659" spans="2:14">
      <c r="B659" s="175"/>
      <c r="C659" s="175"/>
      <c r="E659" s="176"/>
      <c r="F659" s="207" t="str">
        <f>IF(OR(D659="",E659=""),"",ROUND(D659/LOOKUP(E659,SMMLV!$A$2:$A$36,SMMLV!$D$2:$D$106),3))</f>
        <v/>
      </c>
      <c r="K659" s="856"/>
      <c r="L659" s="182">
        <v>4</v>
      </c>
      <c r="M659" s="637" t="str">
        <f t="shared" si="63"/>
        <v>NO APLICA</v>
      </c>
      <c r="N659" s="637"/>
    </row>
    <row r="660" spans="2:14">
      <c r="B660" s="175"/>
      <c r="C660" s="175"/>
      <c r="E660" s="176"/>
      <c r="F660" s="207" t="str">
        <f>IF(OR(D660="",E660=""),"",ROUND(D660/LOOKUP(E660,SMMLV!$A$2:$A$36,SMMLV!$D$2:$D$106),3))</f>
        <v/>
      </c>
      <c r="K660" s="856"/>
      <c r="L660" s="182">
        <v>5</v>
      </c>
      <c r="M660" s="637" t="str">
        <f t="shared" si="63"/>
        <v>NO APLICA</v>
      </c>
      <c r="N660" s="637"/>
    </row>
    <row r="661" spans="2:14">
      <c r="B661" s="175"/>
      <c r="C661" s="175"/>
      <c r="E661" s="176"/>
      <c r="F661" s="207" t="str">
        <f>IF(OR(D661="",E661=""),"",ROUND(D661/LOOKUP(E661,SMMLV!$A$2:$A$36,SMMLV!$D$2:$D$106),3))</f>
        <v/>
      </c>
      <c r="K661" s="856"/>
      <c r="L661" s="182">
        <v>6</v>
      </c>
      <c r="M661" s="637" t="str">
        <f t="shared" si="63"/>
        <v>NO APLICA</v>
      </c>
      <c r="N661" s="637"/>
    </row>
    <row r="662" spans="2:14">
      <c r="B662" s="175"/>
      <c r="C662" s="175"/>
      <c r="E662" s="176"/>
      <c r="F662" s="207" t="str">
        <f>IF(OR(D662="",E662=""),"",ROUND(D662/LOOKUP(E662,SMMLV!$A$2:$A$36,SMMLV!$D$2:$D$106),3))</f>
        <v/>
      </c>
      <c r="K662" s="856"/>
      <c r="L662" s="182">
        <v>7</v>
      </c>
      <c r="M662" s="637" t="str">
        <f t="shared" si="63"/>
        <v>NO APLICA</v>
      </c>
      <c r="N662" s="637"/>
    </row>
    <row r="663" spans="2:14">
      <c r="B663" s="175"/>
      <c r="C663" s="175"/>
      <c r="E663" s="176"/>
      <c r="F663" s="207" t="str">
        <f>IF(OR(D663="",E663=""),"",ROUND(D663/LOOKUP(E663,SMMLV!$A$2:$A$36,SMMLV!$D$2:$D$106),3))</f>
        <v/>
      </c>
      <c r="K663" s="856"/>
      <c r="L663" s="182">
        <v>8</v>
      </c>
      <c r="M663" s="637" t="str">
        <f t="shared" si="63"/>
        <v>NO APLICA</v>
      </c>
      <c r="N663" s="637"/>
    </row>
    <row r="664" spans="2:14">
      <c r="B664" s="175"/>
      <c r="C664" s="175"/>
      <c r="E664" s="176"/>
      <c r="F664" s="207" t="str">
        <f>IF(OR(D664="",E664=""),"",ROUND(D664/LOOKUP(E664,SMMLV!$A$2:$A$36,SMMLV!$D$2:$D$106),3))</f>
        <v/>
      </c>
      <c r="K664" s="856"/>
      <c r="L664" s="182">
        <v>9</v>
      </c>
      <c r="M664" s="637" t="str">
        <f t="shared" si="63"/>
        <v>NO APLICA</v>
      </c>
      <c r="N664" s="637"/>
    </row>
    <row r="665" spans="2:14">
      <c r="B665" s="175"/>
      <c r="C665" s="175"/>
      <c r="E665" s="176"/>
      <c r="F665" s="207" t="str">
        <f>IF(OR(D665="",E665=""),"",ROUND(D665/LOOKUP(E665,SMMLV!$A$2:$A$36,SMMLV!$D$2:$D$106),3))</f>
        <v/>
      </c>
      <c r="K665" s="856"/>
      <c r="L665" s="182">
        <v>10</v>
      </c>
      <c r="M665" s="637" t="str">
        <f t="shared" si="63"/>
        <v>NO APLICA</v>
      </c>
      <c r="N665" s="637"/>
    </row>
    <row r="666" spans="2:14">
      <c r="B666" s="175"/>
      <c r="C666" s="175"/>
      <c r="E666" s="176"/>
      <c r="F666" s="207" t="str">
        <f>IF(OR(D666="",E666=""),"",ROUND(D666/LOOKUP(E666,SMMLV!$A$2:$A$36,SMMLV!$D$2:$D$106),3))</f>
        <v/>
      </c>
      <c r="K666" s="856">
        <v>67</v>
      </c>
      <c r="L666" s="182">
        <v>1</v>
      </c>
      <c r="M666" s="637" t="str">
        <f t="shared" ref="M666:M675" si="64">IF(SUMIFS($F$5:$F$1200,$B$5:$B$1200,$K$666,$C$5:$C$1200,$L666)=0,"NO APLICA",ROUND(SUMIFS($F$5:$F$1200,$B$5:$B$1200,$K$666,$C$5:$C$1200,$L666),3))</f>
        <v>NO APLICA</v>
      </c>
      <c r="N666" s="637"/>
    </row>
    <row r="667" spans="2:14">
      <c r="B667" s="175"/>
      <c r="C667" s="175"/>
      <c r="E667" s="176"/>
      <c r="F667" s="207" t="str">
        <f>IF(OR(D667="",E667=""),"",ROUND(D667/LOOKUP(E667,SMMLV!$A$2:$A$36,SMMLV!$D$2:$D$106),3))</f>
        <v/>
      </c>
      <c r="K667" s="856"/>
      <c r="L667" s="182">
        <v>2</v>
      </c>
      <c r="M667" s="637" t="str">
        <f t="shared" si="64"/>
        <v>NO APLICA</v>
      </c>
      <c r="N667" s="637"/>
    </row>
    <row r="668" spans="2:14">
      <c r="B668" s="175"/>
      <c r="C668" s="175"/>
      <c r="E668" s="176"/>
      <c r="F668" s="207" t="str">
        <f>IF(OR(D668="",E668=""),"",ROUND(D668/LOOKUP(E668,SMMLV!$A$2:$A$36,SMMLV!$D$2:$D$106),3))</f>
        <v/>
      </c>
      <c r="K668" s="856"/>
      <c r="L668" s="182">
        <v>3</v>
      </c>
      <c r="M668" s="637" t="str">
        <f t="shared" si="64"/>
        <v>NO APLICA</v>
      </c>
      <c r="N668" s="637"/>
    </row>
    <row r="669" spans="2:14">
      <c r="B669" s="175"/>
      <c r="C669" s="175"/>
      <c r="E669" s="176"/>
      <c r="F669" s="207" t="str">
        <f>IF(OR(D669="",E669=""),"",ROUND(D669/LOOKUP(E669,SMMLV!$A$2:$A$36,SMMLV!$D$2:$D$106),3))</f>
        <v/>
      </c>
      <c r="K669" s="856"/>
      <c r="L669" s="182">
        <v>4</v>
      </c>
      <c r="M669" s="637" t="str">
        <f t="shared" si="64"/>
        <v>NO APLICA</v>
      </c>
      <c r="N669" s="637"/>
    </row>
    <row r="670" spans="2:14">
      <c r="B670" s="175"/>
      <c r="C670" s="175"/>
      <c r="E670" s="176"/>
      <c r="F670" s="207" t="str">
        <f>IF(OR(D670="",E670=""),"",ROUND(D670/LOOKUP(E670,SMMLV!$A$2:$A$36,SMMLV!$D$2:$D$106),3))</f>
        <v/>
      </c>
      <c r="K670" s="856"/>
      <c r="L670" s="182">
        <v>5</v>
      </c>
      <c r="M670" s="637" t="str">
        <f t="shared" si="64"/>
        <v>NO APLICA</v>
      </c>
      <c r="N670" s="637"/>
    </row>
    <row r="671" spans="2:14">
      <c r="B671" s="175"/>
      <c r="C671" s="175"/>
      <c r="E671" s="176"/>
      <c r="F671" s="207" t="str">
        <f>IF(OR(D671="",E671=""),"",ROUND(D671/LOOKUP(E671,SMMLV!$A$2:$A$36,SMMLV!$D$2:$D$106),3))</f>
        <v/>
      </c>
      <c r="K671" s="856"/>
      <c r="L671" s="182">
        <v>6</v>
      </c>
      <c r="M671" s="637" t="str">
        <f t="shared" si="64"/>
        <v>NO APLICA</v>
      </c>
      <c r="N671" s="637"/>
    </row>
    <row r="672" spans="2:14">
      <c r="B672" s="175"/>
      <c r="C672" s="175"/>
      <c r="E672" s="176"/>
      <c r="F672" s="207" t="str">
        <f>IF(OR(D672="",E672=""),"",ROUND(D672/LOOKUP(E672,SMMLV!$A$2:$A$36,SMMLV!$D$2:$D$106),3))</f>
        <v/>
      </c>
      <c r="K672" s="856"/>
      <c r="L672" s="182">
        <v>7</v>
      </c>
      <c r="M672" s="637" t="str">
        <f t="shared" si="64"/>
        <v>NO APLICA</v>
      </c>
      <c r="N672" s="637"/>
    </row>
    <row r="673" spans="2:14">
      <c r="B673" s="175"/>
      <c r="C673" s="175"/>
      <c r="E673" s="176"/>
      <c r="F673" s="207" t="str">
        <f>IF(OR(D673="",E673=""),"",ROUND(D673/LOOKUP(E673,SMMLV!$A$2:$A$36,SMMLV!$D$2:$D$106),3))</f>
        <v/>
      </c>
      <c r="K673" s="856"/>
      <c r="L673" s="182">
        <v>8</v>
      </c>
      <c r="M673" s="637" t="str">
        <f t="shared" si="64"/>
        <v>NO APLICA</v>
      </c>
      <c r="N673" s="637"/>
    </row>
    <row r="674" spans="2:14">
      <c r="B674" s="175"/>
      <c r="C674" s="175"/>
      <c r="E674" s="176"/>
      <c r="F674" s="207" t="str">
        <f>IF(OR(D674="",E674=""),"",ROUND(D674/LOOKUP(E674,SMMLV!$A$2:$A$36,SMMLV!$D$2:$D$106),3))</f>
        <v/>
      </c>
      <c r="K674" s="856"/>
      <c r="L674" s="182">
        <v>9</v>
      </c>
      <c r="M674" s="637" t="str">
        <f t="shared" si="64"/>
        <v>NO APLICA</v>
      </c>
      <c r="N674" s="637"/>
    </row>
    <row r="675" spans="2:14">
      <c r="B675" s="175"/>
      <c r="C675" s="175"/>
      <c r="E675" s="176"/>
      <c r="F675" s="207" t="str">
        <f>IF(OR(D675="",E675=""),"",ROUND(D675/LOOKUP(E675,SMMLV!$A$2:$A$36,SMMLV!$D$2:$D$106),3))</f>
        <v/>
      </c>
      <c r="K675" s="856"/>
      <c r="L675" s="182">
        <v>10</v>
      </c>
      <c r="M675" s="637" t="str">
        <f t="shared" si="64"/>
        <v>NO APLICA</v>
      </c>
      <c r="N675" s="637"/>
    </row>
    <row r="676" spans="2:14">
      <c r="B676" s="175"/>
      <c r="C676" s="175"/>
      <c r="E676" s="176"/>
      <c r="F676" s="207" t="str">
        <f>IF(OR(D676="",E676=""),"",ROUND(D676/LOOKUP(E676,SMMLV!$A$2:$A$36,SMMLV!$D$2:$D$106),3))</f>
        <v/>
      </c>
      <c r="K676" s="856">
        <v>68</v>
      </c>
      <c r="L676" s="182">
        <v>1</v>
      </c>
      <c r="M676" s="637" t="str">
        <f t="shared" ref="M676:M685" si="65">IF(SUMIFS($F$5:$F$1200,$B$5:$B$1200,$K$676,$C$5:$C$1200,$L676)=0,"NO APLICA",ROUND(SUMIFS($F$5:$F$1200,$B$5:$B$1200,$K$676,$C$5:$C$1200,$L676),3))</f>
        <v>NO APLICA</v>
      </c>
      <c r="N676" s="637"/>
    </row>
    <row r="677" spans="2:14">
      <c r="B677" s="175"/>
      <c r="C677" s="175"/>
      <c r="E677" s="176"/>
      <c r="F677" s="207" t="str">
        <f>IF(OR(D677="",E677=""),"",ROUND(D677/LOOKUP(E677,SMMLV!$A$2:$A$36,SMMLV!$D$2:$D$106),3))</f>
        <v/>
      </c>
      <c r="K677" s="856"/>
      <c r="L677" s="182">
        <v>2</v>
      </c>
      <c r="M677" s="637" t="str">
        <f t="shared" si="65"/>
        <v>NO APLICA</v>
      </c>
      <c r="N677" s="637"/>
    </row>
    <row r="678" spans="2:14">
      <c r="B678" s="175"/>
      <c r="C678" s="175"/>
      <c r="E678" s="176"/>
      <c r="F678" s="207" t="str">
        <f>IF(OR(D678="",E678=""),"",ROUND(D678/LOOKUP(E678,SMMLV!$A$2:$A$36,SMMLV!$D$2:$D$106),3))</f>
        <v/>
      </c>
      <c r="K678" s="856"/>
      <c r="L678" s="182">
        <v>3</v>
      </c>
      <c r="M678" s="637" t="str">
        <f t="shared" si="65"/>
        <v>NO APLICA</v>
      </c>
      <c r="N678" s="637"/>
    </row>
    <row r="679" spans="2:14">
      <c r="B679" s="175"/>
      <c r="C679" s="175"/>
      <c r="E679" s="176"/>
      <c r="F679" s="207" t="str">
        <f>IF(OR(D679="",E679=""),"",ROUND(D679/LOOKUP(E679,SMMLV!$A$2:$A$36,SMMLV!$D$2:$D$106),3))</f>
        <v/>
      </c>
      <c r="K679" s="856"/>
      <c r="L679" s="182">
        <v>4</v>
      </c>
      <c r="M679" s="637" t="str">
        <f t="shared" si="65"/>
        <v>NO APLICA</v>
      </c>
      <c r="N679" s="637"/>
    </row>
    <row r="680" spans="2:14">
      <c r="B680" s="175"/>
      <c r="C680" s="175"/>
      <c r="E680" s="176"/>
      <c r="F680" s="207" t="str">
        <f>IF(OR(D680="",E680=""),"",ROUND(D680/LOOKUP(E680,SMMLV!$A$2:$A$36,SMMLV!$D$2:$D$106),3))</f>
        <v/>
      </c>
      <c r="K680" s="856"/>
      <c r="L680" s="182">
        <v>5</v>
      </c>
      <c r="M680" s="637" t="str">
        <f t="shared" si="65"/>
        <v>NO APLICA</v>
      </c>
      <c r="N680" s="637"/>
    </row>
    <row r="681" spans="2:14">
      <c r="B681" s="175"/>
      <c r="C681" s="175"/>
      <c r="E681" s="176"/>
      <c r="F681" s="207" t="str">
        <f>IF(OR(D681="",E681=""),"",ROUND(D681/LOOKUP(E681,SMMLV!$A$2:$A$36,SMMLV!$D$2:$D$106),3))</f>
        <v/>
      </c>
      <c r="K681" s="856"/>
      <c r="L681" s="182">
        <v>6</v>
      </c>
      <c r="M681" s="637" t="str">
        <f t="shared" si="65"/>
        <v>NO APLICA</v>
      </c>
      <c r="N681" s="637"/>
    </row>
    <row r="682" spans="2:14">
      <c r="B682" s="175"/>
      <c r="C682" s="175"/>
      <c r="E682" s="176"/>
      <c r="F682" s="207" t="str">
        <f>IF(OR(D682="",E682=""),"",ROUND(D682/LOOKUP(E682,SMMLV!$A$2:$A$36,SMMLV!$D$2:$D$106),3))</f>
        <v/>
      </c>
      <c r="K682" s="856"/>
      <c r="L682" s="182">
        <v>7</v>
      </c>
      <c r="M682" s="637" t="str">
        <f t="shared" si="65"/>
        <v>NO APLICA</v>
      </c>
      <c r="N682" s="637"/>
    </row>
    <row r="683" spans="2:14">
      <c r="B683" s="175"/>
      <c r="C683" s="175"/>
      <c r="E683" s="176"/>
      <c r="F683" s="207" t="str">
        <f>IF(OR(D683="",E683=""),"",ROUND(D683/LOOKUP(E683,SMMLV!$A$2:$A$36,SMMLV!$D$2:$D$106),3))</f>
        <v/>
      </c>
      <c r="K683" s="856"/>
      <c r="L683" s="182">
        <v>8</v>
      </c>
      <c r="M683" s="637" t="str">
        <f t="shared" si="65"/>
        <v>NO APLICA</v>
      </c>
      <c r="N683" s="637"/>
    </row>
    <row r="684" spans="2:14">
      <c r="B684" s="175"/>
      <c r="C684" s="175"/>
      <c r="E684" s="176"/>
      <c r="F684" s="207" t="str">
        <f>IF(OR(D684="",E684=""),"",ROUND(D684/LOOKUP(E684,SMMLV!$A$2:$A$36,SMMLV!$D$2:$D$106),3))</f>
        <v/>
      </c>
      <c r="K684" s="856"/>
      <c r="L684" s="182">
        <v>9</v>
      </c>
      <c r="M684" s="637" t="str">
        <f t="shared" si="65"/>
        <v>NO APLICA</v>
      </c>
      <c r="N684" s="637"/>
    </row>
    <row r="685" spans="2:14">
      <c r="B685" s="175"/>
      <c r="C685" s="175"/>
      <c r="E685" s="176"/>
      <c r="F685" s="207" t="str">
        <f>IF(OR(D685="",E685=""),"",ROUND(D685/LOOKUP(E685,SMMLV!$A$2:$A$36,SMMLV!$D$2:$D$106),3))</f>
        <v/>
      </c>
      <c r="K685" s="856"/>
      <c r="L685" s="182">
        <v>10</v>
      </c>
      <c r="M685" s="637" t="str">
        <f t="shared" si="65"/>
        <v>NO APLICA</v>
      </c>
      <c r="N685" s="637"/>
    </row>
    <row r="686" spans="2:14">
      <c r="B686" s="175"/>
      <c r="C686" s="175"/>
      <c r="E686" s="176"/>
      <c r="F686" s="207" t="str">
        <f>IF(OR(D686="",E686=""),"",ROUND(D686/LOOKUP(E686,SMMLV!$A$2:$A$36,SMMLV!$D$2:$D$106),3))</f>
        <v/>
      </c>
      <c r="K686" s="856">
        <v>69</v>
      </c>
      <c r="L686" s="182">
        <v>1</v>
      </c>
      <c r="M686" s="637" t="str">
        <f t="shared" ref="M686:M695" si="66">IF(SUMIFS($F$5:$F$1200,$B$5:$B$1200,$K$686,$C$5:$C$1200,$L686)=0,"NO APLICA",ROUND(SUMIFS($F$5:$F$1200,$B$5:$B$1200,$K$686,$C$5:$C$1200,$L686),3))</f>
        <v>NO APLICA</v>
      </c>
      <c r="N686" s="637"/>
    </row>
    <row r="687" spans="2:14">
      <c r="B687" s="175"/>
      <c r="C687" s="175"/>
      <c r="E687" s="176"/>
      <c r="F687" s="207" t="str">
        <f>IF(OR(D687="",E687=""),"",ROUND(D687/LOOKUP(E687,SMMLV!$A$2:$A$36,SMMLV!$D$2:$D$106),3))</f>
        <v/>
      </c>
      <c r="K687" s="856"/>
      <c r="L687" s="182">
        <v>2</v>
      </c>
      <c r="M687" s="637" t="str">
        <f t="shared" si="66"/>
        <v>NO APLICA</v>
      </c>
      <c r="N687" s="637"/>
    </row>
    <row r="688" spans="2:14">
      <c r="B688" s="175"/>
      <c r="C688" s="175"/>
      <c r="E688" s="176"/>
      <c r="F688" s="207" t="str">
        <f>IF(OR(D688="",E688=""),"",ROUND(D688/LOOKUP(E688,SMMLV!$A$2:$A$36,SMMLV!$D$2:$D$106),3))</f>
        <v/>
      </c>
      <c r="K688" s="856"/>
      <c r="L688" s="182">
        <v>3</v>
      </c>
      <c r="M688" s="637" t="str">
        <f t="shared" si="66"/>
        <v>NO APLICA</v>
      </c>
      <c r="N688" s="637"/>
    </row>
    <row r="689" spans="2:14">
      <c r="B689" s="175"/>
      <c r="C689" s="175"/>
      <c r="E689" s="176"/>
      <c r="F689" s="207" t="str">
        <f>IF(OR(D689="",E689=""),"",ROUND(D689/LOOKUP(E689,SMMLV!$A$2:$A$36,SMMLV!$D$2:$D$106),3))</f>
        <v/>
      </c>
      <c r="K689" s="856"/>
      <c r="L689" s="182">
        <v>4</v>
      </c>
      <c r="M689" s="637" t="str">
        <f t="shared" si="66"/>
        <v>NO APLICA</v>
      </c>
      <c r="N689" s="637"/>
    </row>
    <row r="690" spans="2:14">
      <c r="B690" s="175"/>
      <c r="C690" s="175"/>
      <c r="E690" s="176"/>
      <c r="F690" s="207" t="str">
        <f>IF(OR(D690="",E690=""),"",ROUND(D690/LOOKUP(E690,SMMLV!$A$2:$A$36,SMMLV!$D$2:$D$106),3))</f>
        <v/>
      </c>
      <c r="K690" s="856"/>
      <c r="L690" s="182">
        <v>5</v>
      </c>
      <c r="M690" s="637" t="str">
        <f t="shared" si="66"/>
        <v>NO APLICA</v>
      </c>
      <c r="N690" s="637"/>
    </row>
    <row r="691" spans="2:14">
      <c r="B691" s="175"/>
      <c r="C691" s="175"/>
      <c r="E691" s="176"/>
      <c r="F691" s="207" t="str">
        <f>IF(OR(D691="",E691=""),"",ROUND(D691/LOOKUP(E691,SMMLV!$A$2:$A$36,SMMLV!$D$2:$D$106),3))</f>
        <v/>
      </c>
      <c r="K691" s="856"/>
      <c r="L691" s="182">
        <v>6</v>
      </c>
      <c r="M691" s="637" t="str">
        <f t="shared" si="66"/>
        <v>NO APLICA</v>
      </c>
      <c r="N691" s="637"/>
    </row>
    <row r="692" spans="2:14">
      <c r="B692" s="175"/>
      <c r="C692" s="175"/>
      <c r="E692" s="176"/>
      <c r="F692" s="207" t="str">
        <f>IF(OR(D692="",E692=""),"",ROUND(D692/LOOKUP(E692,SMMLV!$A$2:$A$36,SMMLV!$D$2:$D$106),3))</f>
        <v/>
      </c>
      <c r="K692" s="856"/>
      <c r="L692" s="182">
        <v>7</v>
      </c>
      <c r="M692" s="637" t="str">
        <f t="shared" si="66"/>
        <v>NO APLICA</v>
      </c>
      <c r="N692" s="637"/>
    </row>
    <row r="693" spans="2:14">
      <c r="B693" s="175"/>
      <c r="C693" s="175"/>
      <c r="E693" s="176"/>
      <c r="F693" s="207" t="str">
        <f>IF(OR(D693="",E693=""),"",ROUND(D693/LOOKUP(E693,SMMLV!$A$2:$A$36,SMMLV!$D$2:$D$106),3))</f>
        <v/>
      </c>
      <c r="K693" s="856"/>
      <c r="L693" s="182">
        <v>8</v>
      </c>
      <c r="M693" s="637" t="str">
        <f t="shared" si="66"/>
        <v>NO APLICA</v>
      </c>
      <c r="N693" s="637"/>
    </row>
    <row r="694" spans="2:14">
      <c r="B694" s="175"/>
      <c r="C694" s="175"/>
      <c r="E694" s="176"/>
      <c r="F694" s="207" t="str">
        <f>IF(OR(D694="",E694=""),"",ROUND(D694/LOOKUP(E694,SMMLV!$A$2:$A$36,SMMLV!$D$2:$D$106),3))</f>
        <v/>
      </c>
      <c r="K694" s="856"/>
      <c r="L694" s="182">
        <v>9</v>
      </c>
      <c r="M694" s="637" t="str">
        <f t="shared" si="66"/>
        <v>NO APLICA</v>
      </c>
      <c r="N694" s="637"/>
    </row>
    <row r="695" spans="2:14">
      <c r="B695" s="175"/>
      <c r="C695" s="175"/>
      <c r="E695" s="176"/>
      <c r="F695" s="207" t="str">
        <f>IF(OR(D695="",E695=""),"",ROUND(D695/LOOKUP(E695,SMMLV!$A$2:$A$36,SMMLV!$D$2:$D$106),3))</f>
        <v/>
      </c>
      <c r="K695" s="856"/>
      <c r="L695" s="182">
        <v>10</v>
      </c>
      <c r="M695" s="637" t="str">
        <f t="shared" si="66"/>
        <v>NO APLICA</v>
      </c>
      <c r="N695" s="637"/>
    </row>
    <row r="696" spans="2:14">
      <c r="B696" s="175"/>
      <c r="C696" s="175"/>
      <c r="E696" s="176"/>
      <c r="F696" s="207" t="str">
        <f>IF(OR(D696="",E696=""),"",ROUND(D696/LOOKUP(E696,SMMLV!$A$2:$A$36,SMMLV!$D$2:$D$106),3))</f>
        <v/>
      </c>
      <c r="K696" s="856">
        <v>70</v>
      </c>
      <c r="L696" s="182">
        <v>1</v>
      </c>
      <c r="M696" s="637" t="str">
        <f t="shared" ref="M696:M705" si="67">IF(SUMIFS($F$5:$F$1200,$B$5:$B$1200,$K$696,$C$5:$C$1200,$L696)=0,"NO APLICA",ROUND(SUMIFS($F$5:$F$1200,$B$5:$B$1200,$K$696,$C$5:$C$1200,$L696),3))</f>
        <v>NO APLICA</v>
      </c>
      <c r="N696" s="637"/>
    </row>
    <row r="697" spans="2:14">
      <c r="B697" s="175"/>
      <c r="C697" s="175"/>
      <c r="E697" s="176"/>
      <c r="F697" s="207" t="str">
        <f>IF(OR(D697="",E697=""),"",ROUND(D697/LOOKUP(E697,SMMLV!$A$2:$A$36,SMMLV!$D$2:$D$106),3))</f>
        <v/>
      </c>
      <c r="K697" s="856"/>
      <c r="L697" s="182">
        <v>2</v>
      </c>
      <c r="M697" s="637" t="str">
        <f t="shared" si="67"/>
        <v>NO APLICA</v>
      </c>
      <c r="N697" s="637"/>
    </row>
    <row r="698" spans="2:14">
      <c r="B698" s="175"/>
      <c r="C698" s="175"/>
      <c r="E698" s="176"/>
      <c r="F698" s="207" t="str">
        <f>IF(OR(D698="",E698=""),"",ROUND(D698/LOOKUP(E698,SMMLV!$A$2:$A$36,SMMLV!$D$2:$D$106),3))</f>
        <v/>
      </c>
      <c r="K698" s="856"/>
      <c r="L698" s="182">
        <v>3</v>
      </c>
      <c r="M698" s="637" t="str">
        <f t="shared" si="67"/>
        <v>NO APLICA</v>
      </c>
      <c r="N698" s="637"/>
    </row>
    <row r="699" spans="2:14">
      <c r="B699" s="175"/>
      <c r="C699" s="175"/>
      <c r="E699" s="176"/>
      <c r="F699" s="207" t="str">
        <f>IF(OR(D699="",E699=""),"",ROUND(D699/LOOKUP(E699,SMMLV!$A$2:$A$36,SMMLV!$D$2:$D$106),3))</f>
        <v/>
      </c>
      <c r="K699" s="856"/>
      <c r="L699" s="182">
        <v>4</v>
      </c>
      <c r="M699" s="637" t="str">
        <f t="shared" si="67"/>
        <v>NO APLICA</v>
      </c>
      <c r="N699" s="637"/>
    </row>
    <row r="700" spans="2:14">
      <c r="B700" s="175"/>
      <c r="C700" s="175"/>
      <c r="E700" s="176"/>
      <c r="F700" s="207" t="str">
        <f>IF(OR(D700="",E700=""),"",ROUND(D700/LOOKUP(E700,SMMLV!$A$2:$A$36,SMMLV!$D$2:$D$106),3))</f>
        <v/>
      </c>
      <c r="K700" s="856"/>
      <c r="L700" s="182">
        <v>5</v>
      </c>
      <c r="M700" s="637" t="str">
        <f t="shared" si="67"/>
        <v>NO APLICA</v>
      </c>
      <c r="N700" s="637"/>
    </row>
    <row r="701" spans="2:14">
      <c r="B701" s="175"/>
      <c r="C701" s="175"/>
      <c r="E701" s="176"/>
      <c r="F701" s="207" t="str">
        <f>IF(OR(D701="",E701=""),"",ROUND(D701/LOOKUP(E701,SMMLV!$A$2:$A$36,SMMLV!$D$2:$D$106),3))</f>
        <v/>
      </c>
      <c r="K701" s="856"/>
      <c r="L701" s="182">
        <v>6</v>
      </c>
      <c r="M701" s="637" t="str">
        <f t="shared" si="67"/>
        <v>NO APLICA</v>
      </c>
      <c r="N701" s="637"/>
    </row>
    <row r="702" spans="2:14">
      <c r="B702" s="175"/>
      <c r="C702" s="175"/>
      <c r="E702" s="176"/>
      <c r="F702" s="207" t="str">
        <f>IF(OR(D702="",E702=""),"",ROUND(D702/LOOKUP(E702,SMMLV!$A$2:$A$36,SMMLV!$D$2:$D$106),3))</f>
        <v/>
      </c>
      <c r="K702" s="856"/>
      <c r="L702" s="182">
        <v>7</v>
      </c>
      <c r="M702" s="637" t="str">
        <f t="shared" si="67"/>
        <v>NO APLICA</v>
      </c>
      <c r="N702" s="637"/>
    </row>
    <row r="703" spans="2:14">
      <c r="B703" s="175"/>
      <c r="C703" s="175"/>
      <c r="E703" s="176"/>
      <c r="F703" s="207" t="str">
        <f>IF(OR(D703="",E703=""),"",ROUND(D703/LOOKUP(E703,SMMLV!$A$2:$A$36,SMMLV!$D$2:$D$106),3))</f>
        <v/>
      </c>
      <c r="K703" s="856"/>
      <c r="L703" s="182">
        <v>8</v>
      </c>
      <c r="M703" s="637" t="str">
        <f t="shared" si="67"/>
        <v>NO APLICA</v>
      </c>
      <c r="N703" s="637"/>
    </row>
    <row r="704" spans="2:14">
      <c r="B704" s="175"/>
      <c r="C704" s="175"/>
      <c r="E704" s="176"/>
      <c r="F704" s="207" t="str">
        <f>IF(OR(D704="",E704=""),"",ROUND(D704/LOOKUP(E704,SMMLV!$A$2:$A$36,SMMLV!$D$2:$D$106),3))</f>
        <v/>
      </c>
      <c r="K704" s="856"/>
      <c r="L704" s="182">
        <v>9</v>
      </c>
      <c r="M704" s="637" t="str">
        <f t="shared" si="67"/>
        <v>NO APLICA</v>
      </c>
      <c r="N704" s="637"/>
    </row>
    <row r="705" spans="2:14">
      <c r="B705" s="175"/>
      <c r="C705" s="175"/>
      <c r="E705" s="176"/>
      <c r="F705" s="207" t="str">
        <f>IF(OR(D705="",E705=""),"",ROUND(D705/LOOKUP(E705,SMMLV!$A$2:$A$36,SMMLV!$D$2:$D$106),3))</f>
        <v/>
      </c>
      <c r="K705" s="856"/>
      <c r="L705" s="182">
        <v>10</v>
      </c>
      <c r="M705" s="637" t="str">
        <f t="shared" si="67"/>
        <v>NO APLICA</v>
      </c>
      <c r="N705" s="637"/>
    </row>
    <row r="706" spans="2:14">
      <c r="B706" s="175"/>
      <c r="C706" s="175"/>
      <c r="E706" s="176"/>
      <c r="F706" s="207" t="str">
        <f>IF(OR(D706="",E706=""),"",ROUND(D706/LOOKUP(E706,SMMLV!$A$2:$A$36,SMMLV!$D$2:$D$106),3))</f>
        <v/>
      </c>
      <c r="K706" s="856">
        <v>71</v>
      </c>
      <c r="L706" s="182">
        <v>1</v>
      </c>
      <c r="M706" s="637" t="str">
        <f t="shared" ref="M706:M715" si="68">IF(SUMIFS($F$5:$F$1200,$B$5:$B$1200,$K$706,$C$5:$C$1200,$L706)=0,"NO APLICA",ROUND(SUMIFS($F$5:$F$1200,$B$5:$B$1200,$K$706,$C$5:$C$1200,$L706),3))</f>
        <v>NO APLICA</v>
      </c>
      <c r="N706" s="637"/>
    </row>
    <row r="707" spans="2:14">
      <c r="B707" s="175"/>
      <c r="C707" s="175"/>
      <c r="E707" s="176"/>
      <c r="F707" s="207" t="str">
        <f>IF(OR(D707="",E707=""),"",ROUND(D707/LOOKUP(E707,SMMLV!$A$2:$A$36,SMMLV!$D$2:$D$106),3))</f>
        <v/>
      </c>
      <c r="K707" s="856"/>
      <c r="L707" s="182">
        <v>2</v>
      </c>
      <c r="M707" s="637" t="str">
        <f t="shared" si="68"/>
        <v>NO APLICA</v>
      </c>
      <c r="N707" s="637"/>
    </row>
    <row r="708" spans="2:14">
      <c r="B708" s="175"/>
      <c r="C708" s="175"/>
      <c r="E708" s="176"/>
      <c r="F708" s="207" t="str">
        <f>IF(OR(D708="",E708=""),"",ROUND(D708/LOOKUP(E708,SMMLV!$A$2:$A$36,SMMLV!$D$2:$D$106),3))</f>
        <v/>
      </c>
      <c r="K708" s="856"/>
      <c r="L708" s="182">
        <v>3</v>
      </c>
      <c r="M708" s="637" t="str">
        <f t="shared" si="68"/>
        <v>NO APLICA</v>
      </c>
      <c r="N708" s="637"/>
    </row>
    <row r="709" spans="2:14">
      <c r="B709" s="175"/>
      <c r="C709" s="175"/>
      <c r="E709" s="176"/>
      <c r="F709" s="207" t="str">
        <f>IF(OR(D709="",E709=""),"",ROUND(D709/LOOKUP(E709,SMMLV!$A$2:$A$36,SMMLV!$D$2:$D$106),3))</f>
        <v/>
      </c>
      <c r="K709" s="856"/>
      <c r="L709" s="182">
        <v>4</v>
      </c>
      <c r="M709" s="637" t="str">
        <f t="shared" si="68"/>
        <v>NO APLICA</v>
      </c>
      <c r="N709" s="637"/>
    </row>
    <row r="710" spans="2:14">
      <c r="B710" s="175"/>
      <c r="C710" s="175"/>
      <c r="E710" s="176"/>
      <c r="F710" s="207" t="str">
        <f>IF(OR(D710="",E710=""),"",ROUND(D710/LOOKUP(E710,SMMLV!$A$2:$A$36,SMMLV!$D$2:$D$106),3))</f>
        <v/>
      </c>
      <c r="K710" s="856"/>
      <c r="L710" s="182">
        <v>5</v>
      </c>
      <c r="M710" s="637" t="str">
        <f t="shared" si="68"/>
        <v>NO APLICA</v>
      </c>
      <c r="N710" s="637"/>
    </row>
    <row r="711" spans="2:14">
      <c r="B711" s="175"/>
      <c r="C711" s="175"/>
      <c r="E711" s="176"/>
      <c r="F711" s="207" t="str">
        <f>IF(OR(D711="",E711=""),"",ROUND(D711/LOOKUP(E711,SMMLV!$A$2:$A$36,SMMLV!$D$2:$D$106),3))</f>
        <v/>
      </c>
      <c r="K711" s="856"/>
      <c r="L711" s="182">
        <v>6</v>
      </c>
      <c r="M711" s="637" t="str">
        <f t="shared" si="68"/>
        <v>NO APLICA</v>
      </c>
      <c r="N711" s="637"/>
    </row>
    <row r="712" spans="2:14">
      <c r="B712" s="175"/>
      <c r="C712" s="175"/>
      <c r="E712" s="176"/>
      <c r="F712" s="207" t="str">
        <f>IF(OR(D712="",E712=""),"",ROUND(D712/LOOKUP(E712,SMMLV!$A$2:$A$36,SMMLV!$D$2:$D$106),3))</f>
        <v/>
      </c>
      <c r="K712" s="856"/>
      <c r="L712" s="182">
        <v>7</v>
      </c>
      <c r="M712" s="637" t="str">
        <f t="shared" si="68"/>
        <v>NO APLICA</v>
      </c>
      <c r="N712" s="637"/>
    </row>
    <row r="713" spans="2:14">
      <c r="B713" s="175"/>
      <c r="C713" s="175"/>
      <c r="E713" s="176"/>
      <c r="F713" s="207" t="str">
        <f>IF(OR(D713="",E713=""),"",ROUND(D713/LOOKUP(E713,SMMLV!$A$2:$A$36,SMMLV!$D$2:$D$106),3))</f>
        <v/>
      </c>
      <c r="K713" s="856"/>
      <c r="L713" s="182">
        <v>8</v>
      </c>
      <c r="M713" s="637" t="str">
        <f t="shared" si="68"/>
        <v>NO APLICA</v>
      </c>
      <c r="N713" s="637"/>
    </row>
    <row r="714" spans="2:14">
      <c r="B714" s="175"/>
      <c r="C714" s="175"/>
      <c r="E714" s="176"/>
      <c r="F714" s="207" t="str">
        <f>IF(OR(D714="",E714=""),"",ROUND(D714/LOOKUP(E714,SMMLV!$A$2:$A$36,SMMLV!$D$2:$D$106),3))</f>
        <v/>
      </c>
      <c r="K714" s="856"/>
      <c r="L714" s="182">
        <v>9</v>
      </c>
      <c r="M714" s="637" t="str">
        <f t="shared" si="68"/>
        <v>NO APLICA</v>
      </c>
      <c r="N714" s="637"/>
    </row>
    <row r="715" spans="2:14">
      <c r="B715" s="175"/>
      <c r="C715" s="175"/>
      <c r="E715" s="176"/>
      <c r="F715" s="207" t="str">
        <f>IF(OR(D715="",E715=""),"",ROUND(D715/LOOKUP(E715,SMMLV!$A$2:$A$36,SMMLV!$D$2:$D$106),3))</f>
        <v/>
      </c>
      <c r="K715" s="856"/>
      <c r="L715" s="182">
        <v>10</v>
      </c>
      <c r="M715" s="637" t="str">
        <f t="shared" si="68"/>
        <v>NO APLICA</v>
      </c>
      <c r="N715" s="637"/>
    </row>
    <row r="716" spans="2:14">
      <c r="B716" s="175"/>
      <c r="C716" s="175"/>
      <c r="E716" s="176"/>
      <c r="F716" s="207" t="str">
        <f>IF(OR(D716="",E716=""),"",ROUND(D716/LOOKUP(E716,SMMLV!$A$2:$A$36,SMMLV!$D$2:$D$106),3))</f>
        <v/>
      </c>
      <c r="K716" s="856">
        <v>72</v>
      </c>
      <c r="L716" s="182">
        <v>1</v>
      </c>
      <c r="M716" s="637" t="str">
        <f t="shared" ref="M716:M725" si="69">IF(SUMIFS($F$5:$F$1200,$B$5:$B$1200,$K$716,$C$5:$C$1200,$L716)=0,"NO APLICA",ROUND(SUMIFS($F$5:$F$1200,$B$5:$B$1200,$K$716,$C$5:$C$1200,$L716),3))</f>
        <v>NO APLICA</v>
      </c>
      <c r="N716" s="637"/>
    </row>
    <row r="717" spans="2:14">
      <c r="B717" s="175"/>
      <c r="C717" s="175"/>
      <c r="E717" s="176"/>
      <c r="F717" s="207" t="str">
        <f>IF(OR(D717="",E717=""),"",ROUND(D717/LOOKUP(E717,SMMLV!$A$2:$A$36,SMMLV!$D$2:$D$106),3))</f>
        <v/>
      </c>
      <c r="K717" s="856"/>
      <c r="L717" s="182">
        <v>2</v>
      </c>
      <c r="M717" s="637" t="str">
        <f t="shared" si="69"/>
        <v>NO APLICA</v>
      </c>
      <c r="N717" s="637"/>
    </row>
    <row r="718" spans="2:14">
      <c r="B718" s="175"/>
      <c r="C718" s="175"/>
      <c r="E718" s="176"/>
      <c r="F718" s="207" t="str">
        <f>IF(OR(D718="",E718=""),"",ROUND(D718/LOOKUP(E718,SMMLV!$A$2:$A$36,SMMLV!$D$2:$D$106),3))</f>
        <v/>
      </c>
      <c r="K718" s="856"/>
      <c r="L718" s="182">
        <v>3</v>
      </c>
      <c r="M718" s="637" t="str">
        <f t="shared" si="69"/>
        <v>NO APLICA</v>
      </c>
      <c r="N718" s="637"/>
    </row>
    <row r="719" spans="2:14">
      <c r="B719" s="175"/>
      <c r="C719" s="175"/>
      <c r="E719" s="176"/>
      <c r="F719" s="207" t="str">
        <f>IF(OR(D719="",E719=""),"",ROUND(D719/LOOKUP(E719,SMMLV!$A$2:$A$36,SMMLV!$D$2:$D$106),3))</f>
        <v/>
      </c>
      <c r="K719" s="856"/>
      <c r="L719" s="182">
        <v>4</v>
      </c>
      <c r="M719" s="637" t="str">
        <f t="shared" si="69"/>
        <v>NO APLICA</v>
      </c>
      <c r="N719" s="637"/>
    </row>
    <row r="720" spans="2:14">
      <c r="B720" s="175"/>
      <c r="C720" s="175"/>
      <c r="E720" s="176"/>
      <c r="F720" s="207" t="str">
        <f>IF(OR(D720="",E720=""),"",ROUND(D720/LOOKUP(E720,SMMLV!$A$2:$A$36,SMMLV!$D$2:$D$106),3))</f>
        <v/>
      </c>
      <c r="K720" s="856"/>
      <c r="L720" s="182">
        <v>5</v>
      </c>
      <c r="M720" s="637" t="str">
        <f t="shared" si="69"/>
        <v>NO APLICA</v>
      </c>
      <c r="N720" s="637"/>
    </row>
    <row r="721" spans="2:14">
      <c r="B721" s="175"/>
      <c r="C721" s="175"/>
      <c r="E721" s="176"/>
      <c r="F721" s="207" t="str">
        <f>IF(OR(D721="",E721=""),"",ROUND(D721/LOOKUP(E721,SMMLV!$A$2:$A$36,SMMLV!$D$2:$D$106),3))</f>
        <v/>
      </c>
      <c r="K721" s="856"/>
      <c r="L721" s="182">
        <v>6</v>
      </c>
      <c r="M721" s="637" t="str">
        <f t="shared" si="69"/>
        <v>NO APLICA</v>
      </c>
      <c r="N721" s="637"/>
    </row>
    <row r="722" spans="2:14">
      <c r="B722" s="175"/>
      <c r="C722" s="175"/>
      <c r="E722" s="176"/>
      <c r="F722" s="207" t="str">
        <f>IF(OR(D722="",E722=""),"",ROUND(D722/LOOKUP(E722,SMMLV!$A$2:$A$36,SMMLV!$D$2:$D$106),3))</f>
        <v/>
      </c>
      <c r="K722" s="856"/>
      <c r="L722" s="182">
        <v>7</v>
      </c>
      <c r="M722" s="637" t="str">
        <f t="shared" si="69"/>
        <v>NO APLICA</v>
      </c>
      <c r="N722" s="637"/>
    </row>
    <row r="723" spans="2:14">
      <c r="B723" s="175"/>
      <c r="C723" s="175"/>
      <c r="E723" s="176"/>
      <c r="F723" s="207" t="str">
        <f>IF(OR(D723="",E723=""),"",ROUND(D723/LOOKUP(E723,SMMLV!$A$2:$A$36,SMMLV!$D$2:$D$106),3))</f>
        <v/>
      </c>
      <c r="K723" s="856"/>
      <c r="L723" s="182">
        <v>8</v>
      </c>
      <c r="M723" s="637" t="str">
        <f t="shared" si="69"/>
        <v>NO APLICA</v>
      </c>
      <c r="N723" s="637"/>
    </row>
    <row r="724" spans="2:14">
      <c r="B724" s="175"/>
      <c r="C724" s="175"/>
      <c r="E724" s="176"/>
      <c r="F724" s="207" t="str">
        <f>IF(OR(D724="",E724=""),"",ROUND(D724/LOOKUP(E724,SMMLV!$A$2:$A$36,SMMLV!$D$2:$D$106),3))</f>
        <v/>
      </c>
      <c r="K724" s="856"/>
      <c r="L724" s="182">
        <v>9</v>
      </c>
      <c r="M724" s="637" t="str">
        <f t="shared" si="69"/>
        <v>NO APLICA</v>
      </c>
      <c r="N724" s="637"/>
    </row>
    <row r="725" spans="2:14">
      <c r="B725" s="175"/>
      <c r="C725" s="175"/>
      <c r="E725" s="176"/>
      <c r="F725" s="207" t="str">
        <f>IF(OR(D725="",E725=""),"",ROUND(D725/LOOKUP(E725,SMMLV!$A$2:$A$36,SMMLV!$D$2:$D$106),3))</f>
        <v/>
      </c>
      <c r="K725" s="856"/>
      <c r="L725" s="182">
        <v>10</v>
      </c>
      <c r="M725" s="637" t="str">
        <f t="shared" si="69"/>
        <v>NO APLICA</v>
      </c>
      <c r="N725" s="637"/>
    </row>
    <row r="726" spans="2:14">
      <c r="B726" s="175"/>
      <c r="C726" s="175"/>
      <c r="E726" s="176"/>
      <c r="F726" s="207" t="str">
        <f>IF(OR(D726="",E726=""),"",ROUND(D726/LOOKUP(E726,SMMLV!$A$2:$A$36,SMMLV!$D$2:$D$106),3))</f>
        <v/>
      </c>
      <c r="K726" s="856">
        <v>73</v>
      </c>
      <c r="L726" s="182">
        <v>1</v>
      </c>
      <c r="M726" s="637" t="str">
        <f t="shared" ref="M726:M735" si="70">IF(SUMIFS($F$5:$F$1200,$B$5:$B$1200,$K$726,$C$5:$C$1200,$L726)=0,"NO APLICA",ROUND(SUMIFS($F$5:$F$1200,$B$5:$B$1200,$K$726,$C$5:$C$1200,$L726),3))</f>
        <v>NO APLICA</v>
      </c>
      <c r="N726" s="637"/>
    </row>
    <row r="727" spans="2:14">
      <c r="B727" s="175"/>
      <c r="C727" s="175"/>
      <c r="E727" s="176"/>
      <c r="F727" s="207" t="str">
        <f>IF(OR(D727="",E727=""),"",ROUND(D727/LOOKUP(E727,SMMLV!$A$2:$A$36,SMMLV!$D$2:$D$106),3))</f>
        <v/>
      </c>
      <c r="K727" s="856"/>
      <c r="L727" s="182">
        <v>2</v>
      </c>
      <c r="M727" s="637" t="str">
        <f t="shared" si="70"/>
        <v>NO APLICA</v>
      </c>
      <c r="N727" s="637"/>
    </row>
    <row r="728" spans="2:14">
      <c r="B728" s="175"/>
      <c r="C728" s="175"/>
      <c r="E728" s="176"/>
      <c r="F728" s="207" t="str">
        <f>IF(OR(D728="",E728=""),"",ROUND(D728/LOOKUP(E728,SMMLV!$A$2:$A$36,SMMLV!$D$2:$D$106),3))</f>
        <v/>
      </c>
      <c r="K728" s="856"/>
      <c r="L728" s="182">
        <v>3</v>
      </c>
      <c r="M728" s="637" t="str">
        <f t="shared" si="70"/>
        <v>NO APLICA</v>
      </c>
      <c r="N728" s="637"/>
    </row>
    <row r="729" spans="2:14">
      <c r="B729" s="175"/>
      <c r="C729" s="175"/>
      <c r="E729" s="176"/>
      <c r="F729" s="207" t="str">
        <f>IF(OR(D729="",E729=""),"",ROUND(D729/LOOKUP(E729,SMMLV!$A$2:$A$36,SMMLV!$D$2:$D$106),3))</f>
        <v/>
      </c>
      <c r="K729" s="856"/>
      <c r="L729" s="182">
        <v>4</v>
      </c>
      <c r="M729" s="637" t="str">
        <f t="shared" si="70"/>
        <v>NO APLICA</v>
      </c>
      <c r="N729" s="637"/>
    </row>
    <row r="730" spans="2:14">
      <c r="B730" s="175"/>
      <c r="C730" s="175"/>
      <c r="E730" s="176"/>
      <c r="F730" s="207" t="str">
        <f>IF(OR(D730="",E730=""),"",ROUND(D730/LOOKUP(E730,SMMLV!$A$2:$A$36,SMMLV!$D$2:$D$106),3))</f>
        <v/>
      </c>
      <c r="K730" s="856"/>
      <c r="L730" s="182">
        <v>5</v>
      </c>
      <c r="M730" s="637" t="str">
        <f t="shared" si="70"/>
        <v>NO APLICA</v>
      </c>
      <c r="N730" s="637"/>
    </row>
    <row r="731" spans="2:14">
      <c r="B731" s="175"/>
      <c r="C731" s="175"/>
      <c r="E731" s="176"/>
      <c r="F731" s="207" t="str">
        <f>IF(OR(D731="",E731=""),"",ROUND(D731/LOOKUP(E731,SMMLV!$A$2:$A$36,SMMLV!$D$2:$D$106),3))</f>
        <v/>
      </c>
      <c r="K731" s="856"/>
      <c r="L731" s="182">
        <v>6</v>
      </c>
      <c r="M731" s="637" t="str">
        <f t="shared" si="70"/>
        <v>NO APLICA</v>
      </c>
      <c r="N731" s="637"/>
    </row>
    <row r="732" spans="2:14">
      <c r="B732" s="175"/>
      <c r="C732" s="175"/>
      <c r="E732" s="176"/>
      <c r="F732" s="207" t="str">
        <f>IF(OR(D732="",E732=""),"",ROUND(D732/LOOKUP(E732,SMMLV!$A$2:$A$36,SMMLV!$D$2:$D$106),3))</f>
        <v/>
      </c>
      <c r="K732" s="856"/>
      <c r="L732" s="182">
        <v>7</v>
      </c>
      <c r="M732" s="637" t="str">
        <f t="shared" si="70"/>
        <v>NO APLICA</v>
      </c>
      <c r="N732" s="637"/>
    </row>
    <row r="733" spans="2:14">
      <c r="B733" s="175"/>
      <c r="C733" s="175"/>
      <c r="E733" s="176"/>
      <c r="F733" s="207" t="str">
        <f>IF(OR(D733="",E733=""),"",ROUND(D733/LOOKUP(E733,SMMLV!$A$2:$A$36,SMMLV!$D$2:$D$106),3))</f>
        <v/>
      </c>
      <c r="K733" s="856"/>
      <c r="L733" s="182">
        <v>8</v>
      </c>
      <c r="M733" s="637" t="str">
        <f t="shared" si="70"/>
        <v>NO APLICA</v>
      </c>
      <c r="N733" s="637"/>
    </row>
    <row r="734" spans="2:14">
      <c r="B734" s="175"/>
      <c r="C734" s="175"/>
      <c r="E734" s="176"/>
      <c r="F734" s="207" t="str">
        <f>IF(OR(D734="",E734=""),"",ROUND(D734/LOOKUP(E734,SMMLV!$A$2:$A$36,SMMLV!$D$2:$D$106),3))</f>
        <v/>
      </c>
      <c r="K734" s="856"/>
      <c r="L734" s="182">
        <v>9</v>
      </c>
      <c r="M734" s="637" t="str">
        <f t="shared" si="70"/>
        <v>NO APLICA</v>
      </c>
      <c r="N734" s="637"/>
    </row>
    <row r="735" spans="2:14">
      <c r="B735" s="175"/>
      <c r="C735" s="175"/>
      <c r="E735" s="176"/>
      <c r="F735" s="207" t="str">
        <f>IF(OR(D735="",E735=""),"",ROUND(D735/LOOKUP(E735,SMMLV!$A$2:$A$36,SMMLV!$D$2:$D$106),3))</f>
        <v/>
      </c>
      <c r="K735" s="856"/>
      <c r="L735" s="182">
        <v>10</v>
      </c>
      <c r="M735" s="637" t="str">
        <f t="shared" si="70"/>
        <v>NO APLICA</v>
      </c>
      <c r="N735" s="637"/>
    </row>
    <row r="736" spans="2:14">
      <c r="B736" s="175"/>
      <c r="C736" s="175"/>
      <c r="E736" s="176"/>
      <c r="F736" s="207" t="str">
        <f>IF(OR(D736="",E736=""),"",ROUND(D736/LOOKUP(E736,SMMLV!$A$2:$A$36,SMMLV!$D$2:$D$106),3))</f>
        <v/>
      </c>
      <c r="K736" s="856">
        <v>74</v>
      </c>
      <c r="L736" s="182">
        <v>1</v>
      </c>
      <c r="M736" s="637" t="str">
        <f t="shared" ref="M736:M745" si="71">IF(SUMIFS($F$5:$F$1200,$B$5:$B$1200,$K$736,$C$5:$C$1200,$L736)=0,"NO APLICA",ROUND(SUMIFS($F$5:$F$1200,$B$5:$B$1200,$K$736,$C$5:$C$1200,$L736),3))</f>
        <v>NO APLICA</v>
      </c>
      <c r="N736" s="637"/>
    </row>
    <row r="737" spans="2:14">
      <c r="B737" s="175"/>
      <c r="C737" s="175"/>
      <c r="E737" s="176"/>
      <c r="F737" s="207" t="str">
        <f>IF(OR(D737="",E737=""),"",ROUND(D737/LOOKUP(E737,SMMLV!$A$2:$A$36,SMMLV!$D$2:$D$106),3))</f>
        <v/>
      </c>
      <c r="K737" s="856"/>
      <c r="L737" s="182">
        <v>2</v>
      </c>
      <c r="M737" s="637" t="str">
        <f t="shared" si="71"/>
        <v>NO APLICA</v>
      </c>
      <c r="N737" s="637"/>
    </row>
    <row r="738" spans="2:14">
      <c r="B738" s="175"/>
      <c r="C738" s="175"/>
      <c r="E738" s="176"/>
      <c r="F738" s="207" t="str">
        <f>IF(OR(D738="",E738=""),"",ROUND(D738/LOOKUP(E738,SMMLV!$A$2:$A$36,SMMLV!$D$2:$D$106),3))</f>
        <v/>
      </c>
      <c r="K738" s="856"/>
      <c r="L738" s="182">
        <v>3</v>
      </c>
      <c r="M738" s="637" t="str">
        <f t="shared" si="71"/>
        <v>NO APLICA</v>
      </c>
      <c r="N738" s="637"/>
    </row>
    <row r="739" spans="2:14">
      <c r="B739" s="175"/>
      <c r="C739" s="175"/>
      <c r="E739" s="176"/>
      <c r="F739" s="207" t="str">
        <f>IF(OR(D739="",E739=""),"",ROUND(D739/LOOKUP(E739,SMMLV!$A$2:$A$36,SMMLV!$D$2:$D$106),3))</f>
        <v/>
      </c>
      <c r="K739" s="856"/>
      <c r="L739" s="182">
        <v>4</v>
      </c>
      <c r="M739" s="637" t="str">
        <f t="shared" si="71"/>
        <v>NO APLICA</v>
      </c>
      <c r="N739" s="637"/>
    </row>
    <row r="740" spans="2:14">
      <c r="B740" s="175"/>
      <c r="C740" s="175"/>
      <c r="E740" s="176"/>
      <c r="F740" s="207" t="str">
        <f>IF(OR(D740="",E740=""),"",ROUND(D740/LOOKUP(E740,SMMLV!$A$2:$A$36,SMMLV!$D$2:$D$106),3))</f>
        <v/>
      </c>
      <c r="K740" s="856"/>
      <c r="L740" s="182">
        <v>5</v>
      </c>
      <c r="M740" s="637" t="str">
        <f t="shared" si="71"/>
        <v>NO APLICA</v>
      </c>
      <c r="N740" s="637"/>
    </row>
    <row r="741" spans="2:14">
      <c r="B741" s="175"/>
      <c r="C741" s="175"/>
      <c r="E741" s="176"/>
      <c r="F741" s="207" t="str">
        <f>IF(OR(D741="",E741=""),"",ROUND(D741/LOOKUP(E741,SMMLV!$A$2:$A$36,SMMLV!$D$2:$D$106),3))</f>
        <v/>
      </c>
      <c r="K741" s="856"/>
      <c r="L741" s="182">
        <v>6</v>
      </c>
      <c r="M741" s="637" t="str">
        <f t="shared" si="71"/>
        <v>NO APLICA</v>
      </c>
      <c r="N741" s="637"/>
    </row>
    <row r="742" spans="2:14">
      <c r="B742" s="175"/>
      <c r="C742" s="175"/>
      <c r="E742" s="176"/>
      <c r="F742" s="207" t="str">
        <f>IF(OR(D742="",E742=""),"",ROUND(D742/LOOKUP(E742,SMMLV!$A$2:$A$36,SMMLV!$D$2:$D$106),3))</f>
        <v/>
      </c>
      <c r="K742" s="856"/>
      <c r="L742" s="182">
        <v>7</v>
      </c>
      <c r="M742" s="637" t="str">
        <f t="shared" si="71"/>
        <v>NO APLICA</v>
      </c>
      <c r="N742" s="637"/>
    </row>
    <row r="743" spans="2:14">
      <c r="B743" s="175"/>
      <c r="C743" s="175"/>
      <c r="E743" s="176"/>
      <c r="F743" s="207" t="str">
        <f>IF(OR(D743="",E743=""),"",ROUND(D743/LOOKUP(E743,SMMLV!$A$2:$A$36,SMMLV!$D$2:$D$106),3))</f>
        <v/>
      </c>
      <c r="K743" s="856"/>
      <c r="L743" s="182">
        <v>8</v>
      </c>
      <c r="M743" s="637" t="str">
        <f t="shared" si="71"/>
        <v>NO APLICA</v>
      </c>
      <c r="N743" s="637"/>
    </row>
    <row r="744" spans="2:14">
      <c r="B744" s="175"/>
      <c r="C744" s="175"/>
      <c r="E744" s="176"/>
      <c r="F744" s="207" t="str">
        <f>IF(OR(D744="",E744=""),"",ROUND(D744/LOOKUP(E744,SMMLV!$A$2:$A$36,SMMLV!$D$2:$D$106),3))</f>
        <v/>
      </c>
      <c r="K744" s="856"/>
      <c r="L744" s="182">
        <v>9</v>
      </c>
      <c r="M744" s="637" t="str">
        <f t="shared" si="71"/>
        <v>NO APLICA</v>
      </c>
      <c r="N744" s="637"/>
    </row>
    <row r="745" spans="2:14">
      <c r="B745" s="175"/>
      <c r="C745" s="175"/>
      <c r="E745" s="176"/>
      <c r="F745" s="207" t="str">
        <f>IF(OR(D745="",E745=""),"",ROUND(D745/LOOKUP(E745,SMMLV!$A$2:$A$36,SMMLV!$D$2:$D$106),3))</f>
        <v/>
      </c>
      <c r="K745" s="856"/>
      <c r="L745" s="182">
        <v>10</v>
      </c>
      <c r="M745" s="637" t="str">
        <f t="shared" si="71"/>
        <v>NO APLICA</v>
      </c>
      <c r="N745" s="637"/>
    </row>
    <row r="746" spans="2:14">
      <c r="B746" s="175"/>
      <c r="C746" s="175"/>
      <c r="E746" s="176"/>
      <c r="F746" s="207" t="str">
        <f>IF(OR(D746="",E746=""),"",ROUND(D746/LOOKUP(E746,SMMLV!$A$2:$A$36,SMMLV!$D$2:$D$106),3))</f>
        <v/>
      </c>
      <c r="K746" s="856">
        <v>75</v>
      </c>
      <c r="L746" s="182">
        <v>1</v>
      </c>
      <c r="M746" s="637" t="str">
        <f t="shared" ref="M746:M755" si="72">IF(SUMIFS($F$5:$F$1200,$B$5:$B$1200,$K$746,$C$5:$C$1200,$L746)=0,"NO APLICA",ROUND(SUMIFS($F$5:$F$1200,$B$5:$B$1200,$K$746,$C$5:$C$1200,$L746),3))</f>
        <v>NO APLICA</v>
      </c>
      <c r="N746" s="637"/>
    </row>
    <row r="747" spans="2:14">
      <c r="B747" s="175"/>
      <c r="C747" s="175"/>
      <c r="E747" s="176"/>
      <c r="F747" s="207" t="str">
        <f>IF(OR(D747="",E747=""),"",ROUND(D747/LOOKUP(E747,SMMLV!$A$2:$A$36,SMMLV!$D$2:$D$106),3))</f>
        <v/>
      </c>
      <c r="K747" s="856"/>
      <c r="L747" s="182">
        <v>2</v>
      </c>
      <c r="M747" s="637" t="str">
        <f t="shared" si="72"/>
        <v>NO APLICA</v>
      </c>
      <c r="N747" s="637"/>
    </row>
    <row r="748" spans="2:14">
      <c r="B748" s="175"/>
      <c r="C748" s="175"/>
      <c r="E748" s="176"/>
      <c r="F748" s="207" t="str">
        <f>IF(OR(D748="",E748=""),"",ROUND(D748/LOOKUP(E748,SMMLV!$A$2:$A$36,SMMLV!$D$2:$D$106),3))</f>
        <v/>
      </c>
      <c r="K748" s="856"/>
      <c r="L748" s="182">
        <v>3</v>
      </c>
      <c r="M748" s="637" t="str">
        <f t="shared" si="72"/>
        <v>NO APLICA</v>
      </c>
      <c r="N748" s="637"/>
    </row>
    <row r="749" spans="2:14">
      <c r="B749" s="175"/>
      <c r="C749" s="175"/>
      <c r="E749" s="176"/>
      <c r="F749" s="207" t="str">
        <f>IF(OR(D749="",E749=""),"",ROUND(D749/LOOKUP(E749,SMMLV!$A$2:$A$36,SMMLV!$D$2:$D$106),3))</f>
        <v/>
      </c>
      <c r="K749" s="856"/>
      <c r="L749" s="182">
        <v>4</v>
      </c>
      <c r="M749" s="637" t="str">
        <f t="shared" si="72"/>
        <v>NO APLICA</v>
      </c>
      <c r="N749" s="637"/>
    </row>
    <row r="750" spans="2:14">
      <c r="B750" s="175"/>
      <c r="C750" s="175"/>
      <c r="E750" s="176"/>
      <c r="F750" s="207" t="str">
        <f>IF(OR(D750="",E750=""),"",ROUND(D750/LOOKUP(E750,SMMLV!$A$2:$A$36,SMMLV!$D$2:$D$106),3))</f>
        <v/>
      </c>
      <c r="K750" s="856"/>
      <c r="L750" s="182">
        <v>5</v>
      </c>
      <c r="M750" s="637" t="str">
        <f t="shared" si="72"/>
        <v>NO APLICA</v>
      </c>
      <c r="N750" s="637"/>
    </row>
    <row r="751" spans="2:14">
      <c r="B751" s="175"/>
      <c r="C751" s="175"/>
      <c r="E751" s="176"/>
      <c r="F751" s="207" t="str">
        <f>IF(OR(D751="",E751=""),"",ROUND(D751/LOOKUP(E751,SMMLV!$A$2:$A$36,SMMLV!$D$2:$D$106),3))</f>
        <v/>
      </c>
      <c r="K751" s="856"/>
      <c r="L751" s="182">
        <v>6</v>
      </c>
      <c r="M751" s="637" t="str">
        <f t="shared" si="72"/>
        <v>NO APLICA</v>
      </c>
      <c r="N751" s="637"/>
    </row>
    <row r="752" spans="2:14">
      <c r="B752" s="175"/>
      <c r="C752" s="175"/>
      <c r="E752" s="176"/>
      <c r="F752" s="207" t="str">
        <f>IF(OR(D752="",E752=""),"",ROUND(D752/LOOKUP(E752,SMMLV!$A$2:$A$36,SMMLV!$D$2:$D$106),3))</f>
        <v/>
      </c>
      <c r="K752" s="856"/>
      <c r="L752" s="182">
        <v>7</v>
      </c>
      <c r="M752" s="637" t="str">
        <f t="shared" si="72"/>
        <v>NO APLICA</v>
      </c>
      <c r="N752" s="637"/>
    </row>
    <row r="753" spans="2:14">
      <c r="B753" s="175"/>
      <c r="C753" s="175"/>
      <c r="E753" s="176"/>
      <c r="F753" s="207" t="str">
        <f>IF(OR(D753="",E753=""),"",ROUND(D753/LOOKUP(E753,SMMLV!$A$2:$A$36,SMMLV!$D$2:$D$106),3))</f>
        <v/>
      </c>
      <c r="K753" s="856"/>
      <c r="L753" s="182">
        <v>8</v>
      </c>
      <c r="M753" s="637" t="str">
        <f t="shared" si="72"/>
        <v>NO APLICA</v>
      </c>
      <c r="N753" s="637"/>
    </row>
    <row r="754" spans="2:14">
      <c r="B754" s="175"/>
      <c r="C754" s="175"/>
      <c r="E754" s="176"/>
      <c r="F754" s="207" t="str">
        <f>IF(OR(D754="",E754=""),"",ROUND(D754/LOOKUP(E754,SMMLV!$A$2:$A$36,SMMLV!$D$2:$D$106),3))</f>
        <v/>
      </c>
      <c r="K754" s="856"/>
      <c r="L754" s="182">
        <v>9</v>
      </c>
      <c r="M754" s="637" t="str">
        <f t="shared" si="72"/>
        <v>NO APLICA</v>
      </c>
      <c r="N754" s="637"/>
    </row>
    <row r="755" spans="2:14">
      <c r="B755" s="175"/>
      <c r="C755" s="175"/>
      <c r="E755" s="176"/>
      <c r="F755" s="207" t="str">
        <f>IF(OR(D755="",E755=""),"",ROUND(D755/LOOKUP(E755,SMMLV!$A$2:$A$36,SMMLV!$D$2:$D$106),3))</f>
        <v/>
      </c>
      <c r="K755" s="856"/>
      <c r="L755" s="182">
        <v>10</v>
      </c>
      <c r="M755" s="637" t="str">
        <f t="shared" si="72"/>
        <v>NO APLICA</v>
      </c>
      <c r="N755" s="637"/>
    </row>
    <row r="756" spans="2:14">
      <c r="B756" s="175"/>
      <c r="C756" s="175"/>
      <c r="E756" s="176"/>
      <c r="F756" s="207" t="str">
        <f>IF(OR(D756="",E756=""),"",ROUND(D756/LOOKUP(E756,SMMLV!$A$2:$A$36,SMMLV!$D$2:$D$106),3))</f>
        <v/>
      </c>
      <c r="K756" s="856">
        <v>76</v>
      </c>
      <c r="L756" s="182">
        <v>1</v>
      </c>
      <c r="M756" s="637" t="str">
        <f t="shared" ref="M756:M765" si="73">IF(SUMIFS($F$5:$F$1200,$B$5:$B$1200,$K$756,$C$5:$C$1200,$L756)=0,"NO APLICA",ROUND(SUMIFS($F$5:$F$1200,$B$5:$B$1200,$K$756,$C$5:$C$1200,$L756),3))</f>
        <v>NO APLICA</v>
      </c>
      <c r="N756" s="637"/>
    </row>
    <row r="757" spans="2:14">
      <c r="B757" s="175"/>
      <c r="C757" s="175"/>
      <c r="E757" s="176"/>
      <c r="F757" s="207" t="str">
        <f>IF(OR(D757="",E757=""),"",ROUND(D757/LOOKUP(E757,SMMLV!$A$2:$A$36,SMMLV!$D$2:$D$106),3))</f>
        <v/>
      </c>
      <c r="K757" s="856"/>
      <c r="L757" s="182">
        <v>2</v>
      </c>
      <c r="M757" s="637" t="str">
        <f t="shared" si="73"/>
        <v>NO APLICA</v>
      </c>
      <c r="N757" s="637"/>
    </row>
    <row r="758" spans="2:14">
      <c r="B758" s="175"/>
      <c r="C758" s="175"/>
      <c r="E758" s="176"/>
      <c r="F758" s="207" t="str">
        <f>IF(OR(D758="",E758=""),"",ROUND(D758/LOOKUP(E758,SMMLV!$A$2:$A$36,SMMLV!$D$2:$D$106),3))</f>
        <v/>
      </c>
      <c r="K758" s="856"/>
      <c r="L758" s="182">
        <v>3</v>
      </c>
      <c r="M758" s="637" t="str">
        <f t="shared" si="73"/>
        <v>NO APLICA</v>
      </c>
      <c r="N758" s="637"/>
    </row>
    <row r="759" spans="2:14">
      <c r="B759" s="175"/>
      <c r="C759" s="175"/>
      <c r="E759" s="176"/>
      <c r="F759" s="207" t="str">
        <f>IF(OR(D759="",E759=""),"",ROUND(D759/LOOKUP(E759,SMMLV!$A$2:$A$36,SMMLV!$D$2:$D$106),3))</f>
        <v/>
      </c>
      <c r="K759" s="856"/>
      <c r="L759" s="182">
        <v>4</v>
      </c>
      <c r="M759" s="637" t="str">
        <f t="shared" si="73"/>
        <v>NO APLICA</v>
      </c>
      <c r="N759" s="637"/>
    </row>
    <row r="760" spans="2:14">
      <c r="B760" s="175"/>
      <c r="C760" s="175"/>
      <c r="E760" s="176"/>
      <c r="F760" s="207" t="str">
        <f>IF(OR(D760="",E760=""),"",ROUND(D760/LOOKUP(E760,SMMLV!$A$2:$A$36,SMMLV!$D$2:$D$106),3))</f>
        <v/>
      </c>
      <c r="K760" s="856"/>
      <c r="L760" s="182">
        <v>5</v>
      </c>
      <c r="M760" s="637" t="str">
        <f t="shared" si="73"/>
        <v>NO APLICA</v>
      </c>
      <c r="N760" s="637"/>
    </row>
    <row r="761" spans="2:14">
      <c r="B761" s="175"/>
      <c r="C761" s="175"/>
      <c r="E761" s="176"/>
      <c r="F761" s="207" t="str">
        <f>IF(OR(D761="",E761=""),"",ROUND(D761/LOOKUP(E761,SMMLV!$A$2:$A$36,SMMLV!$D$2:$D$106),3))</f>
        <v/>
      </c>
      <c r="K761" s="856"/>
      <c r="L761" s="182">
        <v>6</v>
      </c>
      <c r="M761" s="637" t="str">
        <f t="shared" si="73"/>
        <v>NO APLICA</v>
      </c>
      <c r="N761" s="637"/>
    </row>
    <row r="762" spans="2:14">
      <c r="B762" s="175"/>
      <c r="C762" s="175"/>
      <c r="E762" s="176"/>
      <c r="F762" s="207" t="str">
        <f>IF(OR(D762="",E762=""),"",ROUND(D762/LOOKUP(E762,SMMLV!$A$2:$A$36,SMMLV!$D$2:$D$106),3))</f>
        <v/>
      </c>
      <c r="K762" s="856"/>
      <c r="L762" s="182">
        <v>7</v>
      </c>
      <c r="M762" s="637" t="str">
        <f t="shared" si="73"/>
        <v>NO APLICA</v>
      </c>
      <c r="N762" s="637"/>
    </row>
    <row r="763" spans="2:14">
      <c r="B763" s="175"/>
      <c r="C763" s="175"/>
      <c r="E763" s="176"/>
      <c r="F763" s="207" t="str">
        <f>IF(OR(D763="",E763=""),"",ROUND(D763/LOOKUP(E763,SMMLV!$A$2:$A$36,SMMLV!$D$2:$D$106),3))</f>
        <v/>
      </c>
      <c r="K763" s="856"/>
      <c r="L763" s="182">
        <v>8</v>
      </c>
      <c r="M763" s="637" t="str">
        <f t="shared" si="73"/>
        <v>NO APLICA</v>
      </c>
      <c r="N763" s="637"/>
    </row>
    <row r="764" spans="2:14">
      <c r="B764" s="175"/>
      <c r="C764" s="175"/>
      <c r="E764" s="176"/>
      <c r="F764" s="207" t="str">
        <f>IF(OR(D764="",E764=""),"",ROUND(D764/LOOKUP(E764,SMMLV!$A$2:$A$36,SMMLV!$D$2:$D$106),3))</f>
        <v/>
      </c>
      <c r="K764" s="856"/>
      <c r="L764" s="182">
        <v>9</v>
      </c>
      <c r="M764" s="637" t="str">
        <f t="shared" si="73"/>
        <v>NO APLICA</v>
      </c>
      <c r="N764" s="637"/>
    </row>
    <row r="765" spans="2:14">
      <c r="B765" s="175"/>
      <c r="C765" s="175"/>
      <c r="E765" s="176"/>
      <c r="F765" s="207" t="str">
        <f>IF(OR(D765="",E765=""),"",ROUND(D765/LOOKUP(E765,SMMLV!$A$2:$A$36,SMMLV!$D$2:$D$106),3))</f>
        <v/>
      </c>
      <c r="K765" s="856"/>
      <c r="L765" s="182">
        <v>10</v>
      </c>
      <c r="M765" s="637" t="str">
        <f t="shared" si="73"/>
        <v>NO APLICA</v>
      </c>
      <c r="N765" s="637"/>
    </row>
    <row r="766" spans="2:14">
      <c r="B766" s="175"/>
      <c r="C766" s="175"/>
      <c r="E766" s="176"/>
      <c r="F766" s="207" t="str">
        <f>IF(OR(D766="",E766=""),"",ROUND(D766/LOOKUP(E766,SMMLV!$A$2:$A$36,SMMLV!$D$2:$D$106),3))</f>
        <v/>
      </c>
      <c r="K766" s="856">
        <v>77</v>
      </c>
      <c r="L766" s="182">
        <v>1</v>
      </c>
      <c r="M766" s="637" t="str">
        <f t="shared" ref="M766:M775" si="74">IF(SUMIFS($F$5:$F$1200,$B$5:$B$1200,$K$766,$C$5:$C$1200,$L766)=0,"NO APLICA",ROUND(SUMIFS($F$5:$F$1200,$B$5:$B$1200,$K$766,$C$5:$C$1200,$L766),3))</f>
        <v>NO APLICA</v>
      </c>
      <c r="N766" s="637"/>
    </row>
    <row r="767" spans="2:14">
      <c r="B767" s="175"/>
      <c r="C767" s="175"/>
      <c r="E767" s="176"/>
      <c r="F767" s="207" t="str">
        <f>IF(OR(D767="",E767=""),"",ROUND(D767/LOOKUP(E767,SMMLV!$A$2:$A$36,SMMLV!$D$2:$D$106),3))</f>
        <v/>
      </c>
      <c r="K767" s="856"/>
      <c r="L767" s="182">
        <v>2</v>
      </c>
      <c r="M767" s="637" t="str">
        <f t="shared" si="74"/>
        <v>NO APLICA</v>
      </c>
      <c r="N767" s="637"/>
    </row>
    <row r="768" spans="2:14">
      <c r="B768" s="175"/>
      <c r="C768" s="175"/>
      <c r="E768" s="176"/>
      <c r="F768" s="207" t="str">
        <f>IF(OR(D768="",E768=""),"",ROUND(D768/LOOKUP(E768,SMMLV!$A$2:$A$36,SMMLV!$D$2:$D$106),3))</f>
        <v/>
      </c>
      <c r="K768" s="856"/>
      <c r="L768" s="182">
        <v>3</v>
      </c>
      <c r="M768" s="637" t="str">
        <f t="shared" si="74"/>
        <v>NO APLICA</v>
      </c>
      <c r="N768" s="637"/>
    </row>
    <row r="769" spans="2:14">
      <c r="B769" s="175"/>
      <c r="C769" s="175"/>
      <c r="E769" s="176"/>
      <c r="F769" s="207" t="str">
        <f>IF(OR(D769="",E769=""),"",ROUND(D769/LOOKUP(E769,SMMLV!$A$2:$A$36,SMMLV!$D$2:$D$106),3))</f>
        <v/>
      </c>
      <c r="K769" s="856"/>
      <c r="L769" s="182">
        <v>4</v>
      </c>
      <c r="M769" s="637" t="str">
        <f t="shared" si="74"/>
        <v>NO APLICA</v>
      </c>
      <c r="N769" s="637"/>
    </row>
    <row r="770" spans="2:14">
      <c r="B770" s="175"/>
      <c r="C770" s="175"/>
      <c r="E770" s="176"/>
      <c r="F770" s="207" t="str">
        <f>IF(OR(D770="",E770=""),"",ROUND(D770/LOOKUP(E770,SMMLV!$A$2:$A$36,SMMLV!$D$2:$D$106),3))</f>
        <v/>
      </c>
      <c r="K770" s="856"/>
      <c r="L770" s="182">
        <v>5</v>
      </c>
      <c r="M770" s="637" t="str">
        <f t="shared" si="74"/>
        <v>NO APLICA</v>
      </c>
      <c r="N770" s="637"/>
    </row>
    <row r="771" spans="2:14">
      <c r="B771" s="175"/>
      <c r="C771" s="175"/>
      <c r="E771" s="176"/>
      <c r="F771" s="207" t="str">
        <f>IF(OR(D771="",E771=""),"",ROUND(D771/LOOKUP(E771,SMMLV!$A$2:$A$36,SMMLV!$D$2:$D$106),3))</f>
        <v/>
      </c>
      <c r="K771" s="856"/>
      <c r="L771" s="182">
        <v>6</v>
      </c>
      <c r="M771" s="637" t="str">
        <f t="shared" si="74"/>
        <v>NO APLICA</v>
      </c>
      <c r="N771" s="637"/>
    </row>
    <row r="772" spans="2:14">
      <c r="B772" s="175"/>
      <c r="C772" s="175"/>
      <c r="E772" s="176"/>
      <c r="F772" s="207" t="str">
        <f>IF(OR(D772="",E772=""),"",ROUND(D772/LOOKUP(E772,SMMLV!$A$2:$A$36,SMMLV!$D$2:$D$106),3))</f>
        <v/>
      </c>
      <c r="K772" s="856"/>
      <c r="L772" s="182">
        <v>7</v>
      </c>
      <c r="M772" s="637" t="str">
        <f t="shared" si="74"/>
        <v>NO APLICA</v>
      </c>
      <c r="N772" s="637"/>
    </row>
    <row r="773" spans="2:14">
      <c r="B773" s="175"/>
      <c r="C773" s="175"/>
      <c r="E773" s="176"/>
      <c r="F773" s="207" t="str">
        <f>IF(OR(D773="",E773=""),"",ROUND(D773/LOOKUP(E773,SMMLV!$A$2:$A$36,SMMLV!$D$2:$D$106),3))</f>
        <v/>
      </c>
      <c r="K773" s="856"/>
      <c r="L773" s="182">
        <v>8</v>
      </c>
      <c r="M773" s="637" t="str">
        <f t="shared" si="74"/>
        <v>NO APLICA</v>
      </c>
      <c r="N773" s="637"/>
    </row>
    <row r="774" spans="2:14">
      <c r="B774" s="175"/>
      <c r="C774" s="175"/>
      <c r="E774" s="176"/>
      <c r="F774" s="207" t="str">
        <f>IF(OR(D774="",E774=""),"",ROUND(D774/LOOKUP(E774,SMMLV!$A$2:$A$36,SMMLV!$D$2:$D$106),3))</f>
        <v/>
      </c>
      <c r="K774" s="856"/>
      <c r="L774" s="182">
        <v>9</v>
      </c>
      <c r="M774" s="637" t="str">
        <f t="shared" si="74"/>
        <v>NO APLICA</v>
      </c>
      <c r="N774" s="637"/>
    </row>
    <row r="775" spans="2:14">
      <c r="B775" s="175"/>
      <c r="C775" s="175"/>
      <c r="E775" s="176"/>
      <c r="F775" s="207" t="str">
        <f>IF(OR(D775="",E775=""),"",ROUND(D775/LOOKUP(E775,SMMLV!$A$2:$A$36,SMMLV!$D$2:$D$106),3))</f>
        <v/>
      </c>
      <c r="K775" s="856"/>
      <c r="L775" s="182">
        <v>10</v>
      </c>
      <c r="M775" s="637" t="str">
        <f t="shared" si="74"/>
        <v>NO APLICA</v>
      </c>
      <c r="N775" s="637"/>
    </row>
    <row r="776" spans="2:14">
      <c r="B776" s="175"/>
      <c r="C776" s="175"/>
      <c r="E776" s="176"/>
      <c r="F776" s="207" t="str">
        <f>IF(OR(D776="",E776=""),"",ROUND(D776/LOOKUP(E776,SMMLV!$A$2:$A$36,SMMLV!$D$2:$D$106),3))</f>
        <v/>
      </c>
      <c r="K776" s="856">
        <v>78</v>
      </c>
      <c r="L776" s="182">
        <v>1</v>
      </c>
      <c r="M776" s="637" t="str">
        <f t="shared" ref="M776:M785" si="75">IF(SUMIFS($F$5:$F$1200,$B$5:$B$1200,$K$776,$C$5:$C$1200,$L776)=0,"NO APLICA",ROUND(SUMIFS($F$5:$F$1200,$B$5:$B$1200,$K$776,$C$5:$C$1200,$L776),3))</f>
        <v>NO APLICA</v>
      </c>
      <c r="N776" s="637"/>
    </row>
    <row r="777" spans="2:14">
      <c r="B777" s="175"/>
      <c r="C777" s="175"/>
      <c r="E777" s="176"/>
      <c r="F777" s="207" t="str">
        <f>IF(OR(D777="",E777=""),"",ROUND(D777/LOOKUP(E777,SMMLV!$A$2:$A$36,SMMLV!$D$2:$D$106),3))</f>
        <v/>
      </c>
      <c r="K777" s="856"/>
      <c r="L777" s="182">
        <v>2</v>
      </c>
      <c r="M777" s="637" t="str">
        <f t="shared" si="75"/>
        <v>NO APLICA</v>
      </c>
      <c r="N777" s="637"/>
    </row>
    <row r="778" spans="2:14">
      <c r="B778" s="175"/>
      <c r="C778" s="175"/>
      <c r="E778" s="176"/>
      <c r="F778" s="207" t="str">
        <f>IF(OR(D778="",E778=""),"",ROUND(D778/LOOKUP(E778,SMMLV!$A$2:$A$36,SMMLV!$D$2:$D$106),3))</f>
        <v/>
      </c>
      <c r="K778" s="856"/>
      <c r="L778" s="182">
        <v>3</v>
      </c>
      <c r="M778" s="637" t="str">
        <f t="shared" si="75"/>
        <v>NO APLICA</v>
      </c>
      <c r="N778" s="637"/>
    </row>
    <row r="779" spans="2:14">
      <c r="B779" s="175"/>
      <c r="C779" s="175"/>
      <c r="E779" s="176"/>
      <c r="F779" s="207" t="str">
        <f>IF(OR(D779="",E779=""),"",ROUND(D779/LOOKUP(E779,SMMLV!$A$2:$A$36,SMMLV!$D$2:$D$106),3))</f>
        <v/>
      </c>
      <c r="K779" s="856"/>
      <c r="L779" s="182">
        <v>4</v>
      </c>
      <c r="M779" s="637" t="str">
        <f t="shared" si="75"/>
        <v>NO APLICA</v>
      </c>
      <c r="N779" s="637"/>
    </row>
    <row r="780" spans="2:14">
      <c r="B780" s="175"/>
      <c r="C780" s="175"/>
      <c r="E780" s="176"/>
      <c r="F780" s="207" t="str">
        <f>IF(OR(D780="",E780=""),"",ROUND(D780/LOOKUP(E780,SMMLV!$A$2:$A$36,SMMLV!$D$2:$D$106),3))</f>
        <v/>
      </c>
      <c r="K780" s="856"/>
      <c r="L780" s="182">
        <v>5</v>
      </c>
      <c r="M780" s="637" t="str">
        <f t="shared" si="75"/>
        <v>NO APLICA</v>
      </c>
      <c r="N780" s="637"/>
    </row>
    <row r="781" spans="2:14">
      <c r="B781" s="175"/>
      <c r="C781" s="175"/>
      <c r="E781" s="176"/>
      <c r="F781" s="207" t="str">
        <f>IF(OR(D781="",E781=""),"",ROUND(D781/LOOKUP(E781,SMMLV!$A$2:$A$36,SMMLV!$D$2:$D$106),3))</f>
        <v/>
      </c>
      <c r="K781" s="856"/>
      <c r="L781" s="182">
        <v>6</v>
      </c>
      <c r="M781" s="637" t="str">
        <f t="shared" si="75"/>
        <v>NO APLICA</v>
      </c>
      <c r="N781" s="637"/>
    </row>
    <row r="782" spans="2:14">
      <c r="B782" s="175"/>
      <c r="C782" s="175"/>
      <c r="E782" s="176"/>
      <c r="F782" s="207" t="str">
        <f>IF(OR(D782="",E782=""),"",ROUND(D782/LOOKUP(E782,SMMLV!$A$2:$A$36,SMMLV!$D$2:$D$106),3))</f>
        <v/>
      </c>
      <c r="K782" s="856"/>
      <c r="L782" s="182">
        <v>7</v>
      </c>
      <c r="M782" s="637" t="str">
        <f t="shared" si="75"/>
        <v>NO APLICA</v>
      </c>
      <c r="N782" s="637"/>
    </row>
    <row r="783" spans="2:14">
      <c r="B783" s="175"/>
      <c r="C783" s="175"/>
      <c r="E783" s="176"/>
      <c r="F783" s="207" t="str">
        <f>IF(OR(D783="",E783=""),"",ROUND(D783/LOOKUP(E783,SMMLV!$A$2:$A$36,SMMLV!$D$2:$D$106),3))</f>
        <v/>
      </c>
      <c r="K783" s="856"/>
      <c r="L783" s="182">
        <v>8</v>
      </c>
      <c r="M783" s="637" t="str">
        <f t="shared" si="75"/>
        <v>NO APLICA</v>
      </c>
      <c r="N783" s="637"/>
    </row>
    <row r="784" spans="2:14">
      <c r="B784" s="175"/>
      <c r="C784" s="175"/>
      <c r="E784" s="176"/>
      <c r="F784" s="207" t="str">
        <f>IF(OR(D784="",E784=""),"",ROUND(D784/LOOKUP(E784,SMMLV!$A$2:$A$36,SMMLV!$D$2:$D$106),3))</f>
        <v/>
      </c>
      <c r="K784" s="856"/>
      <c r="L784" s="182">
        <v>9</v>
      </c>
      <c r="M784" s="637" t="str">
        <f t="shared" si="75"/>
        <v>NO APLICA</v>
      </c>
      <c r="N784" s="637"/>
    </row>
    <row r="785" spans="2:14">
      <c r="B785" s="175"/>
      <c r="C785" s="175"/>
      <c r="E785" s="176"/>
      <c r="F785" s="207" t="str">
        <f>IF(OR(D785="",E785=""),"",ROUND(D785/LOOKUP(E785,SMMLV!$A$2:$A$36,SMMLV!$D$2:$D$106),3))</f>
        <v/>
      </c>
      <c r="K785" s="856"/>
      <c r="L785" s="182">
        <v>10</v>
      </c>
      <c r="M785" s="637" t="str">
        <f t="shared" si="75"/>
        <v>NO APLICA</v>
      </c>
      <c r="N785" s="637"/>
    </row>
    <row r="786" spans="2:14">
      <c r="B786" s="175"/>
      <c r="C786" s="175"/>
      <c r="E786" s="176"/>
      <c r="F786" s="207" t="str">
        <f>IF(OR(D786="",E786=""),"",ROUND(D786/LOOKUP(E786,SMMLV!$A$2:$A$36,SMMLV!$D$2:$D$106),3))</f>
        <v/>
      </c>
      <c r="K786" s="856">
        <v>79</v>
      </c>
      <c r="L786" s="182">
        <v>1</v>
      </c>
      <c r="M786" s="637" t="str">
        <f t="shared" ref="M786:M795" si="76">IF(SUMIFS($F$5:$F$1200,$B$5:$B$1200,$K$786,$C$5:$C$1200,$L786)=0,"NO APLICA",ROUND(SUMIFS($F$5:$F$1200,$B$5:$B$1200,$K$786,$C$5:$C$1200,$L786),3))</f>
        <v>NO APLICA</v>
      </c>
      <c r="N786" s="637"/>
    </row>
    <row r="787" spans="2:14">
      <c r="B787" s="175"/>
      <c r="C787" s="175"/>
      <c r="E787" s="176"/>
      <c r="F787" s="207" t="str">
        <f>IF(OR(D787="",E787=""),"",ROUND(D787/LOOKUP(E787,SMMLV!$A$2:$A$36,SMMLV!$D$2:$D$106),3))</f>
        <v/>
      </c>
      <c r="K787" s="856"/>
      <c r="L787" s="182">
        <v>2</v>
      </c>
      <c r="M787" s="637" t="str">
        <f t="shared" si="76"/>
        <v>NO APLICA</v>
      </c>
      <c r="N787" s="637"/>
    </row>
    <row r="788" spans="2:14">
      <c r="B788" s="175"/>
      <c r="C788" s="175"/>
      <c r="E788" s="176"/>
      <c r="F788" s="207" t="str">
        <f>IF(OR(D788="",E788=""),"",ROUND(D788/LOOKUP(E788,SMMLV!$A$2:$A$36,SMMLV!$D$2:$D$106),3))</f>
        <v/>
      </c>
      <c r="K788" s="856"/>
      <c r="L788" s="182">
        <v>3</v>
      </c>
      <c r="M788" s="637" t="str">
        <f t="shared" si="76"/>
        <v>NO APLICA</v>
      </c>
      <c r="N788" s="637"/>
    </row>
    <row r="789" spans="2:14">
      <c r="B789" s="175"/>
      <c r="C789" s="175"/>
      <c r="E789" s="176"/>
      <c r="F789" s="207" t="str">
        <f>IF(OR(D789="",E789=""),"",ROUND(D789/LOOKUP(E789,SMMLV!$A$2:$A$36,SMMLV!$D$2:$D$106),3))</f>
        <v/>
      </c>
      <c r="K789" s="856"/>
      <c r="L789" s="182">
        <v>4</v>
      </c>
      <c r="M789" s="637" t="str">
        <f t="shared" si="76"/>
        <v>NO APLICA</v>
      </c>
      <c r="N789" s="637"/>
    </row>
    <row r="790" spans="2:14">
      <c r="B790" s="175"/>
      <c r="C790" s="175"/>
      <c r="E790" s="176"/>
      <c r="F790" s="207" t="str">
        <f>IF(OR(D790="",E790=""),"",ROUND(D790/LOOKUP(E790,SMMLV!$A$2:$A$36,SMMLV!$D$2:$D$106),3))</f>
        <v/>
      </c>
      <c r="K790" s="856"/>
      <c r="L790" s="182">
        <v>5</v>
      </c>
      <c r="M790" s="637" t="str">
        <f t="shared" si="76"/>
        <v>NO APLICA</v>
      </c>
      <c r="N790" s="637"/>
    </row>
    <row r="791" spans="2:14">
      <c r="B791" s="175"/>
      <c r="C791" s="175"/>
      <c r="E791" s="176"/>
      <c r="F791" s="207" t="str">
        <f>IF(OR(D791="",E791=""),"",ROUND(D791/LOOKUP(E791,SMMLV!$A$2:$A$36,SMMLV!$D$2:$D$106),3))</f>
        <v/>
      </c>
      <c r="K791" s="856"/>
      <c r="L791" s="182">
        <v>6</v>
      </c>
      <c r="M791" s="637" t="str">
        <f t="shared" si="76"/>
        <v>NO APLICA</v>
      </c>
      <c r="N791" s="637"/>
    </row>
    <row r="792" spans="2:14">
      <c r="B792" s="175"/>
      <c r="C792" s="175"/>
      <c r="E792" s="176"/>
      <c r="F792" s="207" t="str">
        <f>IF(OR(D792="",E792=""),"",ROUND(D792/LOOKUP(E792,SMMLV!$A$2:$A$36,SMMLV!$D$2:$D$106),3))</f>
        <v/>
      </c>
      <c r="K792" s="856"/>
      <c r="L792" s="182">
        <v>7</v>
      </c>
      <c r="M792" s="637" t="str">
        <f t="shared" si="76"/>
        <v>NO APLICA</v>
      </c>
      <c r="N792" s="637"/>
    </row>
    <row r="793" spans="2:14">
      <c r="B793" s="175"/>
      <c r="C793" s="175"/>
      <c r="E793" s="176"/>
      <c r="F793" s="207" t="str">
        <f>IF(OR(D793="",E793=""),"",ROUND(D793/LOOKUP(E793,SMMLV!$A$2:$A$36,SMMLV!$D$2:$D$106),3))</f>
        <v/>
      </c>
      <c r="K793" s="856"/>
      <c r="L793" s="182">
        <v>8</v>
      </c>
      <c r="M793" s="637" t="str">
        <f t="shared" si="76"/>
        <v>NO APLICA</v>
      </c>
      <c r="N793" s="637"/>
    </row>
    <row r="794" spans="2:14">
      <c r="B794" s="175"/>
      <c r="C794" s="175"/>
      <c r="E794" s="176"/>
      <c r="F794" s="207" t="str">
        <f>IF(OR(D794="",E794=""),"",ROUND(D794/LOOKUP(E794,SMMLV!$A$2:$A$36,SMMLV!$D$2:$D$106),3))</f>
        <v/>
      </c>
      <c r="K794" s="856"/>
      <c r="L794" s="182">
        <v>9</v>
      </c>
      <c r="M794" s="637" t="str">
        <f t="shared" si="76"/>
        <v>NO APLICA</v>
      </c>
      <c r="N794" s="637"/>
    </row>
    <row r="795" spans="2:14">
      <c r="B795" s="175"/>
      <c r="C795" s="175"/>
      <c r="E795" s="176"/>
      <c r="F795" s="207" t="str">
        <f>IF(OR(D795="",E795=""),"",ROUND(D795/LOOKUP(E795,SMMLV!$A$2:$A$36,SMMLV!$D$2:$D$106),3))</f>
        <v/>
      </c>
      <c r="K795" s="856"/>
      <c r="L795" s="182">
        <v>10</v>
      </c>
      <c r="M795" s="637" t="str">
        <f t="shared" si="76"/>
        <v>NO APLICA</v>
      </c>
      <c r="N795" s="637"/>
    </row>
    <row r="796" spans="2:14">
      <c r="B796" s="175"/>
      <c r="C796" s="175"/>
      <c r="E796" s="176"/>
      <c r="F796" s="207" t="str">
        <f>IF(OR(D796="",E796=""),"",ROUND(D796/LOOKUP(E796,SMMLV!$A$2:$A$36,SMMLV!$D$2:$D$106),3))</f>
        <v/>
      </c>
      <c r="K796" s="856">
        <v>80</v>
      </c>
      <c r="L796" s="182">
        <v>1</v>
      </c>
      <c r="M796" s="637" t="str">
        <f t="shared" ref="M796:M805" si="77">IF(SUMIFS($F$5:$F$1200,$B$5:$B$1200,$K$796,$C$5:$C$1200,$L796)=0,"NO APLICA",ROUND(SUMIFS($F$5:$F$1200,$B$5:$B$1200,$K$796,$C$5:$C$1200,$L796),3))</f>
        <v>NO APLICA</v>
      </c>
      <c r="N796" s="637"/>
    </row>
    <row r="797" spans="2:14">
      <c r="B797" s="175"/>
      <c r="C797" s="175"/>
      <c r="E797" s="176"/>
      <c r="F797" s="207" t="str">
        <f>IF(OR(D797="",E797=""),"",ROUND(D797/LOOKUP(E797,SMMLV!$A$2:$A$36,SMMLV!$D$2:$D$106),3))</f>
        <v/>
      </c>
      <c r="K797" s="856"/>
      <c r="L797" s="182">
        <v>2</v>
      </c>
      <c r="M797" s="637" t="str">
        <f t="shared" si="77"/>
        <v>NO APLICA</v>
      </c>
      <c r="N797" s="637"/>
    </row>
    <row r="798" spans="2:14">
      <c r="B798" s="175"/>
      <c r="C798" s="175"/>
      <c r="E798" s="176"/>
      <c r="F798" s="207" t="str">
        <f>IF(OR(D798="",E798=""),"",ROUND(D798/LOOKUP(E798,SMMLV!$A$2:$A$36,SMMLV!$D$2:$D$106),3))</f>
        <v/>
      </c>
      <c r="K798" s="856"/>
      <c r="L798" s="182">
        <v>3</v>
      </c>
      <c r="M798" s="637" t="str">
        <f t="shared" si="77"/>
        <v>NO APLICA</v>
      </c>
      <c r="N798" s="637"/>
    </row>
    <row r="799" spans="2:14">
      <c r="B799" s="175"/>
      <c r="C799" s="175"/>
      <c r="E799" s="176"/>
      <c r="F799" s="207" t="str">
        <f>IF(OR(D799="",E799=""),"",ROUND(D799/LOOKUP(E799,SMMLV!$A$2:$A$36,SMMLV!$D$2:$D$106),3))</f>
        <v/>
      </c>
      <c r="K799" s="856"/>
      <c r="L799" s="182">
        <v>4</v>
      </c>
      <c r="M799" s="637" t="str">
        <f t="shared" si="77"/>
        <v>NO APLICA</v>
      </c>
      <c r="N799" s="637"/>
    </row>
    <row r="800" spans="2:14">
      <c r="B800" s="175"/>
      <c r="C800" s="175"/>
      <c r="E800" s="176"/>
      <c r="F800" s="207" t="str">
        <f>IF(OR(D800="",E800=""),"",ROUND(D800/LOOKUP(E800,SMMLV!$A$2:$A$36,SMMLV!$D$2:$D$106),3))</f>
        <v/>
      </c>
      <c r="K800" s="856"/>
      <c r="L800" s="182">
        <v>5</v>
      </c>
      <c r="M800" s="637" t="str">
        <f t="shared" si="77"/>
        <v>NO APLICA</v>
      </c>
      <c r="N800" s="637"/>
    </row>
    <row r="801" spans="2:14">
      <c r="B801" s="175"/>
      <c r="C801" s="175"/>
      <c r="E801" s="176"/>
      <c r="F801" s="207" t="str">
        <f>IF(OR(D801="",E801=""),"",ROUND(D801/LOOKUP(E801,SMMLV!$A$2:$A$36,SMMLV!$D$2:$D$106),3))</f>
        <v/>
      </c>
      <c r="K801" s="856"/>
      <c r="L801" s="182">
        <v>6</v>
      </c>
      <c r="M801" s="637" t="str">
        <f t="shared" si="77"/>
        <v>NO APLICA</v>
      </c>
      <c r="N801" s="637"/>
    </row>
    <row r="802" spans="2:14">
      <c r="B802" s="175"/>
      <c r="C802" s="175"/>
      <c r="E802" s="176"/>
      <c r="F802" s="207" t="str">
        <f>IF(OR(D802="",E802=""),"",ROUND(D802/LOOKUP(E802,SMMLV!$A$2:$A$36,SMMLV!$D$2:$D$106),3))</f>
        <v/>
      </c>
      <c r="K802" s="856"/>
      <c r="L802" s="182">
        <v>7</v>
      </c>
      <c r="M802" s="637" t="str">
        <f t="shared" si="77"/>
        <v>NO APLICA</v>
      </c>
      <c r="N802" s="637"/>
    </row>
    <row r="803" spans="2:14">
      <c r="B803" s="175"/>
      <c r="C803" s="175"/>
      <c r="E803" s="176"/>
      <c r="F803" s="207" t="str">
        <f>IF(OR(D803="",E803=""),"",ROUND(D803/LOOKUP(E803,SMMLV!$A$2:$A$36,SMMLV!$D$2:$D$106),3))</f>
        <v/>
      </c>
      <c r="K803" s="856"/>
      <c r="L803" s="182">
        <v>8</v>
      </c>
      <c r="M803" s="637" t="str">
        <f t="shared" si="77"/>
        <v>NO APLICA</v>
      </c>
      <c r="N803" s="637"/>
    </row>
    <row r="804" spans="2:14">
      <c r="B804" s="175"/>
      <c r="C804" s="175"/>
      <c r="E804" s="176"/>
      <c r="F804" s="207" t="str">
        <f>IF(OR(D804="",E804=""),"",ROUND(D804/LOOKUP(E804,SMMLV!$A$2:$A$36,SMMLV!$D$2:$D$106),3))</f>
        <v/>
      </c>
      <c r="K804" s="856"/>
      <c r="L804" s="182">
        <v>9</v>
      </c>
      <c r="M804" s="637" t="str">
        <f t="shared" si="77"/>
        <v>NO APLICA</v>
      </c>
      <c r="N804" s="637"/>
    </row>
    <row r="805" spans="2:14">
      <c r="B805" s="175"/>
      <c r="C805" s="175"/>
      <c r="E805" s="176"/>
      <c r="F805" s="207" t="str">
        <f>IF(OR(D805="",E805=""),"",ROUND(D805/LOOKUP(E805,SMMLV!$A$2:$A$36,SMMLV!$D$2:$D$106),3))</f>
        <v/>
      </c>
      <c r="K805" s="856"/>
      <c r="L805" s="182">
        <v>10</v>
      </c>
      <c r="M805" s="637" t="str">
        <f t="shared" si="77"/>
        <v>NO APLICA</v>
      </c>
      <c r="N805" s="637"/>
    </row>
    <row r="806" spans="2:14">
      <c r="B806" s="175"/>
      <c r="C806" s="175"/>
      <c r="E806" s="176"/>
      <c r="F806" s="207" t="str">
        <f>IF(OR(D806="",E806=""),"",ROUND(D806/LOOKUP(E806,SMMLV!$A$2:$A$36,SMMLV!$D$2:$D$106),3))</f>
        <v/>
      </c>
      <c r="K806" s="856">
        <v>81</v>
      </c>
      <c r="L806" s="182">
        <v>1</v>
      </c>
      <c r="M806" s="637" t="str">
        <f t="shared" ref="M806:M815" si="78">IF(SUMIFS($F$5:$F$1200,$B$5:$B$1200,$K$806,$C$5:$C$1200,$L806)=0,"NO APLICA",ROUND(SUMIFS($F$5:$F$1200,$B$5:$B$1200,$K$806,$C$5:$C$1200,$L806),3))</f>
        <v>NO APLICA</v>
      </c>
      <c r="N806" s="637"/>
    </row>
    <row r="807" spans="2:14">
      <c r="B807" s="175"/>
      <c r="C807" s="175"/>
      <c r="E807" s="176"/>
      <c r="F807" s="207" t="str">
        <f>IF(OR(D807="",E807=""),"",ROUND(D807/LOOKUP(E807,SMMLV!$A$2:$A$36,SMMLV!$D$2:$D$106),3))</f>
        <v/>
      </c>
      <c r="K807" s="856"/>
      <c r="L807" s="182">
        <v>2</v>
      </c>
      <c r="M807" s="637" t="str">
        <f t="shared" si="78"/>
        <v>NO APLICA</v>
      </c>
      <c r="N807" s="637"/>
    </row>
    <row r="808" spans="2:14">
      <c r="B808" s="175"/>
      <c r="C808" s="175"/>
      <c r="E808" s="176"/>
      <c r="F808" s="207" t="str">
        <f>IF(OR(D808="",E808=""),"",ROUND(D808/LOOKUP(E808,SMMLV!$A$2:$A$36,SMMLV!$D$2:$D$106),3))</f>
        <v/>
      </c>
      <c r="K808" s="856"/>
      <c r="L808" s="182">
        <v>3</v>
      </c>
      <c r="M808" s="637" t="str">
        <f t="shared" si="78"/>
        <v>NO APLICA</v>
      </c>
      <c r="N808" s="637"/>
    </row>
    <row r="809" spans="2:14">
      <c r="B809" s="175"/>
      <c r="C809" s="175"/>
      <c r="E809" s="176"/>
      <c r="F809" s="207" t="str">
        <f>IF(OR(D809="",E809=""),"",ROUND(D809/LOOKUP(E809,SMMLV!$A$2:$A$36,SMMLV!$D$2:$D$106),3))</f>
        <v/>
      </c>
      <c r="K809" s="856"/>
      <c r="L809" s="182">
        <v>4</v>
      </c>
      <c r="M809" s="637" t="str">
        <f t="shared" si="78"/>
        <v>NO APLICA</v>
      </c>
      <c r="N809" s="637"/>
    </row>
    <row r="810" spans="2:14">
      <c r="B810" s="175"/>
      <c r="C810" s="175"/>
      <c r="E810" s="176"/>
      <c r="F810" s="207" t="str">
        <f>IF(OR(D810="",E810=""),"",ROUND(D810/LOOKUP(E810,SMMLV!$A$2:$A$36,SMMLV!$D$2:$D$106),3))</f>
        <v/>
      </c>
      <c r="K810" s="856"/>
      <c r="L810" s="182">
        <v>5</v>
      </c>
      <c r="M810" s="637" t="str">
        <f t="shared" si="78"/>
        <v>NO APLICA</v>
      </c>
      <c r="N810" s="637"/>
    </row>
    <row r="811" spans="2:14">
      <c r="B811" s="175"/>
      <c r="C811" s="175"/>
      <c r="E811" s="176"/>
      <c r="F811" s="207" t="str">
        <f>IF(OR(D811="",E811=""),"",ROUND(D811/LOOKUP(E811,SMMLV!$A$2:$A$36,SMMLV!$D$2:$D$106),3))</f>
        <v/>
      </c>
      <c r="K811" s="856"/>
      <c r="L811" s="182">
        <v>6</v>
      </c>
      <c r="M811" s="637" t="str">
        <f t="shared" si="78"/>
        <v>NO APLICA</v>
      </c>
      <c r="N811" s="637"/>
    </row>
    <row r="812" spans="2:14">
      <c r="B812" s="175"/>
      <c r="C812" s="175"/>
      <c r="E812" s="176"/>
      <c r="F812" s="207" t="str">
        <f>IF(OR(D812="",E812=""),"",ROUND(D812/LOOKUP(E812,SMMLV!$A$2:$A$36,SMMLV!$D$2:$D$106),3))</f>
        <v/>
      </c>
      <c r="K812" s="856"/>
      <c r="L812" s="182">
        <v>7</v>
      </c>
      <c r="M812" s="637" t="str">
        <f t="shared" si="78"/>
        <v>NO APLICA</v>
      </c>
      <c r="N812" s="637"/>
    </row>
    <row r="813" spans="2:14">
      <c r="B813" s="175"/>
      <c r="C813" s="175"/>
      <c r="E813" s="176"/>
      <c r="F813" s="207" t="str">
        <f>IF(OR(D813="",E813=""),"",ROUND(D813/LOOKUP(E813,SMMLV!$A$2:$A$36,SMMLV!$D$2:$D$106),3))</f>
        <v/>
      </c>
      <c r="K813" s="856"/>
      <c r="L813" s="182">
        <v>8</v>
      </c>
      <c r="M813" s="637" t="str">
        <f t="shared" si="78"/>
        <v>NO APLICA</v>
      </c>
      <c r="N813" s="637"/>
    </row>
    <row r="814" spans="2:14">
      <c r="B814" s="175"/>
      <c r="C814" s="175"/>
      <c r="E814" s="176"/>
      <c r="F814" s="207" t="str">
        <f>IF(OR(D814="",E814=""),"",ROUND(D814/LOOKUP(E814,SMMLV!$A$2:$A$36,SMMLV!$D$2:$D$106),3))</f>
        <v/>
      </c>
      <c r="K814" s="856"/>
      <c r="L814" s="182">
        <v>9</v>
      </c>
      <c r="M814" s="637" t="str">
        <f t="shared" si="78"/>
        <v>NO APLICA</v>
      </c>
      <c r="N814" s="637"/>
    </row>
    <row r="815" spans="2:14">
      <c r="B815" s="175"/>
      <c r="C815" s="175"/>
      <c r="E815" s="176"/>
      <c r="F815" s="207" t="str">
        <f>IF(OR(D815="",E815=""),"",ROUND(D815/LOOKUP(E815,SMMLV!$A$2:$A$36,SMMLV!$D$2:$D$106),3))</f>
        <v/>
      </c>
      <c r="K815" s="856"/>
      <c r="L815" s="182">
        <v>10</v>
      </c>
      <c r="M815" s="637" t="str">
        <f t="shared" si="78"/>
        <v>NO APLICA</v>
      </c>
      <c r="N815" s="637"/>
    </row>
    <row r="816" spans="2:14">
      <c r="B816" s="175"/>
      <c r="C816" s="175"/>
      <c r="E816" s="176"/>
      <c r="F816" s="207" t="str">
        <f>IF(OR(D816="",E816=""),"",ROUND(D816/LOOKUP(E816,SMMLV!$A$2:$A$36,SMMLV!$D$2:$D$106),3))</f>
        <v/>
      </c>
      <c r="K816" s="856">
        <v>82</v>
      </c>
      <c r="L816" s="182">
        <v>1</v>
      </c>
      <c r="M816" s="637" t="str">
        <f t="shared" ref="M816:M825" si="79">IF(SUMIFS($F$5:$F$1200,$B$5:$B$1200,$K$816,$C$5:$C$1200,$L816)=0,"NO APLICA",ROUND(SUMIFS($F$5:$F$1200,$B$5:$B$1200,$K$816,$C$5:$C$1200,$L816),3))</f>
        <v>NO APLICA</v>
      </c>
      <c r="N816" s="637"/>
    </row>
    <row r="817" spans="2:14">
      <c r="B817" s="175"/>
      <c r="C817" s="175"/>
      <c r="E817" s="176"/>
      <c r="F817" s="207" t="str">
        <f>IF(OR(D817="",E817=""),"",ROUND(D817/LOOKUP(E817,SMMLV!$A$2:$A$36,SMMLV!$D$2:$D$106),3))</f>
        <v/>
      </c>
      <c r="K817" s="856"/>
      <c r="L817" s="182">
        <v>2</v>
      </c>
      <c r="M817" s="637" t="str">
        <f t="shared" si="79"/>
        <v>NO APLICA</v>
      </c>
      <c r="N817" s="637"/>
    </row>
    <row r="818" spans="2:14">
      <c r="B818" s="175"/>
      <c r="C818" s="175"/>
      <c r="E818" s="176"/>
      <c r="F818" s="207" t="str">
        <f>IF(OR(D818="",E818=""),"",ROUND(D818/LOOKUP(E818,SMMLV!$A$2:$A$36,SMMLV!$D$2:$D$106),3))</f>
        <v/>
      </c>
      <c r="K818" s="856"/>
      <c r="L818" s="182">
        <v>3</v>
      </c>
      <c r="M818" s="637" t="str">
        <f t="shared" si="79"/>
        <v>NO APLICA</v>
      </c>
      <c r="N818" s="637"/>
    </row>
    <row r="819" spans="2:14">
      <c r="B819" s="175"/>
      <c r="C819" s="175"/>
      <c r="E819" s="176"/>
      <c r="F819" s="207" t="str">
        <f>IF(OR(D819="",E819=""),"",ROUND(D819/LOOKUP(E819,SMMLV!$A$2:$A$36,SMMLV!$D$2:$D$106),3))</f>
        <v/>
      </c>
      <c r="K819" s="856"/>
      <c r="L819" s="182">
        <v>4</v>
      </c>
      <c r="M819" s="637" t="str">
        <f t="shared" si="79"/>
        <v>NO APLICA</v>
      </c>
      <c r="N819" s="637"/>
    </row>
    <row r="820" spans="2:14">
      <c r="B820" s="175"/>
      <c r="C820" s="175"/>
      <c r="E820" s="176"/>
      <c r="F820" s="207" t="str">
        <f>IF(OR(D820="",E820=""),"",ROUND(D820/LOOKUP(E820,SMMLV!$A$2:$A$36,SMMLV!$D$2:$D$106),3))</f>
        <v/>
      </c>
      <c r="K820" s="856"/>
      <c r="L820" s="182">
        <v>5</v>
      </c>
      <c r="M820" s="637" t="str">
        <f t="shared" si="79"/>
        <v>NO APLICA</v>
      </c>
      <c r="N820" s="637"/>
    </row>
    <row r="821" spans="2:14">
      <c r="B821" s="175"/>
      <c r="C821" s="175"/>
      <c r="E821" s="176"/>
      <c r="F821" s="207" t="str">
        <f>IF(OR(D821="",E821=""),"",ROUND(D821/LOOKUP(E821,SMMLV!$A$2:$A$36,SMMLV!$D$2:$D$106),3))</f>
        <v/>
      </c>
      <c r="K821" s="856"/>
      <c r="L821" s="182">
        <v>6</v>
      </c>
      <c r="M821" s="637" t="str">
        <f t="shared" si="79"/>
        <v>NO APLICA</v>
      </c>
      <c r="N821" s="637"/>
    </row>
    <row r="822" spans="2:14">
      <c r="B822" s="175"/>
      <c r="C822" s="175"/>
      <c r="E822" s="176"/>
      <c r="F822" s="207" t="str">
        <f>IF(OR(D822="",E822=""),"",ROUND(D822/LOOKUP(E822,SMMLV!$A$2:$A$36,SMMLV!$D$2:$D$106),3))</f>
        <v/>
      </c>
      <c r="K822" s="856"/>
      <c r="L822" s="182">
        <v>7</v>
      </c>
      <c r="M822" s="637" t="str">
        <f t="shared" si="79"/>
        <v>NO APLICA</v>
      </c>
      <c r="N822" s="637"/>
    </row>
    <row r="823" spans="2:14">
      <c r="B823" s="175"/>
      <c r="C823" s="175"/>
      <c r="E823" s="176"/>
      <c r="F823" s="207" t="str">
        <f>IF(OR(D823="",E823=""),"",ROUND(D823/LOOKUP(E823,SMMLV!$A$2:$A$36,SMMLV!$D$2:$D$106),3))</f>
        <v/>
      </c>
      <c r="K823" s="856"/>
      <c r="L823" s="182">
        <v>8</v>
      </c>
      <c r="M823" s="637" t="str">
        <f t="shared" si="79"/>
        <v>NO APLICA</v>
      </c>
      <c r="N823" s="637"/>
    </row>
    <row r="824" spans="2:14">
      <c r="B824" s="175"/>
      <c r="C824" s="175"/>
      <c r="E824" s="176"/>
      <c r="F824" s="207" t="str">
        <f>IF(OR(D824="",E824=""),"",ROUND(D824/LOOKUP(E824,SMMLV!$A$2:$A$36,SMMLV!$D$2:$D$106),3))</f>
        <v/>
      </c>
      <c r="K824" s="856"/>
      <c r="L824" s="182">
        <v>9</v>
      </c>
      <c r="M824" s="637" t="str">
        <f t="shared" si="79"/>
        <v>NO APLICA</v>
      </c>
      <c r="N824" s="637"/>
    </row>
    <row r="825" spans="2:14">
      <c r="B825" s="175"/>
      <c r="C825" s="175"/>
      <c r="E825" s="176"/>
      <c r="F825" s="207" t="str">
        <f>IF(OR(D825="",E825=""),"",ROUND(D825/LOOKUP(E825,SMMLV!$A$2:$A$36,SMMLV!$D$2:$D$106),3))</f>
        <v/>
      </c>
      <c r="K825" s="856"/>
      <c r="L825" s="182">
        <v>10</v>
      </c>
      <c r="M825" s="637" t="str">
        <f t="shared" si="79"/>
        <v>NO APLICA</v>
      </c>
      <c r="N825" s="637"/>
    </row>
    <row r="826" spans="2:14">
      <c r="B826" s="175"/>
      <c r="C826" s="175"/>
      <c r="E826" s="176"/>
      <c r="F826" s="207" t="str">
        <f>IF(OR(D826="",E826=""),"",ROUND(D826/LOOKUP(E826,SMMLV!$A$2:$A$36,SMMLV!$D$2:$D$106),3))</f>
        <v/>
      </c>
      <c r="K826" s="856">
        <v>83</v>
      </c>
      <c r="L826" s="182">
        <v>1</v>
      </c>
      <c r="M826" s="637" t="str">
        <f t="shared" ref="M826:M835" si="80">IF(SUMIFS($F$5:$F$1200,$B$5:$B$1200,$K$826,$C$5:$C$1200,$L826)=0,"NO APLICA",ROUND(SUMIFS($F$5:$F$1200,$B$5:$B$1200,$K$826,$C$5:$C$1200,$L826),3))</f>
        <v>NO APLICA</v>
      </c>
      <c r="N826" s="637"/>
    </row>
    <row r="827" spans="2:14">
      <c r="B827" s="175"/>
      <c r="C827" s="175"/>
      <c r="E827" s="176"/>
      <c r="F827" s="207" t="str">
        <f>IF(OR(D827="",E827=""),"",ROUND(D827/LOOKUP(E827,SMMLV!$A$2:$A$36,SMMLV!$D$2:$D$106),3))</f>
        <v/>
      </c>
      <c r="K827" s="856"/>
      <c r="L827" s="182">
        <v>2</v>
      </c>
      <c r="M827" s="637" t="str">
        <f t="shared" si="80"/>
        <v>NO APLICA</v>
      </c>
      <c r="N827" s="637"/>
    </row>
    <row r="828" spans="2:14">
      <c r="B828" s="175"/>
      <c r="C828" s="175"/>
      <c r="E828" s="176"/>
      <c r="F828" s="207" t="str">
        <f>IF(OR(D828="",E828=""),"",ROUND(D828/LOOKUP(E828,SMMLV!$A$2:$A$36,SMMLV!$D$2:$D$106),3))</f>
        <v/>
      </c>
      <c r="K828" s="856"/>
      <c r="L828" s="182">
        <v>3</v>
      </c>
      <c r="M828" s="637" t="str">
        <f t="shared" si="80"/>
        <v>NO APLICA</v>
      </c>
      <c r="N828" s="637"/>
    </row>
    <row r="829" spans="2:14">
      <c r="B829" s="175"/>
      <c r="C829" s="175"/>
      <c r="E829" s="176"/>
      <c r="F829" s="207" t="str">
        <f>IF(OR(D829="",E829=""),"",ROUND(D829/LOOKUP(E829,SMMLV!$A$2:$A$36,SMMLV!$D$2:$D$106),3))</f>
        <v/>
      </c>
      <c r="K829" s="856"/>
      <c r="L829" s="182">
        <v>4</v>
      </c>
      <c r="M829" s="637" t="str">
        <f t="shared" si="80"/>
        <v>NO APLICA</v>
      </c>
      <c r="N829" s="637"/>
    </row>
    <row r="830" spans="2:14">
      <c r="B830" s="175"/>
      <c r="C830" s="175"/>
      <c r="E830" s="176"/>
      <c r="F830" s="207" t="str">
        <f>IF(OR(D830="",E830=""),"",ROUND(D830/LOOKUP(E830,SMMLV!$A$2:$A$36,SMMLV!$D$2:$D$106),3))</f>
        <v/>
      </c>
      <c r="K830" s="856"/>
      <c r="L830" s="182">
        <v>5</v>
      </c>
      <c r="M830" s="637" t="str">
        <f t="shared" si="80"/>
        <v>NO APLICA</v>
      </c>
      <c r="N830" s="637"/>
    </row>
    <row r="831" spans="2:14">
      <c r="B831" s="175"/>
      <c r="C831" s="175"/>
      <c r="E831" s="176"/>
      <c r="F831" s="207" t="str">
        <f>IF(OR(D831="",E831=""),"",ROUND(D831/LOOKUP(E831,SMMLV!$A$2:$A$36,SMMLV!$D$2:$D$106),3))</f>
        <v/>
      </c>
      <c r="K831" s="856"/>
      <c r="L831" s="182">
        <v>6</v>
      </c>
      <c r="M831" s="637" t="str">
        <f t="shared" si="80"/>
        <v>NO APLICA</v>
      </c>
      <c r="N831" s="637"/>
    </row>
    <row r="832" spans="2:14">
      <c r="B832" s="175"/>
      <c r="C832" s="175"/>
      <c r="E832" s="176"/>
      <c r="F832" s="207" t="str">
        <f>IF(OR(D832="",E832=""),"",ROUND(D832/LOOKUP(E832,SMMLV!$A$2:$A$36,SMMLV!$D$2:$D$106),3))</f>
        <v/>
      </c>
      <c r="K832" s="856"/>
      <c r="L832" s="182">
        <v>7</v>
      </c>
      <c r="M832" s="637" t="str">
        <f t="shared" si="80"/>
        <v>NO APLICA</v>
      </c>
      <c r="N832" s="637"/>
    </row>
    <row r="833" spans="2:14">
      <c r="B833" s="175"/>
      <c r="C833" s="175"/>
      <c r="E833" s="176"/>
      <c r="F833" s="207" t="str">
        <f>IF(OR(D833="",E833=""),"",ROUND(D833/LOOKUP(E833,SMMLV!$A$2:$A$36,SMMLV!$D$2:$D$106),3))</f>
        <v/>
      </c>
      <c r="K833" s="856"/>
      <c r="L833" s="182">
        <v>8</v>
      </c>
      <c r="M833" s="637" t="str">
        <f t="shared" si="80"/>
        <v>NO APLICA</v>
      </c>
      <c r="N833" s="637"/>
    </row>
    <row r="834" spans="2:14">
      <c r="B834" s="175"/>
      <c r="C834" s="175"/>
      <c r="E834" s="176"/>
      <c r="F834" s="207" t="str">
        <f>IF(OR(D834="",E834=""),"",ROUND(D834/LOOKUP(E834,SMMLV!$A$2:$A$36,SMMLV!$D$2:$D$106),3))</f>
        <v/>
      </c>
      <c r="K834" s="856"/>
      <c r="L834" s="182">
        <v>9</v>
      </c>
      <c r="M834" s="637" t="str">
        <f t="shared" si="80"/>
        <v>NO APLICA</v>
      </c>
      <c r="N834" s="637"/>
    </row>
    <row r="835" spans="2:14">
      <c r="B835" s="175"/>
      <c r="C835" s="175"/>
      <c r="E835" s="176"/>
      <c r="F835" s="207" t="str">
        <f>IF(OR(D835="",E835=""),"",ROUND(D835/LOOKUP(E835,SMMLV!$A$2:$A$36,SMMLV!$D$2:$D$106),3))</f>
        <v/>
      </c>
      <c r="K835" s="856"/>
      <c r="L835" s="182">
        <v>10</v>
      </c>
      <c r="M835" s="637" t="str">
        <f t="shared" si="80"/>
        <v>NO APLICA</v>
      </c>
      <c r="N835" s="637"/>
    </row>
    <row r="836" spans="2:14">
      <c r="B836" s="175"/>
      <c r="C836" s="175"/>
      <c r="E836" s="176"/>
      <c r="F836" s="207" t="str">
        <f>IF(OR(D836="",E836=""),"",ROUND(D836/LOOKUP(E836,SMMLV!$A$2:$A$36,SMMLV!$D$2:$D$106),3))</f>
        <v/>
      </c>
      <c r="K836" s="856">
        <v>84</v>
      </c>
      <c r="L836" s="182">
        <v>1</v>
      </c>
      <c r="M836" s="637" t="str">
        <f t="shared" ref="M836:M845" si="81">IF(SUMIFS($F$5:$F$1200,$B$5:$B$1200,$K$836,$C$5:$C$1200,$L836)=0,"NO APLICA",ROUND(SUMIFS($F$5:$F$1200,$B$5:$B$1200,$K$836,$C$5:$C$1200,$L836),3))</f>
        <v>NO APLICA</v>
      </c>
      <c r="N836" s="637"/>
    </row>
    <row r="837" spans="2:14">
      <c r="B837" s="175"/>
      <c r="C837" s="175"/>
      <c r="E837" s="176"/>
      <c r="F837" s="207" t="str">
        <f>IF(OR(D837="",E837=""),"",ROUND(D837/LOOKUP(E837,SMMLV!$A$2:$A$36,SMMLV!$D$2:$D$106),3))</f>
        <v/>
      </c>
      <c r="K837" s="856"/>
      <c r="L837" s="182">
        <v>2</v>
      </c>
      <c r="M837" s="637" t="str">
        <f t="shared" si="81"/>
        <v>NO APLICA</v>
      </c>
      <c r="N837" s="637"/>
    </row>
    <row r="838" spans="2:14">
      <c r="B838" s="175"/>
      <c r="C838" s="175"/>
      <c r="E838" s="176"/>
      <c r="F838" s="207" t="str">
        <f>IF(OR(D838="",E838=""),"",ROUND(D838/LOOKUP(E838,SMMLV!$A$2:$A$36,SMMLV!$D$2:$D$106),3))</f>
        <v/>
      </c>
      <c r="K838" s="856"/>
      <c r="L838" s="182">
        <v>3</v>
      </c>
      <c r="M838" s="637" t="str">
        <f t="shared" si="81"/>
        <v>NO APLICA</v>
      </c>
      <c r="N838" s="637"/>
    </row>
    <row r="839" spans="2:14">
      <c r="B839" s="175"/>
      <c r="C839" s="175"/>
      <c r="E839" s="176"/>
      <c r="F839" s="207" t="str">
        <f>IF(OR(D839="",E839=""),"",ROUND(D839/LOOKUP(E839,SMMLV!$A$2:$A$36,SMMLV!$D$2:$D$106),3))</f>
        <v/>
      </c>
      <c r="K839" s="856"/>
      <c r="L839" s="182">
        <v>4</v>
      </c>
      <c r="M839" s="637" t="str">
        <f t="shared" si="81"/>
        <v>NO APLICA</v>
      </c>
      <c r="N839" s="637"/>
    </row>
    <row r="840" spans="2:14">
      <c r="B840" s="175"/>
      <c r="C840" s="175"/>
      <c r="E840" s="176"/>
      <c r="F840" s="207" t="str">
        <f>IF(OR(D840="",E840=""),"",ROUND(D840/LOOKUP(E840,SMMLV!$A$2:$A$36,SMMLV!$D$2:$D$106),3))</f>
        <v/>
      </c>
      <c r="K840" s="856"/>
      <c r="L840" s="182">
        <v>5</v>
      </c>
      <c r="M840" s="637" t="str">
        <f t="shared" si="81"/>
        <v>NO APLICA</v>
      </c>
      <c r="N840" s="637"/>
    </row>
    <row r="841" spans="2:14">
      <c r="B841" s="175"/>
      <c r="C841" s="175"/>
      <c r="E841" s="176"/>
      <c r="F841" s="207" t="str">
        <f>IF(OR(D841="",E841=""),"",ROUND(D841/LOOKUP(E841,SMMLV!$A$2:$A$36,SMMLV!$D$2:$D$106),3))</f>
        <v/>
      </c>
      <c r="K841" s="856"/>
      <c r="L841" s="182">
        <v>6</v>
      </c>
      <c r="M841" s="637" t="str">
        <f t="shared" si="81"/>
        <v>NO APLICA</v>
      </c>
      <c r="N841" s="637"/>
    </row>
    <row r="842" spans="2:14">
      <c r="B842" s="175"/>
      <c r="C842" s="175"/>
      <c r="E842" s="176"/>
      <c r="F842" s="207" t="str">
        <f>IF(OR(D842="",E842=""),"",ROUND(D842/LOOKUP(E842,SMMLV!$A$2:$A$36,SMMLV!$D$2:$D$106),3))</f>
        <v/>
      </c>
      <c r="K842" s="856"/>
      <c r="L842" s="182">
        <v>7</v>
      </c>
      <c r="M842" s="637" t="str">
        <f t="shared" si="81"/>
        <v>NO APLICA</v>
      </c>
      <c r="N842" s="637"/>
    </row>
    <row r="843" spans="2:14">
      <c r="B843" s="175"/>
      <c r="C843" s="175"/>
      <c r="E843" s="176"/>
      <c r="F843" s="207" t="str">
        <f>IF(OR(D843="",E843=""),"",ROUND(D843/LOOKUP(E843,SMMLV!$A$2:$A$36,SMMLV!$D$2:$D$106),3))</f>
        <v/>
      </c>
      <c r="K843" s="856"/>
      <c r="L843" s="182">
        <v>8</v>
      </c>
      <c r="M843" s="637" t="str">
        <f t="shared" si="81"/>
        <v>NO APLICA</v>
      </c>
      <c r="N843" s="637"/>
    </row>
    <row r="844" spans="2:14">
      <c r="B844" s="175"/>
      <c r="C844" s="175"/>
      <c r="E844" s="176"/>
      <c r="F844" s="207" t="str">
        <f>IF(OR(D844="",E844=""),"",ROUND(D844/LOOKUP(E844,SMMLV!$A$2:$A$36,SMMLV!$D$2:$D$106),3))</f>
        <v/>
      </c>
      <c r="K844" s="856"/>
      <c r="L844" s="182">
        <v>9</v>
      </c>
      <c r="M844" s="637" t="str">
        <f t="shared" si="81"/>
        <v>NO APLICA</v>
      </c>
      <c r="N844" s="637"/>
    </row>
    <row r="845" spans="2:14">
      <c r="B845" s="175"/>
      <c r="C845" s="175"/>
      <c r="E845" s="176"/>
      <c r="F845" s="207" t="str">
        <f>IF(OR(D845="",E845=""),"",ROUND(D845/LOOKUP(E845,SMMLV!$A$2:$A$36,SMMLV!$D$2:$D$106),3))</f>
        <v/>
      </c>
      <c r="K845" s="856"/>
      <c r="L845" s="182">
        <v>10</v>
      </c>
      <c r="M845" s="637" t="str">
        <f t="shared" si="81"/>
        <v>NO APLICA</v>
      </c>
      <c r="N845" s="637"/>
    </row>
    <row r="846" spans="2:14">
      <c r="B846" s="175"/>
      <c r="C846" s="175"/>
      <c r="E846" s="176"/>
      <c r="F846" s="207" t="str">
        <f>IF(OR(D846="",E846=""),"",ROUND(D846/LOOKUP(E846,SMMLV!$A$2:$A$36,SMMLV!$D$2:$D$106),3))</f>
        <v/>
      </c>
      <c r="K846" s="856">
        <v>85</v>
      </c>
      <c r="L846" s="182">
        <v>1</v>
      </c>
      <c r="M846" s="637" t="str">
        <f t="shared" ref="M846:M855" si="82">IF(SUMIFS($F$5:$F$1200,$B$5:$B$1200,$K$846,$C$5:$C$1200,$L846)=0,"NO APLICA",ROUND(SUMIFS($F$5:$F$1200,$B$5:$B$1200,$K$846,$C$5:$C$1200,$L846),3))</f>
        <v>NO APLICA</v>
      </c>
      <c r="N846" s="637"/>
    </row>
    <row r="847" spans="2:14">
      <c r="B847" s="175"/>
      <c r="C847" s="175"/>
      <c r="E847" s="176"/>
      <c r="F847" s="207" t="str">
        <f>IF(OR(D847="",E847=""),"",ROUND(D847/LOOKUP(E847,SMMLV!$A$2:$A$36,SMMLV!$D$2:$D$106),3))</f>
        <v/>
      </c>
      <c r="K847" s="856"/>
      <c r="L847" s="182">
        <v>2</v>
      </c>
      <c r="M847" s="637" t="str">
        <f t="shared" si="82"/>
        <v>NO APLICA</v>
      </c>
      <c r="N847" s="637"/>
    </row>
    <row r="848" spans="2:14">
      <c r="B848" s="175"/>
      <c r="C848" s="175"/>
      <c r="E848" s="176"/>
      <c r="F848" s="207" t="str">
        <f>IF(OR(D848="",E848=""),"",ROUND(D848/LOOKUP(E848,SMMLV!$A$2:$A$36,SMMLV!$D$2:$D$106),3))</f>
        <v/>
      </c>
      <c r="K848" s="856"/>
      <c r="L848" s="182">
        <v>3</v>
      </c>
      <c r="M848" s="637" t="str">
        <f t="shared" si="82"/>
        <v>NO APLICA</v>
      </c>
      <c r="N848" s="637"/>
    </row>
    <row r="849" spans="2:14">
      <c r="B849" s="175"/>
      <c r="C849" s="175"/>
      <c r="E849" s="176"/>
      <c r="F849" s="207" t="str">
        <f>IF(OR(D849="",E849=""),"",ROUND(D849/LOOKUP(E849,SMMLV!$A$2:$A$36,SMMLV!$D$2:$D$106),3))</f>
        <v/>
      </c>
      <c r="K849" s="856"/>
      <c r="L849" s="182">
        <v>4</v>
      </c>
      <c r="M849" s="637" t="str">
        <f t="shared" si="82"/>
        <v>NO APLICA</v>
      </c>
      <c r="N849" s="637"/>
    </row>
    <row r="850" spans="2:14">
      <c r="B850" s="175"/>
      <c r="C850" s="175"/>
      <c r="E850" s="176"/>
      <c r="F850" s="207" t="str">
        <f>IF(OR(D850="",E850=""),"",ROUND(D850/LOOKUP(E850,SMMLV!$A$2:$A$36,SMMLV!$D$2:$D$106),3))</f>
        <v/>
      </c>
      <c r="K850" s="856"/>
      <c r="L850" s="182">
        <v>5</v>
      </c>
      <c r="M850" s="637" t="str">
        <f t="shared" si="82"/>
        <v>NO APLICA</v>
      </c>
      <c r="N850" s="637"/>
    </row>
    <row r="851" spans="2:14">
      <c r="B851" s="175"/>
      <c r="C851" s="175"/>
      <c r="E851" s="176"/>
      <c r="F851" s="207" t="str">
        <f>IF(OR(D851="",E851=""),"",ROUND(D851/LOOKUP(E851,SMMLV!$A$2:$A$36,SMMLV!$D$2:$D$106),3))</f>
        <v/>
      </c>
      <c r="K851" s="856"/>
      <c r="L851" s="182">
        <v>6</v>
      </c>
      <c r="M851" s="637" t="str">
        <f t="shared" si="82"/>
        <v>NO APLICA</v>
      </c>
      <c r="N851" s="637"/>
    </row>
    <row r="852" spans="2:14">
      <c r="B852" s="175"/>
      <c r="C852" s="175"/>
      <c r="E852" s="176"/>
      <c r="F852" s="207" t="str">
        <f>IF(OR(D852="",E852=""),"",ROUND(D852/LOOKUP(E852,SMMLV!$A$2:$A$36,SMMLV!$D$2:$D$106),3))</f>
        <v/>
      </c>
      <c r="K852" s="856"/>
      <c r="L852" s="182">
        <v>7</v>
      </c>
      <c r="M852" s="637" t="str">
        <f t="shared" si="82"/>
        <v>NO APLICA</v>
      </c>
      <c r="N852" s="637"/>
    </row>
    <row r="853" spans="2:14">
      <c r="B853" s="175"/>
      <c r="C853" s="175"/>
      <c r="E853" s="176"/>
      <c r="F853" s="207" t="str">
        <f>IF(OR(D853="",E853=""),"",ROUND(D853/LOOKUP(E853,SMMLV!$A$2:$A$36,SMMLV!$D$2:$D$106),3))</f>
        <v/>
      </c>
      <c r="K853" s="856"/>
      <c r="L853" s="182">
        <v>8</v>
      </c>
      <c r="M853" s="637" t="str">
        <f t="shared" si="82"/>
        <v>NO APLICA</v>
      </c>
      <c r="N853" s="637"/>
    </row>
    <row r="854" spans="2:14">
      <c r="B854" s="175"/>
      <c r="C854" s="175"/>
      <c r="E854" s="176"/>
      <c r="F854" s="207" t="str">
        <f>IF(OR(D854="",E854=""),"",ROUND(D854/LOOKUP(E854,SMMLV!$A$2:$A$36,SMMLV!$D$2:$D$106),3))</f>
        <v/>
      </c>
      <c r="K854" s="856"/>
      <c r="L854" s="182">
        <v>9</v>
      </c>
      <c r="M854" s="637" t="str">
        <f t="shared" si="82"/>
        <v>NO APLICA</v>
      </c>
      <c r="N854" s="637"/>
    </row>
    <row r="855" spans="2:14">
      <c r="B855" s="175"/>
      <c r="C855" s="175"/>
      <c r="E855" s="176"/>
      <c r="F855" s="207" t="str">
        <f>IF(OR(D855="",E855=""),"",ROUND(D855/LOOKUP(E855,SMMLV!$A$2:$A$36,SMMLV!$D$2:$D$106),3))</f>
        <v/>
      </c>
      <c r="K855" s="856"/>
      <c r="L855" s="182">
        <v>10</v>
      </c>
      <c r="M855" s="637" t="str">
        <f t="shared" si="82"/>
        <v>NO APLICA</v>
      </c>
      <c r="N855" s="637"/>
    </row>
    <row r="856" spans="2:14">
      <c r="B856" s="175"/>
      <c r="C856" s="175"/>
      <c r="E856" s="176"/>
      <c r="F856" s="207" t="str">
        <f>IF(OR(D856="",E856=""),"",ROUND(D856/LOOKUP(E856,SMMLV!$A$2:$A$36,SMMLV!$D$2:$D$106),3))</f>
        <v/>
      </c>
      <c r="K856" s="856">
        <v>86</v>
      </c>
      <c r="L856" s="182">
        <v>1</v>
      </c>
      <c r="M856" s="637" t="str">
        <f t="shared" ref="M856:M865" si="83">IF(SUMIFS($F$5:$F$1200,$B$5:$B$1200,$K$856,$C$5:$C$1200,$L856)=0,"NO APLICA",ROUND(SUMIFS($F$5:$F$1200,$B$5:$B$1200,$K$856,$C$5:$C$1200,$L856),3))</f>
        <v>NO APLICA</v>
      </c>
      <c r="N856" s="637"/>
    </row>
    <row r="857" spans="2:14">
      <c r="B857" s="175"/>
      <c r="C857" s="175"/>
      <c r="E857" s="176"/>
      <c r="F857" s="207" t="str">
        <f>IF(OR(D857="",E857=""),"",ROUND(D857/LOOKUP(E857,SMMLV!$A$2:$A$36,SMMLV!$D$2:$D$106),3))</f>
        <v/>
      </c>
      <c r="K857" s="856"/>
      <c r="L857" s="182">
        <v>2</v>
      </c>
      <c r="M857" s="637" t="str">
        <f t="shared" si="83"/>
        <v>NO APLICA</v>
      </c>
      <c r="N857" s="637"/>
    </row>
    <row r="858" spans="2:14">
      <c r="B858" s="175"/>
      <c r="C858" s="175"/>
      <c r="E858" s="176"/>
      <c r="F858" s="207" t="str">
        <f>IF(OR(D858="",E858=""),"",ROUND(D858/LOOKUP(E858,SMMLV!$A$2:$A$36,SMMLV!$D$2:$D$106),3))</f>
        <v/>
      </c>
      <c r="K858" s="856"/>
      <c r="L858" s="182">
        <v>3</v>
      </c>
      <c r="M858" s="637" t="str">
        <f t="shared" si="83"/>
        <v>NO APLICA</v>
      </c>
      <c r="N858" s="637"/>
    </row>
    <row r="859" spans="2:14">
      <c r="B859" s="175"/>
      <c r="C859" s="175"/>
      <c r="E859" s="176"/>
      <c r="F859" s="207" t="str">
        <f>IF(OR(D859="",E859=""),"",ROUND(D859/LOOKUP(E859,SMMLV!$A$2:$A$36,SMMLV!$D$2:$D$106),3))</f>
        <v/>
      </c>
      <c r="K859" s="856"/>
      <c r="L859" s="182">
        <v>4</v>
      </c>
      <c r="M859" s="637" t="str">
        <f t="shared" si="83"/>
        <v>NO APLICA</v>
      </c>
      <c r="N859" s="637"/>
    </row>
    <row r="860" spans="2:14">
      <c r="B860" s="175"/>
      <c r="C860" s="175"/>
      <c r="E860" s="176"/>
      <c r="F860" s="207" t="str">
        <f>IF(OR(D860="",E860=""),"",ROUND(D860/LOOKUP(E860,SMMLV!$A$2:$A$36,SMMLV!$D$2:$D$106),3))</f>
        <v/>
      </c>
      <c r="K860" s="856"/>
      <c r="L860" s="182">
        <v>5</v>
      </c>
      <c r="M860" s="637" t="str">
        <f t="shared" si="83"/>
        <v>NO APLICA</v>
      </c>
      <c r="N860" s="637"/>
    </row>
    <row r="861" spans="2:14">
      <c r="B861" s="175"/>
      <c r="C861" s="175"/>
      <c r="E861" s="176"/>
      <c r="F861" s="207" t="str">
        <f>IF(OR(D861="",E861=""),"",ROUND(D861/LOOKUP(E861,SMMLV!$A$2:$A$36,SMMLV!$D$2:$D$106),3))</f>
        <v/>
      </c>
      <c r="K861" s="856"/>
      <c r="L861" s="182">
        <v>6</v>
      </c>
      <c r="M861" s="637" t="str">
        <f t="shared" si="83"/>
        <v>NO APLICA</v>
      </c>
      <c r="N861" s="637"/>
    </row>
    <row r="862" spans="2:14">
      <c r="B862" s="175"/>
      <c r="C862" s="175"/>
      <c r="E862" s="176"/>
      <c r="F862" s="207" t="str">
        <f>IF(OR(D862="",E862=""),"",ROUND(D862/LOOKUP(E862,SMMLV!$A$2:$A$36,SMMLV!$D$2:$D$106),3))</f>
        <v/>
      </c>
      <c r="K862" s="856"/>
      <c r="L862" s="182">
        <v>7</v>
      </c>
      <c r="M862" s="637" t="str">
        <f t="shared" si="83"/>
        <v>NO APLICA</v>
      </c>
      <c r="N862" s="637"/>
    </row>
    <row r="863" spans="2:14">
      <c r="B863" s="175"/>
      <c r="C863" s="175"/>
      <c r="E863" s="176"/>
      <c r="F863" s="207" t="str">
        <f>IF(OR(D863="",E863=""),"",ROUND(D863/LOOKUP(E863,SMMLV!$A$2:$A$36,SMMLV!$D$2:$D$106),3))</f>
        <v/>
      </c>
      <c r="K863" s="856"/>
      <c r="L863" s="182">
        <v>8</v>
      </c>
      <c r="M863" s="637" t="str">
        <f t="shared" si="83"/>
        <v>NO APLICA</v>
      </c>
      <c r="N863" s="637"/>
    </row>
    <row r="864" spans="2:14">
      <c r="B864" s="175"/>
      <c r="C864" s="175"/>
      <c r="E864" s="176"/>
      <c r="F864" s="207" t="str">
        <f>IF(OR(D864="",E864=""),"",ROUND(D864/LOOKUP(E864,SMMLV!$A$2:$A$36,SMMLV!$D$2:$D$106),3))</f>
        <v/>
      </c>
      <c r="K864" s="856"/>
      <c r="L864" s="182">
        <v>9</v>
      </c>
      <c r="M864" s="637" t="str">
        <f t="shared" si="83"/>
        <v>NO APLICA</v>
      </c>
      <c r="N864" s="637"/>
    </row>
    <row r="865" spans="2:14">
      <c r="B865" s="175"/>
      <c r="C865" s="175"/>
      <c r="E865" s="176"/>
      <c r="F865" s="207" t="str">
        <f>IF(OR(D865="",E865=""),"",ROUND(D865/LOOKUP(E865,SMMLV!$A$2:$A$36,SMMLV!$D$2:$D$106),3))</f>
        <v/>
      </c>
      <c r="K865" s="856"/>
      <c r="L865" s="182">
        <v>10</v>
      </c>
      <c r="M865" s="637" t="str">
        <f t="shared" si="83"/>
        <v>NO APLICA</v>
      </c>
      <c r="N865" s="637"/>
    </row>
    <row r="866" spans="2:14">
      <c r="B866" s="175"/>
      <c r="C866" s="175"/>
      <c r="E866" s="176"/>
      <c r="F866" s="207" t="str">
        <f>IF(OR(D866="",E866=""),"",ROUND(D866/LOOKUP(E866,SMMLV!$A$2:$A$36,SMMLV!$D$2:$D$106),3))</f>
        <v/>
      </c>
      <c r="K866" s="856">
        <v>87</v>
      </c>
      <c r="L866" s="182">
        <v>1</v>
      </c>
      <c r="M866" s="637" t="str">
        <f t="shared" ref="M866:M875" si="84">IF(SUMIFS($F$5:$F$1200,$B$5:$B$1200,$K$866,$C$5:$C$1200,$L866)=0,"NO APLICA",ROUND(SUMIFS($F$5:$F$1200,$B$5:$B$1200,$K$866,$C$5:$C$1200,$L866),3))</f>
        <v>NO APLICA</v>
      </c>
      <c r="N866" s="637"/>
    </row>
    <row r="867" spans="2:14">
      <c r="B867" s="175"/>
      <c r="C867" s="175"/>
      <c r="E867" s="176"/>
      <c r="F867" s="207" t="str">
        <f>IF(OR(D867="",E867=""),"",ROUND(D867/LOOKUP(E867,SMMLV!$A$2:$A$36,SMMLV!$D$2:$D$106),3))</f>
        <v/>
      </c>
      <c r="K867" s="856"/>
      <c r="L867" s="182">
        <v>2</v>
      </c>
      <c r="M867" s="637" t="str">
        <f t="shared" si="84"/>
        <v>NO APLICA</v>
      </c>
      <c r="N867" s="637"/>
    </row>
    <row r="868" spans="2:14">
      <c r="B868" s="175"/>
      <c r="C868" s="175"/>
      <c r="E868" s="176"/>
      <c r="F868" s="207" t="str">
        <f>IF(OR(D868="",E868=""),"",ROUND(D868/LOOKUP(E868,SMMLV!$A$2:$A$36,SMMLV!$D$2:$D$106),3))</f>
        <v/>
      </c>
      <c r="K868" s="856"/>
      <c r="L868" s="182">
        <v>3</v>
      </c>
      <c r="M868" s="637" t="str">
        <f t="shared" si="84"/>
        <v>NO APLICA</v>
      </c>
      <c r="N868" s="637"/>
    </row>
    <row r="869" spans="2:14">
      <c r="B869" s="175"/>
      <c r="C869" s="175"/>
      <c r="E869" s="176"/>
      <c r="F869" s="207" t="str">
        <f>IF(OR(D869="",E869=""),"",ROUND(D869/LOOKUP(E869,SMMLV!$A$2:$A$36,SMMLV!$D$2:$D$106),3))</f>
        <v/>
      </c>
      <c r="K869" s="856"/>
      <c r="L869" s="182">
        <v>4</v>
      </c>
      <c r="M869" s="637" t="str">
        <f t="shared" si="84"/>
        <v>NO APLICA</v>
      </c>
      <c r="N869" s="637"/>
    </row>
    <row r="870" spans="2:14">
      <c r="B870" s="175"/>
      <c r="C870" s="175"/>
      <c r="E870" s="176"/>
      <c r="F870" s="207" t="str">
        <f>IF(OR(D870="",E870=""),"",ROUND(D870/LOOKUP(E870,SMMLV!$A$2:$A$36,SMMLV!$D$2:$D$106),3))</f>
        <v/>
      </c>
      <c r="K870" s="856"/>
      <c r="L870" s="182">
        <v>5</v>
      </c>
      <c r="M870" s="637" t="str">
        <f t="shared" si="84"/>
        <v>NO APLICA</v>
      </c>
      <c r="N870" s="637"/>
    </row>
    <row r="871" spans="2:14">
      <c r="B871" s="175"/>
      <c r="C871" s="175"/>
      <c r="E871" s="176"/>
      <c r="F871" s="207" t="str">
        <f>IF(OR(D871="",E871=""),"",ROUND(D871/LOOKUP(E871,SMMLV!$A$2:$A$36,SMMLV!$D$2:$D$106),3))</f>
        <v/>
      </c>
      <c r="K871" s="856"/>
      <c r="L871" s="182">
        <v>6</v>
      </c>
      <c r="M871" s="637" t="str">
        <f t="shared" si="84"/>
        <v>NO APLICA</v>
      </c>
      <c r="N871" s="637"/>
    </row>
    <row r="872" spans="2:14">
      <c r="B872" s="175"/>
      <c r="C872" s="175"/>
      <c r="E872" s="176"/>
      <c r="F872" s="207" t="str">
        <f>IF(OR(D872="",E872=""),"",ROUND(D872/LOOKUP(E872,SMMLV!$A$2:$A$36,SMMLV!$D$2:$D$106),3))</f>
        <v/>
      </c>
      <c r="K872" s="856"/>
      <c r="L872" s="182">
        <v>7</v>
      </c>
      <c r="M872" s="637" t="str">
        <f t="shared" si="84"/>
        <v>NO APLICA</v>
      </c>
      <c r="N872" s="637"/>
    </row>
    <row r="873" spans="2:14">
      <c r="B873" s="175"/>
      <c r="C873" s="175"/>
      <c r="E873" s="176"/>
      <c r="F873" s="207" t="str">
        <f>IF(OR(D873="",E873=""),"",ROUND(D873/LOOKUP(E873,SMMLV!$A$2:$A$36,SMMLV!$D$2:$D$106),3))</f>
        <v/>
      </c>
      <c r="K873" s="856"/>
      <c r="L873" s="182">
        <v>8</v>
      </c>
      <c r="M873" s="637" t="str">
        <f t="shared" si="84"/>
        <v>NO APLICA</v>
      </c>
      <c r="N873" s="637"/>
    </row>
    <row r="874" spans="2:14">
      <c r="B874" s="175"/>
      <c r="C874" s="175"/>
      <c r="E874" s="176"/>
      <c r="F874" s="207" t="str">
        <f>IF(OR(D874="",E874=""),"",ROUND(D874/LOOKUP(E874,SMMLV!$A$2:$A$36,SMMLV!$D$2:$D$106),3))</f>
        <v/>
      </c>
      <c r="K874" s="856"/>
      <c r="L874" s="182">
        <v>9</v>
      </c>
      <c r="M874" s="637" t="str">
        <f t="shared" si="84"/>
        <v>NO APLICA</v>
      </c>
      <c r="N874" s="637"/>
    </row>
    <row r="875" spans="2:14">
      <c r="B875" s="175"/>
      <c r="C875" s="175"/>
      <c r="E875" s="176"/>
      <c r="F875" s="207" t="str">
        <f>IF(OR(D875="",E875=""),"",ROUND(D875/LOOKUP(E875,SMMLV!$A$2:$A$36,SMMLV!$D$2:$D$106),3))</f>
        <v/>
      </c>
      <c r="K875" s="856"/>
      <c r="L875" s="182">
        <v>10</v>
      </c>
      <c r="M875" s="637" t="str">
        <f t="shared" si="84"/>
        <v>NO APLICA</v>
      </c>
      <c r="N875" s="637"/>
    </row>
    <row r="876" spans="2:14">
      <c r="B876" s="175"/>
      <c r="C876" s="175"/>
      <c r="E876" s="176"/>
      <c r="F876" s="207" t="str">
        <f>IF(OR(D876="",E876=""),"",ROUND(D876/LOOKUP(E876,SMMLV!$A$2:$A$36,SMMLV!$D$2:$D$106),3))</f>
        <v/>
      </c>
      <c r="K876" s="856">
        <v>88</v>
      </c>
      <c r="L876" s="182">
        <v>1</v>
      </c>
      <c r="M876" s="637" t="str">
        <f t="shared" ref="M876:M885" si="85">IF(SUMIFS($F$5:$F$1200,$B$5:$B$1200,$K$876,$C$5:$C$1200,$L876)=0,"NO APLICA",ROUND(SUMIFS($F$5:$F$1200,$B$5:$B$1200,$K$876,$C$5:$C$1200,$L876),3))</f>
        <v>NO APLICA</v>
      </c>
      <c r="N876" s="637"/>
    </row>
    <row r="877" spans="2:14">
      <c r="B877" s="175"/>
      <c r="C877" s="175"/>
      <c r="E877" s="176"/>
      <c r="F877" s="207" t="str">
        <f>IF(OR(D877="",E877=""),"",ROUND(D877/LOOKUP(E877,SMMLV!$A$2:$A$36,SMMLV!$D$2:$D$106),3))</f>
        <v/>
      </c>
      <c r="K877" s="856"/>
      <c r="L877" s="182">
        <v>2</v>
      </c>
      <c r="M877" s="637" t="str">
        <f t="shared" si="85"/>
        <v>NO APLICA</v>
      </c>
      <c r="N877" s="637"/>
    </row>
    <row r="878" spans="2:14">
      <c r="B878" s="175"/>
      <c r="C878" s="175"/>
      <c r="E878" s="176"/>
      <c r="F878" s="207" t="str">
        <f>IF(OR(D878="",E878=""),"",ROUND(D878/LOOKUP(E878,SMMLV!$A$2:$A$36,SMMLV!$D$2:$D$106),3))</f>
        <v/>
      </c>
      <c r="K878" s="856"/>
      <c r="L878" s="182">
        <v>3</v>
      </c>
      <c r="M878" s="637" t="str">
        <f t="shared" si="85"/>
        <v>NO APLICA</v>
      </c>
      <c r="N878" s="637"/>
    </row>
    <row r="879" spans="2:14">
      <c r="B879" s="175"/>
      <c r="C879" s="175"/>
      <c r="E879" s="176"/>
      <c r="F879" s="207" t="str">
        <f>IF(OR(D879="",E879=""),"",ROUND(D879/LOOKUP(E879,SMMLV!$A$2:$A$36,SMMLV!$D$2:$D$106),3))</f>
        <v/>
      </c>
      <c r="K879" s="856"/>
      <c r="L879" s="182">
        <v>4</v>
      </c>
      <c r="M879" s="637" t="str">
        <f t="shared" si="85"/>
        <v>NO APLICA</v>
      </c>
      <c r="N879" s="637"/>
    </row>
    <row r="880" spans="2:14">
      <c r="B880" s="175"/>
      <c r="C880" s="175"/>
      <c r="E880" s="176"/>
      <c r="F880" s="207" t="str">
        <f>IF(OR(D880="",E880=""),"",ROUND(D880/LOOKUP(E880,SMMLV!$A$2:$A$36,SMMLV!$D$2:$D$106),3))</f>
        <v/>
      </c>
      <c r="K880" s="856"/>
      <c r="L880" s="182">
        <v>5</v>
      </c>
      <c r="M880" s="637" t="str">
        <f t="shared" si="85"/>
        <v>NO APLICA</v>
      </c>
      <c r="N880" s="637"/>
    </row>
    <row r="881" spans="2:14">
      <c r="B881" s="175"/>
      <c r="C881" s="175"/>
      <c r="E881" s="176"/>
      <c r="F881" s="207" t="str">
        <f>IF(OR(D881="",E881=""),"",ROUND(D881/LOOKUP(E881,SMMLV!$A$2:$A$36,SMMLV!$D$2:$D$106),3))</f>
        <v/>
      </c>
      <c r="K881" s="856"/>
      <c r="L881" s="182">
        <v>6</v>
      </c>
      <c r="M881" s="637" t="str">
        <f t="shared" si="85"/>
        <v>NO APLICA</v>
      </c>
      <c r="N881" s="637"/>
    </row>
    <row r="882" spans="2:14">
      <c r="B882" s="175"/>
      <c r="C882" s="175"/>
      <c r="E882" s="176"/>
      <c r="F882" s="207" t="str">
        <f>IF(OR(D882="",E882=""),"",ROUND(D882/LOOKUP(E882,SMMLV!$A$2:$A$36,SMMLV!$D$2:$D$106),3))</f>
        <v/>
      </c>
      <c r="K882" s="856"/>
      <c r="L882" s="182">
        <v>7</v>
      </c>
      <c r="M882" s="637" t="str">
        <f t="shared" si="85"/>
        <v>NO APLICA</v>
      </c>
      <c r="N882" s="637"/>
    </row>
    <row r="883" spans="2:14">
      <c r="B883" s="175"/>
      <c r="C883" s="175"/>
      <c r="E883" s="176"/>
      <c r="F883" s="207" t="str">
        <f>IF(OR(D883="",E883=""),"",ROUND(D883/LOOKUP(E883,SMMLV!$A$2:$A$36,SMMLV!$D$2:$D$106),3))</f>
        <v/>
      </c>
      <c r="K883" s="856"/>
      <c r="L883" s="182">
        <v>8</v>
      </c>
      <c r="M883" s="637" t="str">
        <f t="shared" si="85"/>
        <v>NO APLICA</v>
      </c>
      <c r="N883" s="637"/>
    </row>
    <row r="884" spans="2:14">
      <c r="B884" s="175"/>
      <c r="C884" s="175"/>
      <c r="E884" s="176"/>
      <c r="F884" s="207" t="str">
        <f>IF(OR(D884="",E884=""),"",ROUND(D884/LOOKUP(E884,SMMLV!$A$2:$A$36,SMMLV!$D$2:$D$106),3))</f>
        <v/>
      </c>
      <c r="K884" s="856"/>
      <c r="L884" s="182">
        <v>9</v>
      </c>
      <c r="M884" s="637" t="str">
        <f t="shared" si="85"/>
        <v>NO APLICA</v>
      </c>
      <c r="N884" s="637"/>
    </row>
    <row r="885" spans="2:14">
      <c r="B885" s="175"/>
      <c r="C885" s="175"/>
      <c r="E885" s="176"/>
      <c r="F885" s="207" t="str">
        <f>IF(OR(D885="",E885=""),"",ROUND(D885/LOOKUP(E885,SMMLV!$A$2:$A$36,SMMLV!$D$2:$D$106),3))</f>
        <v/>
      </c>
      <c r="K885" s="856"/>
      <c r="L885" s="182">
        <v>10</v>
      </c>
      <c r="M885" s="637" t="str">
        <f t="shared" si="85"/>
        <v>NO APLICA</v>
      </c>
      <c r="N885" s="637"/>
    </row>
    <row r="886" spans="2:14">
      <c r="B886" s="175"/>
      <c r="C886" s="175"/>
      <c r="E886" s="176"/>
      <c r="F886" s="207" t="str">
        <f>IF(OR(D886="",E886=""),"",ROUND(D886/LOOKUP(E886,SMMLV!$A$2:$A$36,SMMLV!$D$2:$D$106),3))</f>
        <v/>
      </c>
      <c r="K886" s="856">
        <v>89</v>
      </c>
      <c r="L886" s="182">
        <v>1</v>
      </c>
      <c r="M886" s="637" t="str">
        <f t="shared" ref="M886:M895" si="86">IF(SUMIFS($F$5:$F$1200,$B$5:$B$1200,$K$886,$C$5:$C$1200,$L886)=0,"NO APLICA",ROUND(SUMIFS($F$5:$F$1200,$B$5:$B$1200,$K$886,$C$5:$C$1200,$L886),3))</f>
        <v>NO APLICA</v>
      </c>
      <c r="N886" s="637"/>
    </row>
    <row r="887" spans="2:14">
      <c r="B887" s="175"/>
      <c r="C887" s="175"/>
      <c r="E887" s="176"/>
      <c r="F887" s="207" t="str">
        <f>IF(OR(D887="",E887=""),"",ROUND(D887/LOOKUP(E887,SMMLV!$A$2:$A$36,SMMLV!$D$2:$D$106),3))</f>
        <v/>
      </c>
      <c r="K887" s="856"/>
      <c r="L887" s="182">
        <v>2</v>
      </c>
      <c r="M887" s="637" t="str">
        <f t="shared" si="86"/>
        <v>NO APLICA</v>
      </c>
      <c r="N887" s="637"/>
    </row>
    <row r="888" spans="2:14">
      <c r="B888" s="175"/>
      <c r="C888" s="175"/>
      <c r="E888" s="176"/>
      <c r="F888" s="207" t="str">
        <f>IF(OR(D888="",E888=""),"",ROUND(D888/LOOKUP(E888,SMMLV!$A$2:$A$36,SMMLV!$D$2:$D$106),3))</f>
        <v/>
      </c>
      <c r="K888" s="856"/>
      <c r="L888" s="182">
        <v>3</v>
      </c>
      <c r="M888" s="637" t="str">
        <f t="shared" si="86"/>
        <v>NO APLICA</v>
      </c>
      <c r="N888" s="637"/>
    </row>
    <row r="889" spans="2:14">
      <c r="B889" s="175"/>
      <c r="C889" s="175"/>
      <c r="E889" s="176"/>
      <c r="F889" s="207" t="str">
        <f>IF(OR(D889="",E889=""),"",ROUND(D889/LOOKUP(E889,SMMLV!$A$2:$A$36,SMMLV!$D$2:$D$106),3))</f>
        <v/>
      </c>
      <c r="K889" s="856"/>
      <c r="L889" s="182">
        <v>4</v>
      </c>
      <c r="M889" s="637" t="str">
        <f t="shared" si="86"/>
        <v>NO APLICA</v>
      </c>
      <c r="N889" s="637"/>
    </row>
    <row r="890" spans="2:14">
      <c r="B890" s="175"/>
      <c r="C890" s="175"/>
      <c r="E890" s="176"/>
      <c r="F890" s="207" t="str">
        <f>IF(OR(D890="",E890=""),"",ROUND(D890/LOOKUP(E890,SMMLV!$A$2:$A$36,SMMLV!$D$2:$D$106),3))</f>
        <v/>
      </c>
      <c r="K890" s="856"/>
      <c r="L890" s="182">
        <v>5</v>
      </c>
      <c r="M890" s="637" t="str">
        <f t="shared" si="86"/>
        <v>NO APLICA</v>
      </c>
      <c r="N890" s="637"/>
    </row>
    <row r="891" spans="2:14">
      <c r="B891" s="175"/>
      <c r="C891" s="175"/>
      <c r="E891" s="176"/>
      <c r="F891" s="207" t="str">
        <f>IF(OR(D891="",E891=""),"",ROUND(D891/LOOKUP(E891,SMMLV!$A$2:$A$36,SMMLV!$D$2:$D$106),3))</f>
        <v/>
      </c>
      <c r="K891" s="856"/>
      <c r="L891" s="182">
        <v>6</v>
      </c>
      <c r="M891" s="637" t="str">
        <f t="shared" si="86"/>
        <v>NO APLICA</v>
      </c>
      <c r="N891" s="637"/>
    </row>
    <row r="892" spans="2:14">
      <c r="B892" s="175"/>
      <c r="C892" s="175"/>
      <c r="E892" s="176"/>
      <c r="F892" s="207" t="str">
        <f>IF(OR(D892="",E892=""),"",ROUND(D892/LOOKUP(E892,SMMLV!$A$2:$A$36,SMMLV!$D$2:$D$106),3))</f>
        <v/>
      </c>
      <c r="K892" s="856"/>
      <c r="L892" s="182">
        <v>7</v>
      </c>
      <c r="M892" s="637" t="str">
        <f t="shared" si="86"/>
        <v>NO APLICA</v>
      </c>
      <c r="N892" s="637"/>
    </row>
    <row r="893" spans="2:14">
      <c r="B893" s="175"/>
      <c r="C893" s="175"/>
      <c r="E893" s="176"/>
      <c r="F893" s="207" t="str">
        <f>IF(OR(D893="",E893=""),"",ROUND(D893/LOOKUP(E893,SMMLV!$A$2:$A$36,SMMLV!$D$2:$D$106),3))</f>
        <v/>
      </c>
      <c r="K893" s="856"/>
      <c r="L893" s="182">
        <v>8</v>
      </c>
      <c r="M893" s="637" t="str">
        <f t="shared" si="86"/>
        <v>NO APLICA</v>
      </c>
      <c r="N893" s="637"/>
    </row>
    <row r="894" spans="2:14">
      <c r="B894" s="175"/>
      <c r="C894" s="175"/>
      <c r="E894" s="176"/>
      <c r="F894" s="207" t="str">
        <f>IF(OR(D894="",E894=""),"",ROUND(D894/LOOKUP(E894,SMMLV!$A$2:$A$36,SMMLV!$D$2:$D$106),3))</f>
        <v/>
      </c>
      <c r="K894" s="856"/>
      <c r="L894" s="182">
        <v>9</v>
      </c>
      <c r="M894" s="637" t="str">
        <f t="shared" si="86"/>
        <v>NO APLICA</v>
      </c>
      <c r="N894" s="637"/>
    </row>
    <row r="895" spans="2:14">
      <c r="B895" s="175"/>
      <c r="C895" s="175"/>
      <c r="E895" s="176"/>
      <c r="F895" s="207" t="str">
        <f>IF(OR(D895="",E895=""),"",ROUND(D895/LOOKUP(E895,SMMLV!$A$2:$A$36,SMMLV!$D$2:$D$106),3))</f>
        <v/>
      </c>
      <c r="K895" s="856"/>
      <c r="L895" s="182">
        <v>10</v>
      </c>
      <c r="M895" s="637" t="str">
        <f t="shared" si="86"/>
        <v>NO APLICA</v>
      </c>
      <c r="N895" s="637"/>
    </row>
    <row r="896" spans="2:14">
      <c r="B896" s="175"/>
      <c r="C896" s="175"/>
      <c r="E896" s="176"/>
      <c r="F896" s="207" t="str">
        <f>IF(OR(D896="",E896=""),"",ROUND(D896/LOOKUP(E896,SMMLV!$A$2:$A$36,SMMLV!$D$2:$D$106),3))</f>
        <v/>
      </c>
      <c r="K896" s="856">
        <v>90</v>
      </c>
      <c r="L896" s="182">
        <v>1</v>
      </c>
      <c r="M896" s="637" t="str">
        <f t="shared" ref="M896:M905" si="87">IF(SUMIFS($F$5:$F$1200,$B$5:$B$1200,$K$896,$C$5:$C$1200,$L896)=0,"NO APLICA",ROUND(SUMIFS($F$5:$F$1200,$B$5:$B$1200,$K$896,$C$5:$C$1200,$L896),3))</f>
        <v>NO APLICA</v>
      </c>
      <c r="N896" s="637"/>
    </row>
    <row r="897" spans="2:14">
      <c r="B897" s="175"/>
      <c r="C897" s="175"/>
      <c r="E897" s="176"/>
      <c r="F897" s="207" t="str">
        <f>IF(OR(D897="",E897=""),"",ROUND(D897/LOOKUP(E897,SMMLV!$A$2:$A$36,SMMLV!$D$2:$D$106),3))</f>
        <v/>
      </c>
      <c r="K897" s="856"/>
      <c r="L897" s="182">
        <v>2</v>
      </c>
      <c r="M897" s="637" t="str">
        <f t="shared" si="87"/>
        <v>NO APLICA</v>
      </c>
      <c r="N897" s="637"/>
    </row>
    <row r="898" spans="2:14">
      <c r="B898" s="175"/>
      <c r="C898" s="175"/>
      <c r="E898" s="176"/>
      <c r="F898" s="207" t="str">
        <f>IF(OR(D898="",E898=""),"",ROUND(D898/LOOKUP(E898,SMMLV!$A$2:$A$36,SMMLV!$D$2:$D$106),3))</f>
        <v/>
      </c>
      <c r="K898" s="856"/>
      <c r="L898" s="182">
        <v>3</v>
      </c>
      <c r="M898" s="637" t="str">
        <f t="shared" si="87"/>
        <v>NO APLICA</v>
      </c>
      <c r="N898" s="637"/>
    </row>
    <row r="899" spans="2:14">
      <c r="B899" s="175"/>
      <c r="C899" s="175"/>
      <c r="E899" s="176"/>
      <c r="F899" s="207" t="str">
        <f>IF(OR(D899="",E899=""),"",ROUND(D899/LOOKUP(E899,SMMLV!$A$2:$A$36,SMMLV!$D$2:$D$106),3))</f>
        <v/>
      </c>
      <c r="K899" s="856"/>
      <c r="L899" s="182">
        <v>4</v>
      </c>
      <c r="M899" s="637" t="str">
        <f t="shared" si="87"/>
        <v>NO APLICA</v>
      </c>
      <c r="N899" s="637"/>
    </row>
    <row r="900" spans="2:14">
      <c r="B900" s="175"/>
      <c r="C900" s="175"/>
      <c r="E900" s="176"/>
      <c r="F900" s="207" t="str">
        <f>IF(OR(D900="",E900=""),"",ROUND(D900/LOOKUP(E900,SMMLV!$A$2:$A$36,SMMLV!$D$2:$D$106),3))</f>
        <v/>
      </c>
      <c r="K900" s="856"/>
      <c r="L900" s="182">
        <v>5</v>
      </c>
      <c r="M900" s="637" t="str">
        <f t="shared" si="87"/>
        <v>NO APLICA</v>
      </c>
      <c r="N900" s="637"/>
    </row>
    <row r="901" spans="2:14">
      <c r="B901" s="175"/>
      <c r="C901" s="175"/>
      <c r="E901" s="176"/>
      <c r="F901" s="207" t="str">
        <f>IF(OR(D901="",E901=""),"",ROUND(D901/LOOKUP(E901,SMMLV!$A$2:$A$36,SMMLV!$D$2:$D$106),3))</f>
        <v/>
      </c>
      <c r="K901" s="856"/>
      <c r="L901" s="182">
        <v>6</v>
      </c>
      <c r="M901" s="637" t="str">
        <f t="shared" si="87"/>
        <v>NO APLICA</v>
      </c>
      <c r="N901" s="637"/>
    </row>
    <row r="902" spans="2:14">
      <c r="B902" s="175"/>
      <c r="C902" s="175"/>
      <c r="E902" s="176"/>
      <c r="F902" s="207" t="str">
        <f>IF(OR(D902="",E902=""),"",ROUND(D902/LOOKUP(E902,SMMLV!$A$2:$A$36,SMMLV!$D$2:$D$106),3))</f>
        <v/>
      </c>
      <c r="K902" s="856"/>
      <c r="L902" s="182">
        <v>7</v>
      </c>
      <c r="M902" s="637" t="str">
        <f t="shared" si="87"/>
        <v>NO APLICA</v>
      </c>
      <c r="N902" s="637"/>
    </row>
    <row r="903" spans="2:14">
      <c r="B903" s="175"/>
      <c r="C903" s="175"/>
      <c r="E903" s="176"/>
      <c r="F903" s="207" t="str">
        <f>IF(OR(D903="",E903=""),"",ROUND(D903/LOOKUP(E903,SMMLV!$A$2:$A$36,SMMLV!$D$2:$D$106),3))</f>
        <v/>
      </c>
      <c r="K903" s="856"/>
      <c r="L903" s="182">
        <v>8</v>
      </c>
      <c r="M903" s="637" t="str">
        <f t="shared" si="87"/>
        <v>NO APLICA</v>
      </c>
      <c r="N903" s="637"/>
    </row>
    <row r="904" spans="2:14">
      <c r="B904" s="175"/>
      <c r="C904" s="175"/>
      <c r="E904" s="176"/>
      <c r="F904" s="207" t="str">
        <f>IF(OR(D904="",E904=""),"",ROUND(D904/LOOKUP(E904,SMMLV!$A$2:$A$36,SMMLV!$D$2:$D$106),3))</f>
        <v/>
      </c>
      <c r="K904" s="856"/>
      <c r="L904" s="182">
        <v>9</v>
      </c>
      <c r="M904" s="637" t="str">
        <f t="shared" si="87"/>
        <v>NO APLICA</v>
      </c>
      <c r="N904" s="637"/>
    </row>
    <row r="905" spans="2:14">
      <c r="B905" s="175"/>
      <c r="C905" s="175"/>
      <c r="E905" s="176"/>
      <c r="F905" s="207" t="str">
        <f>IF(OR(D905="",E905=""),"",ROUND(D905/LOOKUP(E905,SMMLV!$A$2:$A$36,SMMLV!$D$2:$D$106),3))</f>
        <v/>
      </c>
      <c r="K905" s="856"/>
      <c r="L905" s="182">
        <v>10</v>
      </c>
      <c r="M905" s="637" t="str">
        <f t="shared" si="87"/>
        <v>NO APLICA</v>
      </c>
      <c r="N905" s="637"/>
    </row>
    <row r="906" spans="2:14">
      <c r="B906" s="175"/>
      <c r="C906" s="175"/>
      <c r="E906" s="176"/>
      <c r="F906" s="207" t="str">
        <f>IF(OR(D906="",E906=""),"",ROUND(D906/LOOKUP(E906,SMMLV!$A$2:$A$36,SMMLV!$D$2:$D$106),3))</f>
        <v/>
      </c>
      <c r="K906" s="856">
        <v>91</v>
      </c>
      <c r="L906" s="182">
        <v>1</v>
      </c>
      <c r="M906" s="637" t="str">
        <f t="shared" ref="M906:M915" si="88">IF(SUMIFS($F$5:$F$1200,$B$5:$B$1200,$K$906,$C$5:$C$1200,$L906)=0,"NO APLICA",ROUND(SUMIFS($F$5:$F$1200,$B$5:$B$1200,$K$906,$C$5:$C$1200,$L906),3))</f>
        <v>NO APLICA</v>
      </c>
      <c r="N906" s="637"/>
    </row>
    <row r="907" spans="2:14">
      <c r="B907" s="175"/>
      <c r="C907" s="175"/>
      <c r="E907" s="176"/>
      <c r="F907" s="207" t="str">
        <f>IF(OR(D907="",E907=""),"",ROUND(D907/LOOKUP(E907,SMMLV!$A$2:$A$36,SMMLV!$D$2:$D$106),3))</f>
        <v/>
      </c>
      <c r="K907" s="856"/>
      <c r="L907" s="182">
        <v>2</v>
      </c>
      <c r="M907" s="637" t="str">
        <f t="shared" si="88"/>
        <v>NO APLICA</v>
      </c>
      <c r="N907" s="637"/>
    </row>
    <row r="908" spans="2:14">
      <c r="B908" s="175"/>
      <c r="C908" s="175"/>
      <c r="E908" s="176"/>
      <c r="F908" s="207" t="str">
        <f>IF(OR(D908="",E908=""),"",ROUND(D908/LOOKUP(E908,SMMLV!$A$2:$A$36,SMMLV!$D$2:$D$106),3))</f>
        <v/>
      </c>
      <c r="K908" s="856"/>
      <c r="L908" s="182">
        <v>3</v>
      </c>
      <c r="M908" s="637" t="str">
        <f t="shared" si="88"/>
        <v>NO APLICA</v>
      </c>
      <c r="N908" s="637"/>
    </row>
    <row r="909" spans="2:14">
      <c r="B909" s="175"/>
      <c r="C909" s="175"/>
      <c r="E909" s="176"/>
      <c r="F909" s="207" t="str">
        <f>IF(OR(D909="",E909=""),"",ROUND(D909/LOOKUP(E909,SMMLV!$A$2:$A$36,SMMLV!$D$2:$D$106),3))</f>
        <v/>
      </c>
      <c r="K909" s="856"/>
      <c r="L909" s="182">
        <v>4</v>
      </c>
      <c r="M909" s="637" t="str">
        <f t="shared" si="88"/>
        <v>NO APLICA</v>
      </c>
      <c r="N909" s="637"/>
    </row>
    <row r="910" spans="2:14">
      <c r="B910" s="175"/>
      <c r="C910" s="175"/>
      <c r="E910" s="176"/>
      <c r="F910" s="207" t="str">
        <f>IF(OR(D910="",E910=""),"",ROUND(D910/LOOKUP(E910,SMMLV!$A$2:$A$36,SMMLV!$D$2:$D$106),3))</f>
        <v/>
      </c>
      <c r="K910" s="856"/>
      <c r="L910" s="182">
        <v>5</v>
      </c>
      <c r="M910" s="637" t="str">
        <f t="shared" si="88"/>
        <v>NO APLICA</v>
      </c>
      <c r="N910" s="637"/>
    </row>
    <row r="911" spans="2:14">
      <c r="B911" s="175"/>
      <c r="C911" s="175"/>
      <c r="E911" s="176"/>
      <c r="F911" s="207" t="str">
        <f>IF(OR(D911="",E911=""),"",ROUND(D911/LOOKUP(E911,SMMLV!$A$2:$A$36,SMMLV!$D$2:$D$106),3))</f>
        <v/>
      </c>
      <c r="K911" s="856"/>
      <c r="L911" s="182">
        <v>6</v>
      </c>
      <c r="M911" s="637" t="str">
        <f t="shared" si="88"/>
        <v>NO APLICA</v>
      </c>
      <c r="N911" s="637"/>
    </row>
    <row r="912" spans="2:14">
      <c r="B912" s="175"/>
      <c r="C912" s="175"/>
      <c r="E912" s="176"/>
      <c r="F912" s="207" t="str">
        <f>IF(OR(D912="",E912=""),"",ROUND(D912/LOOKUP(E912,SMMLV!$A$2:$A$36,SMMLV!$D$2:$D$106),3))</f>
        <v/>
      </c>
      <c r="K912" s="856"/>
      <c r="L912" s="182">
        <v>7</v>
      </c>
      <c r="M912" s="637" t="str">
        <f t="shared" si="88"/>
        <v>NO APLICA</v>
      </c>
      <c r="N912" s="637"/>
    </row>
    <row r="913" spans="2:14">
      <c r="B913" s="175"/>
      <c r="C913" s="175"/>
      <c r="E913" s="176"/>
      <c r="F913" s="207" t="str">
        <f>IF(OR(D913="",E913=""),"",ROUND(D913/LOOKUP(E913,SMMLV!$A$2:$A$36,SMMLV!$D$2:$D$106),3))</f>
        <v/>
      </c>
      <c r="K913" s="856"/>
      <c r="L913" s="182">
        <v>8</v>
      </c>
      <c r="M913" s="637" t="str">
        <f t="shared" si="88"/>
        <v>NO APLICA</v>
      </c>
      <c r="N913" s="637"/>
    </row>
    <row r="914" spans="2:14">
      <c r="B914" s="175"/>
      <c r="C914" s="175"/>
      <c r="E914" s="176"/>
      <c r="F914" s="207" t="str">
        <f>IF(OR(D914="",E914=""),"",ROUND(D914/LOOKUP(E914,SMMLV!$A$2:$A$36,SMMLV!$D$2:$D$106),3))</f>
        <v/>
      </c>
      <c r="K914" s="856"/>
      <c r="L914" s="182">
        <v>9</v>
      </c>
      <c r="M914" s="637" t="str">
        <f t="shared" si="88"/>
        <v>NO APLICA</v>
      </c>
      <c r="N914" s="637"/>
    </row>
    <row r="915" spans="2:14">
      <c r="B915" s="175"/>
      <c r="C915" s="175"/>
      <c r="E915" s="176"/>
      <c r="F915" s="207" t="str">
        <f>IF(OR(D915="",E915=""),"",ROUND(D915/LOOKUP(E915,SMMLV!$A$2:$A$36,SMMLV!$D$2:$D$106),3))</f>
        <v/>
      </c>
      <c r="K915" s="856"/>
      <c r="L915" s="182">
        <v>10</v>
      </c>
      <c r="M915" s="637" t="str">
        <f t="shared" si="88"/>
        <v>NO APLICA</v>
      </c>
      <c r="N915" s="637"/>
    </row>
    <row r="916" spans="2:14">
      <c r="B916" s="175"/>
      <c r="C916" s="175"/>
      <c r="E916" s="176"/>
      <c r="F916" s="207" t="str">
        <f>IF(OR(D916="",E916=""),"",ROUND(D916/LOOKUP(E916,SMMLV!$A$2:$A$36,SMMLV!$D$2:$D$106),3))</f>
        <v/>
      </c>
      <c r="K916" s="856">
        <v>92</v>
      </c>
      <c r="L916" s="182">
        <v>1</v>
      </c>
      <c r="M916" s="637" t="str">
        <f t="shared" ref="M916:M925" si="89">IF(SUMIFS($F$5:$F$1200,$B$5:$B$1200,$K$916,$C$5:$C$1200,$L916)=0,"NO APLICA",ROUND(SUMIFS($F$5:$F$1200,$B$5:$B$1200,$K$916,$C$5:$C$1200,$L916),3))</f>
        <v>NO APLICA</v>
      </c>
      <c r="N916" s="637"/>
    </row>
    <row r="917" spans="2:14">
      <c r="B917" s="175"/>
      <c r="C917" s="175"/>
      <c r="E917" s="176"/>
      <c r="F917" s="207" t="str">
        <f>IF(OR(D917="",E917=""),"",ROUND(D917/LOOKUP(E917,SMMLV!$A$2:$A$36,SMMLV!$D$2:$D$106),3))</f>
        <v/>
      </c>
      <c r="K917" s="856"/>
      <c r="L917" s="182">
        <v>2</v>
      </c>
      <c r="M917" s="637" t="str">
        <f t="shared" si="89"/>
        <v>NO APLICA</v>
      </c>
      <c r="N917" s="637"/>
    </row>
    <row r="918" spans="2:14">
      <c r="B918" s="175"/>
      <c r="C918" s="175"/>
      <c r="E918" s="176"/>
      <c r="F918" s="207" t="str">
        <f>IF(OR(D918="",E918=""),"",ROUND(D918/LOOKUP(E918,SMMLV!$A$2:$A$36,SMMLV!$D$2:$D$106),3))</f>
        <v/>
      </c>
      <c r="K918" s="856"/>
      <c r="L918" s="182">
        <v>3</v>
      </c>
      <c r="M918" s="637" t="str">
        <f t="shared" si="89"/>
        <v>NO APLICA</v>
      </c>
      <c r="N918" s="637"/>
    </row>
    <row r="919" spans="2:14">
      <c r="B919" s="175"/>
      <c r="C919" s="175"/>
      <c r="E919" s="176"/>
      <c r="F919" s="207" t="str">
        <f>IF(OR(D919="",E919=""),"",ROUND(D919/LOOKUP(E919,SMMLV!$A$2:$A$36,SMMLV!$D$2:$D$106),3))</f>
        <v/>
      </c>
      <c r="K919" s="856"/>
      <c r="L919" s="182">
        <v>4</v>
      </c>
      <c r="M919" s="637" t="str">
        <f t="shared" si="89"/>
        <v>NO APLICA</v>
      </c>
      <c r="N919" s="637"/>
    </row>
    <row r="920" spans="2:14">
      <c r="B920" s="175"/>
      <c r="C920" s="175"/>
      <c r="E920" s="176"/>
      <c r="F920" s="207" t="str">
        <f>IF(OR(D920="",E920=""),"",ROUND(D920/LOOKUP(E920,SMMLV!$A$2:$A$36,SMMLV!$D$2:$D$106),3))</f>
        <v/>
      </c>
      <c r="K920" s="856"/>
      <c r="L920" s="182">
        <v>5</v>
      </c>
      <c r="M920" s="637" t="str">
        <f t="shared" si="89"/>
        <v>NO APLICA</v>
      </c>
      <c r="N920" s="637"/>
    </row>
    <row r="921" spans="2:14">
      <c r="B921" s="175"/>
      <c r="C921" s="175"/>
      <c r="E921" s="176"/>
      <c r="F921" s="207" t="str">
        <f>IF(OR(D921="",E921=""),"",ROUND(D921/LOOKUP(E921,SMMLV!$A$2:$A$36,SMMLV!$D$2:$D$106),3))</f>
        <v/>
      </c>
      <c r="K921" s="856"/>
      <c r="L921" s="182">
        <v>6</v>
      </c>
      <c r="M921" s="637" t="str">
        <f t="shared" si="89"/>
        <v>NO APLICA</v>
      </c>
      <c r="N921" s="637"/>
    </row>
    <row r="922" spans="2:14">
      <c r="B922" s="175"/>
      <c r="C922" s="175"/>
      <c r="E922" s="176"/>
      <c r="F922" s="207" t="str">
        <f>IF(OR(D922="",E922=""),"",ROUND(D922/LOOKUP(E922,SMMLV!$A$2:$A$36,SMMLV!$D$2:$D$106),3))</f>
        <v/>
      </c>
      <c r="K922" s="856"/>
      <c r="L922" s="182">
        <v>7</v>
      </c>
      <c r="M922" s="637" t="str">
        <f t="shared" si="89"/>
        <v>NO APLICA</v>
      </c>
      <c r="N922" s="637"/>
    </row>
    <row r="923" spans="2:14">
      <c r="B923" s="175"/>
      <c r="C923" s="175"/>
      <c r="E923" s="176"/>
      <c r="F923" s="207" t="str">
        <f>IF(OR(D923="",E923=""),"",ROUND(D923/LOOKUP(E923,SMMLV!$A$2:$A$36,SMMLV!$D$2:$D$106),3))</f>
        <v/>
      </c>
      <c r="K923" s="856"/>
      <c r="L923" s="182">
        <v>8</v>
      </c>
      <c r="M923" s="637" t="str">
        <f t="shared" si="89"/>
        <v>NO APLICA</v>
      </c>
      <c r="N923" s="637"/>
    </row>
    <row r="924" spans="2:14">
      <c r="B924" s="175"/>
      <c r="C924" s="175"/>
      <c r="E924" s="176"/>
      <c r="F924" s="207" t="str">
        <f>IF(OR(D924="",E924=""),"",ROUND(D924/LOOKUP(E924,SMMLV!$A$2:$A$36,SMMLV!$D$2:$D$106),3))</f>
        <v/>
      </c>
      <c r="K924" s="856"/>
      <c r="L924" s="182">
        <v>9</v>
      </c>
      <c r="M924" s="637" t="str">
        <f t="shared" si="89"/>
        <v>NO APLICA</v>
      </c>
      <c r="N924" s="637"/>
    </row>
    <row r="925" spans="2:14">
      <c r="B925" s="175"/>
      <c r="C925" s="175"/>
      <c r="E925" s="176"/>
      <c r="F925" s="207" t="str">
        <f>IF(OR(D925="",E925=""),"",ROUND(D925/LOOKUP(E925,SMMLV!$A$2:$A$36,SMMLV!$D$2:$D$106),3))</f>
        <v/>
      </c>
      <c r="K925" s="856"/>
      <c r="L925" s="182">
        <v>10</v>
      </c>
      <c r="M925" s="637" t="str">
        <f t="shared" si="89"/>
        <v>NO APLICA</v>
      </c>
      <c r="N925" s="637"/>
    </row>
    <row r="926" spans="2:14">
      <c r="B926" s="175"/>
      <c r="C926" s="175"/>
      <c r="E926" s="176"/>
      <c r="F926" s="207" t="str">
        <f>IF(OR(D926="",E926=""),"",ROUND(D926/LOOKUP(E926,SMMLV!$A$2:$A$36,SMMLV!$D$2:$D$106),3))</f>
        <v/>
      </c>
      <c r="K926" s="856">
        <v>93</v>
      </c>
      <c r="L926" s="182">
        <v>1</v>
      </c>
      <c r="M926" s="637" t="str">
        <f t="shared" ref="M926:M935" si="90">IF(SUMIFS($F$5:$F$1200,$B$5:$B$1200,$K$926,$C$5:$C$1200,$L926)=0,"NO APLICA",ROUND(SUMIFS($F$5:$F$1200,$B$5:$B$1200,$K$926,$C$5:$C$1200,$L926),3))</f>
        <v>NO APLICA</v>
      </c>
      <c r="N926" s="637"/>
    </row>
    <row r="927" spans="2:14">
      <c r="B927" s="175"/>
      <c r="C927" s="175"/>
      <c r="E927" s="176"/>
      <c r="F927" s="207" t="str">
        <f>IF(OR(D927="",E927=""),"",ROUND(D927/LOOKUP(E927,SMMLV!$A$2:$A$36,SMMLV!$D$2:$D$106),3))</f>
        <v/>
      </c>
      <c r="K927" s="856"/>
      <c r="L927" s="182">
        <v>2</v>
      </c>
      <c r="M927" s="637" t="str">
        <f t="shared" si="90"/>
        <v>NO APLICA</v>
      </c>
      <c r="N927" s="637"/>
    </row>
    <row r="928" spans="2:14">
      <c r="B928" s="175"/>
      <c r="C928" s="175"/>
      <c r="E928" s="176"/>
      <c r="F928" s="207" t="str">
        <f>IF(OR(D928="",E928=""),"",ROUND(D928/LOOKUP(E928,SMMLV!$A$2:$A$36,SMMLV!$D$2:$D$106),3))</f>
        <v/>
      </c>
      <c r="K928" s="856"/>
      <c r="L928" s="182">
        <v>3</v>
      </c>
      <c r="M928" s="637" t="str">
        <f t="shared" si="90"/>
        <v>NO APLICA</v>
      </c>
      <c r="N928" s="637"/>
    </row>
    <row r="929" spans="2:14">
      <c r="B929" s="175"/>
      <c r="C929" s="175"/>
      <c r="E929" s="176"/>
      <c r="F929" s="207" t="str">
        <f>IF(OR(D929="",E929=""),"",ROUND(D929/LOOKUP(E929,SMMLV!$A$2:$A$36,SMMLV!$D$2:$D$106),3))</f>
        <v/>
      </c>
      <c r="K929" s="856"/>
      <c r="L929" s="182">
        <v>4</v>
      </c>
      <c r="M929" s="637" t="str">
        <f t="shared" si="90"/>
        <v>NO APLICA</v>
      </c>
      <c r="N929" s="637"/>
    </row>
    <row r="930" spans="2:14">
      <c r="B930" s="175"/>
      <c r="C930" s="175"/>
      <c r="E930" s="176"/>
      <c r="F930" s="207" t="str">
        <f>IF(OR(D930="",E930=""),"",ROUND(D930/LOOKUP(E930,SMMLV!$A$2:$A$36,SMMLV!$D$2:$D$106),3))</f>
        <v/>
      </c>
      <c r="K930" s="856"/>
      <c r="L930" s="182">
        <v>5</v>
      </c>
      <c r="M930" s="637" t="str">
        <f t="shared" si="90"/>
        <v>NO APLICA</v>
      </c>
      <c r="N930" s="637"/>
    </row>
    <row r="931" spans="2:14">
      <c r="B931" s="175"/>
      <c r="C931" s="175"/>
      <c r="E931" s="176"/>
      <c r="F931" s="207" t="str">
        <f>IF(OR(D931="",E931=""),"",ROUND(D931/LOOKUP(E931,SMMLV!$A$2:$A$36,SMMLV!$D$2:$D$106),3))</f>
        <v/>
      </c>
      <c r="K931" s="856"/>
      <c r="L931" s="182">
        <v>6</v>
      </c>
      <c r="M931" s="637" t="str">
        <f t="shared" si="90"/>
        <v>NO APLICA</v>
      </c>
      <c r="N931" s="637"/>
    </row>
    <row r="932" spans="2:14">
      <c r="B932" s="175"/>
      <c r="C932" s="175"/>
      <c r="E932" s="176"/>
      <c r="F932" s="207" t="str">
        <f>IF(OR(D932="",E932=""),"",ROUND(D932/LOOKUP(E932,SMMLV!$A$2:$A$36,SMMLV!$D$2:$D$106),3))</f>
        <v/>
      </c>
      <c r="K932" s="856"/>
      <c r="L932" s="182">
        <v>7</v>
      </c>
      <c r="M932" s="637" t="str">
        <f t="shared" si="90"/>
        <v>NO APLICA</v>
      </c>
      <c r="N932" s="637"/>
    </row>
    <row r="933" spans="2:14">
      <c r="B933" s="175"/>
      <c r="C933" s="175"/>
      <c r="E933" s="176"/>
      <c r="F933" s="207" t="str">
        <f>IF(OR(D933="",E933=""),"",ROUND(D933/LOOKUP(E933,SMMLV!$A$2:$A$36,SMMLV!$D$2:$D$106),3))</f>
        <v/>
      </c>
      <c r="K933" s="856"/>
      <c r="L933" s="182">
        <v>8</v>
      </c>
      <c r="M933" s="637" t="str">
        <f t="shared" si="90"/>
        <v>NO APLICA</v>
      </c>
      <c r="N933" s="637"/>
    </row>
    <row r="934" spans="2:14">
      <c r="B934" s="175"/>
      <c r="C934" s="175"/>
      <c r="E934" s="176"/>
      <c r="F934" s="207" t="str">
        <f>IF(OR(D934="",E934=""),"",ROUND(D934/LOOKUP(E934,SMMLV!$A$2:$A$36,SMMLV!$D$2:$D$106),3))</f>
        <v/>
      </c>
      <c r="K934" s="856"/>
      <c r="L934" s="182">
        <v>9</v>
      </c>
      <c r="M934" s="637" t="str">
        <f t="shared" si="90"/>
        <v>NO APLICA</v>
      </c>
      <c r="N934" s="637"/>
    </row>
    <row r="935" spans="2:14">
      <c r="B935" s="175"/>
      <c r="C935" s="175"/>
      <c r="E935" s="176"/>
      <c r="F935" s="207" t="str">
        <f>IF(OR(D935="",E935=""),"",ROUND(D935/LOOKUP(E935,SMMLV!$A$2:$A$36,SMMLV!$D$2:$D$106),3))</f>
        <v/>
      </c>
      <c r="K935" s="856"/>
      <c r="L935" s="182">
        <v>10</v>
      </c>
      <c r="M935" s="637" t="str">
        <f t="shared" si="90"/>
        <v>NO APLICA</v>
      </c>
      <c r="N935" s="637"/>
    </row>
    <row r="936" spans="2:14">
      <c r="B936" s="175"/>
      <c r="C936" s="175"/>
      <c r="E936" s="176"/>
      <c r="F936" s="207" t="str">
        <f>IF(OR(D936="",E936=""),"",ROUND(D936/LOOKUP(E936,SMMLV!$A$2:$A$36,SMMLV!$D$2:$D$106),3))</f>
        <v/>
      </c>
      <c r="K936" s="856">
        <v>94</v>
      </c>
      <c r="L936" s="182">
        <v>1</v>
      </c>
      <c r="M936" s="637" t="str">
        <f t="shared" ref="M936:M945" si="91">IF(SUMIFS($F$5:$F$1200,$B$5:$B$1200,$K$936,$C$5:$C$1200,$L936)=0,"NO APLICA",ROUND(SUMIFS($F$5:$F$1200,$B$5:$B$1200,$K$936,$C$5:$C$1200,$L936),3))</f>
        <v>NO APLICA</v>
      </c>
      <c r="N936" s="637"/>
    </row>
    <row r="937" spans="2:14">
      <c r="B937" s="175"/>
      <c r="C937" s="175"/>
      <c r="E937" s="176"/>
      <c r="F937" s="207" t="str">
        <f>IF(OR(D937="",E937=""),"",ROUND(D937/LOOKUP(E937,SMMLV!$A$2:$A$36,SMMLV!$D$2:$D$106),3))</f>
        <v/>
      </c>
      <c r="K937" s="856"/>
      <c r="L937" s="182">
        <v>2</v>
      </c>
      <c r="M937" s="637" t="str">
        <f t="shared" si="91"/>
        <v>NO APLICA</v>
      </c>
      <c r="N937" s="637"/>
    </row>
    <row r="938" spans="2:14">
      <c r="B938" s="175"/>
      <c r="C938" s="175"/>
      <c r="E938" s="176"/>
      <c r="F938" s="207" t="str">
        <f>IF(OR(D938="",E938=""),"",ROUND(D938/LOOKUP(E938,SMMLV!$A$2:$A$36,SMMLV!$D$2:$D$106),3))</f>
        <v/>
      </c>
      <c r="K938" s="856"/>
      <c r="L938" s="182">
        <v>3</v>
      </c>
      <c r="M938" s="637" t="str">
        <f t="shared" si="91"/>
        <v>NO APLICA</v>
      </c>
      <c r="N938" s="637"/>
    </row>
    <row r="939" spans="2:14">
      <c r="B939" s="175"/>
      <c r="C939" s="175"/>
      <c r="E939" s="176"/>
      <c r="F939" s="207" t="str">
        <f>IF(OR(D939="",E939=""),"",ROUND(D939/LOOKUP(E939,SMMLV!$A$2:$A$36,SMMLV!$D$2:$D$106),3))</f>
        <v/>
      </c>
      <c r="K939" s="856"/>
      <c r="L939" s="182">
        <v>4</v>
      </c>
      <c r="M939" s="637" t="str">
        <f t="shared" si="91"/>
        <v>NO APLICA</v>
      </c>
      <c r="N939" s="637"/>
    </row>
    <row r="940" spans="2:14">
      <c r="B940" s="175"/>
      <c r="C940" s="175"/>
      <c r="E940" s="176"/>
      <c r="F940" s="207" t="str">
        <f>IF(OR(D940="",E940=""),"",ROUND(D940/LOOKUP(E940,SMMLV!$A$2:$A$36,SMMLV!$D$2:$D$106),3))</f>
        <v/>
      </c>
      <c r="K940" s="856"/>
      <c r="L940" s="182">
        <v>5</v>
      </c>
      <c r="M940" s="637" t="str">
        <f t="shared" si="91"/>
        <v>NO APLICA</v>
      </c>
      <c r="N940" s="637"/>
    </row>
    <row r="941" spans="2:14">
      <c r="B941" s="175"/>
      <c r="C941" s="175"/>
      <c r="E941" s="176"/>
      <c r="F941" s="207" t="str">
        <f>IF(OR(D941="",E941=""),"",ROUND(D941/LOOKUP(E941,SMMLV!$A$2:$A$36,SMMLV!$D$2:$D$106),3))</f>
        <v/>
      </c>
      <c r="K941" s="856"/>
      <c r="L941" s="182">
        <v>6</v>
      </c>
      <c r="M941" s="637" t="str">
        <f t="shared" si="91"/>
        <v>NO APLICA</v>
      </c>
      <c r="N941" s="637"/>
    </row>
    <row r="942" spans="2:14">
      <c r="B942" s="175"/>
      <c r="C942" s="175"/>
      <c r="E942" s="176"/>
      <c r="F942" s="207" t="str">
        <f>IF(OR(D942="",E942=""),"",ROUND(D942/LOOKUP(E942,SMMLV!$A$2:$A$36,SMMLV!$D$2:$D$106),3))</f>
        <v/>
      </c>
      <c r="K942" s="856"/>
      <c r="L942" s="182">
        <v>7</v>
      </c>
      <c r="M942" s="637" t="str">
        <f t="shared" si="91"/>
        <v>NO APLICA</v>
      </c>
      <c r="N942" s="637"/>
    </row>
    <row r="943" spans="2:14">
      <c r="B943" s="175"/>
      <c r="C943" s="175"/>
      <c r="E943" s="176"/>
      <c r="F943" s="207" t="str">
        <f>IF(OR(D943="",E943=""),"",ROUND(D943/LOOKUP(E943,SMMLV!$A$2:$A$36,SMMLV!$D$2:$D$106),3))</f>
        <v/>
      </c>
      <c r="K943" s="856"/>
      <c r="L943" s="182">
        <v>8</v>
      </c>
      <c r="M943" s="637" t="str">
        <f t="shared" si="91"/>
        <v>NO APLICA</v>
      </c>
      <c r="N943" s="637"/>
    </row>
    <row r="944" spans="2:14">
      <c r="B944" s="175"/>
      <c r="C944" s="175"/>
      <c r="E944" s="176"/>
      <c r="F944" s="207" t="str">
        <f>IF(OR(D944="",E944=""),"",ROUND(D944/LOOKUP(E944,SMMLV!$A$2:$A$36,SMMLV!$D$2:$D$106),3))</f>
        <v/>
      </c>
      <c r="K944" s="856"/>
      <c r="L944" s="182">
        <v>9</v>
      </c>
      <c r="M944" s="637" t="str">
        <f t="shared" si="91"/>
        <v>NO APLICA</v>
      </c>
      <c r="N944" s="637"/>
    </row>
    <row r="945" spans="2:14">
      <c r="B945" s="175"/>
      <c r="C945" s="175"/>
      <c r="E945" s="176"/>
      <c r="F945" s="207" t="str">
        <f>IF(OR(D945="",E945=""),"",ROUND(D945/LOOKUP(E945,SMMLV!$A$2:$A$36,SMMLV!$D$2:$D$106),3))</f>
        <v/>
      </c>
      <c r="K945" s="856"/>
      <c r="L945" s="182">
        <v>10</v>
      </c>
      <c r="M945" s="637" t="str">
        <f t="shared" si="91"/>
        <v>NO APLICA</v>
      </c>
      <c r="N945" s="637"/>
    </row>
    <row r="946" spans="2:14">
      <c r="B946" s="175"/>
      <c r="C946" s="175"/>
      <c r="E946" s="176"/>
      <c r="F946" s="207" t="str">
        <f>IF(OR(D946="",E946=""),"",ROUND(D946/LOOKUP(E946,SMMLV!$A$2:$A$36,SMMLV!$D$2:$D$106),3))</f>
        <v/>
      </c>
      <c r="K946" s="856">
        <v>95</v>
      </c>
      <c r="L946" s="182">
        <v>1</v>
      </c>
      <c r="M946" s="637" t="str">
        <f t="shared" ref="M946:M955" si="92">IF(SUMIFS($F$5:$F$1200,$B$5:$B$1200,$K$946,$C$5:$C$1200,$L946)=0,"NO APLICA",ROUND(SUMIFS($F$5:$F$1200,$B$5:$B$1200,$K$946,$C$5:$C$1200,$L946),3))</f>
        <v>NO APLICA</v>
      </c>
      <c r="N946" s="637"/>
    </row>
    <row r="947" spans="2:14">
      <c r="B947" s="175"/>
      <c r="C947" s="175"/>
      <c r="E947" s="176"/>
      <c r="F947" s="207" t="str">
        <f>IF(OR(D947="",E947=""),"",ROUND(D947/LOOKUP(E947,SMMLV!$A$2:$A$36,SMMLV!$D$2:$D$106),3))</f>
        <v/>
      </c>
      <c r="K947" s="856"/>
      <c r="L947" s="182">
        <v>2</v>
      </c>
      <c r="M947" s="637" t="str">
        <f t="shared" si="92"/>
        <v>NO APLICA</v>
      </c>
      <c r="N947" s="637"/>
    </row>
    <row r="948" spans="2:14">
      <c r="B948" s="175"/>
      <c r="C948" s="175"/>
      <c r="E948" s="176"/>
      <c r="F948" s="207" t="str">
        <f>IF(OR(D948="",E948=""),"",ROUND(D948/LOOKUP(E948,SMMLV!$A$2:$A$36,SMMLV!$D$2:$D$106),3))</f>
        <v/>
      </c>
      <c r="K948" s="856"/>
      <c r="L948" s="182">
        <v>3</v>
      </c>
      <c r="M948" s="637" t="str">
        <f t="shared" si="92"/>
        <v>NO APLICA</v>
      </c>
      <c r="N948" s="637"/>
    </row>
    <row r="949" spans="2:14">
      <c r="B949" s="175"/>
      <c r="C949" s="175"/>
      <c r="E949" s="176"/>
      <c r="F949" s="207" t="str">
        <f>IF(OR(D949="",E949=""),"",ROUND(D949/LOOKUP(E949,SMMLV!$A$2:$A$36,SMMLV!$D$2:$D$106),3))</f>
        <v/>
      </c>
      <c r="K949" s="856"/>
      <c r="L949" s="182">
        <v>4</v>
      </c>
      <c r="M949" s="637" t="str">
        <f t="shared" si="92"/>
        <v>NO APLICA</v>
      </c>
      <c r="N949" s="637"/>
    </row>
    <row r="950" spans="2:14">
      <c r="B950" s="175"/>
      <c r="C950" s="175"/>
      <c r="E950" s="176"/>
      <c r="F950" s="207" t="str">
        <f>IF(OR(D950="",E950=""),"",ROUND(D950/LOOKUP(E950,SMMLV!$A$2:$A$36,SMMLV!$D$2:$D$106),3))</f>
        <v/>
      </c>
      <c r="K950" s="856"/>
      <c r="L950" s="182">
        <v>5</v>
      </c>
      <c r="M950" s="637" t="str">
        <f t="shared" si="92"/>
        <v>NO APLICA</v>
      </c>
      <c r="N950" s="637"/>
    </row>
    <row r="951" spans="2:14">
      <c r="B951" s="175"/>
      <c r="C951" s="175"/>
      <c r="E951" s="176"/>
      <c r="F951" s="207" t="str">
        <f>IF(OR(D951="",E951=""),"",ROUND(D951/LOOKUP(E951,SMMLV!$A$2:$A$36,SMMLV!$D$2:$D$106),3))</f>
        <v/>
      </c>
      <c r="K951" s="856"/>
      <c r="L951" s="182">
        <v>6</v>
      </c>
      <c r="M951" s="637" t="str">
        <f t="shared" si="92"/>
        <v>NO APLICA</v>
      </c>
      <c r="N951" s="637"/>
    </row>
    <row r="952" spans="2:14">
      <c r="B952" s="175"/>
      <c r="C952" s="175"/>
      <c r="E952" s="176"/>
      <c r="F952" s="207" t="str">
        <f>IF(OR(D952="",E952=""),"",ROUND(D952/LOOKUP(E952,SMMLV!$A$2:$A$36,SMMLV!$D$2:$D$106),3))</f>
        <v/>
      </c>
      <c r="K952" s="856"/>
      <c r="L952" s="182">
        <v>7</v>
      </c>
      <c r="M952" s="637" t="str">
        <f t="shared" si="92"/>
        <v>NO APLICA</v>
      </c>
      <c r="N952" s="637"/>
    </row>
    <row r="953" spans="2:14">
      <c r="B953" s="175"/>
      <c r="C953" s="175"/>
      <c r="E953" s="176"/>
      <c r="F953" s="207" t="str">
        <f>IF(OR(D953="",E953=""),"",ROUND(D953/LOOKUP(E953,SMMLV!$A$2:$A$36,SMMLV!$D$2:$D$106),3))</f>
        <v/>
      </c>
      <c r="K953" s="856"/>
      <c r="L953" s="182">
        <v>8</v>
      </c>
      <c r="M953" s="637" t="str">
        <f t="shared" si="92"/>
        <v>NO APLICA</v>
      </c>
      <c r="N953" s="637"/>
    </row>
    <row r="954" spans="2:14">
      <c r="B954" s="175"/>
      <c r="C954" s="175"/>
      <c r="E954" s="176"/>
      <c r="F954" s="207" t="str">
        <f>IF(OR(D954="",E954=""),"",ROUND(D954/LOOKUP(E954,SMMLV!$A$2:$A$36,SMMLV!$D$2:$D$106),3))</f>
        <v/>
      </c>
      <c r="K954" s="856"/>
      <c r="L954" s="182">
        <v>9</v>
      </c>
      <c r="M954" s="637" t="str">
        <f t="shared" si="92"/>
        <v>NO APLICA</v>
      </c>
      <c r="N954" s="637"/>
    </row>
    <row r="955" spans="2:14">
      <c r="B955" s="175"/>
      <c r="C955" s="175"/>
      <c r="E955" s="176"/>
      <c r="F955" s="207" t="str">
        <f>IF(OR(D955="",E955=""),"",ROUND(D955/LOOKUP(E955,SMMLV!$A$2:$A$36,SMMLV!$D$2:$D$106),3))</f>
        <v/>
      </c>
      <c r="K955" s="856"/>
      <c r="L955" s="182">
        <v>10</v>
      </c>
      <c r="M955" s="637" t="str">
        <f t="shared" si="92"/>
        <v>NO APLICA</v>
      </c>
      <c r="N955" s="637"/>
    </row>
    <row r="956" spans="2:14">
      <c r="B956" s="175"/>
      <c r="C956" s="175"/>
      <c r="E956" s="176"/>
      <c r="F956" s="207" t="str">
        <f>IF(OR(D956="",E956=""),"",ROUND(D956/LOOKUP(E956,SMMLV!$A$2:$A$36,SMMLV!$D$2:$D$106),3))</f>
        <v/>
      </c>
      <c r="K956" s="856">
        <v>96</v>
      </c>
      <c r="L956" s="182">
        <v>1</v>
      </c>
      <c r="M956" s="637" t="str">
        <f t="shared" ref="M956:M965" si="93">IF(SUMIFS($F$5:$F$1200,$B$5:$B$1200,$K$956,$C$5:$C$1200,$L956)=0,"NO APLICA",ROUND(SUMIFS($F$5:$F$1200,$B$5:$B$1200,$K$956,$C$5:$C$1200,$L956),3))</f>
        <v>NO APLICA</v>
      </c>
      <c r="N956" s="637"/>
    </row>
    <row r="957" spans="2:14">
      <c r="B957" s="175"/>
      <c r="C957" s="175"/>
      <c r="E957" s="176"/>
      <c r="F957" s="207" t="str">
        <f>IF(OR(D957="",E957=""),"",ROUND(D957/LOOKUP(E957,SMMLV!$A$2:$A$36,SMMLV!$D$2:$D$106),3))</f>
        <v/>
      </c>
      <c r="K957" s="856"/>
      <c r="L957" s="182">
        <v>2</v>
      </c>
      <c r="M957" s="637" t="str">
        <f t="shared" si="93"/>
        <v>NO APLICA</v>
      </c>
      <c r="N957" s="637"/>
    </row>
    <row r="958" spans="2:14">
      <c r="B958" s="175"/>
      <c r="C958" s="175"/>
      <c r="E958" s="176"/>
      <c r="F958" s="207" t="str">
        <f>IF(OR(D958="",E958=""),"",ROUND(D958/LOOKUP(E958,SMMLV!$A$2:$A$36,SMMLV!$D$2:$D$106),3))</f>
        <v/>
      </c>
      <c r="K958" s="856"/>
      <c r="L958" s="182">
        <v>3</v>
      </c>
      <c r="M958" s="637" t="str">
        <f t="shared" si="93"/>
        <v>NO APLICA</v>
      </c>
      <c r="N958" s="637"/>
    </row>
    <row r="959" spans="2:14">
      <c r="B959" s="175"/>
      <c r="C959" s="175"/>
      <c r="E959" s="176"/>
      <c r="F959" s="207" t="str">
        <f>IF(OR(D959="",E959=""),"",ROUND(D959/LOOKUP(E959,SMMLV!$A$2:$A$36,SMMLV!$D$2:$D$106),3))</f>
        <v/>
      </c>
      <c r="K959" s="856"/>
      <c r="L959" s="182">
        <v>4</v>
      </c>
      <c r="M959" s="637" t="str">
        <f t="shared" si="93"/>
        <v>NO APLICA</v>
      </c>
      <c r="N959" s="637"/>
    </row>
    <row r="960" spans="2:14">
      <c r="B960" s="175"/>
      <c r="C960" s="175"/>
      <c r="E960" s="176"/>
      <c r="F960" s="207" t="str">
        <f>IF(OR(D960="",E960=""),"",ROUND(D960/LOOKUP(E960,SMMLV!$A$2:$A$36,SMMLV!$D$2:$D$106),3))</f>
        <v/>
      </c>
      <c r="K960" s="856"/>
      <c r="L960" s="182">
        <v>5</v>
      </c>
      <c r="M960" s="637" t="str">
        <f t="shared" si="93"/>
        <v>NO APLICA</v>
      </c>
      <c r="N960" s="637"/>
    </row>
    <row r="961" spans="2:14">
      <c r="B961" s="175"/>
      <c r="C961" s="175"/>
      <c r="E961" s="176"/>
      <c r="F961" s="207" t="str">
        <f>IF(OR(D961="",E961=""),"",ROUND(D961/LOOKUP(E961,SMMLV!$A$2:$A$36,SMMLV!$D$2:$D$106),3))</f>
        <v/>
      </c>
      <c r="K961" s="856"/>
      <c r="L961" s="182">
        <v>6</v>
      </c>
      <c r="M961" s="637" t="str">
        <f t="shared" si="93"/>
        <v>NO APLICA</v>
      </c>
      <c r="N961" s="637"/>
    </row>
    <row r="962" spans="2:14">
      <c r="B962" s="175"/>
      <c r="C962" s="175"/>
      <c r="E962" s="176"/>
      <c r="F962" s="207" t="str">
        <f>IF(OR(D962="",E962=""),"",ROUND(D962/LOOKUP(E962,SMMLV!$A$2:$A$36,SMMLV!$D$2:$D$106),3))</f>
        <v/>
      </c>
      <c r="K962" s="856"/>
      <c r="L962" s="182">
        <v>7</v>
      </c>
      <c r="M962" s="637" t="str">
        <f t="shared" si="93"/>
        <v>NO APLICA</v>
      </c>
      <c r="N962" s="637"/>
    </row>
    <row r="963" spans="2:14">
      <c r="B963" s="175"/>
      <c r="C963" s="175"/>
      <c r="E963" s="176"/>
      <c r="F963" s="207" t="str">
        <f>IF(OR(D963="",E963=""),"",ROUND(D963/LOOKUP(E963,SMMLV!$A$2:$A$36,SMMLV!$D$2:$D$106),3))</f>
        <v/>
      </c>
      <c r="K963" s="856"/>
      <c r="L963" s="182">
        <v>8</v>
      </c>
      <c r="M963" s="637" t="str">
        <f t="shared" si="93"/>
        <v>NO APLICA</v>
      </c>
      <c r="N963" s="637"/>
    </row>
    <row r="964" spans="2:14">
      <c r="B964" s="175"/>
      <c r="C964" s="175"/>
      <c r="E964" s="176"/>
      <c r="F964" s="207" t="str">
        <f>IF(OR(D964="",E964=""),"",ROUND(D964/LOOKUP(E964,SMMLV!$A$2:$A$36,SMMLV!$D$2:$D$106),3))</f>
        <v/>
      </c>
      <c r="K964" s="856"/>
      <c r="L964" s="182">
        <v>9</v>
      </c>
      <c r="M964" s="637" t="str">
        <f t="shared" si="93"/>
        <v>NO APLICA</v>
      </c>
      <c r="N964" s="637"/>
    </row>
    <row r="965" spans="2:14">
      <c r="B965" s="175"/>
      <c r="C965" s="175"/>
      <c r="E965" s="176"/>
      <c r="F965" s="207" t="str">
        <f>IF(OR(D965="",E965=""),"",ROUND(D965/LOOKUP(E965,SMMLV!$A$2:$A$36,SMMLV!$D$2:$D$106),3))</f>
        <v/>
      </c>
      <c r="K965" s="856"/>
      <c r="L965" s="182">
        <v>10</v>
      </c>
      <c r="M965" s="637" t="str">
        <f t="shared" si="93"/>
        <v>NO APLICA</v>
      </c>
      <c r="N965" s="637"/>
    </row>
    <row r="966" spans="2:14">
      <c r="B966" s="175"/>
      <c r="C966" s="175"/>
      <c r="E966" s="176"/>
      <c r="F966" s="207" t="str">
        <f>IF(OR(D966="",E966=""),"",ROUND(D966/LOOKUP(E966,SMMLV!$A$2:$A$36,SMMLV!$D$2:$D$106),3))</f>
        <v/>
      </c>
      <c r="K966" s="856">
        <v>97</v>
      </c>
      <c r="L966" s="182">
        <v>1</v>
      </c>
      <c r="M966" s="637" t="str">
        <f t="shared" ref="M966:M975" si="94">IF(SUMIFS($F$5:$F$1200,$B$5:$B$1200,$K$966,$C$5:$C$1200,$L966)=0,"NO APLICA",ROUND(SUMIFS($F$5:$F$1200,$B$5:$B$1200,$K$966,$C$5:$C$1200,$L966),3))</f>
        <v>NO APLICA</v>
      </c>
      <c r="N966" s="637"/>
    </row>
    <row r="967" spans="2:14">
      <c r="B967" s="175"/>
      <c r="C967" s="175"/>
      <c r="E967" s="176"/>
      <c r="F967" s="207" t="str">
        <f>IF(OR(D967="",E967=""),"",ROUND(D967/LOOKUP(E967,SMMLV!$A$2:$A$36,SMMLV!$D$2:$D$106),3))</f>
        <v/>
      </c>
      <c r="K967" s="856"/>
      <c r="L967" s="182">
        <v>2</v>
      </c>
      <c r="M967" s="637" t="str">
        <f t="shared" si="94"/>
        <v>NO APLICA</v>
      </c>
      <c r="N967" s="637"/>
    </row>
    <row r="968" spans="2:14">
      <c r="B968" s="175"/>
      <c r="C968" s="175"/>
      <c r="E968" s="176"/>
      <c r="F968" s="207" t="str">
        <f>IF(OR(D968="",E968=""),"",ROUND(D968/LOOKUP(E968,SMMLV!$A$2:$A$36,SMMLV!$D$2:$D$106),3))</f>
        <v/>
      </c>
      <c r="K968" s="856"/>
      <c r="L968" s="182">
        <v>3</v>
      </c>
      <c r="M968" s="637" t="str">
        <f t="shared" si="94"/>
        <v>NO APLICA</v>
      </c>
      <c r="N968" s="637"/>
    </row>
    <row r="969" spans="2:14">
      <c r="B969" s="175"/>
      <c r="C969" s="175"/>
      <c r="E969" s="176"/>
      <c r="F969" s="207" t="str">
        <f>IF(OR(D969="",E969=""),"",ROUND(D969/LOOKUP(E969,SMMLV!$A$2:$A$36,SMMLV!$D$2:$D$106),3))</f>
        <v/>
      </c>
      <c r="K969" s="856"/>
      <c r="L969" s="182">
        <v>4</v>
      </c>
      <c r="M969" s="637" t="str">
        <f t="shared" si="94"/>
        <v>NO APLICA</v>
      </c>
      <c r="N969" s="637"/>
    </row>
    <row r="970" spans="2:14">
      <c r="B970" s="175"/>
      <c r="C970" s="175"/>
      <c r="E970" s="176"/>
      <c r="F970" s="207" t="str">
        <f>IF(OR(D970="",E970=""),"",ROUND(D970/LOOKUP(E970,SMMLV!$A$2:$A$36,SMMLV!$D$2:$D$106),3))</f>
        <v/>
      </c>
      <c r="K970" s="856"/>
      <c r="L970" s="182">
        <v>5</v>
      </c>
      <c r="M970" s="637" t="str">
        <f t="shared" si="94"/>
        <v>NO APLICA</v>
      </c>
      <c r="N970" s="637"/>
    </row>
    <row r="971" spans="2:14">
      <c r="B971" s="175"/>
      <c r="C971" s="175"/>
      <c r="E971" s="176"/>
      <c r="F971" s="207" t="str">
        <f>IF(OR(D971="",E971=""),"",ROUND(D971/LOOKUP(E971,SMMLV!$A$2:$A$36,SMMLV!$D$2:$D$106),3))</f>
        <v/>
      </c>
      <c r="K971" s="856"/>
      <c r="L971" s="182">
        <v>6</v>
      </c>
      <c r="M971" s="637" t="str">
        <f t="shared" si="94"/>
        <v>NO APLICA</v>
      </c>
      <c r="N971" s="637"/>
    </row>
    <row r="972" spans="2:14">
      <c r="B972" s="175"/>
      <c r="C972" s="175"/>
      <c r="E972" s="176"/>
      <c r="F972" s="207" t="str">
        <f>IF(OR(D972="",E972=""),"",ROUND(D972/LOOKUP(E972,SMMLV!$A$2:$A$36,SMMLV!$D$2:$D$106),3))</f>
        <v/>
      </c>
      <c r="K972" s="856"/>
      <c r="L972" s="182">
        <v>7</v>
      </c>
      <c r="M972" s="637" t="str">
        <f t="shared" si="94"/>
        <v>NO APLICA</v>
      </c>
      <c r="N972" s="637"/>
    </row>
    <row r="973" spans="2:14">
      <c r="B973" s="175"/>
      <c r="C973" s="175"/>
      <c r="E973" s="176"/>
      <c r="F973" s="207" t="str">
        <f>IF(OR(D973="",E973=""),"",ROUND(D973/LOOKUP(E973,SMMLV!$A$2:$A$36,SMMLV!$D$2:$D$106),3))</f>
        <v/>
      </c>
      <c r="K973" s="856"/>
      <c r="L973" s="182">
        <v>8</v>
      </c>
      <c r="M973" s="637" t="str">
        <f t="shared" si="94"/>
        <v>NO APLICA</v>
      </c>
      <c r="N973" s="637"/>
    </row>
    <row r="974" spans="2:14">
      <c r="B974" s="175"/>
      <c r="C974" s="175"/>
      <c r="E974" s="176"/>
      <c r="F974" s="207" t="str">
        <f>IF(OR(D974="",E974=""),"",ROUND(D974/LOOKUP(E974,SMMLV!$A$2:$A$36,SMMLV!$D$2:$D$106),3))</f>
        <v/>
      </c>
      <c r="K974" s="856"/>
      <c r="L974" s="182">
        <v>9</v>
      </c>
      <c r="M974" s="637" t="str">
        <f t="shared" si="94"/>
        <v>NO APLICA</v>
      </c>
      <c r="N974" s="637"/>
    </row>
    <row r="975" spans="2:14">
      <c r="B975" s="175"/>
      <c r="C975" s="175"/>
      <c r="E975" s="176"/>
      <c r="F975" s="207" t="str">
        <f>IF(OR(D975="",E975=""),"",ROUND(D975/LOOKUP(E975,SMMLV!$A$2:$A$36,SMMLV!$D$2:$D$106),3))</f>
        <v/>
      </c>
      <c r="K975" s="856"/>
      <c r="L975" s="182">
        <v>10</v>
      </c>
      <c r="M975" s="637" t="str">
        <f t="shared" si="94"/>
        <v>NO APLICA</v>
      </c>
      <c r="N975" s="637"/>
    </row>
    <row r="976" spans="2:14">
      <c r="B976" s="175"/>
      <c r="C976" s="175"/>
      <c r="E976" s="176"/>
      <c r="F976" s="207" t="str">
        <f>IF(OR(D976="",E976=""),"",ROUND(D976/LOOKUP(E976,SMMLV!$A$2:$A$36,SMMLV!$D$2:$D$106),3))</f>
        <v/>
      </c>
      <c r="K976" s="856">
        <v>98</v>
      </c>
      <c r="L976" s="182">
        <v>1</v>
      </c>
      <c r="M976" s="637" t="str">
        <f t="shared" ref="M976:M985" si="95">IF(SUMIFS($F$5:$F$1200,$B$5:$B$1200,$K$976,$C$5:$C$1200,$L976)=0,"NO APLICA",ROUND(SUMIFS($F$5:$F$1200,$B$5:$B$1200,$K$976,$C$5:$C$1200,$L976),3))</f>
        <v>NO APLICA</v>
      </c>
      <c r="N976" s="637"/>
    </row>
    <row r="977" spans="2:14">
      <c r="B977" s="175"/>
      <c r="C977" s="175"/>
      <c r="E977" s="176"/>
      <c r="F977" s="207" t="str">
        <f>IF(OR(D977="",E977=""),"",ROUND(D977/LOOKUP(E977,SMMLV!$A$2:$A$36,SMMLV!$D$2:$D$106),3))</f>
        <v/>
      </c>
      <c r="K977" s="856"/>
      <c r="L977" s="182">
        <v>2</v>
      </c>
      <c r="M977" s="637" t="str">
        <f t="shared" si="95"/>
        <v>NO APLICA</v>
      </c>
      <c r="N977" s="637"/>
    </row>
    <row r="978" spans="2:14">
      <c r="B978" s="175"/>
      <c r="C978" s="175"/>
      <c r="E978" s="176"/>
      <c r="F978" s="207" t="str">
        <f>IF(OR(D978="",E978=""),"",ROUND(D978/LOOKUP(E978,SMMLV!$A$2:$A$36,SMMLV!$D$2:$D$106),3))</f>
        <v/>
      </c>
      <c r="K978" s="856"/>
      <c r="L978" s="182">
        <v>3</v>
      </c>
      <c r="M978" s="637" t="str">
        <f t="shared" si="95"/>
        <v>NO APLICA</v>
      </c>
      <c r="N978" s="637"/>
    </row>
    <row r="979" spans="2:14">
      <c r="B979" s="175"/>
      <c r="C979" s="175"/>
      <c r="E979" s="176"/>
      <c r="F979" s="207" t="str">
        <f>IF(OR(D979="",E979=""),"",ROUND(D979/LOOKUP(E979,SMMLV!$A$2:$A$36,SMMLV!$D$2:$D$106),3))</f>
        <v/>
      </c>
      <c r="K979" s="856"/>
      <c r="L979" s="182">
        <v>4</v>
      </c>
      <c r="M979" s="637" t="str">
        <f t="shared" si="95"/>
        <v>NO APLICA</v>
      </c>
      <c r="N979" s="637"/>
    </row>
    <row r="980" spans="2:14">
      <c r="B980" s="175"/>
      <c r="C980" s="175"/>
      <c r="E980" s="176"/>
      <c r="F980" s="207" t="str">
        <f>IF(OR(D980="",E980=""),"",ROUND(D980/LOOKUP(E980,SMMLV!$A$2:$A$36,SMMLV!$D$2:$D$106),3))</f>
        <v/>
      </c>
      <c r="K980" s="856"/>
      <c r="L980" s="182">
        <v>5</v>
      </c>
      <c r="M980" s="637" t="str">
        <f t="shared" si="95"/>
        <v>NO APLICA</v>
      </c>
      <c r="N980" s="637"/>
    </row>
    <row r="981" spans="2:14">
      <c r="B981" s="175"/>
      <c r="C981" s="175"/>
      <c r="E981" s="176"/>
      <c r="F981" s="207" t="str">
        <f>IF(OR(D981="",E981=""),"",ROUND(D981/LOOKUP(E981,SMMLV!$A$2:$A$36,SMMLV!$D$2:$D$106),3))</f>
        <v/>
      </c>
      <c r="K981" s="856"/>
      <c r="L981" s="182">
        <v>6</v>
      </c>
      <c r="M981" s="637" t="str">
        <f t="shared" si="95"/>
        <v>NO APLICA</v>
      </c>
      <c r="N981" s="637"/>
    </row>
    <row r="982" spans="2:14">
      <c r="B982" s="175"/>
      <c r="C982" s="175"/>
      <c r="E982" s="176"/>
      <c r="F982" s="207" t="str">
        <f>IF(OR(D982="",E982=""),"",ROUND(D982/LOOKUP(E982,SMMLV!$A$2:$A$36,SMMLV!$D$2:$D$106),3))</f>
        <v/>
      </c>
      <c r="K982" s="856"/>
      <c r="L982" s="182">
        <v>7</v>
      </c>
      <c r="M982" s="637" t="str">
        <f t="shared" si="95"/>
        <v>NO APLICA</v>
      </c>
      <c r="N982" s="637"/>
    </row>
    <row r="983" spans="2:14">
      <c r="B983" s="175"/>
      <c r="C983" s="175"/>
      <c r="E983" s="176"/>
      <c r="F983" s="207" t="str">
        <f>IF(OR(D983="",E983=""),"",ROUND(D983/LOOKUP(E983,SMMLV!$A$2:$A$36,SMMLV!$D$2:$D$106),3))</f>
        <v/>
      </c>
      <c r="K983" s="856"/>
      <c r="L983" s="182">
        <v>8</v>
      </c>
      <c r="M983" s="637" t="str">
        <f t="shared" si="95"/>
        <v>NO APLICA</v>
      </c>
      <c r="N983" s="637"/>
    </row>
    <row r="984" spans="2:14">
      <c r="B984" s="175"/>
      <c r="C984" s="175"/>
      <c r="E984" s="176"/>
      <c r="F984" s="207" t="str">
        <f>IF(OR(D984="",E984=""),"",ROUND(D984/LOOKUP(E984,SMMLV!$A$2:$A$36,SMMLV!$D$2:$D$106),3))</f>
        <v/>
      </c>
      <c r="K984" s="856"/>
      <c r="L984" s="182">
        <v>9</v>
      </c>
      <c r="M984" s="637" t="str">
        <f t="shared" si="95"/>
        <v>NO APLICA</v>
      </c>
      <c r="N984" s="637"/>
    </row>
    <row r="985" spans="2:14">
      <c r="B985" s="175"/>
      <c r="C985" s="175"/>
      <c r="E985" s="176"/>
      <c r="F985" s="207" t="str">
        <f>IF(OR(D985="",E985=""),"",ROUND(D985/LOOKUP(E985,SMMLV!$A$2:$A$36,SMMLV!$D$2:$D$106),3))</f>
        <v/>
      </c>
      <c r="K985" s="856"/>
      <c r="L985" s="182">
        <v>10</v>
      </c>
      <c r="M985" s="637" t="str">
        <f t="shared" si="95"/>
        <v>NO APLICA</v>
      </c>
      <c r="N985" s="637"/>
    </row>
    <row r="986" spans="2:14">
      <c r="B986" s="175"/>
      <c r="C986" s="175"/>
      <c r="E986" s="176"/>
      <c r="F986" s="207" t="str">
        <f>IF(OR(D986="",E986=""),"",ROUND(D986/LOOKUP(E986,SMMLV!$A$2:$A$36,SMMLV!$D$2:$D$106),3))</f>
        <v/>
      </c>
      <c r="K986" s="856">
        <v>99</v>
      </c>
      <c r="L986" s="182">
        <v>1</v>
      </c>
      <c r="M986" s="637" t="str">
        <f t="shared" ref="M986:M995" si="96">IF(SUMIFS($F$5:$F$1200,$B$5:$B$1200,$K$986,$C$5:$C$1200,$L986)=0,"NO APLICA",ROUND(SUMIFS($F$5:$F$1200,$B$5:$B$1200,$K$986,$C$5:$C$1200,$L986),3))</f>
        <v>NO APLICA</v>
      </c>
      <c r="N986" s="637"/>
    </row>
    <row r="987" spans="2:14">
      <c r="B987" s="175"/>
      <c r="C987" s="175"/>
      <c r="E987" s="176"/>
      <c r="F987" s="207" t="str">
        <f>IF(OR(D987="",E987=""),"",ROUND(D987/LOOKUP(E987,SMMLV!$A$2:$A$36,SMMLV!$D$2:$D$106),3))</f>
        <v/>
      </c>
      <c r="K987" s="856"/>
      <c r="L987" s="182">
        <v>2</v>
      </c>
      <c r="M987" s="637" t="str">
        <f t="shared" si="96"/>
        <v>NO APLICA</v>
      </c>
      <c r="N987" s="637"/>
    </row>
    <row r="988" spans="2:14">
      <c r="B988" s="175"/>
      <c r="C988" s="175"/>
      <c r="E988" s="176"/>
      <c r="F988" s="207" t="str">
        <f>IF(OR(D988="",E988=""),"",ROUND(D988/LOOKUP(E988,SMMLV!$A$2:$A$36,SMMLV!$D$2:$D$106),3))</f>
        <v/>
      </c>
      <c r="K988" s="856"/>
      <c r="L988" s="182">
        <v>3</v>
      </c>
      <c r="M988" s="637" t="str">
        <f t="shared" si="96"/>
        <v>NO APLICA</v>
      </c>
      <c r="N988" s="637"/>
    </row>
    <row r="989" spans="2:14">
      <c r="B989" s="175"/>
      <c r="C989" s="175"/>
      <c r="E989" s="176"/>
      <c r="F989" s="207" t="str">
        <f>IF(OR(D989="",E989=""),"",ROUND(D989/LOOKUP(E989,SMMLV!$A$2:$A$36,SMMLV!$D$2:$D$106),3))</f>
        <v/>
      </c>
      <c r="K989" s="856"/>
      <c r="L989" s="182">
        <v>4</v>
      </c>
      <c r="M989" s="637" t="str">
        <f t="shared" si="96"/>
        <v>NO APLICA</v>
      </c>
      <c r="N989" s="637"/>
    </row>
    <row r="990" spans="2:14">
      <c r="B990" s="175"/>
      <c r="C990" s="175"/>
      <c r="E990" s="176"/>
      <c r="F990" s="207" t="str">
        <f>IF(OR(D990="",E990=""),"",ROUND(D990/LOOKUP(E990,SMMLV!$A$2:$A$36,SMMLV!$D$2:$D$106),3))</f>
        <v/>
      </c>
      <c r="K990" s="856"/>
      <c r="L990" s="182">
        <v>5</v>
      </c>
      <c r="M990" s="637" t="str">
        <f t="shared" si="96"/>
        <v>NO APLICA</v>
      </c>
      <c r="N990" s="637"/>
    </row>
    <row r="991" spans="2:14">
      <c r="B991" s="175"/>
      <c r="C991" s="175"/>
      <c r="E991" s="176"/>
      <c r="F991" s="207" t="str">
        <f>IF(OR(D991="",E991=""),"",ROUND(D991/LOOKUP(E991,SMMLV!$A$2:$A$36,SMMLV!$D$2:$D$106),3))</f>
        <v/>
      </c>
      <c r="K991" s="856"/>
      <c r="L991" s="182">
        <v>6</v>
      </c>
      <c r="M991" s="637" t="str">
        <f t="shared" si="96"/>
        <v>NO APLICA</v>
      </c>
      <c r="N991" s="637"/>
    </row>
    <row r="992" spans="2:14">
      <c r="B992" s="175"/>
      <c r="C992" s="175"/>
      <c r="E992" s="176"/>
      <c r="F992" s="207" t="str">
        <f>IF(OR(D992="",E992=""),"",ROUND(D992/LOOKUP(E992,SMMLV!$A$2:$A$36,SMMLV!$D$2:$D$106),3))</f>
        <v/>
      </c>
      <c r="K992" s="856"/>
      <c r="L992" s="182">
        <v>7</v>
      </c>
      <c r="M992" s="637" t="str">
        <f t="shared" si="96"/>
        <v>NO APLICA</v>
      </c>
      <c r="N992" s="637"/>
    </row>
    <row r="993" spans="2:14">
      <c r="B993" s="175"/>
      <c r="C993" s="175"/>
      <c r="E993" s="176"/>
      <c r="F993" s="207" t="str">
        <f>IF(OR(D993="",E993=""),"",ROUND(D993/LOOKUP(E993,SMMLV!$A$2:$A$36,SMMLV!$D$2:$D$106),3))</f>
        <v/>
      </c>
      <c r="K993" s="856"/>
      <c r="L993" s="182">
        <v>8</v>
      </c>
      <c r="M993" s="637" t="str">
        <f t="shared" si="96"/>
        <v>NO APLICA</v>
      </c>
      <c r="N993" s="637"/>
    </row>
    <row r="994" spans="2:14">
      <c r="B994" s="175"/>
      <c r="C994" s="175"/>
      <c r="E994" s="176"/>
      <c r="F994" s="207" t="str">
        <f>IF(OR(D994="",E994=""),"",ROUND(D994/LOOKUP(E994,SMMLV!$A$2:$A$36,SMMLV!$D$2:$D$106),3))</f>
        <v/>
      </c>
      <c r="K994" s="856"/>
      <c r="L994" s="182">
        <v>9</v>
      </c>
      <c r="M994" s="637" t="str">
        <f t="shared" si="96"/>
        <v>NO APLICA</v>
      </c>
      <c r="N994" s="637"/>
    </row>
    <row r="995" spans="2:14">
      <c r="B995" s="175"/>
      <c r="C995" s="175"/>
      <c r="E995" s="176"/>
      <c r="F995" s="207" t="str">
        <f>IF(OR(D995="",E995=""),"",ROUND(D995/LOOKUP(E995,SMMLV!$A$2:$A$36,SMMLV!$D$2:$D$106),3))</f>
        <v/>
      </c>
      <c r="K995" s="856"/>
      <c r="L995" s="182">
        <v>10</v>
      </c>
      <c r="M995" s="637" t="str">
        <f t="shared" si="96"/>
        <v>NO APLICA</v>
      </c>
      <c r="N995" s="637"/>
    </row>
    <row r="996" spans="2:14">
      <c r="B996" s="175"/>
      <c r="C996" s="175"/>
      <c r="E996" s="176"/>
      <c r="F996" s="207" t="str">
        <f>IF(OR(D996="",E996=""),"",ROUND(D996/LOOKUP(E996,SMMLV!$A$2:$A$36,SMMLV!$D$2:$D$106),3))</f>
        <v/>
      </c>
      <c r="K996" s="856">
        <v>100</v>
      </c>
      <c r="L996" s="182">
        <v>1</v>
      </c>
      <c r="M996" s="637" t="str">
        <f t="shared" ref="M996:M1005" si="97">IF(SUMIFS($F$5:$F$1200,$B$5:$B$1200,$K$996,$C$5:$C$1200,$L996)=0,"NO APLICA",ROUND(SUMIFS($F$5:$F$1200,$B$5:$B$1200,$K$996,$C$5:$C$1200,$L996),3))</f>
        <v>NO APLICA</v>
      </c>
      <c r="N996" s="637"/>
    </row>
    <row r="997" spans="2:14">
      <c r="B997" s="175"/>
      <c r="C997" s="175"/>
      <c r="E997" s="176"/>
      <c r="F997" s="207" t="str">
        <f>IF(OR(D997="",E997=""),"",ROUND(D997/LOOKUP(E997,SMMLV!$A$2:$A$36,SMMLV!$D$2:$D$106),3))</f>
        <v/>
      </c>
      <c r="K997" s="856"/>
      <c r="L997" s="182">
        <v>2</v>
      </c>
      <c r="M997" s="637" t="str">
        <f t="shared" si="97"/>
        <v>NO APLICA</v>
      </c>
      <c r="N997" s="637"/>
    </row>
    <row r="998" spans="2:14">
      <c r="B998" s="175"/>
      <c r="C998" s="175"/>
      <c r="E998" s="176"/>
      <c r="F998" s="207" t="str">
        <f>IF(OR(D998="",E998=""),"",ROUND(D998/LOOKUP(E998,SMMLV!$A$2:$A$36,SMMLV!$D$2:$D$106),3))</f>
        <v/>
      </c>
      <c r="K998" s="856"/>
      <c r="L998" s="182">
        <v>3</v>
      </c>
      <c r="M998" s="637" t="str">
        <f t="shared" si="97"/>
        <v>NO APLICA</v>
      </c>
      <c r="N998" s="637"/>
    </row>
    <row r="999" spans="2:14">
      <c r="B999" s="175"/>
      <c r="C999" s="175"/>
      <c r="E999" s="176"/>
      <c r="F999" s="207" t="str">
        <f>IF(OR(D999="",E999=""),"",ROUND(D999/LOOKUP(E999,SMMLV!$A$2:$A$36,SMMLV!$D$2:$D$106),3))</f>
        <v/>
      </c>
      <c r="K999" s="856"/>
      <c r="L999" s="182">
        <v>4</v>
      </c>
      <c r="M999" s="637" t="str">
        <f t="shared" si="97"/>
        <v>NO APLICA</v>
      </c>
      <c r="N999" s="637"/>
    </row>
    <row r="1000" spans="2:14">
      <c r="B1000" s="175"/>
      <c r="C1000" s="175"/>
      <c r="E1000" s="176"/>
      <c r="F1000" s="207" t="str">
        <f>IF(OR(D1000="",E1000=""),"",ROUND(D1000/LOOKUP(E1000,SMMLV!$A$2:$A$36,SMMLV!$D$2:$D$106),3))</f>
        <v/>
      </c>
      <c r="K1000" s="856"/>
      <c r="L1000" s="182">
        <v>5</v>
      </c>
      <c r="M1000" s="637" t="str">
        <f t="shared" si="97"/>
        <v>NO APLICA</v>
      </c>
      <c r="N1000" s="637"/>
    </row>
    <row r="1001" spans="2:14">
      <c r="B1001" s="175"/>
      <c r="C1001" s="175"/>
      <c r="E1001" s="176"/>
      <c r="F1001" s="207" t="str">
        <f>IF(OR(D1001="",E1001=""),"",ROUND(D1001/LOOKUP(E1001,SMMLV!$A$2:$A$36,SMMLV!$D$2:$D$106),3))</f>
        <v/>
      </c>
      <c r="K1001" s="856"/>
      <c r="L1001" s="182">
        <v>6</v>
      </c>
      <c r="M1001" s="637" t="str">
        <f t="shared" si="97"/>
        <v>NO APLICA</v>
      </c>
      <c r="N1001" s="637"/>
    </row>
    <row r="1002" spans="2:14">
      <c r="B1002" s="175"/>
      <c r="C1002" s="175"/>
      <c r="E1002" s="176"/>
      <c r="F1002" s="207" t="str">
        <f>IF(OR(D1002="",E1002=""),"",ROUND(D1002/LOOKUP(E1002,SMMLV!$A$2:$A$36,SMMLV!$D$2:$D$106),3))</f>
        <v/>
      </c>
      <c r="K1002" s="856"/>
      <c r="L1002" s="182">
        <v>7</v>
      </c>
      <c r="M1002" s="637" t="str">
        <f t="shared" si="97"/>
        <v>NO APLICA</v>
      </c>
      <c r="N1002" s="637"/>
    </row>
    <row r="1003" spans="2:14">
      <c r="B1003" s="175"/>
      <c r="C1003" s="175"/>
      <c r="E1003" s="176"/>
      <c r="F1003" s="207" t="str">
        <f>IF(OR(D1003="",E1003=""),"",ROUND(D1003/LOOKUP(E1003,SMMLV!$A$2:$A$36,SMMLV!$D$2:$D$106),3))</f>
        <v/>
      </c>
      <c r="K1003" s="856"/>
      <c r="L1003" s="182">
        <v>8</v>
      </c>
      <c r="M1003" s="637" t="str">
        <f t="shared" si="97"/>
        <v>NO APLICA</v>
      </c>
      <c r="N1003" s="637"/>
    </row>
    <row r="1004" spans="2:14">
      <c r="B1004" s="175"/>
      <c r="C1004" s="175"/>
      <c r="E1004" s="176"/>
      <c r="F1004" s="207" t="str">
        <f>IF(OR(D1004="",E1004=""),"",ROUND(D1004/LOOKUP(E1004,SMMLV!$A$2:$A$36,SMMLV!$D$2:$D$106),3))</f>
        <v/>
      </c>
      <c r="K1004" s="856"/>
      <c r="L1004" s="182">
        <v>9</v>
      </c>
      <c r="M1004" s="637" t="str">
        <f t="shared" si="97"/>
        <v>NO APLICA</v>
      </c>
      <c r="N1004" s="637"/>
    </row>
    <row r="1005" spans="2:14">
      <c r="B1005" s="175"/>
      <c r="C1005" s="175"/>
      <c r="E1005" s="176"/>
      <c r="F1005" s="207" t="str">
        <f>IF(OR(D1005="",E1005=""),"",ROUND(D1005/LOOKUP(E1005,SMMLV!$A$2:$A$36,SMMLV!$D$2:$D$106),3))</f>
        <v/>
      </c>
      <c r="K1005" s="856"/>
      <c r="L1005" s="182">
        <v>10</v>
      </c>
      <c r="M1005" s="637" t="str">
        <f t="shared" si="97"/>
        <v>NO APLICA</v>
      </c>
      <c r="N1005" s="637"/>
    </row>
    <row r="1006" spans="2:14">
      <c r="B1006" s="175"/>
      <c r="C1006" s="175"/>
      <c r="E1006" s="176"/>
      <c r="F1006" s="207" t="str">
        <f>IF(OR(D1006="",E1006=""),"",ROUND(D1006/LOOKUP(E1006,SMMLV!$A$2:$A$36,SMMLV!$D$2:$D$106),3))</f>
        <v/>
      </c>
    </row>
    <row r="1007" spans="2:14">
      <c r="B1007" s="175"/>
      <c r="C1007" s="175"/>
      <c r="E1007" s="176"/>
      <c r="F1007" s="207" t="str">
        <f>IF(OR(D1007="",E1007=""),"",ROUND(D1007/LOOKUP(E1007,SMMLV!$A$2:$A$36,SMMLV!$D$2:$D$106),3))</f>
        <v/>
      </c>
    </row>
    <row r="1008" spans="2:14">
      <c r="B1008" s="175"/>
      <c r="C1008" s="175"/>
      <c r="E1008" s="176"/>
      <c r="F1008" s="207" t="str">
        <f>IF(OR(D1008="",E1008=""),"",ROUND(D1008/LOOKUP(E1008,SMMLV!$A$2:$A$36,SMMLV!$D$2:$D$106),3))</f>
        <v/>
      </c>
    </row>
    <row r="1009" spans="2:6">
      <c r="B1009" s="175"/>
      <c r="C1009" s="175"/>
      <c r="E1009" s="176"/>
      <c r="F1009" s="207" t="str">
        <f>IF(OR(D1009="",E1009=""),"",ROUND(D1009/LOOKUP(E1009,SMMLV!$A$2:$A$36,SMMLV!$D$2:$D$106),3))</f>
        <v/>
      </c>
    </row>
    <row r="1010" spans="2:6">
      <c r="B1010" s="175"/>
      <c r="C1010" s="175"/>
      <c r="E1010" s="176"/>
      <c r="F1010" s="207" t="str">
        <f>IF(OR(D1010="",E1010=""),"",ROUND(D1010/LOOKUP(E1010,SMMLV!$A$2:$A$36,SMMLV!$D$2:$D$106),3))</f>
        <v/>
      </c>
    </row>
    <row r="1011" spans="2:6">
      <c r="B1011" s="175"/>
      <c r="C1011" s="175"/>
      <c r="E1011" s="176"/>
      <c r="F1011" s="207" t="str">
        <f>IF(OR(D1011="",E1011=""),"",ROUND(D1011/LOOKUP(E1011,SMMLV!$A$2:$A$36,SMMLV!$D$2:$D$106),3))</f>
        <v/>
      </c>
    </row>
    <row r="1012" spans="2:6">
      <c r="B1012" s="175"/>
      <c r="C1012" s="175"/>
      <c r="E1012" s="176"/>
      <c r="F1012" s="207" t="str">
        <f>IF(OR(D1012="",E1012=""),"",ROUND(D1012/LOOKUP(E1012,SMMLV!$A$2:$A$36,SMMLV!$D$2:$D$106),3))</f>
        <v/>
      </c>
    </row>
    <row r="1013" spans="2:6">
      <c r="B1013" s="175"/>
      <c r="C1013" s="175"/>
      <c r="E1013" s="176"/>
      <c r="F1013" s="207" t="str">
        <f>IF(OR(D1013="",E1013=""),"",ROUND(D1013/LOOKUP(E1013,SMMLV!$A$2:$A$36,SMMLV!$D$2:$D$106),3))</f>
        <v/>
      </c>
    </row>
    <row r="1014" spans="2:6">
      <c r="B1014" s="175"/>
      <c r="C1014" s="175"/>
      <c r="E1014" s="176"/>
      <c r="F1014" s="207" t="str">
        <f>IF(OR(D1014="",E1014=""),"",ROUND(D1014/LOOKUP(E1014,SMMLV!$A$2:$A$36,SMMLV!$D$2:$D$106),3))</f>
        <v/>
      </c>
    </row>
    <row r="1015" spans="2:6">
      <c r="B1015" s="175"/>
      <c r="C1015" s="175"/>
      <c r="E1015" s="176"/>
      <c r="F1015" s="207" t="str">
        <f>IF(OR(D1015="",E1015=""),"",ROUND(D1015/LOOKUP(E1015,SMMLV!$A$2:$A$36,SMMLV!$D$2:$D$106),3))</f>
        <v/>
      </c>
    </row>
    <row r="1016" spans="2:6">
      <c r="B1016" s="175"/>
      <c r="C1016" s="175"/>
      <c r="E1016" s="176"/>
      <c r="F1016" s="207" t="str">
        <f>IF(OR(D1016="",E1016=""),"",ROUND(D1016/LOOKUP(E1016,SMMLV!$A$2:$A$36,SMMLV!$D$2:$D$106),3))</f>
        <v/>
      </c>
    </row>
    <row r="1017" spans="2:6">
      <c r="B1017" s="175"/>
      <c r="C1017" s="175"/>
      <c r="E1017" s="176"/>
      <c r="F1017" s="207" t="str">
        <f>IF(OR(D1017="",E1017=""),"",ROUND(D1017/LOOKUP(E1017,SMMLV!$A$2:$A$36,SMMLV!$D$2:$D$106),3))</f>
        <v/>
      </c>
    </row>
    <row r="1018" spans="2:6">
      <c r="B1018" s="175"/>
      <c r="C1018" s="175"/>
      <c r="E1018" s="176"/>
      <c r="F1018" s="207" t="str">
        <f>IF(OR(D1018="",E1018=""),"",ROUND(D1018/LOOKUP(E1018,SMMLV!$A$2:$A$36,SMMLV!$D$2:$D$106),3))</f>
        <v/>
      </c>
    </row>
    <row r="1019" spans="2:6">
      <c r="B1019" s="175"/>
      <c r="C1019" s="175"/>
      <c r="E1019" s="176"/>
      <c r="F1019" s="207" t="str">
        <f>IF(OR(D1019="",E1019=""),"",ROUND(D1019/LOOKUP(E1019,SMMLV!$A$2:$A$36,SMMLV!$D$2:$D$106),3))</f>
        <v/>
      </c>
    </row>
    <row r="1020" spans="2:6">
      <c r="B1020" s="175"/>
      <c r="C1020" s="175"/>
      <c r="E1020" s="176"/>
      <c r="F1020" s="207" t="str">
        <f>IF(OR(D1020="",E1020=""),"",ROUND(D1020/LOOKUP(E1020,SMMLV!$A$2:$A$36,SMMLV!$D$2:$D$106),3))</f>
        <v/>
      </c>
    </row>
    <row r="1021" spans="2:6">
      <c r="B1021" s="175"/>
      <c r="C1021" s="175"/>
      <c r="E1021" s="176"/>
      <c r="F1021" s="207" t="str">
        <f>IF(OR(D1021="",E1021=""),"",ROUND(D1021/LOOKUP(E1021,SMMLV!$A$2:$A$36,SMMLV!$D$2:$D$106),3))</f>
        <v/>
      </c>
    </row>
    <row r="1022" spans="2:6">
      <c r="B1022" s="175"/>
      <c r="C1022" s="175"/>
      <c r="E1022" s="176"/>
      <c r="F1022" s="207" t="str">
        <f>IF(OR(D1022="",E1022=""),"",ROUND(D1022/LOOKUP(E1022,SMMLV!$A$2:$A$36,SMMLV!$D$2:$D$106),3))</f>
        <v/>
      </c>
    </row>
    <row r="1023" spans="2:6">
      <c r="B1023" s="175"/>
      <c r="C1023" s="175"/>
      <c r="E1023" s="176"/>
      <c r="F1023" s="207" t="str">
        <f>IF(OR(D1023="",E1023=""),"",ROUND(D1023/LOOKUP(E1023,SMMLV!$A$2:$A$36,SMMLV!$D$2:$D$106),3))</f>
        <v/>
      </c>
    </row>
    <row r="1024" spans="2:6">
      <c r="B1024" s="175"/>
      <c r="C1024" s="175"/>
      <c r="E1024" s="176"/>
      <c r="F1024" s="207" t="str">
        <f>IF(OR(D1024="",E1024=""),"",ROUND(D1024/LOOKUP(E1024,SMMLV!$A$2:$A$36,SMMLV!$D$2:$D$106),3))</f>
        <v/>
      </c>
    </row>
    <row r="1025" spans="2:6">
      <c r="B1025" s="175"/>
      <c r="C1025" s="175"/>
      <c r="E1025" s="176"/>
      <c r="F1025" s="207" t="str">
        <f>IF(OR(D1025="",E1025=""),"",ROUND(D1025/LOOKUP(E1025,SMMLV!$A$2:$A$36,SMMLV!$D$2:$D$106),3))</f>
        <v/>
      </c>
    </row>
    <row r="1026" spans="2:6">
      <c r="B1026" s="175"/>
      <c r="C1026" s="175"/>
      <c r="E1026" s="176"/>
      <c r="F1026" s="207" t="str">
        <f>IF(OR(D1026="",E1026=""),"",ROUND(D1026/LOOKUP(E1026,SMMLV!$A$2:$A$36,SMMLV!$D$2:$D$106),3))</f>
        <v/>
      </c>
    </row>
    <row r="1027" spans="2:6">
      <c r="B1027" s="175"/>
      <c r="C1027" s="175"/>
      <c r="E1027" s="176"/>
      <c r="F1027" s="207" t="str">
        <f>IF(OR(D1027="",E1027=""),"",ROUND(D1027/LOOKUP(E1027,SMMLV!$A$2:$A$36,SMMLV!$D$2:$D$106),3))</f>
        <v/>
      </c>
    </row>
    <row r="1028" spans="2:6">
      <c r="B1028" s="175"/>
      <c r="C1028" s="175"/>
      <c r="E1028" s="176"/>
      <c r="F1028" s="207" t="str">
        <f>IF(OR(D1028="",E1028=""),"",ROUND(D1028/LOOKUP(E1028,SMMLV!$A$2:$A$36,SMMLV!$D$2:$D$106),3))</f>
        <v/>
      </c>
    </row>
    <row r="1029" spans="2:6">
      <c r="B1029" s="175"/>
      <c r="C1029" s="175"/>
      <c r="E1029" s="176"/>
      <c r="F1029" s="207" t="str">
        <f>IF(OR(D1029="",E1029=""),"",ROUND(D1029/LOOKUP(E1029,SMMLV!$A$2:$A$36,SMMLV!$D$2:$D$106),3))</f>
        <v/>
      </c>
    </row>
    <row r="1030" spans="2:6">
      <c r="B1030" s="175"/>
      <c r="C1030" s="175"/>
      <c r="E1030" s="176"/>
      <c r="F1030" s="207" t="str">
        <f>IF(OR(D1030="",E1030=""),"",ROUND(D1030/LOOKUP(E1030,SMMLV!$A$2:$A$36,SMMLV!$D$2:$D$106),3))</f>
        <v/>
      </c>
    </row>
    <row r="1031" spans="2:6">
      <c r="B1031" s="175"/>
      <c r="C1031" s="175"/>
      <c r="E1031" s="176"/>
      <c r="F1031" s="207" t="str">
        <f>IF(OR(D1031="",E1031=""),"",ROUND(D1031/LOOKUP(E1031,SMMLV!$A$2:$A$36,SMMLV!$D$2:$D$106),3))</f>
        <v/>
      </c>
    </row>
    <row r="1032" spans="2:6">
      <c r="B1032" s="175"/>
      <c r="C1032" s="175"/>
      <c r="E1032" s="176"/>
      <c r="F1032" s="207" t="str">
        <f>IF(OR(D1032="",E1032=""),"",ROUND(D1032/LOOKUP(E1032,SMMLV!$A$2:$A$36,SMMLV!$D$2:$D$106),3))</f>
        <v/>
      </c>
    </row>
    <row r="1033" spans="2:6">
      <c r="B1033" s="175"/>
      <c r="C1033" s="175"/>
      <c r="E1033" s="176"/>
      <c r="F1033" s="207" t="str">
        <f>IF(OR(D1033="",E1033=""),"",ROUND(D1033/LOOKUP(E1033,SMMLV!$A$2:$A$36,SMMLV!$D$2:$D$106),3))</f>
        <v/>
      </c>
    </row>
    <row r="1034" spans="2:6">
      <c r="B1034" s="175"/>
      <c r="C1034" s="175"/>
      <c r="E1034" s="176"/>
      <c r="F1034" s="207" t="str">
        <f>IF(OR(D1034="",E1034=""),"",ROUND(D1034/LOOKUP(E1034,SMMLV!$A$2:$A$36,SMMLV!$D$2:$D$106),3))</f>
        <v/>
      </c>
    </row>
    <row r="1035" spans="2:6">
      <c r="B1035" s="175"/>
      <c r="C1035" s="175"/>
      <c r="E1035" s="176"/>
      <c r="F1035" s="207" t="str">
        <f>IF(OR(D1035="",E1035=""),"",ROUND(D1035/LOOKUP(E1035,SMMLV!$A$2:$A$36,SMMLV!$D$2:$D$106),3))</f>
        <v/>
      </c>
    </row>
    <row r="1036" spans="2:6">
      <c r="B1036" s="175"/>
      <c r="C1036" s="175"/>
      <c r="E1036" s="176"/>
      <c r="F1036" s="207" t="str">
        <f>IF(OR(D1036="",E1036=""),"",ROUND(D1036/LOOKUP(E1036,SMMLV!$A$2:$A$36,SMMLV!$D$2:$D$106),3))</f>
        <v/>
      </c>
    </row>
    <row r="1037" spans="2:6">
      <c r="B1037" s="175"/>
      <c r="C1037" s="175"/>
      <c r="E1037" s="176"/>
      <c r="F1037" s="207" t="str">
        <f>IF(OR(D1037="",E1037=""),"",ROUND(D1037/LOOKUP(E1037,SMMLV!$A$2:$A$36,SMMLV!$D$2:$D$106),3))</f>
        <v/>
      </c>
    </row>
    <row r="1038" spans="2:6">
      <c r="B1038" s="175"/>
      <c r="C1038" s="175"/>
      <c r="E1038" s="176"/>
      <c r="F1038" s="207" t="str">
        <f>IF(OR(D1038="",E1038=""),"",ROUND(D1038/LOOKUP(E1038,SMMLV!$A$2:$A$36,SMMLV!$D$2:$D$106),3))</f>
        <v/>
      </c>
    </row>
    <row r="1039" spans="2:6">
      <c r="B1039" s="175"/>
      <c r="C1039" s="175"/>
      <c r="E1039" s="176"/>
      <c r="F1039" s="207" t="str">
        <f>IF(OR(D1039="",E1039=""),"",ROUND(D1039/LOOKUP(E1039,SMMLV!$A$2:$A$36,SMMLV!$D$2:$D$106),3))</f>
        <v/>
      </c>
    </row>
    <row r="1040" spans="2:6">
      <c r="B1040" s="175"/>
      <c r="C1040" s="175"/>
      <c r="E1040" s="176"/>
      <c r="F1040" s="207" t="str">
        <f>IF(OR(D1040="",E1040=""),"",ROUND(D1040/LOOKUP(E1040,SMMLV!$A$2:$A$36,SMMLV!$D$2:$D$106),3))</f>
        <v/>
      </c>
    </row>
    <row r="1041" spans="2:6">
      <c r="B1041" s="175"/>
      <c r="C1041" s="175"/>
      <c r="E1041" s="176"/>
      <c r="F1041" s="207" t="str">
        <f>IF(OR(D1041="",E1041=""),"",ROUND(D1041/LOOKUP(E1041,SMMLV!$A$2:$A$36,SMMLV!$D$2:$D$106),3))</f>
        <v/>
      </c>
    </row>
    <row r="1042" spans="2:6">
      <c r="B1042" s="175"/>
      <c r="C1042" s="175"/>
      <c r="E1042" s="176"/>
      <c r="F1042" s="207" t="str">
        <f>IF(OR(D1042="",E1042=""),"",ROUND(D1042/LOOKUP(E1042,SMMLV!$A$2:$A$36,SMMLV!$D$2:$D$106),3))</f>
        <v/>
      </c>
    </row>
    <row r="1043" spans="2:6">
      <c r="B1043" s="175"/>
      <c r="C1043" s="175"/>
      <c r="E1043" s="176"/>
      <c r="F1043" s="207" t="str">
        <f>IF(OR(D1043="",E1043=""),"",ROUND(D1043/LOOKUP(E1043,SMMLV!$A$2:$A$36,SMMLV!$D$2:$D$106),3))</f>
        <v/>
      </c>
    </row>
    <row r="1044" spans="2:6">
      <c r="B1044" s="175"/>
      <c r="C1044" s="175"/>
      <c r="E1044" s="176"/>
      <c r="F1044" s="207" t="str">
        <f>IF(OR(D1044="",E1044=""),"",ROUND(D1044/LOOKUP(E1044,SMMLV!$A$2:$A$36,SMMLV!$D$2:$D$106),3))</f>
        <v/>
      </c>
    </row>
    <row r="1045" spans="2:6">
      <c r="B1045" s="175"/>
      <c r="C1045" s="175"/>
      <c r="E1045" s="176"/>
      <c r="F1045" s="207" t="str">
        <f>IF(OR(D1045="",E1045=""),"",ROUND(D1045/LOOKUP(E1045,SMMLV!$A$2:$A$36,SMMLV!$D$2:$D$106),3))</f>
        <v/>
      </c>
    </row>
    <row r="1046" spans="2:6">
      <c r="B1046" s="175"/>
      <c r="C1046" s="175"/>
      <c r="E1046" s="176"/>
      <c r="F1046" s="207" t="str">
        <f>IF(OR(D1046="",E1046=""),"",ROUND(D1046/LOOKUP(E1046,SMMLV!$A$2:$A$36,SMMLV!$D$2:$D$106),3))</f>
        <v/>
      </c>
    </row>
    <row r="1047" spans="2:6">
      <c r="B1047" s="175"/>
      <c r="C1047" s="175"/>
      <c r="E1047" s="176"/>
      <c r="F1047" s="207" t="str">
        <f>IF(OR(D1047="",E1047=""),"",ROUND(D1047/LOOKUP(E1047,SMMLV!$A$2:$A$36,SMMLV!$D$2:$D$106),3))</f>
        <v/>
      </c>
    </row>
    <row r="1048" spans="2:6">
      <c r="B1048" s="175"/>
      <c r="C1048" s="175"/>
      <c r="E1048" s="176"/>
      <c r="F1048" s="207" t="str">
        <f>IF(OR(D1048="",E1048=""),"",ROUND(D1048/LOOKUP(E1048,SMMLV!$A$2:$A$36,SMMLV!$D$2:$D$106),3))</f>
        <v/>
      </c>
    </row>
    <row r="1049" spans="2:6">
      <c r="B1049" s="175"/>
      <c r="C1049" s="175"/>
      <c r="E1049" s="176"/>
      <c r="F1049" s="207" t="str">
        <f>IF(OR(D1049="",E1049=""),"",ROUND(D1049/LOOKUP(E1049,SMMLV!$A$2:$A$36,SMMLV!$D$2:$D$106),3))</f>
        <v/>
      </c>
    </row>
    <row r="1050" spans="2:6">
      <c r="B1050" s="175"/>
      <c r="C1050" s="175"/>
      <c r="E1050" s="176"/>
      <c r="F1050" s="207" t="str">
        <f>IF(OR(D1050="",E1050=""),"",ROUND(D1050/LOOKUP(E1050,SMMLV!$A$2:$A$36,SMMLV!$D$2:$D$106),3))</f>
        <v/>
      </c>
    </row>
    <row r="1051" spans="2:6">
      <c r="B1051" s="175"/>
      <c r="C1051" s="175"/>
      <c r="E1051" s="176"/>
      <c r="F1051" s="207" t="str">
        <f>IF(OR(D1051="",E1051=""),"",ROUND(D1051/LOOKUP(E1051,SMMLV!$A$2:$A$36,SMMLV!$D$2:$D$106),3))</f>
        <v/>
      </c>
    </row>
    <row r="1052" spans="2:6">
      <c r="B1052" s="175"/>
      <c r="C1052" s="175"/>
      <c r="E1052" s="176"/>
      <c r="F1052" s="207" t="str">
        <f>IF(OR(D1052="",E1052=""),"",ROUND(D1052/LOOKUP(E1052,SMMLV!$A$2:$A$36,SMMLV!$D$2:$D$106),3))</f>
        <v/>
      </c>
    </row>
    <row r="1053" spans="2:6">
      <c r="B1053" s="175"/>
      <c r="C1053" s="175"/>
      <c r="E1053" s="176"/>
      <c r="F1053" s="207" t="str">
        <f>IF(OR(D1053="",E1053=""),"",ROUND(D1053/LOOKUP(E1053,SMMLV!$A$2:$A$36,SMMLV!$D$2:$D$106),3))</f>
        <v/>
      </c>
    </row>
    <row r="1054" spans="2:6">
      <c r="B1054" s="175"/>
      <c r="C1054" s="175"/>
      <c r="E1054" s="176"/>
      <c r="F1054" s="207" t="str">
        <f>IF(OR(D1054="",E1054=""),"",ROUND(D1054/LOOKUP(E1054,SMMLV!$A$2:$A$36,SMMLV!$D$2:$D$106),3))</f>
        <v/>
      </c>
    </row>
    <row r="1055" spans="2:6">
      <c r="B1055" s="175"/>
      <c r="C1055" s="175"/>
      <c r="E1055" s="176"/>
      <c r="F1055" s="207" t="str">
        <f>IF(OR(D1055="",E1055=""),"",ROUND(D1055/LOOKUP(E1055,SMMLV!$A$2:$A$36,SMMLV!$D$2:$D$106),3))</f>
        <v/>
      </c>
    </row>
    <row r="1056" spans="2:6">
      <c r="B1056" s="175"/>
      <c r="C1056" s="175"/>
      <c r="E1056" s="176"/>
      <c r="F1056" s="207" t="str">
        <f>IF(OR(D1056="",E1056=""),"",ROUND(D1056/LOOKUP(E1056,SMMLV!$A$2:$A$36,SMMLV!$D$2:$D$106),3))</f>
        <v/>
      </c>
    </row>
    <row r="1057" spans="2:6">
      <c r="B1057" s="175"/>
      <c r="C1057" s="175"/>
      <c r="E1057" s="176"/>
      <c r="F1057" s="207" t="str">
        <f>IF(OR(D1057="",E1057=""),"",ROUND(D1057/LOOKUP(E1057,SMMLV!$A$2:$A$36,SMMLV!$D$2:$D$106),3))</f>
        <v/>
      </c>
    </row>
    <row r="1058" spans="2:6">
      <c r="B1058" s="175"/>
      <c r="C1058" s="175"/>
      <c r="E1058" s="176"/>
      <c r="F1058" s="207" t="str">
        <f>IF(OR(D1058="",E1058=""),"",ROUND(D1058/LOOKUP(E1058,SMMLV!$A$2:$A$36,SMMLV!$D$2:$D$106),3))</f>
        <v/>
      </c>
    </row>
    <row r="1059" spans="2:6">
      <c r="B1059" s="175"/>
      <c r="C1059" s="175"/>
      <c r="E1059" s="176"/>
      <c r="F1059" s="207" t="str">
        <f>IF(OR(D1059="",E1059=""),"",ROUND(D1059/LOOKUP(E1059,SMMLV!$A$2:$A$36,SMMLV!$D$2:$D$106),3))</f>
        <v/>
      </c>
    </row>
    <row r="1060" spans="2:6">
      <c r="B1060" s="175"/>
      <c r="C1060" s="175"/>
      <c r="E1060" s="176"/>
      <c r="F1060" s="207" t="str">
        <f>IF(OR(D1060="",E1060=""),"",ROUND(D1060/LOOKUP(E1060,SMMLV!$A$2:$A$36,SMMLV!$D$2:$D$106),3))</f>
        <v/>
      </c>
    </row>
    <row r="1061" spans="2:6">
      <c r="B1061" s="175"/>
      <c r="C1061" s="175"/>
      <c r="E1061" s="176"/>
      <c r="F1061" s="207" t="str">
        <f>IF(OR(D1061="",E1061=""),"",ROUND(D1061/LOOKUP(E1061,SMMLV!$A$2:$A$36,SMMLV!$D$2:$D$106),3))</f>
        <v/>
      </c>
    </row>
    <row r="1062" spans="2:6">
      <c r="B1062" s="175"/>
      <c r="C1062" s="175"/>
      <c r="E1062" s="176"/>
      <c r="F1062" s="207" t="str">
        <f>IF(OR(D1062="",E1062=""),"",ROUND(D1062/LOOKUP(E1062,SMMLV!$A$2:$A$36,SMMLV!$D$2:$D$106),3))</f>
        <v/>
      </c>
    </row>
    <row r="1063" spans="2:6">
      <c r="B1063" s="175"/>
      <c r="C1063" s="175"/>
      <c r="E1063" s="176"/>
      <c r="F1063" s="207" t="str">
        <f>IF(OR(D1063="",E1063=""),"",ROUND(D1063/LOOKUP(E1063,SMMLV!$A$2:$A$36,SMMLV!$D$2:$D$106),3))</f>
        <v/>
      </c>
    </row>
    <row r="1064" spans="2:6">
      <c r="B1064" s="175"/>
      <c r="C1064" s="175"/>
      <c r="E1064" s="176"/>
      <c r="F1064" s="207" t="str">
        <f>IF(OR(D1064="",E1064=""),"",ROUND(D1064/LOOKUP(E1064,SMMLV!$A$2:$A$36,SMMLV!$D$2:$D$106),3))</f>
        <v/>
      </c>
    </row>
    <row r="1065" spans="2:6">
      <c r="B1065" s="175"/>
      <c r="C1065" s="175"/>
      <c r="E1065" s="176"/>
      <c r="F1065" s="207" t="str">
        <f>IF(OR(D1065="",E1065=""),"",ROUND(D1065/LOOKUP(E1065,SMMLV!$A$2:$A$36,SMMLV!$D$2:$D$106),3))</f>
        <v/>
      </c>
    </row>
    <row r="1066" spans="2:6">
      <c r="B1066" s="175"/>
      <c r="C1066" s="175"/>
      <c r="E1066" s="176"/>
      <c r="F1066" s="207" t="str">
        <f>IF(OR(D1066="",E1066=""),"",ROUND(D1066/LOOKUP(E1066,SMMLV!$A$2:$A$36,SMMLV!$D$2:$D$106),3))</f>
        <v/>
      </c>
    </row>
    <row r="1067" spans="2:6">
      <c r="B1067" s="175"/>
      <c r="C1067" s="175"/>
      <c r="E1067" s="176"/>
      <c r="F1067" s="207" t="str">
        <f>IF(OR(D1067="",E1067=""),"",ROUND(D1067/LOOKUP(E1067,SMMLV!$A$2:$A$36,SMMLV!$D$2:$D$106),3))</f>
        <v/>
      </c>
    </row>
    <row r="1068" spans="2:6">
      <c r="B1068" s="175"/>
      <c r="C1068" s="175"/>
      <c r="E1068" s="176"/>
      <c r="F1068" s="207" t="str">
        <f>IF(OR(D1068="",E1068=""),"",ROUND(D1068/LOOKUP(E1068,SMMLV!$A$2:$A$36,SMMLV!$D$2:$D$106),3))</f>
        <v/>
      </c>
    </row>
    <row r="1069" spans="2:6">
      <c r="B1069" s="175"/>
      <c r="C1069" s="175"/>
      <c r="E1069" s="176"/>
      <c r="F1069" s="207" t="str">
        <f>IF(OR(D1069="",E1069=""),"",ROUND(D1069/LOOKUP(E1069,SMMLV!$A$2:$A$36,SMMLV!$D$2:$D$106),3))</f>
        <v/>
      </c>
    </row>
    <row r="1070" spans="2:6">
      <c r="B1070" s="175"/>
      <c r="C1070" s="175"/>
      <c r="E1070" s="176"/>
      <c r="F1070" s="207" t="str">
        <f>IF(OR(D1070="",E1070=""),"",ROUND(D1070/LOOKUP(E1070,SMMLV!$A$2:$A$36,SMMLV!$D$2:$D$106),3))</f>
        <v/>
      </c>
    </row>
    <row r="1071" spans="2:6">
      <c r="B1071" s="175"/>
      <c r="C1071" s="175"/>
      <c r="E1071" s="176"/>
      <c r="F1071" s="207" t="str">
        <f>IF(OR(D1071="",E1071=""),"",ROUND(D1071/LOOKUP(E1071,SMMLV!$A$2:$A$36,SMMLV!$D$2:$D$106),3))</f>
        <v/>
      </c>
    </row>
    <row r="1072" spans="2:6">
      <c r="B1072" s="175"/>
      <c r="C1072" s="175"/>
      <c r="E1072" s="176"/>
      <c r="F1072" s="207" t="str">
        <f>IF(OR(D1072="",E1072=""),"",ROUND(D1072/LOOKUP(E1072,SMMLV!$A$2:$A$36,SMMLV!$D$2:$D$106),3))</f>
        <v/>
      </c>
    </row>
    <row r="1073" spans="2:6">
      <c r="B1073" s="175"/>
      <c r="C1073" s="175"/>
      <c r="E1073" s="176"/>
      <c r="F1073" s="207" t="str">
        <f>IF(OR(D1073="",E1073=""),"",ROUND(D1073/LOOKUP(E1073,SMMLV!$A$2:$A$36,SMMLV!$D$2:$D$106),3))</f>
        <v/>
      </c>
    </row>
    <row r="1074" spans="2:6">
      <c r="B1074" s="175"/>
      <c r="C1074" s="175"/>
      <c r="E1074" s="176"/>
      <c r="F1074" s="207" t="str">
        <f>IF(OR(D1074="",E1074=""),"",ROUND(D1074/LOOKUP(E1074,SMMLV!$A$2:$A$36,SMMLV!$D$2:$D$106),3))</f>
        <v/>
      </c>
    </row>
    <row r="1075" spans="2:6">
      <c r="B1075" s="175"/>
      <c r="C1075" s="175"/>
      <c r="E1075" s="176"/>
      <c r="F1075" s="207" t="str">
        <f>IF(OR(D1075="",E1075=""),"",ROUND(D1075/LOOKUP(E1075,SMMLV!$A$2:$A$36,SMMLV!$D$2:$D$106),3))</f>
        <v/>
      </c>
    </row>
    <row r="1076" spans="2:6">
      <c r="B1076" s="175"/>
      <c r="C1076" s="175"/>
      <c r="E1076" s="176"/>
      <c r="F1076" s="207" t="str">
        <f>IF(OR(D1076="",E1076=""),"",ROUND(D1076/LOOKUP(E1076,SMMLV!$A$2:$A$36,SMMLV!$D$2:$D$106),3))</f>
        <v/>
      </c>
    </row>
    <row r="1077" spans="2:6">
      <c r="B1077" s="175"/>
      <c r="C1077" s="175"/>
      <c r="E1077" s="176"/>
      <c r="F1077" s="207" t="str">
        <f>IF(OR(D1077="",E1077=""),"",ROUND(D1077/LOOKUP(E1077,SMMLV!$A$2:$A$36,SMMLV!$D$2:$D$106),3))</f>
        <v/>
      </c>
    </row>
    <row r="1078" spans="2:6">
      <c r="B1078" s="175"/>
      <c r="C1078" s="175"/>
      <c r="E1078" s="176"/>
      <c r="F1078" s="207" t="str">
        <f>IF(OR(D1078="",E1078=""),"",ROUND(D1078/LOOKUP(E1078,SMMLV!$A$2:$A$36,SMMLV!$D$2:$D$106),3))</f>
        <v/>
      </c>
    </row>
    <row r="1079" spans="2:6">
      <c r="B1079" s="175"/>
      <c r="C1079" s="175"/>
      <c r="E1079" s="176"/>
      <c r="F1079" s="207" t="str">
        <f>IF(OR(D1079="",E1079=""),"",ROUND(D1079/LOOKUP(E1079,SMMLV!$A$2:$A$36,SMMLV!$D$2:$D$106),3))</f>
        <v/>
      </c>
    </row>
    <row r="1080" spans="2:6">
      <c r="B1080" s="175"/>
      <c r="C1080" s="175"/>
      <c r="E1080" s="176"/>
      <c r="F1080" s="207" t="str">
        <f>IF(OR(D1080="",E1080=""),"",ROUND(D1080/LOOKUP(E1080,SMMLV!$A$2:$A$36,SMMLV!$D$2:$D$106),3))</f>
        <v/>
      </c>
    </row>
    <row r="1081" spans="2:6">
      <c r="B1081" s="175"/>
      <c r="C1081" s="175"/>
      <c r="E1081" s="176"/>
      <c r="F1081" s="207" t="str">
        <f>IF(OR(D1081="",E1081=""),"",ROUND(D1081/LOOKUP(E1081,SMMLV!$A$2:$A$36,SMMLV!$D$2:$D$106),3))</f>
        <v/>
      </c>
    </row>
    <row r="1082" spans="2:6">
      <c r="B1082" s="175"/>
      <c r="C1082" s="175"/>
      <c r="E1082" s="176"/>
      <c r="F1082" s="207" t="str">
        <f>IF(OR(D1082="",E1082=""),"",ROUND(D1082/LOOKUP(E1082,SMMLV!$A$2:$A$36,SMMLV!$D$2:$D$106),3))</f>
        <v/>
      </c>
    </row>
    <row r="1083" spans="2:6">
      <c r="B1083" s="175"/>
      <c r="C1083" s="175"/>
      <c r="E1083" s="176"/>
      <c r="F1083" s="207" t="str">
        <f>IF(OR(D1083="",E1083=""),"",ROUND(D1083/LOOKUP(E1083,SMMLV!$A$2:$A$36,SMMLV!$D$2:$D$106),3))</f>
        <v/>
      </c>
    </row>
    <row r="1084" spans="2:6">
      <c r="B1084" s="175"/>
      <c r="C1084" s="175"/>
      <c r="E1084" s="176"/>
      <c r="F1084" s="207" t="str">
        <f>IF(OR(D1084="",E1084=""),"",ROUND(D1084/LOOKUP(E1084,SMMLV!$A$2:$A$36,SMMLV!$D$2:$D$106),3))</f>
        <v/>
      </c>
    </row>
    <row r="1085" spans="2:6">
      <c r="B1085" s="175"/>
      <c r="C1085" s="175"/>
      <c r="E1085" s="176"/>
      <c r="F1085" s="207" t="str">
        <f>IF(OR(D1085="",E1085=""),"",ROUND(D1085/LOOKUP(E1085,SMMLV!$A$2:$A$36,SMMLV!$D$2:$D$106),3))</f>
        <v/>
      </c>
    </row>
    <row r="1086" spans="2:6">
      <c r="B1086" s="175"/>
      <c r="C1086" s="175"/>
      <c r="E1086" s="176"/>
      <c r="F1086" s="207" t="str">
        <f>IF(OR(D1086="",E1086=""),"",ROUND(D1086/LOOKUP(E1086,SMMLV!$A$2:$A$36,SMMLV!$D$2:$D$106),3))</f>
        <v/>
      </c>
    </row>
    <row r="1087" spans="2:6">
      <c r="B1087" s="175"/>
      <c r="C1087" s="175"/>
      <c r="E1087" s="176"/>
      <c r="F1087" s="207" t="str">
        <f>IF(OR(D1087="",E1087=""),"",ROUND(D1087/LOOKUP(E1087,SMMLV!$A$2:$A$36,SMMLV!$D$2:$D$106),3))</f>
        <v/>
      </c>
    </row>
    <row r="1088" spans="2:6">
      <c r="B1088" s="175"/>
      <c r="C1088" s="175"/>
      <c r="E1088" s="176"/>
      <c r="F1088" s="207" t="str">
        <f>IF(OR(D1088="",E1088=""),"",ROUND(D1088/LOOKUP(E1088,SMMLV!$A$2:$A$36,SMMLV!$D$2:$D$106),3))</f>
        <v/>
      </c>
    </row>
    <row r="1089" spans="2:6">
      <c r="B1089" s="175"/>
      <c r="C1089" s="175"/>
      <c r="E1089" s="176"/>
      <c r="F1089" s="207" t="str">
        <f>IF(OR(D1089="",E1089=""),"",ROUND(D1089/LOOKUP(E1089,SMMLV!$A$2:$A$36,SMMLV!$D$2:$D$106),3))</f>
        <v/>
      </c>
    </row>
    <row r="1090" spans="2:6">
      <c r="B1090" s="175"/>
      <c r="C1090" s="175"/>
      <c r="E1090" s="176"/>
      <c r="F1090" s="207" t="str">
        <f>IF(OR(D1090="",E1090=""),"",ROUND(D1090/LOOKUP(E1090,SMMLV!$A$2:$A$36,SMMLV!$D$2:$D$106),3))</f>
        <v/>
      </c>
    </row>
    <row r="1091" spans="2:6">
      <c r="B1091" s="175"/>
      <c r="C1091" s="175"/>
      <c r="E1091" s="176"/>
      <c r="F1091" s="207" t="str">
        <f>IF(OR(D1091="",E1091=""),"",ROUND(D1091/LOOKUP(E1091,SMMLV!$A$2:$A$36,SMMLV!$D$2:$D$106),3))</f>
        <v/>
      </c>
    </row>
    <row r="1092" spans="2:6">
      <c r="B1092" s="175"/>
      <c r="C1092" s="175"/>
      <c r="E1092" s="176"/>
      <c r="F1092" s="207" t="str">
        <f>IF(OR(D1092="",E1092=""),"",ROUND(D1092/LOOKUP(E1092,SMMLV!$A$2:$A$36,SMMLV!$D$2:$D$106),3))</f>
        <v/>
      </c>
    </row>
    <row r="1093" spans="2:6">
      <c r="B1093" s="175"/>
      <c r="C1093" s="175"/>
      <c r="E1093" s="176"/>
      <c r="F1093" s="207" t="str">
        <f>IF(OR(D1093="",E1093=""),"",ROUND(D1093/LOOKUP(E1093,SMMLV!$A$2:$A$36,SMMLV!$D$2:$D$106),3))</f>
        <v/>
      </c>
    </row>
    <row r="1094" spans="2:6">
      <c r="B1094" s="175"/>
      <c r="C1094" s="175"/>
      <c r="E1094" s="176"/>
      <c r="F1094" s="207" t="str">
        <f>IF(OR(D1094="",E1094=""),"",ROUND(D1094/LOOKUP(E1094,SMMLV!$A$2:$A$36,SMMLV!$D$2:$D$106),3))</f>
        <v/>
      </c>
    </row>
    <row r="1095" spans="2:6">
      <c r="B1095" s="175"/>
      <c r="C1095" s="175"/>
      <c r="E1095" s="176"/>
      <c r="F1095" s="207" t="str">
        <f>IF(OR(D1095="",E1095=""),"",ROUND(D1095/LOOKUP(E1095,SMMLV!$A$2:$A$36,SMMLV!$D$2:$D$106),3))</f>
        <v/>
      </c>
    </row>
    <row r="1096" spans="2:6">
      <c r="B1096" s="175"/>
      <c r="C1096" s="175"/>
      <c r="E1096" s="176"/>
      <c r="F1096" s="207" t="str">
        <f>IF(OR(D1096="",E1096=""),"",ROUND(D1096/LOOKUP(E1096,SMMLV!$A$2:$A$36,SMMLV!$D$2:$D$106),3))</f>
        <v/>
      </c>
    </row>
    <row r="1097" spans="2:6">
      <c r="B1097" s="175"/>
      <c r="C1097" s="175"/>
      <c r="E1097" s="176"/>
      <c r="F1097" s="207" t="str">
        <f>IF(OR(D1097="",E1097=""),"",ROUND(D1097/LOOKUP(E1097,SMMLV!$A$2:$A$36,SMMLV!$D$2:$D$106),3))</f>
        <v/>
      </c>
    </row>
    <row r="1098" spans="2:6">
      <c r="B1098" s="175"/>
      <c r="C1098" s="175"/>
      <c r="E1098" s="176"/>
      <c r="F1098" s="207" t="str">
        <f>IF(OR(D1098="",E1098=""),"",ROUND(D1098/LOOKUP(E1098,SMMLV!$A$2:$A$36,SMMLV!$D$2:$D$106),3))</f>
        <v/>
      </c>
    </row>
    <row r="1099" spans="2:6">
      <c r="B1099" s="175"/>
      <c r="C1099" s="175"/>
      <c r="E1099" s="176"/>
      <c r="F1099" s="207" t="str">
        <f>IF(OR(D1099="",E1099=""),"",ROUND(D1099/LOOKUP(E1099,SMMLV!$A$2:$A$36,SMMLV!$D$2:$D$106),3))</f>
        <v/>
      </c>
    </row>
    <row r="1100" spans="2:6">
      <c r="B1100" s="175"/>
      <c r="C1100" s="175"/>
      <c r="E1100" s="176"/>
      <c r="F1100" s="207" t="str">
        <f>IF(OR(D1100="",E1100=""),"",ROUND(D1100/LOOKUP(E1100,SMMLV!$A$2:$A$36,SMMLV!$D$2:$D$106),3))</f>
        <v/>
      </c>
    </row>
    <row r="1101" spans="2:6">
      <c r="B1101" s="175"/>
      <c r="C1101" s="175"/>
      <c r="E1101" s="176"/>
      <c r="F1101" s="207" t="str">
        <f>IF(OR(D1101="",E1101=""),"",ROUND(D1101/LOOKUP(E1101,SMMLV!$A$2:$A$36,SMMLV!$D$2:$D$106),3))</f>
        <v/>
      </c>
    </row>
    <row r="1102" spans="2:6">
      <c r="B1102" s="175"/>
      <c r="C1102" s="175"/>
      <c r="E1102" s="176"/>
      <c r="F1102" s="207" t="str">
        <f>IF(OR(D1102="",E1102=""),"",ROUND(D1102/LOOKUP(E1102,SMMLV!$A$2:$A$36,SMMLV!$D$2:$D$106),3))</f>
        <v/>
      </c>
    </row>
    <row r="1103" spans="2:6">
      <c r="B1103" s="175"/>
      <c r="C1103" s="175"/>
      <c r="E1103" s="176"/>
      <c r="F1103" s="207" t="str">
        <f>IF(OR(D1103="",E1103=""),"",ROUND(D1103/LOOKUP(E1103,SMMLV!$A$2:$A$36,SMMLV!$D$2:$D$106),3))</f>
        <v/>
      </c>
    </row>
    <row r="1104" spans="2:6">
      <c r="B1104" s="175"/>
      <c r="C1104" s="175"/>
      <c r="E1104" s="176"/>
      <c r="F1104" s="207" t="str">
        <f>IF(OR(D1104="",E1104=""),"",ROUND(D1104/LOOKUP(E1104,SMMLV!$A$2:$A$36,SMMLV!$D$2:$D$106),3))</f>
        <v/>
      </c>
    </row>
    <row r="1105" spans="2:6">
      <c r="B1105" s="175"/>
      <c r="C1105" s="175"/>
      <c r="E1105" s="176"/>
      <c r="F1105" s="207" t="str">
        <f>IF(OR(D1105="",E1105=""),"",ROUND(D1105/LOOKUP(E1105,SMMLV!$A$2:$A$36,SMMLV!$D$2:$D$106),3))</f>
        <v/>
      </c>
    </row>
    <row r="1106" spans="2:6">
      <c r="B1106" s="175"/>
      <c r="C1106" s="175"/>
      <c r="E1106" s="176"/>
      <c r="F1106" s="207" t="str">
        <f>IF(OR(D1106="",E1106=""),"",ROUND(D1106/LOOKUP(E1106,SMMLV!$A$2:$A$36,SMMLV!$D$2:$D$106),3))</f>
        <v/>
      </c>
    </row>
    <row r="1107" spans="2:6">
      <c r="B1107" s="175"/>
      <c r="C1107" s="175"/>
      <c r="E1107" s="176"/>
      <c r="F1107" s="207" t="str">
        <f>IF(OR(D1107="",E1107=""),"",ROUND(D1107/LOOKUP(E1107,SMMLV!$A$2:$A$36,SMMLV!$D$2:$D$106),3))</f>
        <v/>
      </c>
    </row>
    <row r="1108" spans="2:6">
      <c r="B1108" s="175"/>
      <c r="C1108" s="175"/>
      <c r="E1108" s="176"/>
      <c r="F1108" s="207" t="str">
        <f>IF(OR(D1108="",E1108=""),"",ROUND(D1108/LOOKUP(E1108,SMMLV!$A$2:$A$36,SMMLV!$D$2:$D$106),3))</f>
        <v/>
      </c>
    </row>
    <row r="1109" spans="2:6">
      <c r="B1109" s="175"/>
      <c r="C1109" s="175"/>
      <c r="E1109" s="176"/>
      <c r="F1109" s="207" t="str">
        <f>IF(OR(D1109="",E1109=""),"",ROUND(D1109/LOOKUP(E1109,SMMLV!$A$2:$A$36,SMMLV!$D$2:$D$106),3))</f>
        <v/>
      </c>
    </row>
    <row r="1110" spans="2:6">
      <c r="B1110" s="175"/>
      <c r="C1110" s="175"/>
      <c r="E1110" s="176"/>
      <c r="F1110" s="207" t="str">
        <f>IF(OR(D1110="",E1110=""),"",ROUND(D1110/LOOKUP(E1110,SMMLV!$A$2:$A$36,SMMLV!$D$2:$D$106),3))</f>
        <v/>
      </c>
    </row>
    <row r="1111" spans="2:6">
      <c r="B1111" s="175"/>
      <c r="C1111" s="175"/>
      <c r="E1111" s="176"/>
      <c r="F1111" s="207" t="str">
        <f>IF(OR(D1111="",E1111=""),"",ROUND(D1111/LOOKUP(E1111,SMMLV!$A$2:$A$36,SMMLV!$D$2:$D$106),3))</f>
        <v/>
      </c>
    </row>
    <row r="1112" spans="2:6">
      <c r="B1112" s="175"/>
      <c r="C1112" s="175"/>
      <c r="E1112" s="176"/>
      <c r="F1112" s="207" t="str">
        <f>IF(OR(D1112="",E1112=""),"",ROUND(D1112/LOOKUP(E1112,SMMLV!$A$2:$A$36,SMMLV!$D$2:$D$106),3))</f>
        <v/>
      </c>
    </row>
    <row r="1113" spans="2:6">
      <c r="B1113" s="175"/>
      <c r="C1113" s="175"/>
      <c r="E1113" s="176"/>
      <c r="F1113" s="207" t="str">
        <f>IF(OR(D1113="",E1113=""),"",ROUND(D1113/LOOKUP(E1113,SMMLV!$A$2:$A$36,SMMLV!$D$2:$D$106),3))</f>
        <v/>
      </c>
    </row>
    <row r="1114" spans="2:6">
      <c r="B1114" s="175"/>
      <c r="C1114" s="175"/>
      <c r="E1114" s="176"/>
      <c r="F1114" s="207" t="str">
        <f>IF(OR(D1114="",E1114=""),"",ROUND(D1114/LOOKUP(E1114,SMMLV!$A$2:$A$36,SMMLV!$D$2:$D$106),3))</f>
        <v/>
      </c>
    </row>
    <row r="1115" spans="2:6">
      <c r="B1115" s="175"/>
      <c r="C1115" s="175"/>
      <c r="E1115" s="176"/>
      <c r="F1115" s="207" t="str">
        <f>IF(OR(D1115="",E1115=""),"",ROUND(D1115/LOOKUP(E1115,SMMLV!$A$2:$A$36,SMMLV!$D$2:$D$106),3))</f>
        <v/>
      </c>
    </row>
    <row r="1116" spans="2:6">
      <c r="B1116" s="175"/>
      <c r="C1116" s="175"/>
      <c r="E1116" s="176"/>
      <c r="F1116" s="207" t="str">
        <f>IF(OR(D1116="",E1116=""),"",ROUND(D1116/LOOKUP(E1116,SMMLV!$A$2:$A$36,SMMLV!$D$2:$D$106),3))</f>
        <v/>
      </c>
    </row>
    <row r="1117" spans="2:6">
      <c r="B1117" s="175"/>
      <c r="C1117" s="175"/>
      <c r="E1117" s="176"/>
      <c r="F1117" s="207" t="str">
        <f>IF(OR(D1117="",E1117=""),"",ROUND(D1117/LOOKUP(E1117,SMMLV!$A$2:$A$36,SMMLV!$D$2:$D$106),3))</f>
        <v/>
      </c>
    </row>
    <row r="1118" spans="2:6">
      <c r="B1118" s="175"/>
      <c r="C1118" s="175"/>
      <c r="E1118" s="176"/>
      <c r="F1118" s="207" t="str">
        <f>IF(OR(D1118="",E1118=""),"",ROUND(D1118/LOOKUP(E1118,SMMLV!$A$2:$A$36,SMMLV!$D$2:$D$106),3))</f>
        <v/>
      </c>
    </row>
    <row r="1119" spans="2:6">
      <c r="B1119" s="175"/>
      <c r="C1119" s="175"/>
      <c r="E1119" s="176"/>
      <c r="F1119" s="207" t="str">
        <f>IF(OR(D1119="",E1119=""),"",ROUND(D1119/LOOKUP(E1119,SMMLV!$A$2:$A$36,SMMLV!$D$2:$D$106),3))</f>
        <v/>
      </c>
    </row>
    <row r="1120" spans="2:6">
      <c r="B1120" s="175"/>
      <c r="C1120" s="175"/>
      <c r="E1120" s="176"/>
      <c r="F1120" s="207" t="str">
        <f>IF(OR(D1120="",E1120=""),"",ROUND(D1120/LOOKUP(E1120,SMMLV!$A$2:$A$36,SMMLV!$D$2:$D$106),3))</f>
        <v/>
      </c>
    </row>
    <row r="1121" spans="2:6">
      <c r="B1121" s="175"/>
      <c r="C1121" s="175"/>
      <c r="E1121" s="176"/>
      <c r="F1121" s="207" t="str">
        <f>IF(OR(D1121="",E1121=""),"",ROUND(D1121/LOOKUP(E1121,SMMLV!$A$2:$A$36,SMMLV!$D$2:$D$106),3))</f>
        <v/>
      </c>
    </row>
    <row r="1122" spans="2:6">
      <c r="B1122" s="175"/>
      <c r="C1122" s="175"/>
      <c r="E1122" s="176"/>
      <c r="F1122" s="207" t="str">
        <f>IF(OR(D1122="",E1122=""),"",ROUND(D1122/LOOKUP(E1122,SMMLV!$A$2:$A$36,SMMLV!$D$2:$D$106),3))</f>
        <v/>
      </c>
    </row>
    <row r="1123" spans="2:6">
      <c r="B1123" s="175"/>
      <c r="C1123" s="175"/>
      <c r="E1123" s="176"/>
      <c r="F1123" s="207" t="str">
        <f>IF(OR(D1123="",E1123=""),"",ROUND(D1123/LOOKUP(E1123,SMMLV!$A$2:$A$36,SMMLV!$D$2:$D$106),3))</f>
        <v/>
      </c>
    </row>
    <row r="1124" spans="2:6">
      <c r="B1124" s="175"/>
      <c r="C1124" s="175"/>
      <c r="E1124" s="176"/>
      <c r="F1124" s="207" t="str">
        <f>IF(OR(D1124="",E1124=""),"",ROUND(D1124/LOOKUP(E1124,SMMLV!$A$2:$A$36,SMMLV!$D$2:$D$106),3))</f>
        <v/>
      </c>
    </row>
    <row r="1125" spans="2:6">
      <c r="B1125" s="175"/>
      <c r="C1125" s="175"/>
      <c r="E1125" s="176"/>
      <c r="F1125" s="207" t="str">
        <f>IF(OR(D1125="",E1125=""),"",ROUND(D1125/LOOKUP(E1125,SMMLV!$A$2:$A$36,SMMLV!$D$2:$D$106),3))</f>
        <v/>
      </c>
    </row>
    <row r="1126" spans="2:6">
      <c r="B1126" s="175"/>
      <c r="C1126" s="175"/>
      <c r="E1126" s="176"/>
      <c r="F1126" s="207" t="str">
        <f>IF(OR(D1126="",E1126=""),"",ROUND(D1126/LOOKUP(E1126,SMMLV!$A$2:$A$36,SMMLV!$D$2:$D$106),3))</f>
        <v/>
      </c>
    </row>
    <row r="1127" spans="2:6">
      <c r="B1127" s="175"/>
      <c r="C1127" s="175"/>
      <c r="E1127" s="176"/>
      <c r="F1127" s="207" t="str">
        <f>IF(OR(D1127="",E1127=""),"",ROUND(D1127/LOOKUP(E1127,SMMLV!$A$2:$A$36,SMMLV!$D$2:$D$106),3))</f>
        <v/>
      </c>
    </row>
    <row r="1128" spans="2:6">
      <c r="B1128" s="175"/>
      <c r="C1128" s="175"/>
      <c r="E1128" s="176"/>
      <c r="F1128" s="207" t="str">
        <f>IF(OR(D1128="",E1128=""),"",ROUND(D1128/LOOKUP(E1128,SMMLV!$A$2:$A$36,SMMLV!$D$2:$D$106),3))</f>
        <v/>
      </c>
    </row>
    <row r="1129" spans="2:6">
      <c r="B1129" s="175"/>
      <c r="C1129" s="175"/>
      <c r="E1129" s="176"/>
      <c r="F1129" s="207" t="str">
        <f>IF(OR(D1129="",E1129=""),"",ROUND(D1129/LOOKUP(E1129,SMMLV!$A$2:$A$36,SMMLV!$D$2:$D$106),3))</f>
        <v/>
      </c>
    </row>
    <row r="1130" spans="2:6">
      <c r="B1130" s="175"/>
      <c r="C1130" s="175"/>
      <c r="E1130" s="176"/>
      <c r="F1130" s="207" t="str">
        <f>IF(OR(D1130="",E1130=""),"",ROUND(D1130/LOOKUP(E1130,SMMLV!$A$2:$A$36,SMMLV!$D$2:$D$106),3))</f>
        <v/>
      </c>
    </row>
    <row r="1131" spans="2:6">
      <c r="B1131" s="175"/>
      <c r="C1131" s="175"/>
      <c r="E1131" s="176"/>
      <c r="F1131" s="207" t="str">
        <f>IF(OR(D1131="",E1131=""),"",ROUND(D1131/LOOKUP(E1131,SMMLV!$A$2:$A$36,SMMLV!$D$2:$D$106),3))</f>
        <v/>
      </c>
    </row>
    <row r="1132" spans="2:6">
      <c r="B1132" s="175"/>
      <c r="C1132" s="175"/>
      <c r="E1132" s="176"/>
      <c r="F1132" s="207" t="str">
        <f>IF(OR(D1132="",E1132=""),"",ROUND(D1132/LOOKUP(E1132,SMMLV!$A$2:$A$36,SMMLV!$D$2:$D$106),3))</f>
        <v/>
      </c>
    </row>
    <row r="1133" spans="2:6">
      <c r="B1133" s="175"/>
      <c r="C1133" s="175"/>
      <c r="E1133" s="176"/>
      <c r="F1133" s="207" t="str">
        <f>IF(OR(D1133="",E1133=""),"",ROUND(D1133/LOOKUP(E1133,SMMLV!$A$2:$A$36,SMMLV!$D$2:$D$106),3))</f>
        <v/>
      </c>
    </row>
    <row r="1134" spans="2:6">
      <c r="B1134" s="175"/>
      <c r="C1134" s="175"/>
      <c r="E1134" s="176"/>
      <c r="F1134" s="207" t="str">
        <f>IF(OR(D1134="",E1134=""),"",ROUND(D1134/LOOKUP(E1134,SMMLV!$A$2:$A$36,SMMLV!$D$2:$D$106),3))</f>
        <v/>
      </c>
    </row>
    <row r="1135" spans="2:6">
      <c r="B1135" s="175"/>
      <c r="C1135" s="175"/>
      <c r="E1135" s="176"/>
      <c r="F1135" s="207" t="str">
        <f>IF(OR(D1135="",E1135=""),"",ROUND(D1135/LOOKUP(E1135,SMMLV!$A$2:$A$36,SMMLV!$D$2:$D$106),3))</f>
        <v/>
      </c>
    </row>
    <row r="1136" spans="2:6">
      <c r="B1136" s="175"/>
      <c r="C1136" s="175"/>
      <c r="E1136" s="176"/>
      <c r="F1136" s="207" t="str">
        <f>IF(OR(D1136="",E1136=""),"",ROUND(D1136/LOOKUP(E1136,SMMLV!$A$2:$A$36,SMMLV!$D$2:$D$106),3))</f>
        <v/>
      </c>
    </row>
    <row r="1137" spans="2:6">
      <c r="B1137" s="175"/>
      <c r="C1137" s="175"/>
      <c r="E1137" s="176"/>
      <c r="F1137" s="207" t="str">
        <f>IF(OR(D1137="",E1137=""),"",ROUND(D1137/LOOKUP(E1137,SMMLV!$A$2:$A$36,SMMLV!$D$2:$D$106),3))</f>
        <v/>
      </c>
    </row>
    <row r="1138" spans="2:6">
      <c r="B1138" s="175"/>
      <c r="C1138" s="175"/>
      <c r="E1138" s="176"/>
      <c r="F1138" s="207" t="str">
        <f>IF(OR(D1138="",E1138=""),"",ROUND(D1138/LOOKUP(E1138,SMMLV!$A$2:$A$36,SMMLV!$D$2:$D$106),3))</f>
        <v/>
      </c>
    </row>
    <row r="1139" spans="2:6">
      <c r="B1139" s="175"/>
      <c r="C1139" s="175"/>
      <c r="E1139" s="176"/>
      <c r="F1139" s="207" t="str">
        <f>IF(OR(D1139="",E1139=""),"",ROUND(D1139/LOOKUP(E1139,SMMLV!$A$2:$A$36,SMMLV!$D$2:$D$106),3))</f>
        <v/>
      </c>
    </row>
    <row r="1140" spans="2:6">
      <c r="B1140" s="175"/>
      <c r="C1140" s="175"/>
      <c r="E1140" s="176"/>
      <c r="F1140" s="207" t="str">
        <f>IF(OR(D1140="",E1140=""),"",ROUND(D1140/LOOKUP(E1140,SMMLV!$A$2:$A$36,SMMLV!$D$2:$D$106),3))</f>
        <v/>
      </c>
    </row>
    <row r="1141" spans="2:6">
      <c r="B1141" s="175"/>
      <c r="C1141" s="175"/>
      <c r="E1141" s="176"/>
      <c r="F1141" s="207" t="str">
        <f>IF(OR(D1141="",E1141=""),"",ROUND(D1141/LOOKUP(E1141,SMMLV!$A$2:$A$36,SMMLV!$D$2:$D$106),3))</f>
        <v/>
      </c>
    </row>
    <row r="1142" spans="2:6">
      <c r="B1142" s="175"/>
      <c r="C1142" s="175"/>
      <c r="E1142" s="176"/>
      <c r="F1142" s="207" t="str">
        <f>IF(OR(D1142="",E1142=""),"",ROUND(D1142/LOOKUP(E1142,SMMLV!$A$2:$A$36,SMMLV!$D$2:$D$106),3))</f>
        <v/>
      </c>
    </row>
    <row r="1143" spans="2:6">
      <c r="B1143" s="175"/>
      <c r="C1143" s="175"/>
      <c r="E1143" s="176"/>
      <c r="F1143" s="207" t="str">
        <f>IF(OR(D1143="",E1143=""),"",ROUND(D1143/LOOKUP(E1143,SMMLV!$A$2:$A$36,SMMLV!$D$2:$D$106),3))</f>
        <v/>
      </c>
    </row>
    <row r="1144" spans="2:6">
      <c r="B1144" s="175"/>
      <c r="C1144" s="175"/>
      <c r="E1144" s="176"/>
      <c r="F1144" s="207" t="str">
        <f>IF(OR(D1144="",E1144=""),"",ROUND(D1144/LOOKUP(E1144,SMMLV!$A$2:$A$36,SMMLV!$D$2:$D$106),3))</f>
        <v/>
      </c>
    </row>
    <row r="1145" spans="2:6">
      <c r="B1145" s="175"/>
      <c r="C1145" s="175"/>
      <c r="E1145" s="176"/>
      <c r="F1145" s="207" t="str">
        <f>IF(OR(D1145="",E1145=""),"",ROUND(D1145/LOOKUP(E1145,SMMLV!$A$2:$A$36,SMMLV!$D$2:$D$106),3))</f>
        <v/>
      </c>
    </row>
    <row r="1146" spans="2:6">
      <c r="B1146" s="175"/>
      <c r="C1146" s="175"/>
      <c r="E1146" s="176"/>
      <c r="F1146" s="207" t="str">
        <f>IF(OR(D1146="",E1146=""),"",ROUND(D1146/LOOKUP(E1146,SMMLV!$A$2:$A$36,SMMLV!$D$2:$D$106),3))</f>
        <v/>
      </c>
    </row>
    <row r="1147" spans="2:6">
      <c r="B1147" s="175"/>
      <c r="C1147" s="175"/>
      <c r="E1147" s="176"/>
      <c r="F1147" s="207" t="str">
        <f>IF(OR(D1147="",E1147=""),"",ROUND(D1147/LOOKUP(E1147,SMMLV!$A$2:$A$36,SMMLV!$D$2:$D$106),3))</f>
        <v/>
      </c>
    </row>
    <row r="1148" spans="2:6">
      <c r="B1148" s="175"/>
      <c r="C1148" s="175"/>
      <c r="E1148" s="176"/>
      <c r="F1148" s="207" t="str">
        <f>IF(OR(D1148="",E1148=""),"",ROUND(D1148/LOOKUP(E1148,SMMLV!$A$2:$A$36,SMMLV!$D$2:$D$106),3))</f>
        <v/>
      </c>
    </row>
    <row r="1149" spans="2:6">
      <c r="B1149" s="175"/>
      <c r="C1149" s="175"/>
      <c r="E1149" s="176"/>
      <c r="F1149" s="207" t="str">
        <f>IF(OR(D1149="",E1149=""),"",ROUND(D1149/LOOKUP(E1149,SMMLV!$A$2:$A$36,SMMLV!$D$2:$D$106),3))</f>
        <v/>
      </c>
    </row>
    <row r="1150" spans="2:6">
      <c r="B1150" s="175"/>
      <c r="C1150" s="175"/>
      <c r="E1150" s="176"/>
      <c r="F1150" s="207" t="str">
        <f>IF(OR(D1150="",E1150=""),"",ROUND(D1150/LOOKUP(E1150,SMMLV!$A$2:$A$36,SMMLV!$D$2:$D$106),3))</f>
        <v/>
      </c>
    </row>
    <row r="1151" spans="2:6">
      <c r="B1151" s="175"/>
      <c r="C1151" s="175"/>
      <c r="E1151" s="176"/>
      <c r="F1151" s="207" t="str">
        <f>IF(OR(D1151="",E1151=""),"",ROUND(D1151/LOOKUP(E1151,SMMLV!$A$2:$A$36,SMMLV!$D$2:$D$106),3))</f>
        <v/>
      </c>
    </row>
    <row r="1152" spans="2:6">
      <c r="B1152" s="175"/>
      <c r="C1152" s="175"/>
      <c r="E1152" s="176"/>
      <c r="F1152" s="207" t="str">
        <f>IF(OR(D1152="",E1152=""),"",ROUND(D1152/LOOKUP(E1152,SMMLV!$A$2:$A$36,SMMLV!$D$2:$D$106),3))</f>
        <v/>
      </c>
    </row>
    <row r="1153" spans="2:6">
      <c r="B1153" s="175"/>
      <c r="C1153" s="175"/>
      <c r="E1153" s="176"/>
      <c r="F1153" s="207" t="str">
        <f>IF(OR(D1153="",E1153=""),"",ROUND(D1153/LOOKUP(E1153,SMMLV!$A$2:$A$36,SMMLV!$D$2:$D$106),3))</f>
        <v/>
      </c>
    </row>
    <row r="1154" spans="2:6">
      <c r="B1154" s="175"/>
      <c r="C1154" s="175"/>
      <c r="E1154" s="176"/>
      <c r="F1154" s="207" t="str">
        <f>IF(OR(D1154="",E1154=""),"",ROUND(D1154/LOOKUP(E1154,SMMLV!$A$2:$A$36,SMMLV!$D$2:$D$106),3))</f>
        <v/>
      </c>
    </row>
    <row r="1155" spans="2:6">
      <c r="B1155" s="175"/>
      <c r="C1155" s="175"/>
      <c r="E1155" s="176"/>
      <c r="F1155" s="207" t="str">
        <f>IF(OR(D1155="",E1155=""),"",ROUND(D1155/LOOKUP(E1155,SMMLV!$A$2:$A$36,SMMLV!$D$2:$D$106),3))</f>
        <v/>
      </c>
    </row>
    <row r="1156" spans="2:6">
      <c r="B1156" s="175"/>
      <c r="C1156" s="175"/>
      <c r="E1156" s="176"/>
      <c r="F1156" s="207" t="str">
        <f>IF(OR(D1156="",E1156=""),"",ROUND(D1156/LOOKUP(E1156,SMMLV!$A$2:$A$36,SMMLV!$D$2:$D$106),3))</f>
        <v/>
      </c>
    </row>
    <row r="1157" spans="2:6">
      <c r="B1157" s="175"/>
      <c r="C1157" s="175"/>
      <c r="E1157" s="176"/>
      <c r="F1157" s="207" t="str">
        <f>IF(OR(D1157="",E1157=""),"",ROUND(D1157/LOOKUP(E1157,SMMLV!$A$2:$A$36,SMMLV!$D$2:$D$106),3))</f>
        <v/>
      </c>
    </row>
    <row r="1158" spans="2:6">
      <c r="B1158" s="175"/>
      <c r="C1158" s="175"/>
      <c r="E1158" s="176"/>
      <c r="F1158" s="207" t="str">
        <f>IF(OR(D1158="",E1158=""),"",ROUND(D1158/LOOKUP(E1158,SMMLV!$A$2:$A$36,SMMLV!$D$2:$D$106),3))</f>
        <v/>
      </c>
    </row>
    <row r="1159" spans="2:6">
      <c r="B1159" s="175"/>
      <c r="C1159" s="175"/>
      <c r="E1159" s="176"/>
      <c r="F1159" s="207" t="str">
        <f>IF(OR(D1159="",E1159=""),"",ROUND(D1159/LOOKUP(E1159,SMMLV!$A$2:$A$36,SMMLV!$D$2:$D$106),3))</f>
        <v/>
      </c>
    </row>
    <row r="1160" spans="2:6">
      <c r="B1160" s="175"/>
      <c r="C1160" s="175"/>
      <c r="E1160" s="176"/>
      <c r="F1160" s="207" t="str">
        <f>IF(OR(D1160="",E1160=""),"",ROUND(D1160/LOOKUP(E1160,SMMLV!$A$2:$A$36,SMMLV!$D$2:$D$106),3))</f>
        <v/>
      </c>
    </row>
    <row r="1161" spans="2:6">
      <c r="B1161" s="175"/>
      <c r="C1161" s="175"/>
      <c r="E1161" s="176"/>
      <c r="F1161" s="207" t="str">
        <f>IF(OR(D1161="",E1161=""),"",ROUND(D1161/LOOKUP(E1161,SMMLV!$A$2:$A$36,SMMLV!$D$2:$D$106),3))</f>
        <v/>
      </c>
    </row>
    <row r="1162" spans="2:6">
      <c r="B1162" s="175"/>
      <c r="C1162" s="175"/>
      <c r="E1162" s="176"/>
      <c r="F1162" s="207" t="str">
        <f>IF(OR(D1162="",E1162=""),"",ROUND(D1162/LOOKUP(E1162,SMMLV!$A$2:$A$36,SMMLV!$D$2:$D$106),3))</f>
        <v/>
      </c>
    </row>
    <row r="1163" spans="2:6">
      <c r="B1163" s="175"/>
      <c r="C1163" s="175"/>
      <c r="E1163" s="176"/>
      <c r="F1163" s="207" t="str">
        <f>IF(OR(D1163="",E1163=""),"",ROUND(D1163/LOOKUP(E1163,SMMLV!$A$2:$A$36,SMMLV!$D$2:$D$106),3))</f>
        <v/>
      </c>
    </row>
    <row r="1164" spans="2:6">
      <c r="B1164" s="175"/>
      <c r="C1164" s="175"/>
      <c r="E1164" s="176"/>
      <c r="F1164" s="207" t="str">
        <f>IF(OR(D1164="",E1164=""),"",ROUND(D1164/LOOKUP(E1164,SMMLV!$A$2:$A$36,SMMLV!$D$2:$D$106),3))</f>
        <v/>
      </c>
    </row>
    <row r="1165" spans="2:6">
      <c r="B1165" s="175"/>
      <c r="C1165" s="175"/>
      <c r="E1165" s="176"/>
      <c r="F1165" s="207" t="str">
        <f>IF(OR(D1165="",E1165=""),"",ROUND(D1165/LOOKUP(E1165,SMMLV!$A$2:$A$36,SMMLV!$D$2:$D$106),3))</f>
        <v/>
      </c>
    </row>
    <row r="1166" spans="2:6">
      <c r="B1166" s="175"/>
      <c r="C1166" s="175"/>
      <c r="E1166" s="176"/>
      <c r="F1166" s="207" t="str">
        <f>IF(OR(D1166="",E1166=""),"",ROUND(D1166/LOOKUP(E1166,SMMLV!$A$2:$A$36,SMMLV!$D$2:$D$106),3))</f>
        <v/>
      </c>
    </row>
    <row r="1167" spans="2:6">
      <c r="B1167" s="175"/>
      <c r="C1167" s="175"/>
      <c r="E1167" s="176"/>
      <c r="F1167" s="207" t="str">
        <f>IF(OR(D1167="",E1167=""),"",ROUND(D1167/LOOKUP(E1167,SMMLV!$A$2:$A$36,SMMLV!$D$2:$D$106),3))</f>
        <v/>
      </c>
    </row>
    <row r="1168" spans="2:6">
      <c r="B1168" s="175"/>
      <c r="C1168" s="175"/>
      <c r="E1168" s="176"/>
      <c r="F1168" s="207" t="str">
        <f>IF(OR(D1168="",E1168=""),"",ROUND(D1168/LOOKUP(E1168,SMMLV!$A$2:$A$36,SMMLV!$D$2:$D$106),3))</f>
        <v/>
      </c>
    </row>
    <row r="1169" spans="2:6">
      <c r="B1169" s="175"/>
      <c r="C1169" s="175"/>
      <c r="E1169" s="176"/>
      <c r="F1169" s="207" t="str">
        <f>IF(OR(D1169="",E1169=""),"",ROUND(D1169/LOOKUP(E1169,SMMLV!$A$2:$A$36,SMMLV!$D$2:$D$106),3))</f>
        <v/>
      </c>
    </row>
    <row r="1170" spans="2:6">
      <c r="B1170" s="175"/>
      <c r="C1170" s="175"/>
      <c r="E1170" s="176"/>
      <c r="F1170" s="207" t="str">
        <f>IF(OR(D1170="",E1170=""),"",ROUND(D1170/LOOKUP(E1170,SMMLV!$A$2:$A$36,SMMLV!$D$2:$D$106),3))</f>
        <v/>
      </c>
    </row>
    <row r="1171" spans="2:6">
      <c r="B1171" s="175"/>
      <c r="C1171" s="175"/>
      <c r="E1171" s="176"/>
      <c r="F1171" s="207" t="str">
        <f>IF(OR(D1171="",E1171=""),"",ROUND(D1171/LOOKUP(E1171,SMMLV!$A$2:$A$36,SMMLV!$D$2:$D$106),3))</f>
        <v/>
      </c>
    </row>
    <row r="1172" spans="2:6">
      <c r="B1172" s="175"/>
      <c r="C1172" s="175"/>
      <c r="E1172" s="176"/>
      <c r="F1172" s="207" t="str">
        <f>IF(OR(D1172="",E1172=""),"",ROUND(D1172/LOOKUP(E1172,SMMLV!$A$2:$A$36,SMMLV!$D$2:$D$106),3))</f>
        <v/>
      </c>
    </row>
    <row r="1173" spans="2:6">
      <c r="B1173" s="175"/>
      <c r="C1173" s="175"/>
      <c r="E1173" s="176"/>
      <c r="F1173" s="207" t="str">
        <f>IF(OR(D1173="",E1173=""),"",ROUND(D1173/LOOKUP(E1173,SMMLV!$A$2:$A$36,SMMLV!$D$2:$D$106),3))</f>
        <v/>
      </c>
    </row>
    <row r="1174" spans="2:6">
      <c r="B1174" s="175"/>
      <c r="C1174" s="175"/>
      <c r="E1174" s="176"/>
      <c r="F1174" s="207" t="str">
        <f>IF(OR(D1174="",E1174=""),"",ROUND(D1174/LOOKUP(E1174,SMMLV!$A$2:$A$36,SMMLV!$D$2:$D$106),3))</f>
        <v/>
      </c>
    </row>
    <row r="1175" spans="2:6">
      <c r="B1175" s="175"/>
      <c r="C1175" s="175"/>
      <c r="E1175" s="176"/>
      <c r="F1175" s="207" t="str">
        <f>IF(OR(D1175="",E1175=""),"",ROUND(D1175/LOOKUP(E1175,SMMLV!$A$2:$A$36,SMMLV!$D$2:$D$106),3))</f>
        <v/>
      </c>
    </row>
    <row r="1176" spans="2:6">
      <c r="B1176" s="175"/>
      <c r="C1176" s="175"/>
      <c r="E1176" s="176"/>
      <c r="F1176" s="207" t="str">
        <f>IF(OR(D1176="",E1176=""),"",ROUND(D1176/LOOKUP(E1176,SMMLV!$A$2:$A$36,SMMLV!$D$2:$D$106),3))</f>
        <v/>
      </c>
    </row>
    <row r="1177" spans="2:6">
      <c r="B1177" s="175"/>
      <c r="C1177" s="175"/>
      <c r="E1177" s="176"/>
      <c r="F1177" s="207" t="str">
        <f>IF(OR(D1177="",E1177=""),"",ROUND(D1177/LOOKUP(E1177,SMMLV!$A$2:$A$36,SMMLV!$D$2:$D$106),3))</f>
        <v/>
      </c>
    </row>
    <row r="1178" spans="2:6">
      <c r="B1178" s="175"/>
      <c r="C1178" s="175"/>
      <c r="E1178" s="176"/>
      <c r="F1178" s="207" t="str">
        <f>IF(OR(D1178="",E1178=""),"",ROUND(D1178/LOOKUP(E1178,SMMLV!$A$2:$A$36,SMMLV!$D$2:$D$106),3))</f>
        <v/>
      </c>
    </row>
    <row r="1179" spans="2:6">
      <c r="B1179" s="175"/>
      <c r="C1179" s="175"/>
      <c r="E1179" s="176"/>
      <c r="F1179" s="207" t="str">
        <f>IF(OR(D1179="",E1179=""),"",ROUND(D1179/LOOKUP(E1179,SMMLV!$A$2:$A$36,SMMLV!$D$2:$D$106),3))</f>
        <v/>
      </c>
    </row>
    <row r="1180" spans="2:6">
      <c r="B1180" s="175"/>
      <c r="C1180" s="175"/>
      <c r="E1180" s="176"/>
      <c r="F1180" s="207" t="str">
        <f>IF(OR(D1180="",E1180=""),"",ROUND(D1180/LOOKUP(E1180,SMMLV!$A$2:$A$36,SMMLV!$D$2:$D$106),3))</f>
        <v/>
      </c>
    </row>
    <row r="1181" spans="2:6">
      <c r="B1181" s="175"/>
      <c r="C1181" s="175"/>
      <c r="E1181" s="176"/>
      <c r="F1181" s="207" t="str">
        <f>IF(OR(D1181="",E1181=""),"",ROUND(D1181/LOOKUP(E1181,SMMLV!$A$2:$A$36,SMMLV!$D$2:$D$106),3))</f>
        <v/>
      </c>
    </row>
    <row r="1182" spans="2:6">
      <c r="B1182" s="175"/>
      <c r="C1182" s="175"/>
      <c r="E1182" s="176"/>
      <c r="F1182" s="207" t="str">
        <f>IF(OR(D1182="",E1182=""),"",ROUND(D1182/LOOKUP(E1182,SMMLV!$A$2:$A$36,SMMLV!$D$2:$D$106),3))</f>
        <v/>
      </c>
    </row>
    <row r="1183" spans="2:6">
      <c r="B1183" s="175"/>
      <c r="C1183" s="175"/>
      <c r="E1183" s="176"/>
      <c r="F1183" s="207" t="str">
        <f>IF(OR(D1183="",E1183=""),"",ROUND(D1183/LOOKUP(E1183,SMMLV!$A$2:$A$36,SMMLV!$D$2:$D$106),3))</f>
        <v/>
      </c>
    </row>
    <row r="1184" spans="2:6">
      <c r="B1184" s="175"/>
      <c r="C1184" s="175"/>
      <c r="E1184" s="176"/>
      <c r="F1184" s="207" t="str">
        <f>IF(OR(D1184="",E1184=""),"",ROUND(D1184/LOOKUP(E1184,SMMLV!$A$2:$A$36,SMMLV!$D$2:$D$106),3))</f>
        <v/>
      </c>
    </row>
    <row r="1185" spans="2:6">
      <c r="B1185" s="175"/>
      <c r="C1185" s="175"/>
      <c r="E1185" s="176"/>
      <c r="F1185" s="207" t="str">
        <f>IF(OR(D1185="",E1185=""),"",ROUND(D1185/LOOKUP(E1185,SMMLV!$A$2:$A$36,SMMLV!$D$2:$D$106),3))</f>
        <v/>
      </c>
    </row>
    <row r="1186" spans="2:6">
      <c r="B1186" s="175"/>
      <c r="C1186" s="175"/>
      <c r="E1186" s="176"/>
      <c r="F1186" s="207" t="str">
        <f>IF(OR(D1186="",E1186=""),"",ROUND(D1186/LOOKUP(E1186,SMMLV!$A$2:$A$36,SMMLV!$D$2:$D$106),3))</f>
        <v/>
      </c>
    </row>
    <row r="1187" spans="2:6">
      <c r="B1187" s="175"/>
      <c r="C1187" s="175"/>
      <c r="E1187" s="176"/>
      <c r="F1187" s="207" t="str">
        <f>IF(OR(D1187="",E1187=""),"",ROUND(D1187/LOOKUP(E1187,SMMLV!$A$2:$A$36,SMMLV!$D$2:$D$106),3))</f>
        <v/>
      </c>
    </row>
    <row r="1188" spans="2:6">
      <c r="B1188" s="175"/>
      <c r="C1188" s="175"/>
      <c r="E1188" s="176"/>
      <c r="F1188" s="207" t="str">
        <f>IF(OR(D1188="",E1188=""),"",ROUND(D1188/LOOKUP(E1188,SMMLV!$A$2:$A$36,SMMLV!$D$2:$D$106),3))</f>
        <v/>
      </c>
    </row>
    <row r="1189" spans="2:6">
      <c r="B1189" s="175"/>
      <c r="C1189" s="175"/>
      <c r="E1189" s="176"/>
      <c r="F1189" s="207" t="str">
        <f>IF(OR(D1189="",E1189=""),"",ROUND(D1189/LOOKUP(E1189,SMMLV!$A$2:$A$36,SMMLV!$D$2:$D$106),3))</f>
        <v/>
      </c>
    </row>
    <row r="1190" spans="2:6">
      <c r="B1190" s="175"/>
      <c r="C1190" s="175"/>
      <c r="E1190" s="176"/>
      <c r="F1190" s="207" t="str">
        <f>IF(OR(D1190="",E1190=""),"",ROUND(D1190/LOOKUP(E1190,SMMLV!$A$2:$A$36,SMMLV!$D$2:$D$106),3))</f>
        <v/>
      </c>
    </row>
    <row r="1191" spans="2:6">
      <c r="B1191" s="175"/>
      <c r="C1191" s="175"/>
      <c r="E1191" s="176"/>
      <c r="F1191" s="207" t="str">
        <f>IF(OR(D1191="",E1191=""),"",ROUND(D1191/LOOKUP(E1191,SMMLV!$A$2:$A$36,SMMLV!$D$2:$D$106),3))</f>
        <v/>
      </c>
    </row>
    <row r="1192" spans="2:6">
      <c r="B1192" s="175"/>
      <c r="C1192" s="175"/>
      <c r="E1192" s="176"/>
      <c r="F1192" s="207" t="str">
        <f>IF(OR(D1192="",E1192=""),"",ROUND(D1192/LOOKUP(E1192,SMMLV!$A$2:$A$36,SMMLV!$D$2:$D$106),3))</f>
        <v/>
      </c>
    </row>
    <row r="1193" spans="2:6">
      <c r="B1193" s="175"/>
      <c r="C1193" s="175"/>
      <c r="E1193" s="176"/>
      <c r="F1193" s="207" t="str">
        <f>IF(OR(D1193="",E1193=""),"",ROUND(D1193/LOOKUP(E1193,SMMLV!$A$2:$A$36,SMMLV!$D$2:$D$106),3))</f>
        <v/>
      </c>
    </row>
    <row r="1194" spans="2:6">
      <c r="B1194" s="175"/>
      <c r="C1194" s="175"/>
      <c r="E1194" s="176"/>
      <c r="F1194" s="207" t="str">
        <f>IF(OR(D1194="",E1194=""),"",ROUND(D1194/LOOKUP(E1194,SMMLV!$A$2:$A$36,SMMLV!$D$2:$D$106),3))</f>
        <v/>
      </c>
    </row>
    <row r="1195" spans="2:6">
      <c r="B1195" s="175"/>
      <c r="C1195" s="175"/>
      <c r="E1195" s="176"/>
      <c r="F1195" s="207" t="str">
        <f>IF(OR(D1195="",E1195=""),"",ROUND(D1195/LOOKUP(E1195,SMMLV!$A$2:$A$36,SMMLV!$D$2:$D$106),3))</f>
        <v/>
      </c>
    </row>
    <row r="1196" spans="2:6">
      <c r="B1196" s="175"/>
      <c r="C1196" s="175"/>
      <c r="E1196" s="176"/>
      <c r="F1196" s="207" t="str">
        <f>IF(OR(D1196="",E1196=""),"",ROUND(D1196/LOOKUP(E1196,SMMLV!$A$2:$A$36,SMMLV!$D$2:$D$106),3))</f>
        <v/>
      </c>
    </row>
    <row r="1197" spans="2:6">
      <c r="B1197" s="175"/>
      <c r="C1197" s="175"/>
      <c r="E1197" s="176"/>
      <c r="F1197" s="207" t="str">
        <f>IF(OR(D1197="",E1197=""),"",ROUND(D1197/LOOKUP(E1197,SMMLV!$A$2:$A$36,SMMLV!$D$2:$D$106),3))</f>
        <v/>
      </c>
    </row>
    <row r="1198" spans="2:6">
      <c r="B1198" s="175"/>
      <c r="C1198" s="175"/>
      <c r="E1198" s="176"/>
      <c r="F1198" s="207" t="str">
        <f>IF(OR(D1198="",E1198=""),"",ROUND(D1198/LOOKUP(E1198,SMMLV!$A$2:$A$36,SMMLV!$D$2:$D$106),3))</f>
        <v/>
      </c>
    </row>
    <row r="1199" spans="2:6">
      <c r="B1199" s="175"/>
      <c r="C1199" s="175"/>
      <c r="E1199" s="176"/>
      <c r="F1199" s="207" t="str">
        <f>IF(OR(D1199="",E1199=""),"",ROUND(D1199/LOOKUP(E1199,SMMLV!$A$2:$A$36,SMMLV!$D$2:$D$106),3))</f>
        <v/>
      </c>
    </row>
    <row r="1200" spans="2:6">
      <c r="B1200" s="175"/>
      <c r="C1200" s="175"/>
      <c r="E1200" s="176"/>
      <c r="F1200" s="207" t="str">
        <f>IF(OR(D1200="",E1200=""),"",ROUND(D1200/LOOKUP(E1200,SMMLV!$A$2:$A$36,SMMLV!$D$2:$D$106),3))</f>
        <v/>
      </c>
    </row>
    <row r="1201" spans="2:6">
      <c r="B1201" s="175"/>
      <c r="C1201" s="175"/>
      <c r="E1201" s="176"/>
      <c r="F1201" s="207" t="str">
        <f>IF(OR(D1201="",E1201=""),"",ROUND(D1201/LOOKUP(E1201,SMMLV!$A$2:$A$36,SMMLV!$D$2:$D$106),3))</f>
        <v/>
      </c>
    </row>
    <row r="1202" spans="2:6">
      <c r="B1202" s="175"/>
      <c r="C1202" s="175"/>
      <c r="E1202" s="176"/>
      <c r="F1202" s="207" t="str">
        <f>IF(OR(D1202="",E1202=""),"",ROUND(D1202/LOOKUP(E1202,SMMLV!$A$2:$A$36,SMMLV!$D$2:$D$106),3))</f>
        <v/>
      </c>
    </row>
    <row r="1203" spans="2:6">
      <c r="B1203" s="175"/>
      <c r="C1203" s="175"/>
      <c r="E1203" s="176"/>
      <c r="F1203" s="207" t="str">
        <f>IF(OR(D1203="",E1203=""),"",ROUND(D1203/LOOKUP(E1203,SMMLV!$A$2:$A$36,SMMLV!$D$2:$D$106),3))</f>
        <v/>
      </c>
    </row>
    <row r="1204" spans="2:6">
      <c r="B1204" s="175"/>
      <c r="C1204" s="175"/>
      <c r="E1204" s="176"/>
      <c r="F1204" s="207" t="str">
        <f>IF(OR(D1204="",E1204=""),"",ROUND(D1204/LOOKUP(E1204,SMMLV!$A$2:$A$36,SMMLV!$D$2:$D$106),3))</f>
        <v/>
      </c>
    </row>
    <row r="1205" spans="2:6">
      <c r="B1205" s="175"/>
      <c r="C1205" s="175"/>
      <c r="E1205" s="176"/>
      <c r="F1205" s="207" t="str">
        <f>IF(OR(D1205="",E1205=""),"",ROUND(D1205/LOOKUP(E1205,SMMLV!$A$2:$A$36,SMMLV!$D$2:$D$106),3))</f>
        <v/>
      </c>
    </row>
    <row r="1206" spans="2:6">
      <c r="B1206" s="175"/>
      <c r="C1206" s="175"/>
      <c r="E1206" s="176"/>
      <c r="F1206" s="207" t="str">
        <f>IF(OR(D1206="",E1206=""),"",ROUND(D1206/LOOKUP(E1206,SMMLV!$A$2:$A$36,SMMLV!$D$2:$D$106),3))</f>
        <v/>
      </c>
    </row>
    <row r="1207" spans="2:6">
      <c r="B1207" s="175"/>
      <c r="C1207" s="175"/>
      <c r="E1207" s="176"/>
      <c r="F1207" s="207" t="str">
        <f>IF(OR(D1207="",E1207=""),"",ROUND(D1207/LOOKUP(E1207,SMMLV!$A$2:$A$36,SMMLV!$D$2:$D$106),3))</f>
        <v/>
      </c>
    </row>
    <row r="1208" spans="2:6">
      <c r="B1208" s="175"/>
      <c r="C1208" s="175"/>
      <c r="E1208" s="176"/>
      <c r="F1208" s="207" t="str">
        <f>IF(OR(D1208="",E1208=""),"",ROUND(D1208/LOOKUP(E1208,SMMLV!$A$2:$A$36,SMMLV!$D$2:$D$106),3))</f>
        <v/>
      </c>
    </row>
    <row r="1209" spans="2:6">
      <c r="B1209" s="175"/>
      <c r="C1209" s="175"/>
      <c r="E1209" s="176"/>
      <c r="F1209" s="207" t="str">
        <f>IF(OR(D1209="",E1209=""),"",ROUND(D1209/LOOKUP(E1209,SMMLV!$A$2:$A$36,SMMLV!$D$2:$D$106),3))</f>
        <v/>
      </c>
    </row>
    <row r="1210" spans="2:6">
      <c r="B1210" s="175"/>
      <c r="C1210" s="175"/>
      <c r="E1210" s="176"/>
      <c r="F1210" s="207" t="str">
        <f>IF(OR(D1210="",E1210=""),"",ROUND(D1210/LOOKUP(E1210,SMMLV!$A$2:$A$36,SMMLV!$D$2:$D$106),3))</f>
        <v/>
      </c>
    </row>
    <row r="1211" spans="2:6">
      <c r="B1211" s="175"/>
      <c r="C1211" s="175"/>
      <c r="E1211" s="176"/>
      <c r="F1211" s="207" t="str">
        <f>IF(OR(D1211="",E1211=""),"",ROUND(D1211/LOOKUP(E1211,SMMLV!$A$2:$A$36,SMMLV!$D$2:$D$106),3))</f>
        <v/>
      </c>
    </row>
    <row r="1212" spans="2:6">
      <c r="B1212" s="175"/>
      <c r="C1212" s="175"/>
      <c r="E1212" s="176"/>
      <c r="F1212" s="207" t="str">
        <f>IF(OR(D1212="",E1212=""),"",ROUND(D1212/LOOKUP(E1212,SMMLV!$A$2:$A$36,SMMLV!$D$2:$D$106),3))</f>
        <v/>
      </c>
    </row>
    <row r="1213" spans="2:6">
      <c r="B1213" s="175"/>
      <c r="C1213" s="175"/>
      <c r="E1213" s="176"/>
      <c r="F1213" s="207" t="str">
        <f>IF(OR(D1213="",E1213=""),"",ROUND(D1213/LOOKUP(E1213,SMMLV!$A$2:$A$36,SMMLV!$D$2:$D$106),3))</f>
        <v/>
      </c>
    </row>
    <row r="1214" spans="2:6">
      <c r="B1214" s="175"/>
      <c r="C1214" s="175"/>
      <c r="E1214" s="176"/>
      <c r="F1214" s="207" t="str">
        <f>IF(OR(D1214="",E1214=""),"",ROUND(D1214/LOOKUP(E1214,SMMLV!$A$2:$A$36,SMMLV!$D$2:$D$106),3))</f>
        <v/>
      </c>
    </row>
    <row r="1215" spans="2:6">
      <c r="B1215" s="175"/>
      <c r="C1215" s="175"/>
      <c r="E1215" s="176"/>
      <c r="F1215" s="207" t="str">
        <f>IF(OR(D1215="",E1215=""),"",ROUND(D1215/LOOKUP(E1215,SMMLV!$A$2:$A$36,SMMLV!$D$2:$D$106),3))</f>
        <v/>
      </c>
    </row>
    <row r="1216" spans="2:6">
      <c r="B1216" s="175"/>
      <c r="C1216" s="175"/>
      <c r="E1216" s="176"/>
      <c r="F1216" s="207" t="str">
        <f>IF(OR(D1216="",E1216=""),"",ROUND(D1216/LOOKUP(E1216,SMMLV!$A$2:$A$36,SMMLV!$D$2:$D$106),3))</f>
        <v/>
      </c>
    </row>
    <row r="1217" spans="2:6">
      <c r="B1217" s="175"/>
      <c r="C1217" s="175"/>
      <c r="E1217" s="176"/>
      <c r="F1217" s="207" t="str">
        <f>IF(OR(D1217="",E1217=""),"",ROUND(D1217/LOOKUP(E1217,SMMLV!$A$2:$A$36,SMMLV!$D$2:$D$106),3))</f>
        <v/>
      </c>
    </row>
    <row r="1218" spans="2:6">
      <c r="B1218" s="175"/>
      <c r="C1218" s="175"/>
      <c r="E1218" s="176"/>
      <c r="F1218" s="207" t="str">
        <f>IF(OR(D1218="",E1218=""),"",ROUND(D1218/LOOKUP(E1218,SMMLV!$A$2:$A$36,SMMLV!$D$2:$D$106),3))</f>
        <v/>
      </c>
    </row>
    <row r="1219" spans="2:6">
      <c r="B1219" s="175"/>
      <c r="C1219" s="175"/>
      <c r="E1219" s="176"/>
      <c r="F1219" s="207" t="str">
        <f>IF(OR(D1219="",E1219=""),"",ROUND(D1219/LOOKUP(E1219,SMMLV!$A$2:$A$36,SMMLV!$D$2:$D$106),3))</f>
        <v/>
      </c>
    </row>
    <row r="1220" spans="2:6">
      <c r="B1220" s="175"/>
      <c r="C1220" s="175"/>
      <c r="E1220" s="176"/>
      <c r="F1220" s="207" t="str">
        <f>IF(OR(D1220="",E1220=""),"",ROUND(D1220/LOOKUP(E1220,SMMLV!$A$2:$A$36,SMMLV!$D$2:$D$106),3))</f>
        <v/>
      </c>
    </row>
    <row r="1221" spans="2:6">
      <c r="B1221" s="175"/>
      <c r="C1221" s="175"/>
      <c r="E1221" s="176"/>
      <c r="F1221" s="207" t="str">
        <f>IF(OR(D1221="",E1221=""),"",ROUND(D1221/LOOKUP(E1221,SMMLV!$A$2:$A$36,SMMLV!$D$2:$D$106),3))</f>
        <v/>
      </c>
    </row>
    <row r="1222" spans="2:6">
      <c r="B1222" s="175"/>
      <c r="C1222" s="175"/>
      <c r="E1222" s="176"/>
      <c r="F1222" s="207" t="str">
        <f>IF(OR(D1222="",E1222=""),"",ROUND(D1222/LOOKUP(E1222,SMMLV!$A$2:$A$36,SMMLV!$D$2:$D$106),3))</f>
        <v/>
      </c>
    </row>
    <row r="1223" spans="2:6">
      <c r="B1223" s="175"/>
      <c r="C1223" s="175"/>
      <c r="E1223" s="176"/>
      <c r="F1223" s="207" t="str">
        <f>IF(OR(D1223="",E1223=""),"",ROUND(D1223/LOOKUP(E1223,SMMLV!$A$2:$A$36,SMMLV!$D$2:$D$106),3))</f>
        <v/>
      </c>
    </row>
    <row r="1224" spans="2:6">
      <c r="B1224" s="175"/>
      <c r="C1224" s="175"/>
      <c r="E1224" s="176"/>
      <c r="F1224" s="207" t="str">
        <f>IF(OR(D1224="",E1224=""),"",ROUND(D1224/LOOKUP(E1224,SMMLV!$A$2:$A$36,SMMLV!$D$2:$D$106),3))</f>
        <v/>
      </c>
    </row>
    <row r="1225" spans="2:6">
      <c r="B1225" s="175"/>
      <c r="C1225" s="175"/>
      <c r="E1225" s="176"/>
      <c r="F1225" s="207" t="str">
        <f>IF(OR(D1225="",E1225=""),"",ROUND(D1225/LOOKUP(E1225,SMMLV!$A$2:$A$36,SMMLV!$D$2:$D$106),3))</f>
        <v/>
      </c>
    </row>
    <row r="1226" spans="2:6">
      <c r="B1226" s="175"/>
      <c r="C1226" s="175"/>
      <c r="E1226" s="176"/>
      <c r="F1226" s="207" t="str">
        <f>IF(OR(D1226="",E1226=""),"",ROUND(D1226/LOOKUP(E1226,SMMLV!$A$2:$A$36,SMMLV!$D$2:$D$106),3))</f>
        <v/>
      </c>
    </row>
    <row r="1227" spans="2:6">
      <c r="B1227" s="175"/>
      <c r="C1227" s="175"/>
      <c r="E1227" s="176"/>
      <c r="F1227" s="207" t="str">
        <f>IF(OR(D1227="",E1227=""),"",ROUND(D1227/LOOKUP(E1227,SMMLV!$A$2:$A$36,SMMLV!$D$2:$D$106),3))</f>
        <v/>
      </c>
    </row>
    <row r="1228" spans="2:6">
      <c r="B1228" s="175"/>
      <c r="C1228" s="175"/>
      <c r="E1228" s="176"/>
      <c r="F1228" s="207" t="str">
        <f>IF(OR(D1228="",E1228=""),"",ROUND(D1228/LOOKUP(E1228,SMMLV!$A$2:$A$36,SMMLV!$D$2:$D$106),3))</f>
        <v/>
      </c>
    </row>
    <row r="1229" spans="2:6">
      <c r="B1229" s="175"/>
      <c r="C1229" s="175"/>
      <c r="E1229" s="176"/>
      <c r="F1229" s="207" t="str">
        <f>IF(OR(D1229="",E1229=""),"",ROUND(D1229/LOOKUP(E1229,SMMLV!$A$2:$A$36,SMMLV!$D$2:$D$106),3))</f>
        <v/>
      </c>
    </row>
    <row r="1230" spans="2:6">
      <c r="B1230" s="175"/>
      <c r="C1230" s="175"/>
      <c r="E1230" s="176"/>
      <c r="F1230" s="207" t="str">
        <f>IF(OR(D1230="",E1230=""),"",ROUND(D1230/LOOKUP(E1230,SMMLV!$A$2:$A$36,SMMLV!$D$2:$D$106),3))</f>
        <v/>
      </c>
    </row>
    <row r="1231" spans="2:6">
      <c r="B1231" s="175"/>
      <c r="C1231" s="175"/>
      <c r="E1231" s="176"/>
      <c r="F1231" s="207" t="str">
        <f>IF(OR(D1231="",E1231=""),"",ROUND(D1231/LOOKUP(E1231,SMMLV!$A$2:$A$36,SMMLV!$D$2:$D$106),3))</f>
        <v/>
      </c>
    </row>
    <row r="1232" spans="2:6">
      <c r="B1232" s="175"/>
      <c r="C1232" s="175"/>
      <c r="E1232" s="176"/>
      <c r="F1232" s="207" t="str">
        <f>IF(OR(D1232="",E1232=""),"",ROUND(D1232/LOOKUP(E1232,SMMLV!$A$2:$A$36,SMMLV!$D$2:$D$106),3))</f>
        <v/>
      </c>
    </row>
    <row r="1233" spans="2:6">
      <c r="B1233" s="175"/>
      <c r="C1233" s="175"/>
      <c r="E1233" s="176"/>
      <c r="F1233" s="207" t="str">
        <f>IF(OR(D1233="",E1233=""),"",ROUND(D1233/LOOKUP(E1233,SMMLV!$A$2:$A$36,SMMLV!$D$2:$D$106),3))</f>
        <v/>
      </c>
    </row>
    <row r="1234" spans="2:6">
      <c r="B1234" s="175"/>
      <c r="C1234" s="175"/>
      <c r="E1234" s="176"/>
      <c r="F1234" s="207" t="str">
        <f>IF(OR(D1234="",E1234=""),"",ROUND(D1234/LOOKUP(E1234,SMMLV!$A$2:$A$36,SMMLV!$D$2:$D$106),3))</f>
        <v/>
      </c>
    </row>
    <row r="1235" spans="2:6">
      <c r="B1235" s="175"/>
      <c r="C1235" s="175"/>
      <c r="E1235" s="176"/>
      <c r="F1235" s="207" t="str">
        <f>IF(OR(D1235="",E1235=""),"",ROUND(D1235/LOOKUP(E1235,SMMLV!$A$2:$A$36,SMMLV!$D$2:$D$106),3))</f>
        <v/>
      </c>
    </row>
    <row r="1236" spans="2:6">
      <c r="B1236" s="175"/>
      <c r="C1236" s="175"/>
      <c r="E1236" s="176"/>
      <c r="F1236" s="207" t="str">
        <f>IF(OR(D1236="",E1236=""),"",ROUND(D1236/LOOKUP(E1236,SMMLV!$A$2:$A$36,SMMLV!$D$2:$D$106),3))</f>
        <v/>
      </c>
    </row>
    <row r="1237" spans="2:6">
      <c r="B1237" s="175"/>
      <c r="C1237" s="175"/>
      <c r="E1237" s="176"/>
      <c r="F1237" s="207" t="str">
        <f>IF(OR(D1237="",E1237=""),"",ROUND(D1237/LOOKUP(E1237,SMMLV!$A$2:$A$36,SMMLV!$D$2:$D$106),3))</f>
        <v/>
      </c>
    </row>
    <row r="1238" spans="2:6">
      <c r="B1238" s="175"/>
      <c r="C1238" s="175"/>
      <c r="E1238" s="176"/>
      <c r="F1238" s="207" t="str">
        <f>IF(OR(D1238="",E1238=""),"",ROUND(D1238/LOOKUP(E1238,SMMLV!$A$2:$A$36,SMMLV!$D$2:$D$106),3))</f>
        <v/>
      </c>
    </row>
    <row r="1239" spans="2:6">
      <c r="B1239" s="175"/>
      <c r="C1239" s="175"/>
      <c r="E1239" s="176"/>
      <c r="F1239" s="207" t="str">
        <f>IF(OR(D1239="",E1239=""),"",ROUND(D1239/LOOKUP(E1239,SMMLV!$A$2:$A$36,SMMLV!$D$2:$D$106),3))</f>
        <v/>
      </c>
    </row>
    <row r="1240" spans="2:6">
      <c r="B1240" s="175"/>
      <c r="C1240" s="175"/>
      <c r="E1240" s="176"/>
      <c r="F1240" s="207" t="str">
        <f>IF(OR(D1240="",E1240=""),"",ROUND(D1240/LOOKUP(E1240,SMMLV!$A$2:$A$36,SMMLV!$D$2:$D$106),3))</f>
        <v/>
      </c>
    </row>
    <row r="1241" spans="2:6">
      <c r="B1241" s="175"/>
      <c r="C1241" s="175"/>
      <c r="E1241" s="176"/>
      <c r="F1241" s="207" t="str">
        <f>IF(OR(D1241="",E1241=""),"",ROUND(D1241/LOOKUP(E1241,SMMLV!$A$2:$A$36,SMMLV!$D$2:$D$106),3))</f>
        <v/>
      </c>
    </row>
    <row r="1242" spans="2:6">
      <c r="B1242" s="175"/>
      <c r="C1242" s="175"/>
      <c r="E1242" s="176"/>
      <c r="F1242" s="207" t="str">
        <f>IF(OR(D1242="",E1242=""),"",ROUND(D1242/LOOKUP(E1242,SMMLV!$A$2:$A$36,SMMLV!$D$2:$D$106),3))</f>
        <v/>
      </c>
    </row>
    <row r="1243" spans="2:6">
      <c r="B1243" s="175"/>
      <c r="C1243" s="175"/>
      <c r="E1243" s="176"/>
      <c r="F1243" s="207" t="str">
        <f>IF(OR(D1243="",E1243=""),"",ROUND(D1243/LOOKUP(E1243,SMMLV!$A$2:$A$36,SMMLV!$D$2:$D$106),3))</f>
        <v/>
      </c>
    </row>
    <row r="1244" spans="2:6">
      <c r="B1244" s="175"/>
      <c r="C1244" s="175"/>
      <c r="E1244" s="176"/>
      <c r="F1244" s="207" t="str">
        <f>IF(OR(D1244="",E1244=""),"",ROUND(D1244/LOOKUP(E1244,SMMLV!$A$2:$A$36,SMMLV!$D$2:$D$106),3))</f>
        <v/>
      </c>
    </row>
    <row r="1245" spans="2:6">
      <c r="B1245" s="175"/>
      <c r="C1245" s="175"/>
      <c r="E1245" s="176"/>
      <c r="F1245" s="207" t="str">
        <f>IF(OR(D1245="",E1245=""),"",ROUND(D1245/LOOKUP(E1245,SMMLV!$A$2:$A$36,SMMLV!$D$2:$D$106),3))</f>
        <v/>
      </c>
    </row>
    <row r="1246" spans="2:6">
      <c r="B1246" s="175"/>
      <c r="C1246" s="175"/>
      <c r="E1246" s="176"/>
      <c r="F1246" s="207" t="str">
        <f>IF(OR(D1246="",E1246=""),"",ROUND(D1246/LOOKUP(E1246,SMMLV!$A$2:$A$36,SMMLV!$D$2:$D$106),3))</f>
        <v/>
      </c>
    </row>
    <row r="1247" spans="2:6">
      <c r="B1247" s="175"/>
      <c r="C1247" s="175"/>
      <c r="E1247" s="176"/>
      <c r="F1247" s="207" t="str">
        <f>IF(OR(D1247="",E1247=""),"",ROUND(D1247/LOOKUP(E1247,SMMLV!$A$2:$A$36,SMMLV!$D$2:$D$106),3))</f>
        <v/>
      </c>
    </row>
    <row r="1248" spans="2:6">
      <c r="B1248" s="175"/>
      <c r="C1248" s="175"/>
      <c r="E1248" s="176"/>
      <c r="F1248" s="207" t="str">
        <f>IF(OR(D1248="",E1248=""),"",ROUND(D1248/LOOKUP(E1248,SMMLV!$A$2:$A$36,SMMLV!$D$2:$D$106),3))</f>
        <v/>
      </c>
    </row>
    <row r="1249" spans="2:6">
      <c r="B1249" s="175"/>
      <c r="C1249" s="175"/>
      <c r="E1249" s="176"/>
      <c r="F1249" s="207" t="str">
        <f>IF(OR(D1249="",E1249=""),"",ROUND(D1249/LOOKUP(E1249,SMMLV!$A$2:$A$36,SMMLV!$D$2:$D$106),3))</f>
        <v/>
      </c>
    </row>
    <row r="1250" spans="2:6">
      <c r="B1250" s="175"/>
      <c r="C1250" s="175"/>
      <c r="E1250" s="176"/>
      <c r="F1250" s="207" t="str">
        <f>IF(OR(D1250="",E1250=""),"",ROUND(D1250/LOOKUP(E1250,SMMLV!$A$2:$A$36,SMMLV!$D$2:$D$106),3))</f>
        <v/>
      </c>
    </row>
    <row r="1251" spans="2:6">
      <c r="B1251" s="175"/>
      <c r="C1251" s="175"/>
      <c r="E1251" s="176"/>
      <c r="F1251" s="207" t="str">
        <f>IF(OR(D1251="",E1251=""),"",ROUND(D1251/LOOKUP(E1251,SMMLV!$A$2:$A$36,SMMLV!$D$2:$D$106),3))</f>
        <v/>
      </c>
    </row>
    <row r="1252" spans="2:6">
      <c r="B1252" s="175"/>
      <c r="C1252" s="175"/>
      <c r="E1252" s="176"/>
      <c r="F1252" s="207" t="str">
        <f>IF(OR(D1252="",E1252=""),"",ROUND(D1252/LOOKUP(E1252,SMMLV!$A$2:$A$36,SMMLV!$D$2:$D$106),3))</f>
        <v/>
      </c>
    </row>
    <row r="1253" spans="2:6">
      <c r="B1253" s="175"/>
      <c r="C1253" s="175"/>
      <c r="E1253" s="176"/>
      <c r="F1253" s="207" t="str">
        <f>IF(OR(D1253="",E1253=""),"",ROUND(D1253/LOOKUP(E1253,SMMLV!$A$2:$A$36,SMMLV!$D$2:$D$106),3))</f>
        <v/>
      </c>
    </row>
    <row r="1254" spans="2:6">
      <c r="B1254" s="175"/>
      <c r="C1254" s="175"/>
      <c r="E1254" s="176"/>
      <c r="F1254" s="207" t="str">
        <f>IF(OR(D1254="",E1254=""),"",ROUND(D1254/LOOKUP(E1254,SMMLV!$A$2:$A$36,SMMLV!$D$2:$D$106),3))</f>
        <v/>
      </c>
    </row>
    <row r="1255" spans="2:6">
      <c r="B1255" s="175"/>
      <c r="C1255" s="175"/>
      <c r="E1255" s="176"/>
      <c r="F1255" s="207" t="str">
        <f>IF(OR(D1255="",E1255=""),"",ROUND(D1255/LOOKUP(E1255,SMMLV!$A$2:$A$36,SMMLV!$D$2:$D$106),3))</f>
        <v/>
      </c>
    </row>
    <row r="1256" spans="2:6">
      <c r="B1256" s="175"/>
      <c r="C1256" s="175"/>
      <c r="E1256" s="176"/>
      <c r="F1256" s="207" t="str">
        <f>IF(OR(D1256="",E1256=""),"",ROUND(D1256/LOOKUP(E1256,SMMLV!$A$2:$A$36,SMMLV!$D$2:$D$106),3))</f>
        <v/>
      </c>
    </row>
    <row r="1257" spans="2:6">
      <c r="B1257" s="175"/>
      <c r="C1257" s="175"/>
      <c r="E1257" s="176"/>
      <c r="F1257" s="207" t="str">
        <f>IF(OR(D1257="",E1257=""),"",ROUND(D1257/LOOKUP(E1257,SMMLV!$A$2:$A$36,SMMLV!$D$2:$D$106),3))</f>
        <v/>
      </c>
    </row>
    <row r="1258" spans="2:6">
      <c r="B1258" s="175"/>
      <c r="C1258" s="175"/>
      <c r="E1258" s="176"/>
      <c r="F1258" s="207" t="str">
        <f>IF(OR(D1258="",E1258=""),"",ROUND(D1258/LOOKUP(E1258,SMMLV!$A$2:$A$36,SMMLV!$D$2:$D$106),3))</f>
        <v/>
      </c>
    </row>
    <row r="1259" spans="2:6">
      <c r="B1259" s="175"/>
      <c r="C1259" s="175"/>
      <c r="E1259" s="176"/>
      <c r="F1259" s="207" t="str">
        <f>IF(OR(D1259="",E1259=""),"",ROUND(D1259/LOOKUP(E1259,SMMLV!$A$2:$A$36,SMMLV!$D$2:$D$106),3))</f>
        <v/>
      </c>
    </row>
    <row r="1260" spans="2:6">
      <c r="E1260" s="176"/>
      <c r="F1260" s="207" t="str">
        <f>IF(OR(D1260="",E1260=""),"",ROUND(D1260/LOOKUP(E1260,SMMLV!$A$2:$A$36,SMMLV!$D$2:$D$106),3))</f>
        <v/>
      </c>
    </row>
    <row r="1261" spans="2:6">
      <c r="E1261" s="176"/>
      <c r="F1261" s="207" t="str">
        <f>IF(OR(D1261="",E1261=""),"",ROUND(D1261/LOOKUP(E1261,SMMLV!$A$2:$A$36,SMMLV!$D$2:$D$106),3))</f>
        <v/>
      </c>
    </row>
    <row r="1262" spans="2:6">
      <c r="E1262" s="176"/>
      <c r="F1262" s="207" t="str">
        <f>IF(OR(D1262="",E1262=""),"",ROUND(D1262/LOOKUP(E1262,SMMLV!$A$2:$A$36,SMMLV!$D$2:$D$106),3))</f>
        <v/>
      </c>
    </row>
    <row r="1263" spans="2:6">
      <c r="E1263" s="176"/>
      <c r="F1263" s="207" t="str">
        <f>IF(OR(D1263="",E1263=""),"",ROUND(D1263/LOOKUP(E1263,SMMLV!$A$2:$A$36,SMMLV!$D$2:$D$106),3))</f>
        <v/>
      </c>
    </row>
    <row r="1264" spans="2:6">
      <c r="E1264" s="176"/>
      <c r="F1264" s="207" t="str">
        <f>IF(OR(D1264="",E1264=""),"",ROUND(D1264/LOOKUP(E1264,SMMLV!$A$2:$A$36,SMMLV!$D$2:$D$106),3))</f>
        <v/>
      </c>
    </row>
    <row r="1265" spans="5:6">
      <c r="E1265" s="176"/>
      <c r="F1265" s="207" t="str">
        <f>IF(OR(D1265="",E1265=""),"",ROUND(D1265/LOOKUP(E1265,SMMLV!$A$2:$A$36,SMMLV!$D$2:$D$106),3))</f>
        <v/>
      </c>
    </row>
    <row r="1266" spans="5:6">
      <c r="E1266" s="176"/>
      <c r="F1266" s="207" t="str">
        <f>IF(OR(D1266="",E1266=""),"",ROUND(D1266/LOOKUP(E1266,SMMLV!$A$2:$A$36,SMMLV!$D$2:$D$106),3))</f>
        <v/>
      </c>
    </row>
    <row r="1267" spans="5:6">
      <c r="E1267" s="176"/>
      <c r="F1267" s="207" t="str">
        <f>IF(OR(D1267="",E1267=""),"",ROUND(D1267/LOOKUP(E1267,SMMLV!$A$2:$A$36,SMMLV!$D$2:$D$106),3))</f>
        <v/>
      </c>
    </row>
    <row r="1268" spans="5:6">
      <c r="E1268" s="176"/>
      <c r="F1268" s="207" t="str">
        <f>IF(OR(D1268="",E1268=""),"",ROUND(D1268/LOOKUP(E1268,SMMLV!$A$2:$A$36,SMMLV!$D$2:$D$106),3))</f>
        <v/>
      </c>
    </row>
    <row r="1269" spans="5:6">
      <c r="E1269" s="176"/>
      <c r="F1269" s="207" t="str">
        <f>IF(OR(D1269="",E1269=""),"",ROUND(D1269/LOOKUP(E1269,SMMLV!$A$2:$A$36,SMMLV!$D$2:$D$106),3))</f>
        <v/>
      </c>
    </row>
    <row r="1270" spans="5:6">
      <c r="E1270" s="176"/>
      <c r="F1270" s="207" t="str">
        <f>IF(OR(D1270="",E1270=""),"",ROUND(D1270/LOOKUP(E1270,SMMLV!$A$2:$A$36,SMMLV!$D$2:$D$106),3))</f>
        <v/>
      </c>
    </row>
    <row r="1271" spans="5:6">
      <c r="E1271" s="176"/>
      <c r="F1271" s="207" t="str">
        <f>IF(OR(D1271="",E1271=""),"",ROUND(D1271/LOOKUP(E1271,SMMLV!$A$2:$A$36,SMMLV!$D$2:$D$106),3))</f>
        <v/>
      </c>
    </row>
    <row r="1272" spans="5:6">
      <c r="E1272" s="176"/>
      <c r="F1272" s="207" t="str">
        <f>IF(OR(D1272="",E1272=""),"",ROUND(D1272/LOOKUP(E1272,SMMLV!$A$2:$A$36,SMMLV!$D$2:$D$106),3))</f>
        <v/>
      </c>
    </row>
    <row r="1273" spans="5:6">
      <c r="E1273" s="176"/>
      <c r="F1273" s="207" t="str">
        <f>IF(OR(D1273="",E1273=""),"",ROUND(D1273/LOOKUP(E1273,SMMLV!$A$2:$A$36,SMMLV!$D$2:$D$106),3))</f>
        <v/>
      </c>
    </row>
    <row r="1274" spans="5:6">
      <c r="E1274" s="176"/>
      <c r="F1274" s="207" t="str">
        <f>IF(OR(D1274="",E1274=""),"",ROUND(D1274/LOOKUP(E1274,SMMLV!$A$2:$A$36,SMMLV!$D$2:$D$106),3))</f>
        <v/>
      </c>
    </row>
    <row r="1275" spans="5:6">
      <c r="E1275" s="176"/>
      <c r="F1275" s="207" t="str">
        <f>IF(OR(D1275="",E1275=""),"",ROUND(D1275/LOOKUP(E1275,SMMLV!$A$2:$A$36,SMMLV!$D$2:$D$106),3))</f>
        <v/>
      </c>
    </row>
    <row r="1276" spans="5:6">
      <c r="E1276" s="176"/>
      <c r="F1276" s="207" t="str">
        <f>IF(OR(D1276="",E1276=""),"",ROUND(D1276/LOOKUP(E1276,SMMLV!$A$2:$A$36,SMMLV!$D$2:$D$106),3))</f>
        <v/>
      </c>
    </row>
    <row r="1277" spans="5:6">
      <c r="E1277" s="176"/>
      <c r="F1277" s="207" t="str">
        <f>IF(OR(D1277="",E1277=""),"",ROUND(D1277/LOOKUP(E1277,SMMLV!$A$2:$A$36,SMMLV!$D$2:$D$106),3))</f>
        <v/>
      </c>
    </row>
    <row r="1278" spans="5:6">
      <c r="E1278" s="176"/>
      <c r="F1278" s="207" t="str">
        <f>IF(OR(D1278="",E1278=""),"",ROUND(D1278/LOOKUP(E1278,SMMLV!$A$2:$A$36,SMMLV!$D$2:$D$106),3))</f>
        <v/>
      </c>
    </row>
    <row r="1279" spans="5:6">
      <c r="E1279" s="176"/>
      <c r="F1279" s="207" t="str">
        <f>IF(OR(D1279="",E1279=""),"",ROUND(D1279/LOOKUP(E1279,SMMLV!$A$2:$A$36,SMMLV!$D$2:$D$106),3))</f>
        <v/>
      </c>
    </row>
    <row r="1280" spans="5:6">
      <c r="E1280" s="176"/>
      <c r="F1280" s="207" t="str">
        <f>IF(OR(D1280="",E1280=""),"",ROUND(D1280/LOOKUP(E1280,SMMLV!$A$2:$A$36,SMMLV!$D$2:$D$106),3))</f>
        <v/>
      </c>
    </row>
    <row r="1281" spans="5:6">
      <c r="E1281" s="176"/>
      <c r="F1281" s="207" t="str">
        <f>IF(OR(D1281="",E1281=""),"",ROUND(D1281/LOOKUP(E1281,SMMLV!$A$2:$A$36,SMMLV!$D$2:$D$106),3))</f>
        <v/>
      </c>
    </row>
    <row r="1282" spans="5:6">
      <c r="E1282" s="176"/>
      <c r="F1282" s="207" t="str">
        <f>IF(OR(D1282="",E1282=""),"",ROUND(D1282/LOOKUP(E1282,SMMLV!$A$2:$A$36,SMMLV!$D$2:$D$106),3))</f>
        <v/>
      </c>
    </row>
    <row r="1283" spans="5:6">
      <c r="E1283" s="176"/>
      <c r="F1283" s="207" t="str">
        <f>IF(OR(D1283="",E1283=""),"",ROUND(D1283/LOOKUP(E1283,SMMLV!$A$2:$A$36,SMMLV!$D$2:$D$106),3))</f>
        <v/>
      </c>
    </row>
    <row r="1284" spans="5:6">
      <c r="E1284" s="176"/>
      <c r="F1284" s="207" t="str">
        <f>IF(OR(D1284="",E1284=""),"",ROUND(D1284/LOOKUP(E1284,SMMLV!$A$2:$A$36,SMMLV!$D$2:$D$106),3))</f>
        <v/>
      </c>
    </row>
    <row r="1285" spans="5:6">
      <c r="E1285" s="176"/>
      <c r="F1285" s="207" t="str">
        <f>IF(OR(D1285="",E1285=""),"",ROUND(D1285/LOOKUP(E1285,SMMLV!$A$2:$A$36,SMMLV!$D$2:$D$106),3))</f>
        <v/>
      </c>
    </row>
    <row r="1286" spans="5:6">
      <c r="E1286" s="176"/>
      <c r="F1286" s="207" t="str">
        <f>IF(OR(D1286="",E1286=""),"",ROUND(D1286/LOOKUP(E1286,SMMLV!$A$2:$A$36,SMMLV!$D$2:$D$106),3))</f>
        <v/>
      </c>
    </row>
    <row r="1287" spans="5:6">
      <c r="E1287" s="176"/>
      <c r="F1287" s="207" t="str">
        <f>IF(OR(D1287="",E1287=""),"",ROUND(D1287/LOOKUP(E1287,SMMLV!$A$2:$A$36,SMMLV!$D$2:$D$106),3))</f>
        <v/>
      </c>
    </row>
    <row r="1288" spans="5:6">
      <c r="E1288" s="176"/>
      <c r="F1288" s="207" t="str">
        <f>IF(OR(D1288="",E1288=""),"",ROUND(D1288/LOOKUP(E1288,SMMLV!$A$2:$A$36,SMMLV!$D$2:$D$106),3))</f>
        <v/>
      </c>
    </row>
    <row r="1289" spans="5:6">
      <c r="E1289" s="176"/>
      <c r="F1289" s="207" t="str">
        <f>IF(OR(D1289="",E1289=""),"",ROUND(D1289/LOOKUP(E1289,SMMLV!$A$2:$A$36,SMMLV!$D$2:$D$106),3))</f>
        <v/>
      </c>
    </row>
    <row r="1290" spans="5:6">
      <c r="E1290" s="176"/>
      <c r="F1290" s="207" t="str">
        <f>IF(OR(D1290="",E1290=""),"",ROUND(D1290/LOOKUP(E1290,SMMLV!$A$2:$A$36,SMMLV!$D$2:$D$106),3))</f>
        <v/>
      </c>
    </row>
    <row r="1291" spans="5:6">
      <c r="E1291" s="176"/>
      <c r="F1291" s="207" t="str">
        <f>IF(OR(D1291="",E1291=""),"",ROUND(D1291/LOOKUP(E1291,SMMLV!$A$2:$A$36,SMMLV!$D$2:$D$106),3))</f>
        <v/>
      </c>
    </row>
    <row r="1292" spans="5:6">
      <c r="E1292" s="176"/>
      <c r="F1292" s="207" t="str">
        <f>IF(OR(D1292="",E1292=""),"",ROUND(D1292/LOOKUP(E1292,SMMLV!$A$2:$A$36,SMMLV!$D$2:$D$106),3))</f>
        <v/>
      </c>
    </row>
    <row r="1293" spans="5:6">
      <c r="E1293" s="176"/>
      <c r="F1293" s="207" t="str">
        <f>IF(OR(D1293="",E1293=""),"",ROUND(D1293/LOOKUP(E1293,SMMLV!$A$2:$A$36,SMMLV!$D$2:$D$106),3))</f>
        <v/>
      </c>
    </row>
    <row r="1294" spans="5:6">
      <c r="E1294" s="176"/>
      <c r="F1294" s="207" t="str">
        <f>IF(OR(D1294="",E1294=""),"",ROUND(D1294/LOOKUP(E1294,SMMLV!$A$2:$A$36,SMMLV!$D$2:$D$106),3))</f>
        <v/>
      </c>
    </row>
    <row r="1295" spans="5:6">
      <c r="E1295" s="176"/>
      <c r="F1295" s="207" t="str">
        <f>IF(OR(D1295="",E1295=""),"",ROUND(D1295/LOOKUP(E1295,SMMLV!$A$2:$A$36,SMMLV!$D$2:$D$106),3))</f>
        <v/>
      </c>
    </row>
    <row r="1296" spans="5:6">
      <c r="E1296" s="176"/>
      <c r="F1296" s="207" t="str">
        <f>IF(OR(D1296="",E1296=""),"",ROUND(D1296/LOOKUP(E1296,SMMLV!$A$2:$A$36,SMMLV!$D$2:$D$106),3))</f>
        <v/>
      </c>
    </row>
    <row r="1297" spans="5:6">
      <c r="E1297" s="176"/>
      <c r="F1297" s="207" t="str">
        <f>IF(OR(D1297="",E1297=""),"",ROUND(D1297/LOOKUP(E1297,SMMLV!$A$2:$A$36,SMMLV!$D$2:$D$106),3))</f>
        <v/>
      </c>
    </row>
    <row r="1298" spans="5:6">
      <c r="E1298" s="176"/>
      <c r="F1298" s="207" t="str">
        <f>IF(OR(D1298="",E1298=""),"",ROUND(D1298/LOOKUP(E1298,SMMLV!$A$2:$A$36,SMMLV!$D$2:$D$106),3))</f>
        <v/>
      </c>
    </row>
    <row r="1299" spans="5:6">
      <c r="E1299" s="176"/>
      <c r="F1299" s="207" t="str">
        <f>IF(OR(D1299="",E1299=""),"",ROUND(D1299/LOOKUP(E1299,SMMLV!$A$2:$A$36,SMMLV!$D$2:$D$106),3))</f>
        <v/>
      </c>
    </row>
    <row r="1300" spans="5:6">
      <c r="E1300" s="176"/>
      <c r="F1300" s="207" t="str">
        <f>IF(OR(D1300="",E1300=""),"",ROUND(D1300/LOOKUP(E1300,SMMLV!$A$2:$A$36,SMMLV!$D$2:$D$106),3))</f>
        <v/>
      </c>
    </row>
    <row r="1301" spans="5:6">
      <c r="E1301" s="176"/>
      <c r="F1301" s="207" t="str">
        <f>IF(OR(D1301="",E1301=""),"",ROUND(D1301/LOOKUP(E1301,SMMLV!$A$2:$A$36,SMMLV!$D$2:$D$106),3))</f>
        <v/>
      </c>
    </row>
    <row r="1302" spans="5:6">
      <c r="E1302" s="176"/>
      <c r="F1302" s="207" t="str">
        <f>IF(OR(D1302="",E1302=""),"",ROUND(D1302/LOOKUP(E1302,SMMLV!$A$2:$A$36,SMMLV!$D$2:$D$106),3))</f>
        <v/>
      </c>
    </row>
    <row r="1303" spans="5:6">
      <c r="E1303" s="176"/>
      <c r="F1303" s="207" t="str">
        <f>IF(OR(D1303="",E1303=""),"",ROUND(D1303/LOOKUP(E1303,SMMLV!$A$2:$A$36,SMMLV!$D$2:$D$106),3))</f>
        <v/>
      </c>
    </row>
    <row r="1304" spans="5:6">
      <c r="E1304" s="176"/>
      <c r="F1304" s="207" t="str">
        <f>IF(OR(D1304="",E1304=""),"",ROUND(D1304/LOOKUP(E1304,SMMLV!$A$2:$A$36,SMMLV!$D$2:$D$106),3))</f>
        <v/>
      </c>
    </row>
    <row r="1305" spans="5:6">
      <c r="E1305" s="176"/>
      <c r="F1305" s="207" t="str">
        <f>IF(OR(D1305="",E1305=""),"",ROUND(D1305/LOOKUP(E1305,SMMLV!$A$2:$A$36,SMMLV!$D$2:$D$106),3))</f>
        <v/>
      </c>
    </row>
    <row r="1306" spans="5:6">
      <c r="E1306" s="176"/>
      <c r="F1306" s="207" t="str">
        <f>IF(OR(D1306="",E1306=""),"",ROUND(D1306/LOOKUP(E1306,SMMLV!$A$2:$A$36,SMMLV!$D$2:$D$106),3))</f>
        <v/>
      </c>
    </row>
    <row r="1307" spans="5:6">
      <c r="E1307" s="176"/>
      <c r="F1307" s="207" t="str">
        <f>IF(OR(D1307="",E1307=""),"",ROUND(D1307/LOOKUP(E1307,SMMLV!$A$2:$A$36,SMMLV!$D$2:$D$106),3))</f>
        <v/>
      </c>
    </row>
    <row r="1308" spans="5:6">
      <c r="E1308" s="176"/>
      <c r="F1308" s="207" t="str">
        <f>IF(OR(D1308="",E1308=""),"",ROUND(D1308/LOOKUP(E1308,SMMLV!$A$2:$A$36,SMMLV!$D$2:$D$106),3))</f>
        <v/>
      </c>
    </row>
    <row r="1309" spans="5:6">
      <c r="E1309" s="176"/>
      <c r="F1309" s="207" t="str">
        <f>IF(OR(D1309="",E1309=""),"",ROUND(D1309/LOOKUP(E1309,SMMLV!$A$2:$A$36,SMMLV!$D$2:$D$106),3))</f>
        <v/>
      </c>
    </row>
    <row r="1310" spans="5:6">
      <c r="E1310" s="176"/>
      <c r="F1310" s="207" t="str">
        <f>IF(OR(D1310="",E1310=""),"",ROUND(D1310/LOOKUP(E1310,SMMLV!$A$2:$A$36,SMMLV!$D$2:$D$106),3))</f>
        <v/>
      </c>
    </row>
    <row r="1311" spans="5:6">
      <c r="E1311" s="176"/>
      <c r="F1311" s="207" t="str">
        <f>IF(OR(D1311="",E1311=""),"",ROUND(D1311/LOOKUP(E1311,SMMLV!$A$2:$A$36,SMMLV!$D$2:$D$106),3))</f>
        <v/>
      </c>
    </row>
    <row r="1312" spans="5:6">
      <c r="E1312" s="176"/>
      <c r="F1312" s="207" t="str">
        <f>IF(OR(D1312="",E1312=""),"",ROUND(D1312/LOOKUP(E1312,SMMLV!$A$2:$A$36,SMMLV!$D$2:$D$106),3))</f>
        <v/>
      </c>
    </row>
    <row r="1313" spans="5:6">
      <c r="E1313" s="176"/>
      <c r="F1313" s="207" t="str">
        <f>IF(OR(D1313="",E1313=""),"",ROUND(D1313/LOOKUP(E1313,SMMLV!$A$2:$A$36,SMMLV!$D$2:$D$106),3))</f>
        <v/>
      </c>
    </row>
    <row r="1314" spans="5:6">
      <c r="E1314" s="176"/>
      <c r="F1314" s="207" t="str">
        <f>IF(OR(D1314="",E1314=""),"",ROUND(D1314/LOOKUP(E1314,SMMLV!$A$2:$A$36,SMMLV!$D$2:$D$106),3))</f>
        <v/>
      </c>
    </row>
    <row r="1315" spans="5:6">
      <c r="E1315" s="176"/>
      <c r="F1315" s="207" t="str">
        <f>IF(OR(D1315="",E1315=""),"",ROUND(D1315/LOOKUP(E1315,SMMLV!$A$2:$A$36,SMMLV!$D$2:$D$106),3))</f>
        <v/>
      </c>
    </row>
    <row r="1316" spans="5:6">
      <c r="E1316" s="176"/>
      <c r="F1316" s="207" t="str">
        <f>IF(OR(D1316="",E1316=""),"",ROUND(D1316/LOOKUP(E1316,SMMLV!$A$2:$A$36,SMMLV!$D$2:$D$106),3))</f>
        <v/>
      </c>
    </row>
    <row r="1317" spans="5:6">
      <c r="E1317" s="176"/>
      <c r="F1317" s="207" t="str">
        <f>IF(OR(D1317="",E1317=""),"",ROUND(D1317/LOOKUP(E1317,SMMLV!$A$2:$A$36,SMMLV!$D$2:$D$106),3))</f>
        <v/>
      </c>
    </row>
    <row r="1318" spans="5:6">
      <c r="E1318" s="176"/>
      <c r="F1318" s="207" t="str">
        <f>IF(OR(D1318="",E1318=""),"",ROUND(D1318/LOOKUP(E1318,SMMLV!$A$2:$A$36,SMMLV!$D$2:$D$106),3))</f>
        <v/>
      </c>
    </row>
    <row r="1319" spans="5:6">
      <c r="E1319" s="176"/>
      <c r="F1319" s="207" t="str">
        <f>IF(OR(D1319="",E1319=""),"",ROUND(D1319/LOOKUP(E1319,SMMLV!$A$2:$A$36,SMMLV!$D$2:$D$106),3))</f>
        <v/>
      </c>
    </row>
    <row r="1320" spans="5:6">
      <c r="E1320" s="176"/>
      <c r="F1320" s="207" t="str">
        <f>IF(OR(D1320="",E1320=""),"",ROUND(D1320/LOOKUP(E1320,SMMLV!$A$2:$A$36,SMMLV!$D$2:$D$106),3))</f>
        <v/>
      </c>
    </row>
    <row r="1321" spans="5:6">
      <c r="E1321" s="176"/>
      <c r="F1321" s="207" t="str">
        <f>IF(OR(D1321="",E1321=""),"",ROUND(D1321/LOOKUP(E1321,SMMLV!$A$2:$A$36,SMMLV!$D$2:$D$106),3))</f>
        <v/>
      </c>
    </row>
    <row r="1322" spans="5:6">
      <c r="E1322" s="176"/>
      <c r="F1322" s="207" t="str">
        <f>IF(OR(D1322="",E1322=""),"",ROUND(D1322/LOOKUP(E1322,SMMLV!$A$2:$A$36,SMMLV!$D$2:$D$106),3))</f>
        <v/>
      </c>
    </row>
    <row r="1323" spans="5:6">
      <c r="E1323" s="176"/>
      <c r="F1323" s="207" t="str">
        <f>IF(OR(D1323="",E1323=""),"",ROUND(D1323/LOOKUP(E1323,SMMLV!$A$2:$A$36,SMMLV!$D$2:$D$106),3))</f>
        <v/>
      </c>
    </row>
    <row r="1324" spans="5:6">
      <c r="E1324" s="176"/>
      <c r="F1324" s="207" t="str">
        <f>IF(OR(D1324="",E1324=""),"",ROUND(D1324/LOOKUP(E1324,SMMLV!$A$2:$A$36,SMMLV!$D$2:$D$106),3))</f>
        <v/>
      </c>
    </row>
    <row r="1325" spans="5:6">
      <c r="E1325" s="176"/>
      <c r="F1325" s="207" t="str">
        <f>IF(OR(D1325="",E1325=""),"",ROUND(D1325/LOOKUP(E1325,SMMLV!$A$2:$A$36,SMMLV!$D$2:$D$106),3))</f>
        <v/>
      </c>
    </row>
    <row r="1326" spans="5:6">
      <c r="E1326" s="176"/>
      <c r="F1326" s="207" t="str">
        <f>IF(OR(D1326="",E1326=""),"",ROUND(D1326/LOOKUP(E1326,SMMLV!$A$2:$A$36,SMMLV!$D$2:$D$106),3))</f>
        <v/>
      </c>
    </row>
    <row r="1327" spans="5:6">
      <c r="E1327" s="176"/>
      <c r="F1327" s="207" t="str">
        <f>IF(OR(D1327="",E1327=""),"",ROUND(D1327/LOOKUP(E1327,SMMLV!$A$2:$A$36,SMMLV!$D$2:$D$106),3))</f>
        <v/>
      </c>
    </row>
    <row r="1328" spans="5:6">
      <c r="E1328" s="176"/>
      <c r="F1328" s="207" t="str">
        <f>IF(OR(D1328="",E1328=""),"",ROUND(D1328/LOOKUP(E1328,SMMLV!$A$2:$A$36,SMMLV!$D$2:$D$106),3))</f>
        <v/>
      </c>
    </row>
    <row r="1329" spans="5:6">
      <c r="E1329" s="176"/>
      <c r="F1329" s="207" t="str">
        <f>IF(OR(D1329="",E1329=""),"",ROUND(D1329/LOOKUP(E1329,SMMLV!$A$2:$A$36,SMMLV!$D$2:$D$106),3))</f>
        <v/>
      </c>
    </row>
    <row r="1330" spans="5:6">
      <c r="E1330" s="176"/>
      <c r="F1330" s="207" t="str">
        <f>IF(OR(D1330="",E1330=""),"",ROUND(D1330/LOOKUP(E1330,SMMLV!$A$2:$A$36,SMMLV!$D$2:$D$106),3))</f>
        <v/>
      </c>
    </row>
    <row r="1331" spans="5:6">
      <c r="E1331" s="176"/>
      <c r="F1331" s="207" t="str">
        <f>IF(OR(D1331="",E1331=""),"",ROUND(D1331/LOOKUP(E1331,SMMLV!$A$2:$A$36,SMMLV!$D$2:$D$106),3))</f>
        <v/>
      </c>
    </row>
    <row r="1332" spans="5:6">
      <c r="E1332" s="176"/>
      <c r="F1332" s="207" t="str">
        <f>IF(OR(D1332="",E1332=""),"",ROUND(D1332/LOOKUP(E1332,SMMLV!$A$2:$A$36,SMMLV!$D$2:$D$106),3))</f>
        <v/>
      </c>
    </row>
    <row r="1333" spans="5:6">
      <c r="E1333" s="176"/>
      <c r="F1333" s="207" t="str">
        <f>IF(OR(D1333="",E1333=""),"",ROUND(D1333/LOOKUP(E1333,SMMLV!$A$2:$A$36,SMMLV!$D$2:$D$106),3))</f>
        <v/>
      </c>
    </row>
    <row r="1334" spans="5:6">
      <c r="E1334" s="176"/>
      <c r="F1334" s="207" t="str">
        <f>IF(OR(D1334="",E1334=""),"",ROUND(D1334/LOOKUP(E1334,SMMLV!$A$2:$A$36,SMMLV!$D$2:$D$106),3))</f>
        <v/>
      </c>
    </row>
    <row r="1335" spans="5:6">
      <c r="E1335" s="176"/>
      <c r="F1335" s="207" t="str">
        <f>IF(OR(D1335="",E1335=""),"",ROUND(D1335/LOOKUP(E1335,SMMLV!$A$2:$A$36,SMMLV!$D$2:$D$106),3))</f>
        <v/>
      </c>
    </row>
    <row r="1336" spans="5:6">
      <c r="E1336" s="176"/>
      <c r="F1336" s="207" t="str">
        <f>IF(OR(D1336="",E1336=""),"",ROUND(D1336/LOOKUP(E1336,SMMLV!$A$2:$A$36,SMMLV!$D$2:$D$106),3))</f>
        <v/>
      </c>
    </row>
    <row r="1337" spans="5:6">
      <c r="E1337" s="176"/>
      <c r="F1337" s="207" t="str">
        <f>IF(OR(D1337="",E1337=""),"",ROUND(D1337/LOOKUP(E1337,SMMLV!$A$2:$A$36,SMMLV!$D$2:$D$106),3))</f>
        <v/>
      </c>
    </row>
    <row r="1338" spans="5:6">
      <c r="E1338" s="176"/>
      <c r="F1338" s="207" t="str">
        <f>IF(OR(D1338="",E1338=""),"",ROUND(D1338/LOOKUP(E1338,SMMLV!$A$2:$A$36,SMMLV!$D$2:$D$106),3))</f>
        <v/>
      </c>
    </row>
    <row r="1339" spans="5:6">
      <c r="E1339" s="176"/>
      <c r="F1339" s="207" t="str">
        <f>IF(OR(D1339="",E1339=""),"",ROUND(D1339/LOOKUP(E1339,SMMLV!$A$2:$A$36,SMMLV!$D$2:$D$106),3))</f>
        <v/>
      </c>
    </row>
    <row r="1340" spans="5:6">
      <c r="E1340" s="176"/>
      <c r="F1340" s="207" t="str">
        <f>IF(OR(D1340="",E1340=""),"",ROUND(D1340/LOOKUP(E1340,SMMLV!$A$2:$A$36,SMMLV!$D$2:$D$106),3))</f>
        <v/>
      </c>
    </row>
    <row r="1341" spans="5:6">
      <c r="E1341" s="176"/>
      <c r="F1341" s="207" t="str">
        <f>IF(OR(D1341="",E1341=""),"",ROUND(D1341/LOOKUP(E1341,SMMLV!$A$2:$A$36,SMMLV!$D$2:$D$106),3))</f>
        <v/>
      </c>
    </row>
    <row r="1342" spans="5:6">
      <c r="E1342" s="176"/>
      <c r="F1342" s="207" t="str">
        <f>IF(OR(D1342="",E1342=""),"",ROUND(D1342/LOOKUP(E1342,SMMLV!$A$2:$A$36,SMMLV!$D$2:$D$106),3))</f>
        <v/>
      </c>
    </row>
    <row r="1343" spans="5:6">
      <c r="E1343" s="176"/>
      <c r="F1343" s="207" t="str">
        <f>IF(OR(D1343="",E1343=""),"",ROUND(D1343/LOOKUP(E1343,SMMLV!$A$2:$A$36,SMMLV!$D$2:$D$106),3))</f>
        <v/>
      </c>
    </row>
    <row r="1344" spans="5:6">
      <c r="E1344" s="176"/>
      <c r="F1344" s="207" t="str">
        <f>IF(OR(D1344="",E1344=""),"",ROUND(D1344/LOOKUP(E1344,SMMLV!$A$2:$A$36,SMMLV!$D$2:$D$106),3))</f>
        <v/>
      </c>
    </row>
    <row r="1345" spans="5:6">
      <c r="E1345" s="176"/>
      <c r="F1345" s="207" t="str">
        <f>IF(OR(D1345="",E1345=""),"",ROUND(D1345/LOOKUP(E1345,SMMLV!$A$2:$A$36,SMMLV!$D$2:$D$106),3))</f>
        <v/>
      </c>
    </row>
    <row r="1346" spans="5:6">
      <c r="E1346" s="176"/>
      <c r="F1346" s="207" t="str">
        <f>IF(OR(D1346="",E1346=""),"",ROUND(D1346/LOOKUP(E1346,SMMLV!$A$2:$A$36,SMMLV!$D$2:$D$106),3))</f>
        <v/>
      </c>
    </row>
    <row r="1347" spans="5:6">
      <c r="E1347" s="176"/>
      <c r="F1347" s="207" t="str">
        <f>IF(OR(D1347="",E1347=""),"",ROUND(D1347/LOOKUP(E1347,SMMLV!$A$2:$A$36,SMMLV!$D$2:$D$106),3))</f>
        <v/>
      </c>
    </row>
    <row r="1348" spans="5:6">
      <c r="E1348" s="176"/>
      <c r="F1348" s="207" t="str">
        <f>IF(OR(D1348="",E1348=""),"",ROUND(D1348/LOOKUP(E1348,SMMLV!$A$2:$A$36,SMMLV!$D$2:$D$106),3))</f>
        <v/>
      </c>
    </row>
    <row r="1349" spans="5:6">
      <c r="E1349" s="176"/>
      <c r="F1349" s="207" t="str">
        <f>IF(OR(D1349="",E1349=""),"",ROUND(D1349/LOOKUP(E1349,SMMLV!$A$2:$A$36,SMMLV!$D$2:$D$106),3))</f>
        <v/>
      </c>
    </row>
    <row r="1350" spans="5:6">
      <c r="E1350" s="176"/>
      <c r="F1350" s="207" t="str">
        <f>IF(OR(D1350="",E1350=""),"",ROUND(D1350/LOOKUP(E1350,SMMLV!$A$2:$A$36,SMMLV!$D$2:$D$106),3))</f>
        <v/>
      </c>
    </row>
    <row r="1351" spans="5:6">
      <c r="E1351" s="176"/>
      <c r="F1351" s="207" t="str">
        <f>IF(OR(D1351="",E1351=""),"",ROUND(D1351/LOOKUP(E1351,SMMLV!$A$2:$A$36,SMMLV!$D$2:$D$106),3))</f>
        <v/>
      </c>
    </row>
    <row r="1352" spans="5:6">
      <c r="E1352" s="176"/>
      <c r="F1352" s="207" t="str">
        <f>IF(OR(D1352="",E1352=""),"",ROUND(D1352/LOOKUP(E1352,SMMLV!$A$2:$A$36,SMMLV!$D$2:$D$106),3))</f>
        <v/>
      </c>
    </row>
    <row r="1353" spans="5:6">
      <c r="E1353" s="176"/>
      <c r="F1353" s="207" t="str">
        <f>IF(OR(D1353="",E1353=""),"",ROUND(D1353/LOOKUP(E1353,SMMLV!$A$2:$A$36,SMMLV!$D$2:$D$106),3))</f>
        <v/>
      </c>
    </row>
    <row r="1354" spans="5:6">
      <c r="E1354" s="176"/>
      <c r="F1354" s="207" t="str">
        <f>IF(OR(D1354="",E1354=""),"",ROUND(D1354/LOOKUP(E1354,SMMLV!$A$2:$A$36,SMMLV!$D$2:$D$106),3))</f>
        <v/>
      </c>
    </row>
    <row r="1355" spans="5:6">
      <c r="E1355" s="176"/>
      <c r="F1355" s="207" t="str">
        <f>IF(OR(D1355="",E1355=""),"",ROUND(D1355/LOOKUP(E1355,SMMLV!$A$2:$A$36,SMMLV!$D$2:$D$106),3))</f>
        <v/>
      </c>
    </row>
    <row r="1356" spans="5:6">
      <c r="E1356" s="176"/>
      <c r="F1356" s="207" t="str">
        <f>IF(OR(D1356="",E1356=""),"",ROUND(D1356/LOOKUP(E1356,SMMLV!$A$2:$A$36,SMMLV!$D$2:$D$106),3))</f>
        <v/>
      </c>
    </row>
    <row r="1357" spans="5:6">
      <c r="E1357" s="176"/>
      <c r="F1357" s="207" t="str">
        <f>IF(OR(D1357="",E1357=""),"",ROUND(D1357/LOOKUP(E1357,SMMLV!$A$2:$A$36,SMMLV!$D$2:$D$106),3))</f>
        <v/>
      </c>
    </row>
    <row r="1358" spans="5:6">
      <c r="E1358" s="176"/>
      <c r="F1358" s="207" t="str">
        <f>IF(OR(D1358="",E1358=""),"",ROUND(D1358/LOOKUP(E1358,SMMLV!$A$2:$A$36,SMMLV!$D$2:$D$106),3))</f>
        <v/>
      </c>
    </row>
    <row r="1359" spans="5:6">
      <c r="E1359" s="176"/>
      <c r="F1359" s="207" t="str">
        <f>IF(OR(D1359="",E1359=""),"",ROUND(D1359/LOOKUP(E1359,SMMLV!$A$2:$A$36,SMMLV!$D$2:$D$106),3))</f>
        <v/>
      </c>
    </row>
    <row r="1360" spans="5:6">
      <c r="E1360" s="176"/>
      <c r="F1360" s="207" t="str">
        <f>IF(OR(D1360="",E1360=""),"",ROUND(D1360/LOOKUP(E1360,SMMLV!$A$2:$A$36,SMMLV!$D$2:$D$106),3))</f>
        <v/>
      </c>
    </row>
    <row r="1361" spans="5:6">
      <c r="E1361" s="176"/>
      <c r="F1361" s="207" t="str">
        <f>IF(OR(D1361="",E1361=""),"",ROUND(D1361/LOOKUP(E1361,SMMLV!$A$2:$A$36,SMMLV!$D$2:$D$106),3))</f>
        <v/>
      </c>
    </row>
    <row r="1362" spans="5:6">
      <c r="E1362" s="176"/>
      <c r="F1362" s="207" t="str">
        <f>IF(OR(D1362="",E1362=""),"",ROUND(D1362/LOOKUP(E1362,SMMLV!$A$2:$A$36,SMMLV!$D$2:$D$106),3))</f>
        <v/>
      </c>
    </row>
    <row r="1363" spans="5:6">
      <c r="E1363" s="176"/>
      <c r="F1363" s="207" t="str">
        <f>IF(OR(D1363="",E1363=""),"",ROUND(D1363/LOOKUP(E1363,SMMLV!$A$2:$A$36,SMMLV!$D$2:$D$106),3))</f>
        <v/>
      </c>
    </row>
    <row r="1364" spans="5:6">
      <c r="E1364" s="176"/>
      <c r="F1364" s="207" t="str">
        <f>IF(OR(D1364="",E1364=""),"",ROUND(D1364/LOOKUP(E1364,SMMLV!$A$2:$A$36,SMMLV!$D$2:$D$106),3))</f>
        <v/>
      </c>
    </row>
    <row r="1365" spans="5:6">
      <c r="E1365" s="176"/>
      <c r="F1365" s="207" t="str">
        <f>IF(OR(D1365="",E1365=""),"",ROUND(D1365/LOOKUP(E1365,SMMLV!$A$2:$A$36,SMMLV!$D$2:$D$106),3))</f>
        <v/>
      </c>
    </row>
    <row r="1366" spans="5:6">
      <c r="E1366" s="176"/>
      <c r="F1366" s="207" t="str">
        <f>IF(OR(D1366="",E1366=""),"",ROUND(D1366/LOOKUP(E1366,SMMLV!$A$2:$A$36,SMMLV!$D$2:$D$106),3))</f>
        <v/>
      </c>
    </row>
    <row r="1367" spans="5:6">
      <c r="E1367" s="176"/>
      <c r="F1367" s="207" t="str">
        <f>IF(OR(D1367="",E1367=""),"",ROUND(D1367/LOOKUP(E1367,SMMLV!$A$2:$A$36,SMMLV!$D$2:$D$106),3))</f>
        <v/>
      </c>
    </row>
    <row r="1368" spans="5:6">
      <c r="E1368" s="176"/>
      <c r="F1368" s="207" t="str">
        <f>IF(OR(D1368="",E1368=""),"",ROUND(D1368/LOOKUP(E1368,SMMLV!$A$2:$A$36,SMMLV!$D$2:$D$106),3))</f>
        <v/>
      </c>
    </row>
    <row r="1369" spans="5:6">
      <c r="E1369" s="176"/>
      <c r="F1369" s="207" t="str">
        <f>IF(OR(D1369="",E1369=""),"",ROUND(D1369/LOOKUP(E1369,SMMLV!$A$2:$A$36,SMMLV!$D$2:$D$106),3))</f>
        <v/>
      </c>
    </row>
    <row r="1370" spans="5:6">
      <c r="E1370" s="176"/>
      <c r="F1370" s="207" t="str">
        <f>IF(OR(D1370="",E1370=""),"",ROUND(D1370/LOOKUP(E1370,SMMLV!$A$2:$A$36,SMMLV!$D$2:$D$106),3))</f>
        <v/>
      </c>
    </row>
    <row r="1371" spans="5:6">
      <c r="E1371" s="176"/>
      <c r="F1371" s="207" t="str">
        <f>IF(OR(D1371="",E1371=""),"",ROUND(D1371/LOOKUP(E1371,SMMLV!$A$2:$A$36,SMMLV!$D$2:$D$106),3))</f>
        <v/>
      </c>
    </row>
    <row r="1372" spans="5:6">
      <c r="E1372" s="176"/>
      <c r="F1372" s="207" t="str">
        <f>IF(OR(D1372="",E1372=""),"",ROUND(D1372/LOOKUP(E1372,SMMLV!$A$2:$A$36,SMMLV!$D$2:$D$106),3))</f>
        <v/>
      </c>
    </row>
    <row r="1373" spans="5:6">
      <c r="E1373" s="176"/>
      <c r="F1373" s="207" t="str">
        <f>IF(OR(D1373="",E1373=""),"",ROUND(D1373/LOOKUP(E1373,SMMLV!$A$2:$A$36,SMMLV!$D$2:$D$106),3))</f>
        <v/>
      </c>
    </row>
    <row r="1374" spans="5:6">
      <c r="E1374" s="176"/>
      <c r="F1374" s="207" t="str">
        <f>IF(OR(D1374="",E1374=""),"",ROUND(D1374/LOOKUP(E1374,SMMLV!$A$2:$A$36,SMMLV!$D$2:$D$106),3))</f>
        <v/>
      </c>
    </row>
    <row r="1375" spans="5:6">
      <c r="E1375" s="176"/>
      <c r="F1375" s="207" t="str">
        <f>IF(OR(D1375="",E1375=""),"",ROUND(D1375/LOOKUP(E1375,SMMLV!$A$2:$A$36,SMMLV!$D$2:$D$106),3))</f>
        <v/>
      </c>
    </row>
    <row r="1376" spans="5:6">
      <c r="E1376" s="176"/>
      <c r="F1376" s="207" t="str">
        <f>IF(OR(D1376="",E1376=""),"",ROUND(D1376/LOOKUP(E1376,SMMLV!$A$2:$A$36,SMMLV!$D$2:$D$106),3))</f>
        <v/>
      </c>
    </row>
    <row r="1377" spans="5:6">
      <c r="E1377" s="176"/>
      <c r="F1377" s="207" t="str">
        <f>IF(OR(D1377="",E1377=""),"",ROUND(D1377/LOOKUP(E1377,SMMLV!$A$2:$A$36,SMMLV!$D$2:$D$106),3))</f>
        <v/>
      </c>
    </row>
    <row r="1378" spans="5:6">
      <c r="E1378" s="176"/>
      <c r="F1378" s="207" t="str">
        <f>IF(OR(D1378="",E1378=""),"",ROUND(D1378/LOOKUP(E1378,SMMLV!$A$2:$A$36,SMMLV!$D$2:$D$106),3))</f>
        <v/>
      </c>
    </row>
    <row r="1379" spans="5:6">
      <c r="E1379" s="176"/>
      <c r="F1379" s="207" t="str">
        <f>IF(OR(D1379="",E1379=""),"",ROUND(D1379/LOOKUP(E1379,SMMLV!$A$2:$A$36,SMMLV!$D$2:$D$106),3))</f>
        <v/>
      </c>
    </row>
    <row r="1380" spans="5:6">
      <c r="E1380" s="176"/>
      <c r="F1380" s="207" t="str">
        <f>IF(OR(D1380="",E1380=""),"",ROUND(D1380/LOOKUP(E1380,SMMLV!$A$2:$A$36,SMMLV!$D$2:$D$106),3))</f>
        <v/>
      </c>
    </row>
    <row r="1381" spans="5:6">
      <c r="E1381" s="176"/>
      <c r="F1381" s="207" t="str">
        <f>IF(OR(D1381="",E1381=""),"",ROUND(D1381/LOOKUP(E1381,SMMLV!$A$2:$A$36,SMMLV!$D$2:$D$106),3))</f>
        <v/>
      </c>
    </row>
    <row r="1382" spans="5:6">
      <c r="E1382" s="176"/>
      <c r="F1382" s="207" t="str">
        <f>IF(OR(D1382="",E1382=""),"",ROUND(D1382/LOOKUP(E1382,SMMLV!$A$2:$A$36,SMMLV!$D$2:$D$106),3))</f>
        <v/>
      </c>
    </row>
    <row r="1383" spans="5:6">
      <c r="E1383" s="176"/>
      <c r="F1383" s="207" t="str">
        <f>IF(OR(D1383="",E1383=""),"",ROUND(D1383/LOOKUP(E1383,SMMLV!$A$2:$A$36,SMMLV!$D$2:$D$106),3))</f>
        <v/>
      </c>
    </row>
    <row r="1384" spans="5:6">
      <c r="E1384" s="176"/>
      <c r="F1384" s="207" t="str">
        <f>IF(OR(D1384="",E1384=""),"",ROUND(D1384/LOOKUP(E1384,SMMLV!$A$2:$A$36,SMMLV!$D$2:$D$106),3))</f>
        <v/>
      </c>
    </row>
    <row r="1385" spans="5:6">
      <c r="E1385" s="176"/>
      <c r="F1385" s="207" t="str">
        <f>IF(OR(D1385="",E1385=""),"",ROUND(D1385/LOOKUP(E1385,SMMLV!$A$2:$A$36,SMMLV!$D$2:$D$106),3))</f>
        <v/>
      </c>
    </row>
    <row r="1386" spans="5:6">
      <c r="E1386" s="176"/>
      <c r="F1386" s="207" t="str">
        <f>IF(OR(D1386="",E1386=""),"",ROUND(D1386/LOOKUP(E1386,SMMLV!$A$2:$A$36,SMMLV!$D$2:$D$106),3))</f>
        <v/>
      </c>
    </row>
    <row r="1387" spans="5:6">
      <c r="E1387" s="176"/>
      <c r="F1387" s="207" t="str">
        <f>IF(OR(D1387="",E1387=""),"",ROUND(D1387/LOOKUP(E1387,SMMLV!$A$2:$A$36,SMMLV!$D$2:$D$106),3))</f>
        <v/>
      </c>
    </row>
    <row r="1388" spans="5:6">
      <c r="E1388" s="176"/>
      <c r="F1388" s="207" t="str">
        <f>IF(OR(D1388="",E1388=""),"",ROUND(D1388/LOOKUP(E1388,SMMLV!$A$2:$A$36,SMMLV!$D$2:$D$106),3))</f>
        <v/>
      </c>
    </row>
    <row r="1389" spans="5:6">
      <c r="E1389" s="176"/>
      <c r="F1389" s="207" t="str">
        <f>IF(OR(D1389="",E1389=""),"",ROUND(D1389/LOOKUP(E1389,SMMLV!$A$2:$A$36,SMMLV!$D$2:$D$106),3))</f>
        <v/>
      </c>
    </row>
    <row r="1390" spans="5:6">
      <c r="E1390" s="176"/>
      <c r="F1390" s="207" t="str">
        <f>IF(OR(D1390="",E1390=""),"",ROUND(D1390/LOOKUP(E1390,SMMLV!$A$2:$A$36,SMMLV!$D$2:$D$106),3))</f>
        <v/>
      </c>
    </row>
    <row r="1391" spans="5:6">
      <c r="E1391" s="176"/>
      <c r="F1391" s="207" t="str">
        <f>IF(OR(D1391="",E1391=""),"",ROUND(D1391/LOOKUP(E1391,SMMLV!$A$2:$A$36,SMMLV!$D$2:$D$106),3))</f>
        <v/>
      </c>
    </row>
    <row r="1392" spans="5:6">
      <c r="E1392" s="176"/>
      <c r="F1392" s="207" t="str">
        <f>IF(OR(D1392="",E1392=""),"",ROUND(D1392/LOOKUP(E1392,SMMLV!$A$2:$A$36,SMMLV!$D$2:$D$106),3))</f>
        <v/>
      </c>
    </row>
    <row r="1393" spans="5:6">
      <c r="E1393" s="176"/>
      <c r="F1393" s="207" t="str">
        <f>IF(OR(D1393="",E1393=""),"",ROUND(D1393/LOOKUP(E1393,SMMLV!$A$2:$A$36,SMMLV!$D$2:$D$106),3))</f>
        <v/>
      </c>
    </row>
    <row r="1394" spans="5:6">
      <c r="E1394" s="176"/>
      <c r="F1394" s="207" t="str">
        <f>IF(OR(D1394="",E1394=""),"",ROUND(D1394/LOOKUP(E1394,SMMLV!$A$2:$A$36,SMMLV!$D$2:$D$106),3))</f>
        <v/>
      </c>
    </row>
    <row r="1395" spans="5:6">
      <c r="E1395" s="176"/>
      <c r="F1395" s="207" t="str">
        <f>IF(OR(D1395="",E1395=""),"",ROUND(D1395/LOOKUP(E1395,SMMLV!$A$2:$A$36,SMMLV!$D$2:$D$106),3))</f>
        <v/>
      </c>
    </row>
    <row r="1396" spans="5:6">
      <c r="E1396" s="176"/>
      <c r="F1396" s="207" t="str">
        <f>IF(OR(D1396="",E1396=""),"",ROUND(D1396/LOOKUP(E1396,SMMLV!$A$2:$A$36,SMMLV!$D$2:$D$106),3))</f>
        <v/>
      </c>
    </row>
    <row r="1397" spans="5:6">
      <c r="E1397" s="176"/>
      <c r="F1397" s="207" t="str">
        <f>IF(OR(D1397="",E1397=""),"",ROUND(D1397/LOOKUP(E1397,SMMLV!$A$2:$A$36,SMMLV!$D$2:$D$106),3))</f>
        <v/>
      </c>
    </row>
    <row r="1398" spans="5:6">
      <c r="E1398" s="176"/>
      <c r="F1398" s="207" t="str">
        <f>IF(OR(D1398="",E1398=""),"",ROUND(D1398/LOOKUP(E1398,SMMLV!$A$2:$A$36,SMMLV!$D$2:$D$106),3))</f>
        <v/>
      </c>
    </row>
    <row r="1399" spans="5:6">
      <c r="E1399" s="176"/>
      <c r="F1399" s="207" t="str">
        <f>IF(OR(D1399="",E1399=""),"",ROUND(D1399/LOOKUP(E1399,SMMLV!$A$2:$A$36,SMMLV!$D$2:$D$106),3))</f>
        <v/>
      </c>
    </row>
    <row r="1400" spans="5:6">
      <c r="E1400" s="176"/>
      <c r="F1400" s="207" t="str">
        <f>IF(OR(D1400="",E1400=""),"",ROUND(D1400/LOOKUP(E1400,SMMLV!$A$2:$A$36,SMMLV!$D$2:$D$106),3))</f>
        <v/>
      </c>
    </row>
    <row r="1401" spans="5:6">
      <c r="E1401" s="176"/>
      <c r="F1401" s="207" t="str">
        <f>IF(OR(D1401="",E1401=""),"",ROUND(D1401/LOOKUP(E1401,SMMLV!$A$2:$A$36,SMMLV!$D$2:$D$106),3))</f>
        <v/>
      </c>
    </row>
    <row r="1402" spans="5:6">
      <c r="E1402" s="176"/>
      <c r="F1402" s="207" t="str">
        <f>IF(OR(D1402="",E1402=""),"",ROUND(D1402/LOOKUP(E1402,SMMLV!$A$2:$A$36,SMMLV!$D$2:$D$106),3))</f>
        <v/>
      </c>
    </row>
    <row r="1403" spans="5:6">
      <c r="E1403" s="176"/>
      <c r="F1403" s="207" t="str">
        <f>IF(OR(D1403="",E1403=""),"",ROUND(D1403/LOOKUP(E1403,SMMLV!$A$2:$A$36,SMMLV!$D$2:$D$106),3))</f>
        <v/>
      </c>
    </row>
    <row r="1404" spans="5:6">
      <c r="E1404" s="176"/>
      <c r="F1404" s="207" t="str">
        <f>IF(OR(D1404="",E1404=""),"",ROUND(D1404/LOOKUP(E1404,SMMLV!$A$2:$A$36,SMMLV!$D$2:$D$106),3))</f>
        <v/>
      </c>
    </row>
    <row r="1405" spans="5:6">
      <c r="E1405" s="176"/>
      <c r="F1405" s="207" t="str">
        <f>IF(OR(D1405="",E1405=""),"",ROUND(D1405/LOOKUP(E1405,SMMLV!$A$2:$A$36,SMMLV!$D$2:$D$106),3))</f>
        <v/>
      </c>
    </row>
    <row r="1406" spans="5:6">
      <c r="E1406" s="176"/>
      <c r="F1406" s="207" t="str">
        <f>IF(OR(D1406="",E1406=""),"",ROUND(D1406/LOOKUP(E1406,SMMLV!$A$2:$A$36,SMMLV!$D$2:$D$106),3))</f>
        <v/>
      </c>
    </row>
    <row r="1407" spans="5:6">
      <c r="E1407" s="176"/>
      <c r="F1407" s="207" t="str">
        <f>IF(OR(D1407="",E1407=""),"",ROUND(D1407/LOOKUP(E1407,SMMLV!$A$2:$A$36,SMMLV!$D$2:$D$106),3))</f>
        <v/>
      </c>
    </row>
    <row r="1408" spans="5:6">
      <c r="E1408" s="176"/>
      <c r="F1408" s="207" t="str">
        <f>IF(OR(D1408="",E1408=""),"",ROUND(D1408/LOOKUP(E1408,SMMLV!$A$2:$A$36,SMMLV!$D$2:$D$106),3))</f>
        <v/>
      </c>
    </row>
    <row r="1409" spans="5:6">
      <c r="E1409" s="176"/>
      <c r="F1409" s="207" t="str">
        <f>IF(OR(D1409="",E1409=""),"",ROUND(D1409/LOOKUP(E1409,SMMLV!$A$2:$A$36,SMMLV!$D$2:$D$106),3))</f>
        <v/>
      </c>
    </row>
    <row r="1410" spans="5:6">
      <c r="E1410" s="176"/>
      <c r="F1410" s="207" t="str">
        <f>IF(OR(D1410="",E1410=""),"",ROUND(D1410/LOOKUP(E1410,SMMLV!$A$2:$A$36,SMMLV!$D$2:$D$106),3))</f>
        <v/>
      </c>
    </row>
    <row r="1411" spans="5:6">
      <c r="E1411" s="176"/>
      <c r="F1411" s="207" t="str">
        <f>IF(OR(D1411="",E1411=""),"",ROUND(D1411/LOOKUP(E1411,SMMLV!$A$2:$A$36,SMMLV!$D$2:$D$106),3))</f>
        <v/>
      </c>
    </row>
    <row r="1412" spans="5:6">
      <c r="E1412" s="176"/>
      <c r="F1412" s="207" t="str">
        <f>IF(OR(D1412="",E1412=""),"",ROUND(D1412/LOOKUP(E1412,SMMLV!$A$2:$A$36,SMMLV!$D$2:$D$106),3))</f>
        <v/>
      </c>
    </row>
    <row r="1413" spans="5:6">
      <c r="E1413" s="176"/>
      <c r="F1413" s="207" t="str">
        <f>IF(OR(D1413="",E1413=""),"",ROUND(D1413/LOOKUP(E1413,SMMLV!$A$2:$A$36,SMMLV!$D$2:$D$106),3))</f>
        <v/>
      </c>
    </row>
    <row r="1414" spans="5:6">
      <c r="E1414" s="176"/>
      <c r="F1414" s="207" t="str">
        <f>IF(OR(D1414="",E1414=""),"",ROUND(D1414/LOOKUP(E1414,SMMLV!$A$2:$A$36,SMMLV!$D$2:$D$106),3))</f>
        <v/>
      </c>
    </row>
    <row r="1415" spans="5:6">
      <c r="E1415" s="176"/>
      <c r="F1415" s="207" t="str">
        <f>IF(OR(D1415="",E1415=""),"",ROUND(D1415/LOOKUP(E1415,SMMLV!$A$2:$A$36,SMMLV!$D$2:$D$106),3))</f>
        <v/>
      </c>
    </row>
    <row r="1416" spans="5:6">
      <c r="E1416" s="176"/>
      <c r="F1416" s="207" t="str">
        <f>IF(OR(D1416="",E1416=""),"",ROUND(D1416/LOOKUP(E1416,SMMLV!$A$2:$A$36,SMMLV!$D$2:$D$106),3))</f>
        <v/>
      </c>
    </row>
    <row r="1417" spans="5:6">
      <c r="E1417" s="176"/>
      <c r="F1417" s="207" t="str">
        <f>IF(OR(D1417="",E1417=""),"",ROUND(D1417/LOOKUP(E1417,SMMLV!$A$2:$A$36,SMMLV!$D$2:$D$106),3))</f>
        <v/>
      </c>
    </row>
    <row r="1418" spans="5:6">
      <c r="E1418" s="176"/>
      <c r="F1418" s="207" t="str">
        <f>IF(OR(D1418="",E1418=""),"",ROUND(D1418/LOOKUP(E1418,SMMLV!$A$2:$A$36,SMMLV!$D$2:$D$106),3))</f>
        <v/>
      </c>
    </row>
    <row r="1419" spans="5:6">
      <c r="E1419" s="176"/>
      <c r="F1419" s="207" t="str">
        <f>IF(OR(D1419="",E1419=""),"",ROUND(D1419/LOOKUP(E1419,SMMLV!$A$2:$A$36,SMMLV!$D$2:$D$106),3))</f>
        <v/>
      </c>
    </row>
    <row r="1420" spans="5:6">
      <c r="E1420" s="176"/>
      <c r="F1420" s="207" t="str">
        <f>IF(OR(D1420="",E1420=""),"",ROUND(D1420/LOOKUP(E1420,SMMLV!$A$2:$A$36,SMMLV!$D$2:$D$106),3))</f>
        <v/>
      </c>
    </row>
    <row r="1421" spans="5:6">
      <c r="E1421" s="176"/>
      <c r="F1421" s="207" t="str">
        <f>IF(OR(D1421="",E1421=""),"",ROUND(D1421/LOOKUP(E1421,SMMLV!$A$2:$A$36,SMMLV!$D$2:$D$106),3))</f>
        <v/>
      </c>
    </row>
    <row r="1422" spans="5:6">
      <c r="E1422" s="176"/>
      <c r="F1422" s="207" t="str">
        <f>IF(OR(D1422="",E1422=""),"",ROUND(D1422/LOOKUP(E1422,SMMLV!$A$2:$A$36,SMMLV!$D$2:$D$106),3))</f>
        <v/>
      </c>
    </row>
    <row r="1423" spans="5:6">
      <c r="E1423" s="176"/>
      <c r="F1423" s="207" t="str">
        <f>IF(OR(D1423="",E1423=""),"",ROUND(D1423/LOOKUP(E1423,SMMLV!$A$2:$A$36,SMMLV!$D$2:$D$106),3))</f>
        <v/>
      </c>
    </row>
    <row r="1424" spans="5:6">
      <c r="E1424" s="176"/>
      <c r="F1424" s="207" t="str">
        <f>IF(OR(D1424="",E1424=""),"",ROUND(D1424/LOOKUP(E1424,SMMLV!$A$2:$A$36,SMMLV!$D$2:$D$106),3))</f>
        <v/>
      </c>
    </row>
    <row r="1425" spans="5:6">
      <c r="E1425" s="176"/>
      <c r="F1425" s="207" t="str">
        <f>IF(OR(D1425="",E1425=""),"",ROUND(D1425/LOOKUP(E1425,SMMLV!$A$2:$A$36,SMMLV!$D$2:$D$106),3))</f>
        <v/>
      </c>
    </row>
    <row r="1426" spans="5:6">
      <c r="E1426" s="176"/>
      <c r="F1426" s="207" t="str">
        <f>IF(OR(D1426="",E1426=""),"",ROUND(D1426/LOOKUP(E1426,SMMLV!$A$2:$A$36,SMMLV!$D$2:$D$106),3))</f>
        <v/>
      </c>
    </row>
    <row r="1427" spans="5:6">
      <c r="E1427" s="176"/>
      <c r="F1427" s="207" t="str">
        <f>IF(OR(D1427="",E1427=""),"",ROUND(D1427/LOOKUP(E1427,SMMLV!$A$2:$A$36,SMMLV!$D$2:$D$106),3))</f>
        <v/>
      </c>
    </row>
    <row r="1428" spans="5:6">
      <c r="E1428" s="176"/>
      <c r="F1428" s="207" t="str">
        <f>IF(OR(D1428="",E1428=""),"",ROUND(D1428/LOOKUP(E1428,SMMLV!$A$2:$A$36,SMMLV!$D$2:$D$106),3))</f>
        <v/>
      </c>
    </row>
    <row r="1429" spans="5:6">
      <c r="E1429" s="176"/>
      <c r="F1429" s="207" t="str">
        <f>IF(OR(D1429="",E1429=""),"",ROUND(D1429/LOOKUP(E1429,SMMLV!$A$2:$A$36,SMMLV!$D$2:$D$106),3))</f>
        <v/>
      </c>
    </row>
    <row r="1430" spans="5:6">
      <c r="E1430" s="176"/>
      <c r="F1430" s="207" t="str">
        <f>IF(OR(D1430="",E1430=""),"",ROUND(D1430/LOOKUP(E1430,SMMLV!$A$2:$A$36,SMMLV!$D$2:$D$106),3))</f>
        <v/>
      </c>
    </row>
    <row r="1431" spans="5:6">
      <c r="E1431" s="176"/>
      <c r="F1431" s="207" t="str">
        <f>IF(OR(D1431="",E1431=""),"",ROUND(D1431/LOOKUP(E1431,SMMLV!$A$2:$A$36,SMMLV!$D$2:$D$106),3))</f>
        <v/>
      </c>
    </row>
    <row r="1432" spans="5:6">
      <c r="E1432" s="176"/>
      <c r="F1432" s="207" t="str">
        <f>IF(OR(D1432="",E1432=""),"",ROUND(D1432/LOOKUP(E1432,SMMLV!$A$2:$A$36,SMMLV!$D$2:$D$106),3))</f>
        <v/>
      </c>
    </row>
    <row r="1433" spans="5:6">
      <c r="E1433" s="176"/>
      <c r="F1433" s="207" t="str">
        <f>IF(OR(D1433="",E1433=""),"",ROUND(D1433/LOOKUP(E1433,SMMLV!$A$2:$A$36,SMMLV!$D$2:$D$106),3))</f>
        <v/>
      </c>
    </row>
    <row r="1434" spans="5:6">
      <c r="E1434" s="176"/>
      <c r="F1434" s="207" t="str">
        <f>IF(OR(D1434="",E1434=""),"",ROUND(D1434/LOOKUP(E1434,SMMLV!$A$2:$A$36,SMMLV!$D$2:$D$106),3))</f>
        <v/>
      </c>
    </row>
    <row r="1435" spans="5:6">
      <c r="E1435" s="176"/>
      <c r="F1435" s="207" t="str">
        <f>IF(OR(D1435="",E1435=""),"",ROUND(D1435/LOOKUP(E1435,SMMLV!$A$2:$A$36,SMMLV!$D$2:$D$106),3))</f>
        <v/>
      </c>
    </row>
    <row r="1436" spans="5:6">
      <c r="E1436" s="176"/>
      <c r="F1436" s="207" t="str">
        <f>IF(OR(D1436="",E1436=""),"",ROUND(D1436/LOOKUP(E1436,SMMLV!$A$2:$A$36,SMMLV!$D$2:$D$106),3))</f>
        <v/>
      </c>
    </row>
    <row r="1437" spans="5:6">
      <c r="E1437" s="176"/>
      <c r="F1437" s="207" t="str">
        <f>IF(OR(D1437="",E1437=""),"",ROUND(D1437/LOOKUP(E1437,SMMLV!$A$2:$A$36,SMMLV!$D$2:$D$106),3))</f>
        <v/>
      </c>
    </row>
    <row r="1438" spans="5:6">
      <c r="E1438" s="176"/>
      <c r="F1438" s="207" t="str">
        <f>IF(OR(D1438="",E1438=""),"",ROUND(D1438/LOOKUP(E1438,SMMLV!$A$2:$A$36,SMMLV!$D$2:$D$106),3))</f>
        <v/>
      </c>
    </row>
    <row r="1439" spans="5:6">
      <c r="E1439" s="176"/>
      <c r="F1439" s="207" t="str">
        <f>IF(OR(D1439="",E1439=""),"",ROUND(D1439/LOOKUP(E1439,SMMLV!$A$2:$A$36,SMMLV!$D$2:$D$106),3))</f>
        <v/>
      </c>
    </row>
    <row r="1440" spans="5:6">
      <c r="E1440" s="176"/>
      <c r="F1440" s="207" t="str">
        <f>IF(OR(D1440="",E1440=""),"",ROUND(D1440/LOOKUP(E1440,SMMLV!$A$2:$A$36,SMMLV!$D$2:$D$106),3))</f>
        <v/>
      </c>
    </row>
    <row r="1441" spans="5:6">
      <c r="E1441" s="176"/>
      <c r="F1441" s="207" t="str">
        <f>IF(OR(D1441="",E1441=""),"",ROUND(D1441/LOOKUP(E1441,SMMLV!$A$2:$A$36,SMMLV!$D$2:$D$106),3))</f>
        <v/>
      </c>
    </row>
    <row r="1442" spans="5:6">
      <c r="E1442" s="176"/>
      <c r="F1442" s="207" t="str">
        <f>IF(OR(D1442="",E1442=""),"",ROUND(D1442/LOOKUP(E1442,SMMLV!$A$2:$A$36,SMMLV!$D$2:$D$106),3))</f>
        <v/>
      </c>
    </row>
    <row r="1443" spans="5:6">
      <c r="E1443" s="176"/>
      <c r="F1443" s="207" t="str">
        <f>IF(OR(D1443="",E1443=""),"",ROUND(D1443/LOOKUP(E1443,SMMLV!$A$2:$A$36,SMMLV!$D$2:$D$106),3))</f>
        <v/>
      </c>
    </row>
    <row r="1444" spans="5:6">
      <c r="E1444" s="176"/>
      <c r="F1444" s="207" t="str">
        <f>IF(OR(D1444="",E1444=""),"",ROUND(D1444/LOOKUP(E1444,SMMLV!$A$2:$A$36,SMMLV!$D$2:$D$106),3))</f>
        <v/>
      </c>
    </row>
    <row r="1445" spans="5:6">
      <c r="E1445" s="176"/>
      <c r="F1445" s="207" t="str">
        <f>IF(OR(D1445="",E1445=""),"",ROUND(D1445/LOOKUP(E1445,SMMLV!$A$2:$A$36,SMMLV!$D$2:$D$106),3))</f>
        <v/>
      </c>
    </row>
    <row r="1446" spans="5:6">
      <c r="E1446" s="176"/>
      <c r="F1446" s="207" t="str">
        <f>IF(OR(D1446="",E1446=""),"",ROUND(D1446/LOOKUP(E1446,SMMLV!$A$2:$A$36,SMMLV!$D$2:$D$106),3))</f>
        <v/>
      </c>
    </row>
    <row r="1447" spans="5:6">
      <c r="E1447" s="176"/>
      <c r="F1447" s="207" t="str">
        <f>IF(OR(D1447="",E1447=""),"",ROUND(D1447/LOOKUP(E1447,SMMLV!$A$2:$A$36,SMMLV!$D$2:$D$106),3))</f>
        <v/>
      </c>
    </row>
    <row r="1448" spans="5:6">
      <c r="E1448" s="176"/>
      <c r="F1448" s="207" t="str">
        <f>IF(OR(D1448="",E1448=""),"",ROUND(D1448/LOOKUP(E1448,SMMLV!$A$2:$A$36,SMMLV!$D$2:$D$106),3))</f>
        <v/>
      </c>
    </row>
    <row r="1449" spans="5:6">
      <c r="E1449" s="176"/>
      <c r="F1449" s="207" t="str">
        <f>IF(OR(D1449="",E1449=""),"",ROUND(D1449/LOOKUP(E1449,SMMLV!$A$2:$A$36,SMMLV!$D$2:$D$106),3))</f>
        <v/>
      </c>
    </row>
    <row r="1450" spans="5:6">
      <c r="E1450" s="176"/>
      <c r="F1450" s="207" t="str">
        <f>IF(OR(D1450="",E1450=""),"",ROUND(D1450/LOOKUP(E1450,SMMLV!$A$2:$A$36,SMMLV!$D$2:$D$106),3))</f>
        <v/>
      </c>
    </row>
    <row r="1451" spans="5:6">
      <c r="E1451" s="176"/>
      <c r="F1451" s="207" t="str">
        <f>IF(OR(D1451="",E1451=""),"",ROUND(D1451/LOOKUP(E1451,SMMLV!$A$2:$A$36,SMMLV!$D$2:$D$106),3))</f>
        <v/>
      </c>
    </row>
    <row r="1452" spans="5:6">
      <c r="E1452" s="176"/>
      <c r="F1452" s="207" t="str">
        <f>IF(OR(D1452="",E1452=""),"",ROUND(D1452/LOOKUP(E1452,SMMLV!$A$2:$A$36,SMMLV!$D$2:$D$106),3))</f>
        <v/>
      </c>
    </row>
    <row r="1453" spans="5:6">
      <c r="E1453" s="176"/>
      <c r="F1453" s="207" t="str">
        <f>IF(OR(D1453="",E1453=""),"",ROUND(D1453/LOOKUP(E1453,SMMLV!$A$2:$A$36,SMMLV!$D$2:$D$106),3))</f>
        <v/>
      </c>
    </row>
    <row r="1454" spans="5:6">
      <c r="E1454" s="176"/>
      <c r="F1454" s="207" t="str">
        <f>IF(OR(D1454="",E1454=""),"",ROUND(D1454/LOOKUP(E1454,SMMLV!$A$2:$A$36,SMMLV!$D$2:$D$106),3))</f>
        <v/>
      </c>
    </row>
    <row r="1455" spans="5:6">
      <c r="E1455" s="176"/>
      <c r="F1455" s="207" t="str">
        <f>IF(OR(D1455="",E1455=""),"",ROUND(D1455/LOOKUP(E1455,SMMLV!$A$2:$A$36,SMMLV!$D$2:$D$106),3))</f>
        <v/>
      </c>
    </row>
    <row r="1456" spans="5:6">
      <c r="E1456" s="176"/>
      <c r="F1456" s="207" t="str">
        <f>IF(OR(D1456="",E1456=""),"",ROUND(D1456/LOOKUP(E1456,SMMLV!$A$2:$A$36,SMMLV!$D$2:$D$106),3))</f>
        <v/>
      </c>
    </row>
    <row r="1457" spans="5:6">
      <c r="E1457" s="176"/>
      <c r="F1457" s="207" t="str">
        <f>IF(OR(D1457="",E1457=""),"",ROUND(D1457/LOOKUP(E1457,SMMLV!$A$2:$A$36,SMMLV!$D$2:$D$106),3))</f>
        <v/>
      </c>
    </row>
    <row r="1458" spans="5:6">
      <c r="E1458" s="176"/>
      <c r="F1458" s="207" t="str">
        <f>IF(OR(D1458="",E1458=""),"",ROUND(D1458/LOOKUP(E1458,SMMLV!$A$2:$A$36,SMMLV!$D$2:$D$106),3))</f>
        <v/>
      </c>
    </row>
    <row r="1459" spans="5:6">
      <c r="E1459" s="176"/>
      <c r="F1459" s="207" t="str">
        <f>IF(OR(D1459="",E1459=""),"",ROUND(D1459/LOOKUP(E1459,SMMLV!$A$2:$A$36,SMMLV!$D$2:$D$106),3))</f>
        <v/>
      </c>
    </row>
    <row r="1460" spans="5:6">
      <c r="E1460" s="176"/>
      <c r="F1460" s="207" t="str">
        <f>IF(OR(D1460="",E1460=""),"",ROUND(D1460/LOOKUP(E1460,SMMLV!$A$2:$A$36,SMMLV!$D$2:$D$106),3))</f>
        <v/>
      </c>
    </row>
    <row r="1461" spans="5:6">
      <c r="E1461" s="176"/>
      <c r="F1461" s="207" t="str">
        <f>IF(OR(D1461="",E1461=""),"",ROUND(D1461/LOOKUP(E1461,SMMLV!$A$2:$A$36,SMMLV!$D$2:$D$106),3))</f>
        <v/>
      </c>
    </row>
    <row r="1462" spans="5:6">
      <c r="E1462" s="176"/>
      <c r="F1462" s="207" t="str">
        <f>IF(OR(D1462="",E1462=""),"",ROUND(D1462/LOOKUP(E1462,SMMLV!$A$2:$A$36,SMMLV!$D$2:$D$106),3))</f>
        <v/>
      </c>
    </row>
    <row r="1463" spans="5:6">
      <c r="E1463" s="176"/>
      <c r="F1463" s="207" t="str">
        <f>IF(OR(D1463="",E1463=""),"",ROUND(D1463/LOOKUP(E1463,SMMLV!$A$2:$A$36,SMMLV!$D$2:$D$106),3))</f>
        <v/>
      </c>
    </row>
    <row r="1464" spans="5:6">
      <c r="E1464" s="176"/>
      <c r="F1464" s="207" t="str">
        <f>IF(OR(D1464="",E1464=""),"",ROUND(D1464/LOOKUP(E1464,SMMLV!$A$2:$A$36,SMMLV!$D$2:$D$106),3))</f>
        <v/>
      </c>
    </row>
    <row r="1465" spans="5:6">
      <c r="E1465" s="176"/>
      <c r="F1465" s="207" t="str">
        <f>IF(OR(D1465="",E1465=""),"",ROUND(D1465/LOOKUP(E1465,SMMLV!$A$2:$A$36,SMMLV!$D$2:$D$106),3))</f>
        <v/>
      </c>
    </row>
    <row r="1466" spans="5:6">
      <c r="E1466" s="176"/>
      <c r="F1466" s="207" t="str">
        <f>IF(OR(D1466="",E1466=""),"",ROUND(D1466/LOOKUP(E1466,SMMLV!$A$2:$A$36,SMMLV!$D$2:$D$106),3))</f>
        <v/>
      </c>
    </row>
    <row r="1467" spans="5:6">
      <c r="E1467" s="176"/>
      <c r="F1467" s="207" t="str">
        <f>IF(OR(D1467="",E1467=""),"",ROUND(D1467/LOOKUP(E1467,SMMLV!$A$2:$A$36,SMMLV!$D$2:$D$106),3))</f>
        <v/>
      </c>
    </row>
    <row r="1468" spans="5:6">
      <c r="E1468" s="176"/>
      <c r="F1468" s="207" t="str">
        <f>IF(OR(D1468="",E1468=""),"",ROUND(D1468/LOOKUP(E1468,SMMLV!$A$2:$A$36,SMMLV!$D$2:$D$106),3))</f>
        <v/>
      </c>
    </row>
    <row r="1469" spans="5:6">
      <c r="E1469" s="176"/>
      <c r="F1469" s="207" t="str">
        <f>IF(OR(D1469="",E1469=""),"",ROUND(D1469/LOOKUP(E1469,SMMLV!$A$2:$A$36,SMMLV!$D$2:$D$106),3))</f>
        <v/>
      </c>
    </row>
    <row r="1470" spans="5:6">
      <c r="E1470" s="176"/>
      <c r="F1470" s="207" t="str">
        <f>IF(OR(D1470="",E1470=""),"",ROUND(D1470/LOOKUP(E1470,SMMLV!$A$2:$A$36,SMMLV!$D$2:$D$106),3))</f>
        <v/>
      </c>
    </row>
    <row r="1471" spans="5:6">
      <c r="E1471" s="176"/>
      <c r="F1471" s="207" t="str">
        <f>IF(OR(D1471="",E1471=""),"",ROUND(D1471/LOOKUP(E1471,SMMLV!$A$2:$A$36,SMMLV!$D$2:$D$106),3))</f>
        <v/>
      </c>
    </row>
    <row r="1472" spans="5:6">
      <c r="E1472" s="176"/>
      <c r="F1472" s="207" t="str">
        <f>IF(OR(D1472="",E1472=""),"",ROUND(D1472/LOOKUP(E1472,SMMLV!$A$2:$A$36,SMMLV!$D$2:$D$106),3))</f>
        <v/>
      </c>
    </row>
    <row r="1473" spans="5:6">
      <c r="E1473" s="176"/>
      <c r="F1473" s="207" t="str">
        <f>IF(OR(D1473="",E1473=""),"",ROUND(D1473/LOOKUP(E1473,SMMLV!$A$2:$A$36,SMMLV!$D$2:$D$106),3))</f>
        <v/>
      </c>
    </row>
    <row r="1474" spans="5:6">
      <c r="E1474" s="176"/>
      <c r="F1474" s="207" t="str">
        <f>IF(OR(D1474="",E1474=""),"",ROUND(D1474/LOOKUP(E1474,SMMLV!$A$2:$A$36,SMMLV!$D$2:$D$106),3))</f>
        <v/>
      </c>
    </row>
    <row r="1475" spans="5:6">
      <c r="E1475" s="176"/>
      <c r="F1475" s="207" t="str">
        <f>IF(OR(D1475="",E1475=""),"",ROUND(D1475/LOOKUP(E1475,SMMLV!$A$2:$A$36,SMMLV!$D$2:$D$106),3))</f>
        <v/>
      </c>
    </row>
    <row r="1476" spans="5:6">
      <c r="E1476" s="176"/>
      <c r="F1476" s="207" t="str">
        <f>IF(OR(D1476="",E1476=""),"",ROUND(D1476/LOOKUP(E1476,SMMLV!$A$2:$A$36,SMMLV!$D$2:$D$106),3))</f>
        <v/>
      </c>
    </row>
    <row r="1477" spans="5:6">
      <c r="E1477" s="176"/>
      <c r="F1477" s="207" t="str">
        <f>IF(OR(D1477="",E1477=""),"",ROUND(D1477/LOOKUP(E1477,SMMLV!$A$2:$A$36,SMMLV!$D$2:$D$106),3))</f>
        <v/>
      </c>
    </row>
    <row r="1478" spans="5:6">
      <c r="E1478" s="176"/>
      <c r="F1478" s="207" t="str">
        <f>IF(OR(D1478="",E1478=""),"",ROUND(D1478/LOOKUP(E1478,SMMLV!$A$2:$A$36,SMMLV!$D$2:$D$106),3))</f>
        <v/>
      </c>
    </row>
    <row r="1479" spans="5:6">
      <c r="E1479" s="176"/>
      <c r="F1479" s="207" t="str">
        <f>IF(OR(D1479="",E1479=""),"",ROUND(D1479/LOOKUP(E1479,SMMLV!$A$2:$A$36,SMMLV!$D$2:$D$106),3))</f>
        <v/>
      </c>
    </row>
    <row r="1480" spans="5:6">
      <c r="E1480" s="176"/>
      <c r="F1480" s="207" t="str">
        <f>IF(OR(D1480="",E1480=""),"",ROUND(D1480/LOOKUP(E1480,SMMLV!$A$2:$A$36,SMMLV!$D$2:$D$106),3))</f>
        <v/>
      </c>
    </row>
    <row r="1481" spans="5:6">
      <c r="E1481" s="176"/>
      <c r="F1481" s="207" t="str">
        <f>IF(OR(D1481="",E1481=""),"",ROUND(D1481/LOOKUP(E1481,SMMLV!$A$2:$A$36,SMMLV!$D$2:$D$106),3))</f>
        <v/>
      </c>
    </row>
    <row r="1482" spans="5:6">
      <c r="E1482" s="176"/>
      <c r="F1482" s="207" t="str">
        <f>IF(OR(D1482="",E1482=""),"",ROUND(D1482/LOOKUP(E1482,SMMLV!$A$2:$A$36,SMMLV!$D$2:$D$106),3))</f>
        <v/>
      </c>
    </row>
    <row r="1483" spans="5:6">
      <c r="E1483" s="176"/>
      <c r="F1483" s="207" t="str">
        <f>IF(OR(D1483="",E1483=""),"",ROUND(D1483/LOOKUP(E1483,SMMLV!$A$2:$A$36,SMMLV!$D$2:$D$106),3))</f>
        <v/>
      </c>
    </row>
    <row r="1484" spans="5:6">
      <c r="E1484" s="176"/>
      <c r="F1484" s="207" t="str">
        <f>IF(OR(D1484="",E1484=""),"",ROUND(D1484/LOOKUP(E1484,SMMLV!$A$2:$A$36,SMMLV!$D$2:$D$106),3))</f>
        <v/>
      </c>
    </row>
    <row r="1485" spans="5:6">
      <c r="E1485" s="176"/>
      <c r="F1485" s="207" t="str">
        <f>IF(OR(D1485="",E1485=""),"",ROUND(D1485/LOOKUP(E1485,SMMLV!$A$2:$A$36,SMMLV!$D$2:$D$106),3))</f>
        <v/>
      </c>
    </row>
    <row r="1486" spans="5:6">
      <c r="E1486" s="176"/>
      <c r="F1486" s="207" t="str">
        <f>IF(OR(D1486="",E1486=""),"",ROUND(D1486/LOOKUP(E1486,SMMLV!$A$2:$A$36,SMMLV!$D$2:$D$106),3))</f>
        <v/>
      </c>
    </row>
    <row r="1487" spans="5:6">
      <c r="E1487" s="176"/>
      <c r="F1487" s="207" t="str">
        <f>IF(OR(D1487="",E1487=""),"",ROUND(D1487/LOOKUP(E1487,SMMLV!$A$2:$A$36,SMMLV!$D$2:$D$106),3))</f>
        <v/>
      </c>
    </row>
    <row r="1488" spans="5:6">
      <c r="E1488" s="176"/>
      <c r="F1488" s="207" t="str">
        <f>IF(OR(D1488="",E1488=""),"",ROUND(D1488/LOOKUP(E1488,SMMLV!$A$2:$A$36,SMMLV!$D$2:$D$106),3))</f>
        <v/>
      </c>
    </row>
    <row r="1489" spans="5:6">
      <c r="E1489" s="176"/>
      <c r="F1489" s="207" t="str">
        <f>IF(OR(D1489="",E1489=""),"",ROUND(D1489/LOOKUP(E1489,SMMLV!$A$2:$A$36,SMMLV!$D$2:$D$106),3))</f>
        <v/>
      </c>
    </row>
    <row r="1490" spans="5:6">
      <c r="E1490" s="176"/>
      <c r="F1490" s="207" t="str">
        <f>IF(OR(D1490="",E1490=""),"",ROUND(D1490/LOOKUP(E1490,SMMLV!$A$2:$A$36,SMMLV!$D$2:$D$106),3))</f>
        <v/>
      </c>
    </row>
    <row r="1491" spans="5:6">
      <c r="E1491" s="176"/>
      <c r="F1491" s="207" t="str">
        <f>IF(OR(D1491="",E1491=""),"",ROUND(D1491/LOOKUP(E1491,SMMLV!$A$2:$A$36,SMMLV!$D$2:$D$106),3))</f>
        <v/>
      </c>
    </row>
    <row r="1492" spans="5:6">
      <c r="E1492" s="176"/>
      <c r="F1492" s="207" t="str">
        <f>IF(OR(D1492="",E1492=""),"",ROUND(D1492/LOOKUP(E1492,SMMLV!$A$2:$A$36,SMMLV!$D$2:$D$106),3))</f>
        <v/>
      </c>
    </row>
    <row r="1493" spans="5:6">
      <c r="E1493" s="176"/>
      <c r="F1493" s="207" t="str">
        <f>IF(OR(D1493="",E1493=""),"",ROUND(D1493/LOOKUP(E1493,SMMLV!$A$2:$A$36,SMMLV!$D$2:$D$106),3))</f>
        <v/>
      </c>
    </row>
    <row r="1494" spans="5:6">
      <c r="E1494" s="176"/>
      <c r="F1494" s="207" t="str">
        <f>IF(OR(D1494="",E1494=""),"",ROUND(D1494/LOOKUP(E1494,SMMLV!$A$2:$A$36,SMMLV!$D$2:$D$106),3))</f>
        <v/>
      </c>
    </row>
    <row r="1495" spans="5:6">
      <c r="E1495" s="176"/>
      <c r="F1495" s="207" t="str">
        <f>IF(OR(D1495="",E1495=""),"",ROUND(D1495/LOOKUP(E1495,SMMLV!$A$2:$A$36,SMMLV!$D$2:$D$106),3))</f>
        <v/>
      </c>
    </row>
    <row r="1496" spans="5:6">
      <c r="E1496" s="176"/>
      <c r="F1496" s="207" t="str">
        <f>IF(OR(D1496="",E1496=""),"",ROUND(D1496/LOOKUP(E1496,SMMLV!$A$2:$A$36,SMMLV!$D$2:$D$106),3))</f>
        <v/>
      </c>
    </row>
    <row r="1497" spans="5:6">
      <c r="E1497" s="176"/>
      <c r="F1497" s="207" t="str">
        <f>IF(OR(D1497="",E1497=""),"",ROUND(D1497/LOOKUP(E1497,SMMLV!$A$2:$A$36,SMMLV!$D$2:$D$106),3))</f>
        <v/>
      </c>
    </row>
    <row r="1498" spans="5:6">
      <c r="E1498" s="176"/>
      <c r="F1498" s="207" t="str">
        <f>IF(OR(D1498="",E1498=""),"",ROUND(D1498/LOOKUP(E1498,SMMLV!$A$2:$A$36,SMMLV!$D$2:$D$106),3))</f>
        <v/>
      </c>
    </row>
    <row r="1499" spans="5:6">
      <c r="E1499" s="176"/>
      <c r="F1499" s="207" t="str">
        <f>IF(OR(D1499="",E1499=""),"",ROUND(D1499/LOOKUP(E1499,SMMLV!$A$2:$A$36,SMMLV!$D$2:$D$106),3))</f>
        <v/>
      </c>
    </row>
    <row r="1500" spans="5:6">
      <c r="E1500" s="176"/>
      <c r="F1500" s="207" t="str">
        <f>IF(OR(D1500="",E1500=""),"",ROUND(D1500/LOOKUP(E1500,SMMLV!$A$2:$A$36,SMMLV!$D$2:$D$106),3))</f>
        <v/>
      </c>
    </row>
    <row r="1501" spans="5:6">
      <c r="E1501" s="176"/>
      <c r="F1501" s="207" t="str">
        <f>IF(OR(D1501="",E1501=""),"",ROUND(D1501/LOOKUP(E1501,SMMLV!$A$2:$A$36,SMMLV!$D$2:$D$106),3))</f>
        <v/>
      </c>
    </row>
    <row r="1502" spans="5:6">
      <c r="E1502" s="176"/>
      <c r="F1502" s="207" t="str">
        <f>IF(OR(D1502="",E1502=""),"",ROUND(D1502/LOOKUP(E1502,SMMLV!$A$2:$A$36,SMMLV!$D$2:$D$106),3))</f>
        <v/>
      </c>
    </row>
    <row r="1503" spans="5:6">
      <c r="E1503" s="176"/>
      <c r="F1503" s="207" t="str">
        <f>IF(OR(D1503="",E1503=""),"",ROUND(D1503/LOOKUP(E1503,SMMLV!$A$2:$A$36,SMMLV!$D$2:$D$106),3))</f>
        <v/>
      </c>
    </row>
    <row r="1504" spans="5:6">
      <c r="E1504" s="176"/>
      <c r="F1504" s="207" t="str">
        <f>IF(OR(D1504="",E1504=""),"",ROUND(D1504/LOOKUP(E1504,SMMLV!$A$2:$A$36,SMMLV!$D$2:$D$106),3))</f>
        <v/>
      </c>
    </row>
    <row r="1505" spans="5:6">
      <c r="E1505" s="176"/>
      <c r="F1505" s="207" t="str">
        <f>IF(OR(D1505="",E1505=""),"",ROUND(D1505/LOOKUP(E1505,SMMLV!$A$2:$A$36,SMMLV!$D$2:$D$106),3))</f>
        <v/>
      </c>
    </row>
    <row r="1506" spans="5:6">
      <c r="E1506" s="176"/>
      <c r="F1506" s="207" t="str">
        <f>IF(OR(D1506="",E1506=""),"",ROUND(D1506/LOOKUP(E1506,SMMLV!$A$2:$A$36,SMMLV!$D$2:$D$106),3))</f>
        <v/>
      </c>
    </row>
    <row r="1507" spans="5:6">
      <c r="E1507" s="176"/>
      <c r="F1507" s="207" t="str">
        <f>IF(OR(D1507="",E1507=""),"",ROUND(D1507/LOOKUP(E1507,SMMLV!$A$2:$A$36,SMMLV!$D$2:$D$106),3))</f>
        <v/>
      </c>
    </row>
    <row r="1508" spans="5:6">
      <c r="E1508" s="176"/>
      <c r="F1508" s="207" t="str">
        <f>IF(OR(D1508="",E1508=""),"",ROUND(D1508/LOOKUP(E1508,SMMLV!$A$2:$A$36,SMMLV!$D$2:$D$106),3))</f>
        <v/>
      </c>
    </row>
    <row r="1509" spans="5:6">
      <c r="E1509" s="176"/>
      <c r="F1509" s="207" t="str">
        <f>IF(OR(D1509="",E1509=""),"",ROUND(D1509/LOOKUP(E1509,SMMLV!$A$2:$A$36,SMMLV!$D$2:$D$106),3))</f>
        <v/>
      </c>
    </row>
    <row r="1510" spans="5:6">
      <c r="E1510" s="176"/>
      <c r="F1510" s="207" t="str">
        <f>IF(OR(D1510="",E1510=""),"",ROUND(D1510/LOOKUP(E1510,SMMLV!$A$2:$A$36,SMMLV!$D$2:$D$106),3))</f>
        <v/>
      </c>
    </row>
    <row r="1511" spans="5:6">
      <c r="E1511" s="176"/>
      <c r="F1511" s="207" t="str">
        <f>IF(OR(D1511="",E1511=""),"",ROUND(D1511/LOOKUP(E1511,SMMLV!$A$2:$A$36,SMMLV!$D$2:$D$106),3))</f>
        <v/>
      </c>
    </row>
    <row r="1512" spans="5:6">
      <c r="E1512" s="176"/>
      <c r="F1512" s="207" t="str">
        <f>IF(OR(D1512="",E1512=""),"",ROUND(D1512/LOOKUP(E1512,SMMLV!$A$2:$A$36,SMMLV!$D$2:$D$106),3))</f>
        <v/>
      </c>
    </row>
    <row r="1513" spans="5:6">
      <c r="E1513" s="176"/>
      <c r="F1513" s="207" t="str">
        <f>IF(OR(D1513="",E1513=""),"",ROUND(D1513/LOOKUP(E1513,SMMLV!$A$2:$A$36,SMMLV!$D$2:$D$106),3))</f>
        <v/>
      </c>
    </row>
    <row r="1514" spans="5:6">
      <c r="E1514" s="176"/>
      <c r="F1514" s="207" t="str">
        <f>IF(OR(D1514="",E1514=""),"",ROUND(D1514/LOOKUP(E1514,SMMLV!$A$2:$A$36,SMMLV!$D$2:$D$106),3))</f>
        <v/>
      </c>
    </row>
    <row r="1515" spans="5:6">
      <c r="E1515" s="176"/>
      <c r="F1515" s="207" t="str">
        <f>IF(OR(D1515="",E1515=""),"",ROUND(D1515/LOOKUP(E1515,SMMLV!$A$2:$A$36,SMMLV!$D$2:$D$106),3))</f>
        <v/>
      </c>
    </row>
    <row r="1516" spans="5:6">
      <c r="E1516" s="176"/>
      <c r="F1516" s="207" t="str">
        <f>IF(OR(D1516="",E1516=""),"",ROUND(D1516/LOOKUP(E1516,SMMLV!$A$2:$A$36,SMMLV!$D$2:$D$106),3))</f>
        <v/>
      </c>
    </row>
    <row r="1517" spans="5:6">
      <c r="E1517" s="176"/>
      <c r="F1517" s="207" t="str">
        <f>IF(OR(D1517="",E1517=""),"",ROUND(D1517/LOOKUP(E1517,SMMLV!$A$2:$A$36,SMMLV!$D$2:$D$106),3))</f>
        <v/>
      </c>
    </row>
    <row r="1518" spans="5:6">
      <c r="E1518" s="176"/>
      <c r="F1518" s="207" t="str">
        <f>IF(OR(D1518="",E1518=""),"",ROUND(D1518/LOOKUP(E1518,SMMLV!$A$2:$A$36,SMMLV!$D$2:$D$106),3))</f>
        <v/>
      </c>
    </row>
    <row r="1519" spans="5:6">
      <c r="E1519" s="176"/>
      <c r="F1519" s="207" t="str">
        <f>IF(OR(D1519="",E1519=""),"",ROUND(D1519/LOOKUP(E1519,SMMLV!$A$2:$A$36,SMMLV!$D$2:$D$106),3))</f>
        <v/>
      </c>
    </row>
    <row r="1520" spans="5:6">
      <c r="E1520" s="176"/>
      <c r="F1520" s="207" t="str">
        <f>IF(OR(D1520="",E1520=""),"",ROUND(D1520/LOOKUP(E1520,SMMLV!$A$2:$A$36,SMMLV!$D$2:$D$106),3))</f>
        <v/>
      </c>
    </row>
    <row r="1521" spans="5:6">
      <c r="E1521" s="176"/>
      <c r="F1521" s="207" t="str">
        <f>IF(OR(D1521="",E1521=""),"",ROUND(D1521/LOOKUP(E1521,SMMLV!$A$2:$A$36,SMMLV!$D$2:$D$106),3))</f>
        <v/>
      </c>
    </row>
    <row r="1522" spans="5:6">
      <c r="E1522" s="176"/>
      <c r="F1522" s="207" t="str">
        <f>IF(OR(D1522="",E1522=""),"",ROUND(D1522/LOOKUP(E1522,SMMLV!$A$2:$A$36,SMMLV!$D$2:$D$106),3))</f>
        <v/>
      </c>
    </row>
    <row r="1523" spans="5:6">
      <c r="E1523" s="176"/>
      <c r="F1523" s="207" t="str">
        <f>IF(OR(D1523="",E1523=""),"",ROUND(D1523/LOOKUP(E1523,SMMLV!$A$2:$A$36,SMMLV!$D$2:$D$106),3))</f>
        <v/>
      </c>
    </row>
    <row r="1524" spans="5:6">
      <c r="E1524" s="176"/>
      <c r="F1524" s="207" t="str">
        <f>IF(OR(D1524="",E1524=""),"",ROUND(D1524/LOOKUP(E1524,SMMLV!$A$2:$A$36,SMMLV!$D$2:$D$106),3))</f>
        <v/>
      </c>
    </row>
    <row r="1525" spans="5:6">
      <c r="E1525" s="176"/>
      <c r="F1525" s="207" t="str">
        <f>IF(OR(D1525="",E1525=""),"",ROUND(D1525/LOOKUP(E1525,SMMLV!$A$2:$A$36,SMMLV!$D$2:$D$106),3))</f>
        <v/>
      </c>
    </row>
    <row r="1526" spans="5:6">
      <c r="E1526" s="176"/>
      <c r="F1526" s="207" t="str">
        <f>IF(OR(D1526="",E1526=""),"",ROUND(D1526/LOOKUP(E1526,SMMLV!$A$2:$A$36,SMMLV!$D$2:$D$106),3))</f>
        <v/>
      </c>
    </row>
    <row r="1527" spans="5:6">
      <c r="E1527" s="176"/>
      <c r="F1527" s="207" t="str">
        <f>IF(OR(D1527="",E1527=""),"",ROUND(D1527/LOOKUP(E1527,SMMLV!$A$2:$A$36,SMMLV!$D$2:$D$106),3))</f>
        <v/>
      </c>
    </row>
    <row r="1528" spans="5:6">
      <c r="E1528" s="176"/>
      <c r="F1528" s="207" t="str">
        <f>IF(OR(D1528="",E1528=""),"",ROUND(D1528/LOOKUP(E1528,SMMLV!$A$2:$A$36,SMMLV!$D$2:$D$106),3))</f>
        <v/>
      </c>
    </row>
    <row r="1529" spans="5:6">
      <c r="E1529" s="176"/>
      <c r="F1529" s="207" t="str">
        <f>IF(OR(D1529="",E1529=""),"",ROUND(D1529/LOOKUP(E1529,SMMLV!$A$2:$A$36,SMMLV!$D$2:$D$106),3))</f>
        <v/>
      </c>
    </row>
    <row r="1530" spans="5:6">
      <c r="E1530" s="176"/>
      <c r="F1530" s="207" t="str">
        <f>IF(OR(D1530="",E1530=""),"",ROUND(D1530/LOOKUP(E1530,SMMLV!$A$2:$A$36,SMMLV!$D$2:$D$106),3))</f>
        <v/>
      </c>
    </row>
    <row r="1531" spans="5:6">
      <c r="E1531" s="176"/>
      <c r="F1531" s="207" t="str">
        <f>IF(OR(D1531="",E1531=""),"",ROUND(D1531/LOOKUP(E1531,SMMLV!$A$2:$A$36,SMMLV!$D$2:$D$106),3))</f>
        <v/>
      </c>
    </row>
    <row r="1532" spans="5:6">
      <c r="E1532" s="176"/>
      <c r="F1532" s="207" t="str">
        <f>IF(OR(D1532="",E1532=""),"",ROUND(D1532/LOOKUP(E1532,SMMLV!$A$2:$A$36,SMMLV!$D$2:$D$106),3))</f>
        <v/>
      </c>
    </row>
    <row r="1533" spans="5:6">
      <c r="E1533" s="176"/>
      <c r="F1533" s="207" t="str">
        <f>IF(OR(D1533="",E1533=""),"",ROUND(D1533/LOOKUP(E1533,SMMLV!$A$2:$A$36,SMMLV!$D$2:$D$106),3))</f>
        <v/>
      </c>
    </row>
    <row r="1534" spans="5:6">
      <c r="E1534" s="176"/>
      <c r="F1534" s="207" t="str">
        <f>IF(OR(D1534="",E1534=""),"",ROUND(D1534/LOOKUP(E1534,SMMLV!$A$2:$A$36,SMMLV!$D$2:$D$106),3))</f>
        <v/>
      </c>
    </row>
    <row r="1535" spans="5:6">
      <c r="E1535" s="176"/>
      <c r="F1535" s="207" t="str">
        <f>IF(OR(D1535="",E1535=""),"",ROUND(D1535/LOOKUP(E1535,SMMLV!$A$2:$A$36,SMMLV!$D$2:$D$106),3))</f>
        <v/>
      </c>
    </row>
    <row r="1536" spans="5:6">
      <c r="E1536" s="176"/>
      <c r="F1536" s="207" t="str">
        <f>IF(OR(D1536="",E1536=""),"",ROUND(D1536/LOOKUP(E1536,SMMLV!$A$2:$A$36,SMMLV!$D$2:$D$106),3))</f>
        <v/>
      </c>
    </row>
    <row r="1537" spans="5:6">
      <c r="E1537" s="176"/>
      <c r="F1537" s="207" t="str">
        <f>IF(OR(D1537="",E1537=""),"",ROUND(D1537/LOOKUP(E1537,SMMLV!$A$2:$A$36,SMMLV!$D$2:$D$106),3))</f>
        <v/>
      </c>
    </row>
    <row r="1538" spans="5:6">
      <c r="E1538" s="176"/>
      <c r="F1538" s="207" t="str">
        <f>IF(OR(D1538="",E1538=""),"",ROUND(D1538/LOOKUP(E1538,SMMLV!$A$2:$A$36,SMMLV!$D$2:$D$106),3))</f>
        <v/>
      </c>
    </row>
    <row r="1539" spans="5:6">
      <c r="E1539" s="176"/>
      <c r="F1539" s="207" t="str">
        <f>IF(OR(D1539="",E1539=""),"",ROUND(D1539/LOOKUP(E1539,SMMLV!$A$2:$A$36,SMMLV!$D$2:$D$106),3))</f>
        <v/>
      </c>
    </row>
    <row r="1540" spans="5:6">
      <c r="E1540" s="176"/>
      <c r="F1540" s="207" t="str">
        <f>IF(OR(D1540="",E1540=""),"",ROUND(D1540/LOOKUP(E1540,SMMLV!$A$2:$A$36,SMMLV!$D$2:$D$106),3))</f>
        <v/>
      </c>
    </row>
    <row r="1541" spans="5:6">
      <c r="E1541" s="176"/>
      <c r="F1541" s="207" t="str">
        <f>IF(OR(D1541="",E1541=""),"",ROUND(D1541/LOOKUP(E1541,SMMLV!$A$2:$A$36,SMMLV!$D$2:$D$106),3))</f>
        <v/>
      </c>
    </row>
    <row r="1542" spans="5:6">
      <c r="E1542" s="176"/>
      <c r="F1542" s="207" t="str">
        <f>IF(OR(D1542="",E1542=""),"",ROUND(D1542/LOOKUP(E1542,SMMLV!$A$2:$A$36,SMMLV!$D$2:$D$106),3))</f>
        <v/>
      </c>
    </row>
    <row r="1543" spans="5:6">
      <c r="E1543" s="176"/>
      <c r="F1543" s="207" t="str">
        <f>IF(OR(D1543="",E1543=""),"",ROUND(D1543/LOOKUP(E1543,SMMLV!$A$2:$A$36,SMMLV!$D$2:$D$106),3))</f>
        <v/>
      </c>
    </row>
    <row r="1544" spans="5:6">
      <c r="E1544" s="176"/>
      <c r="F1544" s="207" t="str">
        <f>IF(OR(D1544="",E1544=""),"",ROUND(D1544/LOOKUP(E1544,SMMLV!$A$2:$A$36,SMMLV!$D$2:$D$106),3))</f>
        <v/>
      </c>
    </row>
    <row r="1545" spans="5:6">
      <c r="E1545" s="176"/>
      <c r="F1545" s="207" t="str">
        <f>IF(OR(D1545="",E1545=""),"",ROUND(D1545/LOOKUP(E1545,SMMLV!$A$2:$A$36,SMMLV!$D$2:$D$106),3))</f>
        <v/>
      </c>
    </row>
    <row r="1546" spans="5:6">
      <c r="E1546" s="176"/>
      <c r="F1546" s="207" t="str">
        <f>IF(OR(D1546="",E1546=""),"",ROUND(D1546/LOOKUP(E1546,SMMLV!$A$2:$A$36,SMMLV!$D$2:$D$106),3))</f>
        <v/>
      </c>
    </row>
    <row r="1547" spans="5:6">
      <c r="E1547" s="176"/>
      <c r="F1547" s="207" t="str">
        <f>IF(OR(D1547="",E1547=""),"",ROUND(D1547/LOOKUP(E1547,SMMLV!$A$2:$A$36,SMMLV!$D$2:$D$106),3))</f>
        <v/>
      </c>
    </row>
    <row r="1548" spans="5:6">
      <c r="E1548" s="176"/>
      <c r="F1548" s="207" t="str">
        <f>IF(OR(D1548="",E1548=""),"",ROUND(D1548/LOOKUP(E1548,SMMLV!$A$2:$A$36,SMMLV!$D$2:$D$106),3))</f>
        <v/>
      </c>
    </row>
    <row r="1549" spans="5:6">
      <c r="E1549" s="176"/>
      <c r="F1549" s="207" t="str">
        <f>IF(OR(D1549="",E1549=""),"",ROUND(D1549/LOOKUP(E1549,SMMLV!$A$2:$A$36,SMMLV!$D$2:$D$106),3))</f>
        <v/>
      </c>
    </row>
    <row r="1550" spans="5:6">
      <c r="E1550" s="176"/>
      <c r="F1550" s="207" t="str">
        <f>IF(OR(D1550="",E1550=""),"",ROUND(D1550/LOOKUP(E1550,SMMLV!$A$2:$A$36,SMMLV!$D$2:$D$106),3))</f>
        <v/>
      </c>
    </row>
    <row r="1551" spans="5:6">
      <c r="E1551" s="176"/>
      <c r="F1551" s="207" t="str">
        <f>IF(OR(D1551="",E1551=""),"",ROUND(D1551/LOOKUP(E1551,SMMLV!$A$2:$A$36,SMMLV!$D$2:$D$106),3))</f>
        <v/>
      </c>
    </row>
    <row r="1552" spans="5:6">
      <c r="E1552" s="176"/>
      <c r="F1552" s="207" t="str">
        <f>IF(OR(D1552="",E1552=""),"",ROUND(D1552/LOOKUP(E1552,SMMLV!$A$2:$A$36,SMMLV!$D$2:$D$106),3))</f>
        <v/>
      </c>
    </row>
    <row r="1553" spans="5:6">
      <c r="E1553" s="176"/>
      <c r="F1553" s="207" t="str">
        <f>IF(OR(D1553="",E1553=""),"",ROUND(D1553/LOOKUP(E1553,SMMLV!$A$2:$A$36,SMMLV!$D$2:$D$106),3))</f>
        <v/>
      </c>
    </row>
    <row r="1554" spans="5:6">
      <c r="E1554" s="176"/>
      <c r="F1554" s="207" t="str">
        <f>IF(OR(D1554="",E1554=""),"",ROUND(D1554/LOOKUP(E1554,SMMLV!$A$2:$A$36,SMMLV!$D$2:$D$106),3))</f>
        <v/>
      </c>
    </row>
    <row r="1555" spans="5:6">
      <c r="E1555" s="176"/>
      <c r="F1555" s="207" t="str">
        <f>IF(OR(D1555="",E1555=""),"",ROUND(D1555/LOOKUP(E1555,SMMLV!$A$2:$A$36,SMMLV!$D$2:$D$106),3))</f>
        <v/>
      </c>
    </row>
    <row r="1556" spans="5:6">
      <c r="E1556" s="176"/>
      <c r="F1556" s="207" t="str">
        <f>IF(OR(D1556="",E1556=""),"",ROUND(D1556/LOOKUP(E1556,SMMLV!$A$2:$A$36,SMMLV!$D$2:$D$106),3))</f>
        <v/>
      </c>
    </row>
    <row r="1557" spans="5:6">
      <c r="E1557" s="176"/>
      <c r="F1557" s="207" t="str">
        <f>IF(OR(D1557="",E1557=""),"",ROUND(D1557/LOOKUP(E1557,SMMLV!$A$2:$A$36,SMMLV!$D$2:$D$106),3))</f>
        <v/>
      </c>
    </row>
    <row r="1558" spans="5:6">
      <c r="E1558" s="176"/>
      <c r="F1558" s="207" t="str">
        <f>IF(OR(D1558="",E1558=""),"",ROUND(D1558/LOOKUP(E1558,SMMLV!$A$2:$A$36,SMMLV!$D$2:$D$106),3))</f>
        <v/>
      </c>
    </row>
    <row r="1559" spans="5:6">
      <c r="E1559" s="176"/>
      <c r="F1559" s="207" t="str">
        <f>IF(OR(D1559="",E1559=""),"",ROUND(D1559/LOOKUP(E1559,SMMLV!$A$2:$A$36,SMMLV!$D$2:$D$106),3))</f>
        <v/>
      </c>
    </row>
    <row r="1560" spans="5:6">
      <c r="E1560" s="176"/>
      <c r="F1560" s="207" t="str">
        <f>IF(OR(D1560="",E1560=""),"",ROUND(D1560/LOOKUP(E1560,SMMLV!$A$2:$A$36,SMMLV!$D$2:$D$106),3))</f>
        <v/>
      </c>
    </row>
    <row r="1561" spans="5:6">
      <c r="E1561" s="176"/>
      <c r="F1561" s="207" t="str">
        <f>IF(OR(D1561="",E1561=""),"",ROUND(D1561/LOOKUP(E1561,SMMLV!$A$2:$A$36,SMMLV!$D$2:$D$106),3))</f>
        <v/>
      </c>
    </row>
    <row r="1562" spans="5:6">
      <c r="E1562" s="176"/>
      <c r="F1562" s="207" t="str">
        <f>IF(OR(D1562="",E1562=""),"",ROUND(D1562/LOOKUP(E1562,SMMLV!$A$2:$A$36,SMMLV!$D$2:$D$106),3))</f>
        <v/>
      </c>
    </row>
    <row r="1563" spans="5:6">
      <c r="E1563" s="176"/>
      <c r="F1563" s="207" t="str">
        <f>IF(OR(D1563="",E1563=""),"",ROUND(D1563/LOOKUP(E1563,SMMLV!$A$2:$A$36,SMMLV!$D$2:$D$106),3))</f>
        <v/>
      </c>
    </row>
    <row r="1564" spans="5:6">
      <c r="E1564" s="176"/>
      <c r="F1564" s="207" t="str">
        <f>IF(OR(D1564="",E1564=""),"",ROUND(D1564/LOOKUP(E1564,SMMLV!$A$2:$A$36,SMMLV!$D$2:$D$106),3))</f>
        <v/>
      </c>
    </row>
    <row r="1565" spans="5:6">
      <c r="E1565" s="176"/>
      <c r="F1565" s="207" t="str">
        <f>IF(OR(D1565="",E1565=""),"",ROUND(D1565/LOOKUP(E1565,SMMLV!$A$2:$A$36,SMMLV!$D$2:$D$106),3))</f>
        <v/>
      </c>
    </row>
    <row r="1566" spans="5:6">
      <c r="E1566" s="176"/>
      <c r="F1566" s="207" t="str">
        <f>IF(OR(D1566="",E1566=""),"",ROUND(D1566/LOOKUP(E1566,SMMLV!$A$2:$A$36,SMMLV!$D$2:$D$106),3))</f>
        <v/>
      </c>
    </row>
    <row r="1567" spans="5:6">
      <c r="E1567" s="176"/>
      <c r="F1567" s="207" t="str">
        <f>IF(OR(D1567="",E1567=""),"",ROUND(D1567/LOOKUP(E1567,SMMLV!$A$2:$A$36,SMMLV!$D$2:$D$106),3))</f>
        <v/>
      </c>
    </row>
    <row r="1568" spans="5:6">
      <c r="E1568" s="176"/>
      <c r="F1568" s="207" t="str">
        <f>IF(OR(D1568="",E1568=""),"",ROUND(D1568/LOOKUP(E1568,SMMLV!$A$2:$A$36,SMMLV!$D$2:$D$106),3))</f>
        <v/>
      </c>
    </row>
    <row r="1569" spans="5:6">
      <c r="E1569" s="176"/>
      <c r="F1569" s="207" t="str">
        <f>IF(OR(D1569="",E1569=""),"",ROUND(D1569/LOOKUP(E1569,SMMLV!$A$2:$A$36,SMMLV!$D$2:$D$106),3))</f>
        <v/>
      </c>
    </row>
    <row r="1570" spans="5:6">
      <c r="E1570" s="176"/>
      <c r="F1570" s="207" t="str">
        <f>IF(OR(D1570="",E1570=""),"",ROUND(D1570/LOOKUP(E1570,SMMLV!$A$2:$A$36,SMMLV!$D$2:$D$106),3))</f>
        <v/>
      </c>
    </row>
    <row r="1571" spans="5:6">
      <c r="E1571" s="176"/>
      <c r="F1571" s="207" t="str">
        <f>IF(OR(D1571="",E1571=""),"",ROUND(D1571/LOOKUP(E1571,SMMLV!$A$2:$A$36,SMMLV!$D$2:$D$106),3))</f>
        <v/>
      </c>
    </row>
    <row r="1572" spans="5:6">
      <c r="E1572" s="176"/>
      <c r="F1572" s="207" t="str">
        <f>IF(OR(D1572="",E1572=""),"",ROUND(D1572/LOOKUP(E1572,SMMLV!$A$2:$A$36,SMMLV!$D$2:$D$106),3))</f>
        <v/>
      </c>
    </row>
    <row r="1573" spans="5:6">
      <c r="E1573" s="176"/>
      <c r="F1573" s="207" t="str">
        <f>IF(OR(D1573="",E1573=""),"",ROUND(D1573/LOOKUP(E1573,SMMLV!$A$2:$A$36,SMMLV!$D$2:$D$106),3))</f>
        <v/>
      </c>
    </row>
    <row r="1574" spans="5:6">
      <c r="E1574" s="176"/>
      <c r="F1574" s="207" t="str">
        <f>IF(OR(D1574="",E1574=""),"",ROUND(D1574/LOOKUP(E1574,SMMLV!$A$2:$A$36,SMMLV!$D$2:$D$106),3))</f>
        <v/>
      </c>
    </row>
    <row r="1575" spans="5:6">
      <c r="E1575" s="176"/>
      <c r="F1575" s="207" t="str">
        <f>IF(OR(D1575="",E1575=""),"",ROUND(D1575/LOOKUP(E1575,SMMLV!$A$2:$A$36,SMMLV!$D$2:$D$106),3))</f>
        <v/>
      </c>
    </row>
    <row r="1576" spans="5:6">
      <c r="E1576" s="176"/>
      <c r="F1576" s="207" t="str">
        <f>IF(OR(D1576="",E1576=""),"",ROUND(D1576/LOOKUP(E1576,SMMLV!$A$2:$A$36,SMMLV!$D$2:$D$106),3))</f>
        <v/>
      </c>
    </row>
    <row r="1577" spans="5:6">
      <c r="E1577" s="176"/>
      <c r="F1577" s="207" t="str">
        <f>IF(OR(D1577="",E1577=""),"",ROUND(D1577/LOOKUP(E1577,SMMLV!$A$2:$A$36,SMMLV!$D$2:$D$106),3))</f>
        <v/>
      </c>
    </row>
    <row r="1578" spans="5:6">
      <c r="E1578" s="176"/>
      <c r="F1578" s="207" t="str">
        <f>IF(OR(D1578="",E1578=""),"",ROUND(D1578/LOOKUP(E1578,SMMLV!$A$2:$A$36,SMMLV!$D$2:$D$106),3))</f>
        <v/>
      </c>
    </row>
    <row r="1579" spans="5:6">
      <c r="E1579" s="176"/>
      <c r="F1579" s="207" t="str">
        <f>IF(OR(D1579="",E1579=""),"",ROUND(D1579/LOOKUP(E1579,SMMLV!$A$2:$A$36,SMMLV!$D$2:$D$106),3))</f>
        <v/>
      </c>
    </row>
    <row r="1580" spans="5:6">
      <c r="E1580" s="176"/>
      <c r="F1580" s="207" t="str">
        <f>IF(OR(D1580="",E1580=""),"",ROUND(D1580/LOOKUP(E1580,SMMLV!$A$2:$A$36,SMMLV!$D$2:$D$106),3))</f>
        <v/>
      </c>
    </row>
    <row r="1581" spans="5:6">
      <c r="E1581" s="176"/>
      <c r="F1581" s="207" t="str">
        <f>IF(OR(D1581="",E1581=""),"",ROUND(D1581/LOOKUP(E1581,SMMLV!$A$2:$A$36,SMMLV!$D$2:$D$106),3))</f>
        <v/>
      </c>
    </row>
    <row r="1582" spans="5:6">
      <c r="E1582" s="176"/>
      <c r="F1582" s="207" t="str">
        <f>IF(OR(D1582="",E1582=""),"",ROUND(D1582/LOOKUP(E1582,SMMLV!$A$2:$A$36,SMMLV!$D$2:$D$106),3))</f>
        <v/>
      </c>
    </row>
    <row r="1583" spans="5:6">
      <c r="E1583" s="176"/>
      <c r="F1583" s="207" t="str">
        <f>IF(OR(D1583="",E1583=""),"",ROUND(D1583/LOOKUP(E1583,SMMLV!$A$2:$A$36,SMMLV!$D$2:$D$106),3))</f>
        <v/>
      </c>
    </row>
    <row r="1584" spans="5:6">
      <c r="E1584" s="176"/>
      <c r="F1584" s="207" t="str">
        <f>IF(OR(D1584="",E1584=""),"",ROUND(D1584/LOOKUP(E1584,SMMLV!$A$2:$A$36,SMMLV!$D$2:$D$106),3))</f>
        <v/>
      </c>
    </row>
    <row r="1585" spans="5:6">
      <c r="E1585" s="176"/>
      <c r="F1585" s="207" t="str">
        <f>IF(OR(D1585="",E1585=""),"",ROUND(D1585/LOOKUP(E1585,SMMLV!$A$2:$A$36,SMMLV!$D$2:$D$106),3))</f>
        <v/>
      </c>
    </row>
    <row r="1586" spans="5:6">
      <c r="E1586" s="176"/>
      <c r="F1586" s="207" t="str">
        <f>IF(OR(D1586="",E1586=""),"",ROUND(D1586/LOOKUP(E1586,SMMLV!$A$2:$A$36,SMMLV!$D$2:$D$106),3))</f>
        <v/>
      </c>
    </row>
    <row r="1587" spans="5:6">
      <c r="E1587" s="176"/>
      <c r="F1587" s="207" t="str">
        <f>IF(OR(D1587="",E1587=""),"",ROUND(D1587/LOOKUP(E1587,SMMLV!$A$2:$A$36,SMMLV!$D$2:$D$106),3))</f>
        <v/>
      </c>
    </row>
    <row r="1588" spans="5:6">
      <c r="E1588" s="176"/>
      <c r="F1588" s="207" t="str">
        <f>IF(OR(D1588="",E1588=""),"",ROUND(D1588/LOOKUP(E1588,SMMLV!$A$2:$A$36,SMMLV!$D$2:$D$106),3))</f>
        <v/>
      </c>
    </row>
    <row r="1589" spans="5:6">
      <c r="E1589" s="176"/>
      <c r="F1589" s="207" t="str">
        <f>IF(OR(D1589="",E1589=""),"",ROUND(D1589/LOOKUP(E1589,SMMLV!$A$2:$A$36,SMMLV!$D$2:$D$106),3))</f>
        <v/>
      </c>
    </row>
    <row r="1590" spans="5:6">
      <c r="E1590" s="176"/>
      <c r="F1590" s="207" t="str">
        <f>IF(OR(D1590="",E1590=""),"",ROUND(D1590/LOOKUP(E1590,SMMLV!$A$2:$A$36,SMMLV!$D$2:$D$106),3))</f>
        <v/>
      </c>
    </row>
    <row r="1591" spans="5:6">
      <c r="E1591" s="176"/>
      <c r="F1591" s="207" t="str">
        <f>IF(OR(D1591="",E1591=""),"",ROUND(D1591/LOOKUP(E1591,SMMLV!$A$2:$A$36,SMMLV!$D$2:$D$106),3))</f>
        <v/>
      </c>
    </row>
    <row r="1592" spans="5:6">
      <c r="E1592" s="176"/>
      <c r="F1592" s="207" t="str">
        <f>IF(OR(D1592="",E1592=""),"",ROUND(D1592/LOOKUP(E1592,SMMLV!$A$2:$A$36,SMMLV!$D$2:$D$106),3))</f>
        <v/>
      </c>
    </row>
    <row r="1593" spans="5:6">
      <c r="E1593" s="176"/>
      <c r="F1593" s="207" t="str">
        <f>IF(OR(D1593="",E1593=""),"",ROUND(D1593/LOOKUP(E1593,SMMLV!$A$2:$A$36,SMMLV!$D$2:$D$106),3))</f>
        <v/>
      </c>
    </row>
    <row r="1594" spans="5:6">
      <c r="E1594" s="176"/>
      <c r="F1594" s="207" t="str">
        <f>IF(OR(D1594="",E1594=""),"",ROUND(D1594/LOOKUP(E1594,SMMLV!$A$2:$A$36,SMMLV!$D$2:$D$106),3))</f>
        <v/>
      </c>
    </row>
    <row r="1595" spans="5:6">
      <c r="E1595" s="176"/>
      <c r="F1595" s="207" t="str">
        <f>IF(OR(D1595="",E1595=""),"",ROUND(D1595/LOOKUP(E1595,SMMLV!$A$2:$A$36,SMMLV!$D$2:$D$106),3))</f>
        <v/>
      </c>
    </row>
    <row r="1596" spans="5:6">
      <c r="E1596" s="176"/>
      <c r="F1596" s="207" t="str">
        <f>IF(OR(D1596="",E1596=""),"",ROUND(D1596/LOOKUP(E1596,SMMLV!$A$2:$A$36,SMMLV!$D$2:$D$106),3))</f>
        <v/>
      </c>
    </row>
    <row r="1597" spans="5:6">
      <c r="E1597" s="176"/>
      <c r="F1597" s="207" t="str">
        <f>IF(OR(D1597="",E1597=""),"",ROUND(D1597/LOOKUP(E1597,SMMLV!$A$2:$A$36,SMMLV!$D$2:$D$106),3))</f>
        <v/>
      </c>
    </row>
    <row r="1598" spans="5:6">
      <c r="E1598" s="176"/>
      <c r="F1598" s="207" t="str">
        <f>IF(OR(D1598="",E1598=""),"",ROUND(D1598/LOOKUP(E1598,SMMLV!$A$2:$A$36,SMMLV!$D$2:$D$106),3))</f>
        <v/>
      </c>
    </row>
    <row r="1599" spans="5:6">
      <c r="E1599" s="176"/>
      <c r="F1599" s="207" t="str">
        <f>IF(OR(D1599="",E1599=""),"",ROUND(D1599/LOOKUP(E1599,SMMLV!$A$2:$A$36,SMMLV!$D$2:$D$106),3))</f>
        <v/>
      </c>
    </row>
    <row r="1600" spans="5:6">
      <c r="E1600" s="176"/>
      <c r="F1600" s="207" t="str">
        <f>IF(OR(D1600="",E1600=""),"",ROUND(D1600/LOOKUP(E1600,SMMLV!$A$2:$A$36,SMMLV!$D$2:$D$106),3))</f>
        <v/>
      </c>
    </row>
    <row r="1601" spans="5:6">
      <c r="E1601" s="176"/>
      <c r="F1601" s="207" t="str">
        <f>IF(OR(D1601="",E1601=""),"",ROUND(D1601/LOOKUP(E1601,SMMLV!$A$2:$A$36,SMMLV!$D$2:$D$106),3))</f>
        <v/>
      </c>
    </row>
    <row r="1602" spans="5:6">
      <c r="E1602" s="176"/>
      <c r="F1602" s="207" t="str">
        <f>IF(OR(D1602="",E1602=""),"",ROUND(D1602/LOOKUP(E1602,SMMLV!$A$2:$A$36,SMMLV!$D$2:$D$106),3))</f>
        <v/>
      </c>
    </row>
    <row r="1603" spans="5:6">
      <c r="E1603" s="176"/>
      <c r="F1603" s="207" t="str">
        <f>IF(OR(D1603="",E1603=""),"",ROUND(D1603/LOOKUP(E1603,SMMLV!$A$2:$A$36,SMMLV!$D$2:$D$106),3))</f>
        <v/>
      </c>
    </row>
    <row r="1604" spans="5:6">
      <c r="E1604" s="176"/>
      <c r="F1604" s="207" t="str">
        <f>IF(OR(D1604="",E1604=""),"",ROUND(D1604/LOOKUP(E1604,SMMLV!$A$2:$A$36,SMMLV!$D$2:$D$106),3))</f>
        <v/>
      </c>
    </row>
    <row r="1605" spans="5:6">
      <c r="E1605" s="176"/>
      <c r="F1605" s="207" t="str">
        <f>IF(OR(D1605="",E1605=""),"",ROUND(D1605/LOOKUP(E1605,SMMLV!$A$2:$A$36,SMMLV!$D$2:$D$106),3))</f>
        <v/>
      </c>
    </row>
    <row r="1606" spans="5:6">
      <c r="E1606" s="176"/>
      <c r="F1606" s="207" t="str">
        <f>IF(OR(D1606="",E1606=""),"",ROUND(D1606/LOOKUP(E1606,SMMLV!$A$2:$A$36,SMMLV!$D$2:$D$106),3))</f>
        <v/>
      </c>
    </row>
    <row r="1607" spans="5:6">
      <c r="E1607" s="176"/>
      <c r="F1607" s="207" t="str">
        <f>IF(OR(D1607="",E1607=""),"",ROUND(D1607/LOOKUP(E1607,SMMLV!$A$2:$A$36,SMMLV!$D$2:$D$106),3))</f>
        <v/>
      </c>
    </row>
    <row r="1608" spans="5:6">
      <c r="E1608" s="176"/>
      <c r="F1608" s="207" t="str">
        <f>IF(OR(D1608="",E1608=""),"",ROUND(D1608/LOOKUP(E1608,SMMLV!$A$2:$A$36,SMMLV!$D$2:$D$106),3))</f>
        <v/>
      </c>
    </row>
    <row r="1609" spans="5:6">
      <c r="E1609" s="176"/>
      <c r="F1609" s="207" t="str">
        <f>IF(OR(D1609="",E1609=""),"",ROUND(D1609/LOOKUP(E1609,SMMLV!$A$2:$A$36,SMMLV!$D$2:$D$106),3))</f>
        <v/>
      </c>
    </row>
    <row r="1610" spans="5:6">
      <c r="E1610" s="176"/>
      <c r="F1610" s="207" t="str">
        <f>IF(OR(D1610="",E1610=""),"",ROUND(D1610/LOOKUP(E1610,SMMLV!$A$2:$A$36,SMMLV!$D$2:$D$106),3))</f>
        <v/>
      </c>
    </row>
    <row r="1611" spans="5:6">
      <c r="E1611" s="176"/>
      <c r="F1611" s="207" t="str">
        <f>IF(OR(D1611="",E1611=""),"",ROUND(D1611/LOOKUP(E1611,SMMLV!$A$2:$A$36,SMMLV!$D$2:$D$106),3))</f>
        <v/>
      </c>
    </row>
    <row r="1612" spans="5:6">
      <c r="E1612" s="176"/>
      <c r="F1612" s="207" t="str">
        <f>IF(OR(D1612="",E1612=""),"",ROUND(D1612/LOOKUP(E1612,SMMLV!$A$2:$A$36,SMMLV!$D$2:$D$106),3))</f>
        <v/>
      </c>
    </row>
    <row r="1613" spans="5:6">
      <c r="E1613" s="176"/>
      <c r="F1613" s="207" t="str">
        <f>IF(OR(D1613="",E1613=""),"",ROUND(D1613/LOOKUP(E1613,SMMLV!$A$2:$A$36,SMMLV!$D$2:$D$106),3))</f>
        <v/>
      </c>
    </row>
    <row r="1614" spans="5:6">
      <c r="E1614" s="176"/>
      <c r="F1614" s="207" t="str">
        <f>IF(OR(D1614="",E1614=""),"",ROUND(D1614/LOOKUP(E1614,SMMLV!$A$2:$A$36,SMMLV!$D$2:$D$106),3))</f>
        <v/>
      </c>
    </row>
    <row r="1615" spans="5:6">
      <c r="E1615" s="176"/>
      <c r="F1615" s="207" t="str">
        <f>IF(OR(D1615="",E1615=""),"",ROUND(D1615/LOOKUP(E1615,SMMLV!$A$2:$A$36,SMMLV!$D$2:$D$106),3))</f>
        <v/>
      </c>
    </row>
    <row r="1616" spans="5:6">
      <c r="E1616" s="176"/>
      <c r="F1616" s="207" t="str">
        <f>IF(OR(D1616="",E1616=""),"",ROUND(D1616/LOOKUP(E1616,SMMLV!$A$2:$A$36,SMMLV!$D$2:$D$106),3))</f>
        <v/>
      </c>
    </row>
    <row r="1617" spans="5:6">
      <c r="E1617" s="176"/>
      <c r="F1617" s="207" t="str">
        <f>IF(OR(D1617="",E1617=""),"",ROUND(D1617/LOOKUP(E1617,SMMLV!$A$2:$A$36,SMMLV!$D$2:$D$106),3))</f>
        <v/>
      </c>
    </row>
    <row r="1618" spans="5:6">
      <c r="E1618" s="176"/>
      <c r="F1618" s="207" t="str">
        <f>IF(OR(D1618="",E1618=""),"",ROUND(D1618/LOOKUP(E1618,SMMLV!$A$2:$A$36,SMMLV!$D$2:$D$106),3))</f>
        <v/>
      </c>
    </row>
    <row r="1619" spans="5:6">
      <c r="E1619" s="176"/>
      <c r="F1619" s="207" t="str">
        <f>IF(OR(D1619="",E1619=""),"",ROUND(D1619/LOOKUP(E1619,SMMLV!$A$2:$A$36,SMMLV!$D$2:$D$106),3))</f>
        <v/>
      </c>
    </row>
    <row r="1620" spans="5:6">
      <c r="E1620" s="176"/>
      <c r="F1620" s="207" t="str">
        <f>IF(OR(D1620="",E1620=""),"",ROUND(D1620/LOOKUP(E1620,SMMLV!$A$2:$A$36,SMMLV!$D$2:$D$106),3))</f>
        <v/>
      </c>
    </row>
    <row r="1621" spans="5:6">
      <c r="E1621" s="176"/>
      <c r="F1621" s="207" t="str">
        <f>IF(OR(D1621="",E1621=""),"",ROUND(D1621/LOOKUP(E1621,SMMLV!$A$2:$A$36,SMMLV!$D$2:$D$106),3))</f>
        <v/>
      </c>
    </row>
    <row r="1622" spans="5:6">
      <c r="E1622" s="176"/>
      <c r="F1622" s="207" t="str">
        <f>IF(OR(D1622="",E1622=""),"",ROUND(D1622/LOOKUP(E1622,SMMLV!$A$2:$A$36,SMMLV!$D$2:$D$106),3))</f>
        <v/>
      </c>
    </row>
    <row r="1623" spans="5:6">
      <c r="E1623" s="176"/>
      <c r="F1623" s="207" t="str">
        <f>IF(OR(D1623="",E1623=""),"",ROUND(D1623/LOOKUP(E1623,SMMLV!$A$2:$A$36,SMMLV!$D$2:$D$106),3))</f>
        <v/>
      </c>
    </row>
    <row r="1624" spans="5:6">
      <c r="E1624" s="176"/>
      <c r="F1624" s="207" t="str">
        <f>IF(OR(D1624="",E1624=""),"",ROUND(D1624/LOOKUP(E1624,SMMLV!$A$2:$A$36,SMMLV!$D$2:$D$106),3))</f>
        <v/>
      </c>
    </row>
    <row r="1625" spans="5:6">
      <c r="E1625" s="176"/>
      <c r="F1625" s="207" t="str">
        <f>IF(OR(D1625="",E1625=""),"",ROUND(D1625/LOOKUP(E1625,SMMLV!$A$2:$A$36,SMMLV!$D$2:$D$106),3))</f>
        <v/>
      </c>
    </row>
    <row r="1626" spans="5:6">
      <c r="E1626" s="176"/>
      <c r="F1626" s="207" t="str">
        <f>IF(OR(D1626="",E1626=""),"",ROUND(D1626/LOOKUP(E1626,SMMLV!$A$2:$A$36,SMMLV!$D$2:$D$106),3))</f>
        <v/>
      </c>
    </row>
    <row r="1627" spans="5:6">
      <c r="E1627" s="176"/>
      <c r="F1627" s="207" t="str">
        <f>IF(OR(D1627="",E1627=""),"",ROUND(D1627/LOOKUP(E1627,SMMLV!$A$2:$A$36,SMMLV!$D$2:$D$106),3))</f>
        <v/>
      </c>
    </row>
    <row r="1628" spans="5:6">
      <c r="E1628" s="176"/>
      <c r="F1628" s="207" t="str">
        <f>IF(OR(D1628="",E1628=""),"",ROUND(D1628/LOOKUP(E1628,SMMLV!$A$2:$A$36,SMMLV!$D$2:$D$106),3))</f>
        <v/>
      </c>
    </row>
    <row r="1629" spans="5:6">
      <c r="E1629" s="176"/>
      <c r="F1629" s="207" t="str">
        <f>IF(OR(D1629="",E1629=""),"",ROUND(D1629/LOOKUP(E1629,SMMLV!$A$2:$A$36,SMMLV!$D$2:$D$106),3))</f>
        <v/>
      </c>
    </row>
    <row r="1630" spans="5:6">
      <c r="E1630" s="176"/>
      <c r="F1630" s="207" t="str">
        <f>IF(OR(D1630="",E1630=""),"",ROUND(D1630/LOOKUP(E1630,SMMLV!$A$2:$A$36,SMMLV!$D$2:$D$106),3))</f>
        <v/>
      </c>
    </row>
    <row r="1631" spans="5:6">
      <c r="E1631" s="176"/>
      <c r="F1631" s="207" t="str">
        <f>IF(OR(D1631="",E1631=""),"",ROUND(D1631/LOOKUP(E1631,SMMLV!$A$2:$A$36,SMMLV!$D$2:$D$106),3))</f>
        <v/>
      </c>
    </row>
    <row r="1632" spans="5:6">
      <c r="E1632" s="176"/>
      <c r="F1632" s="207" t="str">
        <f>IF(OR(D1632="",E1632=""),"",ROUND(D1632/LOOKUP(E1632,SMMLV!$A$2:$A$36,SMMLV!$D$2:$D$106),3))</f>
        <v/>
      </c>
    </row>
    <row r="1633" spans="5:6">
      <c r="E1633" s="176"/>
      <c r="F1633" s="207" t="str">
        <f>IF(OR(D1633="",E1633=""),"",ROUND(D1633/LOOKUP(E1633,SMMLV!$A$2:$A$36,SMMLV!$D$2:$D$106),3))</f>
        <v/>
      </c>
    </row>
    <row r="1634" spans="5:6">
      <c r="E1634" s="176"/>
      <c r="F1634" s="207" t="str">
        <f>IF(OR(D1634="",E1634=""),"",ROUND(D1634/LOOKUP(E1634,SMMLV!$A$2:$A$36,SMMLV!$D$2:$D$106),3))</f>
        <v/>
      </c>
    </row>
    <row r="1635" spans="5:6">
      <c r="E1635" s="176"/>
      <c r="F1635" s="207" t="str">
        <f>IF(OR(D1635="",E1635=""),"",ROUND(D1635/LOOKUP(E1635,SMMLV!$A$2:$A$36,SMMLV!$D$2:$D$106),3))</f>
        <v/>
      </c>
    </row>
    <row r="1636" spans="5:6">
      <c r="E1636" s="176"/>
      <c r="F1636" s="207" t="str">
        <f>IF(OR(D1636="",E1636=""),"",ROUND(D1636/LOOKUP(E1636,SMMLV!$A$2:$A$36,SMMLV!$D$2:$D$106),3))</f>
        <v/>
      </c>
    </row>
    <row r="1637" spans="5:6">
      <c r="E1637" s="176"/>
      <c r="F1637" s="207" t="str">
        <f>IF(OR(D1637="",E1637=""),"",ROUND(D1637/LOOKUP(E1637,SMMLV!$A$2:$A$36,SMMLV!$D$2:$D$106),3))</f>
        <v/>
      </c>
    </row>
    <row r="1638" spans="5:6">
      <c r="E1638" s="176"/>
      <c r="F1638" s="207" t="str">
        <f>IF(OR(D1638="",E1638=""),"",ROUND(D1638/LOOKUP(E1638,SMMLV!$A$2:$A$36,SMMLV!$D$2:$D$106),3))</f>
        <v/>
      </c>
    </row>
    <row r="1639" spans="5:6">
      <c r="E1639" s="176"/>
      <c r="F1639" s="207" t="str">
        <f>IF(OR(D1639="",E1639=""),"",ROUND(D1639/LOOKUP(E1639,SMMLV!$A$2:$A$36,SMMLV!$D$2:$D$106),3))</f>
        <v/>
      </c>
    </row>
    <row r="1640" spans="5:6">
      <c r="E1640" s="176"/>
      <c r="F1640" s="207" t="str">
        <f>IF(OR(D1640="",E1640=""),"",ROUND(D1640/LOOKUP(E1640,SMMLV!$A$2:$A$36,SMMLV!$D$2:$D$106),3))</f>
        <v/>
      </c>
    </row>
    <row r="1641" spans="5:6">
      <c r="E1641" s="176"/>
      <c r="F1641" s="207" t="str">
        <f>IF(OR(D1641="",E1641=""),"",ROUND(D1641/LOOKUP(E1641,SMMLV!$A$2:$A$36,SMMLV!$D$2:$D$106),3))</f>
        <v/>
      </c>
    </row>
    <row r="1642" spans="5:6">
      <c r="E1642" s="176"/>
      <c r="F1642" s="207" t="str">
        <f>IF(OR(D1642="",E1642=""),"",ROUND(D1642/LOOKUP(E1642,SMMLV!$A$2:$A$36,SMMLV!$D$2:$D$106),3))</f>
        <v/>
      </c>
    </row>
    <row r="1643" spans="5:6">
      <c r="E1643" s="176"/>
      <c r="F1643" s="207" t="str">
        <f>IF(OR(D1643="",E1643=""),"",ROUND(D1643/LOOKUP(E1643,SMMLV!$A$2:$A$36,SMMLV!$D$2:$D$106),3))</f>
        <v/>
      </c>
    </row>
    <row r="1644" spans="5:6">
      <c r="E1644" s="176"/>
      <c r="F1644" s="207" t="str">
        <f>IF(OR(D1644="",E1644=""),"",ROUND(D1644/LOOKUP(E1644,SMMLV!$A$2:$A$36,SMMLV!$D$2:$D$106),3))</f>
        <v/>
      </c>
    </row>
    <row r="1645" spans="5:6">
      <c r="E1645" s="176"/>
      <c r="F1645" s="207" t="str">
        <f>IF(OR(D1645="",E1645=""),"",ROUND(D1645/LOOKUP(E1645,SMMLV!$A$2:$A$36,SMMLV!$D$2:$D$106),3))</f>
        <v/>
      </c>
    </row>
    <row r="1646" spans="5:6">
      <c r="E1646" s="176"/>
      <c r="F1646" s="207" t="str">
        <f>IF(OR(D1646="",E1646=""),"",ROUND(D1646/LOOKUP(E1646,SMMLV!$A$2:$A$36,SMMLV!$D$2:$D$106),3))</f>
        <v/>
      </c>
    </row>
    <row r="1647" spans="5:6">
      <c r="E1647" s="176"/>
      <c r="F1647" s="207" t="str">
        <f>IF(OR(D1647="",E1647=""),"",ROUND(D1647/LOOKUP(E1647,SMMLV!$A$2:$A$36,SMMLV!$D$2:$D$106),3))</f>
        <v/>
      </c>
    </row>
    <row r="1648" spans="5:6">
      <c r="E1648" s="176"/>
      <c r="F1648" s="207" t="str">
        <f>IF(OR(D1648="",E1648=""),"",ROUND(D1648/LOOKUP(E1648,SMMLV!$A$2:$A$36,SMMLV!$D$2:$D$106),3))</f>
        <v/>
      </c>
    </row>
    <row r="1649" spans="5:6">
      <c r="E1649" s="176"/>
      <c r="F1649" s="207" t="str">
        <f>IF(OR(D1649="",E1649=""),"",ROUND(D1649/LOOKUP(E1649,SMMLV!$A$2:$A$36,SMMLV!$D$2:$D$106),3))</f>
        <v/>
      </c>
    </row>
    <row r="1650" spans="5:6">
      <c r="E1650" s="176"/>
      <c r="F1650" s="207" t="str">
        <f>IF(OR(D1650="",E1650=""),"",ROUND(D1650/LOOKUP(E1650,SMMLV!$A$2:$A$36,SMMLV!$D$2:$D$106),3))</f>
        <v/>
      </c>
    </row>
    <row r="1651" spans="5:6">
      <c r="E1651" s="176"/>
      <c r="F1651" s="207" t="str">
        <f>IF(OR(D1651="",E1651=""),"",ROUND(D1651/LOOKUP(E1651,SMMLV!$A$2:$A$36,SMMLV!$D$2:$D$106),3))</f>
        <v/>
      </c>
    </row>
    <row r="1652" spans="5:6">
      <c r="E1652" s="176"/>
      <c r="F1652" s="207" t="str">
        <f>IF(OR(D1652="",E1652=""),"",ROUND(D1652/LOOKUP(E1652,SMMLV!$A$2:$A$36,SMMLV!$D$2:$D$106),3))</f>
        <v/>
      </c>
    </row>
    <row r="1653" spans="5:6">
      <c r="E1653" s="176"/>
      <c r="F1653" s="207" t="str">
        <f>IF(OR(D1653="",E1653=""),"",ROUND(D1653/LOOKUP(E1653,SMMLV!$A$2:$A$36,SMMLV!$D$2:$D$106),3))</f>
        <v/>
      </c>
    </row>
    <row r="1654" spans="5:6">
      <c r="E1654" s="176"/>
      <c r="F1654" s="207" t="str">
        <f>IF(OR(D1654="",E1654=""),"",ROUND(D1654/LOOKUP(E1654,SMMLV!$A$2:$A$36,SMMLV!$D$2:$D$106),3))</f>
        <v/>
      </c>
    </row>
    <row r="1655" spans="5:6">
      <c r="E1655" s="176"/>
      <c r="F1655" s="207" t="str">
        <f>IF(OR(D1655="",E1655=""),"",ROUND(D1655/LOOKUP(E1655,SMMLV!$A$2:$A$36,SMMLV!$D$2:$D$106),3))</f>
        <v/>
      </c>
    </row>
    <row r="1656" spans="5:6">
      <c r="E1656" s="176"/>
      <c r="F1656" s="207" t="str">
        <f>IF(OR(D1656="",E1656=""),"",ROUND(D1656/LOOKUP(E1656,SMMLV!$A$2:$A$36,SMMLV!$D$2:$D$106),3))</f>
        <v/>
      </c>
    </row>
    <row r="1657" spans="5:6">
      <c r="E1657" s="176"/>
      <c r="F1657" s="207" t="str">
        <f>IF(OR(D1657="",E1657=""),"",ROUND(D1657/LOOKUP(E1657,SMMLV!$A$2:$A$36,SMMLV!$D$2:$D$106),3))</f>
        <v/>
      </c>
    </row>
    <row r="1658" spans="5:6">
      <c r="E1658" s="176"/>
      <c r="F1658" s="207" t="str">
        <f>IF(OR(D1658="",E1658=""),"",ROUND(D1658/LOOKUP(E1658,SMMLV!$A$2:$A$36,SMMLV!$D$2:$D$106),3))</f>
        <v/>
      </c>
    </row>
    <row r="1659" spans="5:6">
      <c r="E1659" s="176"/>
      <c r="F1659" s="207" t="str">
        <f>IF(OR(D1659="",E1659=""),"",ROUND(D1659/LOOKUP(E1659,SMMLV!$A$2:$A$36,SMMLV!$D$2:$D$106),3))</f>
        <v/>
      </c>
    </row>
    <row r="1660" spans="5:6">
      <c r="E1660" s="176"/>
      <c r="F1660" s="207" t="str">
        <f>IF(OR(D1660="",E1660=""),"",ROUND(D1660/LOOKUP(E1660,SMMLV!$A$2:$A$36,SMMLV!$D$2:$D$106),3))</f>
        <v/>
      </c>
    </row>
    <row r="1661" spans="5:6">
      <c r="E1661" s="176"/>
      <c r="F1661" s="207" t="str">
        <f>IF(OR(D1661="",E1661=""),"",ROUND(D1661/LOOKUP(E1661,SMMLV!$A$2:$A$36,SMMLV!$D$2:$D$106),3))</f>
        <v/>
      </c>
    </row>
    <row r="1662" spans="5:6">
      <c r="E1662" s="176"/>
      <c r="F1662" s="207" t="str">
        <f>IF(OR(D1662="",E1662=""),"",ROUND(D1662/LOOKUP(E1662,SMMLV!$A$2:$A$36,SMMLV!$D$2:$D$106),3))</f>
        <v/>
      </c>
    </row>
    <row r="1663" spans="5:6">
      <c r="E1663" s="176"/>
      <c r="F1663" s="207" t="str">
        <f>IF(OR(D1663="",E1663=""),"",ROUND(D1663/LOOKUP(E1663,SMMLV!$A$2:$A$36,SMMLV!$D$2:$D$106),3))</f>
        <v/>
      </c>
    </row>
    <row r="1664" spans="5:6">
      <c r="E1664" s="176"/>
      <c r="F1664" s="207" t="str">
        <f>IF(OR(D1664="",E1664=""),"",ROUND(D1664/LOOKUP(E1664,SMMLV!$A$2:$A$36,SMMLV!$D$2:$D$106),3))</f>
        <v/>
      </c>
    </row>
    <row r="1665" spans="5:6">
      <c r="E1665" s="176"/>
      <c r="F1665" s="207" t="str">
        <f>IF(OR(D1665="",E1665=""),"",ROUND(D1665/LOOKUP(E1665,SMMLV!$A$2:$A$36,SMMLV!$D$2:$D$106),3))</f>
        <v/>
      </c>
    </row>
    <row r="1666" spans="5:6">
      <c r="E1666" s="176"/>
      <c r="F1666" s="207" t="str">
        <f>IF(OR(D1666="",E1666=""),"",ROUND(D1666/LOOKUP(E1666,SMMLV!$A$2:$A$36,SMMLV!$D$2:$D$106),3))</f>
        <v/>
      </c>
    </row>
    <row r="1667" spans="5:6">
      <c r="E1667" s="176"/>
      <c r="F1667" s="207" t="str">
        <f>IF(OR(D1667="",E1667=""),"",ROUND(D1667/LOOKUP(E1667,SMMLV!$A$2:$A$36,SMMLV!$D$2:$D$106),3))</f>
        <v/>
      </c>
    </row>
    <row r="1668" spans="5:6">
      <c r="E1668" s="176"/>
      <c r="F1668" s="207" t="str">
        <f>IF(OR(D1668="",E1668=""),"",ROUND(D1668/LOOKUP(E1668,SMMLV!$A$2:$A$36,SMMLV!$D$2:$D$106),3))</f>
        <v/>
      </c>
    </row>
    <row r="1669" spans="5:6">
      <c r="E1669" s="176"/>
      <c r="F1669" s="207" t="str">
        <f>IF(OR(D1669="",E1669=""),"",ROUND(D1669/LOOKUP(E1669,SMMLV!$A$2:$A$36,SMMLV!$D$2:$D$106),3))</f>
        <v/>
      </c>
    </row>
    <row r="1670" spans="5:6">
      <c r="E1670" s="176"/>
      <c r="F1670" s="207" t="str">
        <f>IF(OR(D1670="",E1670=""),"",ROUND(D1670/LOOKUP(E1670,SMMLV!$A$2:$A$36,SMMLV!$D$2:$D$106),3))</f>
        <v/>
      </c>
    </row>
    <row r="1671" spans="5:6">
      <c r="E1671" s="176"/>
      <c r="F1671" s="207" t="str">
        <f>IF(OR(D1671="",E1671=""),"",ROUND(D1671/LOOKUP(E1671,SMMLV!$A$2:$A$36,SMMLV!$D$2:$D$106),3))</f>
        <v/>
      </c>
    </row>
    <row r="1672" spans="5:6">
      <c r="E1672" s="176"/>
      <c r="F1672" s="207" t="str">
        <f>IF(OR(D1672="",E1672=""),"",ROUND(D1672/LOOKUP(E1672,SMMLV!$A$2:$A$36,SMMLV!$D$2:$D$106),3))</f>
        <v/>
      </c>
    </row>
    <row r="1673" spans="5:6">
      <c r="E1673" s="176"/>
      <c r="F1673" s="207" t="str">
        <f>IF(OR(D1673="",E1673=""),"",ROUND(D1673/LOOKUP(E1673,SMMLV!$A$2:$A$36,SMMLV!$D$2:$D$106),3))</f>
        <v/>
      </c>
    </row>
    <row r="1674" spans="5:6">
      <c r="E1674" s="176"/>
      <c r="F1674" s="207" t="str">
        <f>IF(OR(D1674="",E1674=""),"",ROUND(D1674/LOOKUP(E1674,SMMLV!$A$2:$A$36,SMMLV!$D$2:$D$106),3))</f>
        <v/>
      </c>
    </row>
    <row r="1675" spans="5:6">
      <c r="E1675" s="176"/>
      <c r="F1675" s="207" t="str">
        <f>IF(OR(D1675="",E1675=""),"",ROUND(D1675/LOOKUP(E1675,SMMLV!$A$2:$A$36,SMMLV!$D$2:$D$106),3))</f>
        <v/>
      </c>
    </row>
    <row r="1676" spans="5:6">
      <c r="E1676" s="176"/>
      <c r="F1676" s="207" t="str">
        <f>IF(OR(D1676="",E1676=""),"",ROUND(D1676/LOOKUP(E1676,SMMLV!$A$2:$A$36,SMMLV!$D$2:$D$106),3))</f>
        <v/>
      </c>
    </row>
    <row r="1677" spans="5:6">
      <c r="E1677" s="176"/>
      <c r="F1677" s="207" t="str">
        <f>IF(OR(D1677="",E1677=""),"",ROUND(D1677/LOOKUP(E1677,SMMLV!$A$2:$A$36,SMMLV!$D$2:$D$106),3))</f>
        <v/>
      </c>
    </row>
    <row r="1678" spans="5:6">
      <c r="E1678" s="176"/>
      <c r="F1678" s="207" t="str">
        <f>IF(OR(D1678="",E1678=""),"",ROUND(D1678/LOOKUP(E1678,SMMLV!$A$2:$A$36,SMMLV!$D$2:$D$106),3))</f>
        <v/>
      </c>
    </row>
    <row r="1679" spans="5:6">
      <c r="E1679" s="176"/>
      <c r="F1679" s="207" t="str">
        <f>IF(OR(D1679="",E1679=""),"",ROUND(D1679/LOOKUP(E1679,SMMLV!$A$2:$A$36,SMMLV!$D$2:$D$106),3))</f>
        <v/>
      </c>
    </row>
    <row r="1680" spans="5:6">
      <c r="E1680" s="176"/>
      <c r="F1680" s="207" t="str">
        <f>IF(OR(D1680="",E1680=""),"",ROUND(D1680/LOOKUP(E1680,SMMLV!$A$2:$A$36,SMMLV!$D$2:$D$106),3))</f>
        <v/>
      </c>
    </row>
    <row r="1681" spans="5:6">
      <c r="E1681" s="176"/>
      <c r="F1681" s="207" t="str">
        <f>IF(OR(D1681="",E1681=""),"",ROUND(D1681/LOOKUP(E1681,SMMLV!$A$2:$A$36,SMMLV!$D$2:$D$106),3))</f>
        <v/>
      </c>
    </row>
    <row r="1682" spans="5:6">
      <c r="E1682" s="176"/>
      <c r="F1682" s="207" t="str">
        <f>IF(OR(D1682="",E1682=""),"",ROUND(D1682/LOOKUP(E1682,SMMLV!$A$2:$A$36,SMMLV!$D$2:$D$106),3))</f>
        <v/>
      </c>
    </row>
    <row r="1683" spans="5:6">
      <c r="E1683" s="176"/>
      <c r="F1683" s="207" t="str">
        <f>IF(OR(D1683="",E1683=""),"",ROUND(D1683/LOOKUP(E1683,SMMLV!$A$2:$A$36,SMMLV!$D$2:$D$106),3))</f>
        <v/>
      </c>
    </row>
    <row r="1684" spans="5:6">
      <c r="E1684" s="176"/>
      <c r="F1684" s="207" t="str">
        <f>IF(OR(D1684="",E1684=""),"",ROUND(D1684/LOOKUP(E1684,SMMLV!$A$2:$A$36,SMMLV!$D$2:$D$106),3))</f>
        <v/>
      </c>
    </row>
    <row r="1685" spans="5:6">
      <c r="E1685" s="176"/>
      <c r="F1685" s="207" t="str">
        <f>IF(OR(D1685="",E1685=""),"",ROUND(D1685/LOOKUP(E1685,SMMLV!$A$2:$A$36,SMMLV!$D$2:$D$106),3))</f>
        <v/>
      </c>
    </row>
    <row r="1686" spans="5:6">
      <c r="E1686" s="176"/>
      <c r="F1686" s="207" t="str">
        <f>IF(OR(D1686="",E1686=""),"",ROUND(D1686/LOOKUP(E1686,SMMLV!$A$2:$A$36,SMMLV!$D$2:$D$106),3))</f>
        <v/>
      </c>
    </row>
    <row r="1687" spans="5:6">
      <c r="E1687" s="176"/>
      <c r="F1687" s="207" t="str">
        <f>IF(OR(D1687="",E1687=""),"",ROUND(D1687/LOOKUP(E1687,SMMLV!$A$2:$A$36,SMMLV!$D$2:$D$106),3))</f>
        <v/>
      </c>
    </row>
    <row r="1688" spans="5:6">
      <c r="E1688" s="176"/>
      <c r="F1688" s="207" t="str">
        <f>IF(OR(D1688="",E1688=""),"",ROUND(D1688/LOOKUP(E1688,SMMLV!$A$2:$A$36,SMMLV!$D$2:$D$106),3))</f>
        <v/>
      </c>
    </row>
    <row r="1689" spans="5:6">
      <c r="E1689" s="176"/>
      <c r="F1689" s="207" t="str">
        <f>IF(OR(D1689="",E1689=""),"",ROUND(D1689/LOOKUP(E1689,SMMLV!$A$2:$A$36,SMMLV!$D$2:$D$106),3))</f>
        <v/>
      </c>
    </row>
    <row r="1690" spans="5:6">
      <c r="E1690" s="176"/>
      <c r="F1690" s="207" t="str">
        <f>IF(OR(D1690="",E1690=""),"",ROUND(D1690/LOOKUP(E1690,SMMLV!$A$2:$A$36,SMMLV!$D$2:$D$106),3))</f>
        <v/>
      </c>
    </row>
    <row r="1691" spans="5:6">
      <c r="E1691" s="176"/>
      <c r="F1691" s="207" t="str">
        <f>IF(OR(D1691="",E1691=""),"",ROUND(D1691/LOOKUP(E1691,SMMLV!$A$2:$A$36,SMMLV!$D$2:$D$106),3))</f>
        <v/>
      </c>
    </row>
    <row r="1692" spans="5:6">
      <c r="E1692" s="176"/>
      <c r="F1692" s="207" t="str">
        <f>IF(OR(D1692="",E1692=""),"",ROUND(D1692/LOOKUP(E1692,SMMLV!$A$2:$A$36,SMMLV!$D$2:$D$106),3))</f>
        <v/>
      </c>
    </row>
    <row r="1693" spans="5:6">
      <c r="E1693" s="176"/>
      <c r="F1693" s="207" t="str">
        <f>IF(OR(D1693="",E1693=""),"",ROUND(D1693/LOOKUP(E1693,SMMLV!$A$2:$A$36,SMMLV!$D$2:$D$106),3))</f>
        <v/>
      </c>
    </row>
    <row r="1694" spans="5:6">
      <c r="E1694" s="176"/>
      <c r="F1694" s="207" t="str">
        <f>IF(OR(D1694="",E1694=""),"",ROUND(D1694/LOOKUP(E1694,SMMLV!$A$2:$A$36,SMMLV!$D$2:$D$106),3))</f>
        <v/>
      </c>
    </row>
    <row r="1695" spans="5:6">
      <c r="E1695" s="176"/>
      <c r="F1695" s="207" t="str">
        <f>IF(OR(D1695="",E1695=""),"",ROUND(D1695/LOOKUP(E1695,SMMLV!$A$2:$A$36,SMMLV!$D$2:$D$106),3))</f>
        <v/>
      </c>
    </row>
    <row r="1696" spans="5:6">
      <c r="E1696" s="176"/>
      <c r="F1696" s="207" t="str">
        <f>IF(OR(D1696="",E1696=""),"",ROUND(D1696/LOOKUP(E1696,SMMLV!$A$2:$A$36,SMMLV!$D$2:$D$106),3))</f>
        <v/>
      </c>
    </row>
    <row r="1697" spans="5:6">
      <c r="E1697" s="176"/>
      <c r="F1697" s="207" t="str">
        <f>IF(OR(D1697="",E1697=""),"",ROUND(D1697/LOOKUP(E1697,SMMLV!$A$2:$A$36,SMMLV!$D$2:$D$106),3))</f>
        <v/>
      </c>
    </row>
    <row r="1698" spans="5:6">
      <c r="E1698" s="176"/>
      <c r="F1698" s="207" t="str">
        <f>IF(OR(D1698="",E1698=""),"",ROUND(D1698/LOOKUP(E1698,SMMLV!$A$2:$A$36,SMMLV!$D$2:$D$106),3))</f>
        <v/>
      </c>
    </row>
    <row r="1699" spans="5:6">
      <c r="E1699" s="176"/>
      <c r="F1699" s="207" t="str">
        <f>IF(OR(D1699="",E1699=""),"",ROUND(D1699/LOOKUP(E1699,SMMLV!$A$2:$A$36,SMMLV!$D$2:$D$106),3))</f>
        <v/>
      </c>
    </row>
    <row r="1700" spans="5:6">
      <c r="E1700" s="176"/>
      <c r="F1700" s="207" t="str">
        <f>IF(OR(D1700="",E1700=""),"",ROUND(D1700/LOOKUP(E1700,SMMLV!$A$2:$A$36,SMMLV!$D$2:$D$106),3))</f>
        <v/>
      </c>
    </row>
    <row r="1701" spans="5:6">
      <c r="E1701" s="176"/>
      <c r="F1701" s="207" t="str">
        <f>IF(OR(D1701="",E1701=""),"",ROUND(D1701/LOOKUP(E1701,SMMLV!$A$2:$A$36,SMMLV!$D$2:$D$106),3))</f>
        <v/>
      </c>
    </row>
    <row r="1702" spans="5:6">
      <c r="E1702" s="176"/>
      <c r="F1702" s="207" t="str">
        <f>IF(OR(D1702="",E1702=""),"",ROUND(D1702/LOOKUP(E1702,SMMLV!$A$2:$A$36,SMMLV!$D$2:$D$106),3))</f>
        <v/>
      </c>
    </row>
    <row r="1703" spans="5:6">
      <c r="E1703" s="176"/>
      <c r="F1703" s="207" t="str">
        <f>IF(OR(D1703="",E1703=""),"",ROUND(D1703/LOOKUP(E1703,SMMLV!$A$2:$A$36,SMMLV!$D$2:$D$106),3))</f>
        <v/>
      </c>
    </row>
    <row r="1704" spans="5:6">
      <c r="E1704" s="176"/>
      <c r="F1704" s="207" t="str">
        <f>IF(OR(D1704="",E1704=""),"",ROUND(D1704/LOOKUP(E1704,SMMLV!$A$2:$A$36,SMMLV!$D$2:$D$106),3))</f>
        <v/>
      </c>
    </row>
    <row r="1705" spans="5:6">
      <c r="E1705" s="176"/>
      <c r="F1705" s="207" t="str">
        <f>IF(OR(D1705="",E1705=""),"",ROUND(D1705/LOOKUP(E1705,SMMLV!$A$2:$A$36,SMMLV!$D$2:$D$106),3))</f>
        <v/>
      </c>
    </row>
    <row r="1706" spans="5:6">
      <c r="E1706" s="176"/>
      <c r="F1706" s="207" t="str">
        <f>IF(OR(D1706="",E1706=""),"",ROUND(D1706/LOOKUP(E1706,SMMLV!$A$2:$A$36,SMMLV!$D$2:$D$106),3))</f>
        <v/>
      </c>
    </row>
    <row r="1707" spans="5:6">
      <c r="E1707" s="176"/>
      <c r="F1707" s="207" t="str">
        <f>IF(OR(D1707="",E1707=""),"",ROUND(D1707/LOOKUP(E1707,SMMLV!$A$2:$A$36,SMMLV!$D$2:$D$106),3))</f>
        <v/>
      </c>
    </row>
    <row r="1708" spans="5:6">
      <c r="E1708" s="176"/>
      <c r="F1708" s="207" t="str">
        <f>IF(OR(D1708="",E1708=""),"",ROUND(D1708/LOOKUP(E1708,SMMLV!$A$2:$A$36,SMMLV!$D$2:$D$106),3))</f>
        <v/>
      </c>
    </row>
    <row r="1709" spans="5:6">
      <c r="E1709" s="176"/>
      <c r="F1709" s="207" t="str">
        <f>IF(OR(D1709="",E1709=""),"",ROUND(D1709/LOOKUP(E1709,SMMLV!$A$2:$A$36,SMMLV!$D$2:$D$106),3))</f>
        <v/>
      </c>
    </row>
    <row r="1710" spans="5:6">
      <c r="E1710" s="176"/>
      <c r="F1710" s="207" t="str">
        <f>IF(OR(D1710="",E1710=""),"",ROUND(D1710/LOOKUP(E1710,SMMLV!$A$2:$A$36,SMMLV!$D$2:$D$106),3))</f>
        <v/>
      </c>
    </row>
    <row r="1711" spans="5:6">
      <c r="E1711" s="176"/>
      <c r="F1711" s="207" t="str">
        <f>IF(OR(D1711="",E1711=""),"",ROUND(D1711/LOOKUP(E1711,SMMLV!$A$2:$A$36,SMMLV!$D$2:$D$106),3))</f>
        <v/>
      </c>
    </row>
    <row r="1712" spans="5:6">
      <c r="E1712" s="176"/>
      <c r="F1712" s="207" t="str">
        <f>IF(OR(D1712="",E1712=""),"",ROUND(D1712/LOOKUP(E1712,SMMLV!$A$2:$A$36,SMMLV!$D$2:$D$106),3))</f>
        <v/>
      </c>
    </row>
    <row r="1713" spans="5:6">
      <c r="E1713" s="176"/>
      <c r="F1713" s="207" t="str">
        <f>IF(OR(D1713="",E1713=""),"",ROUND(D1713/LOOKUP(E1713,SMMLV!$A$2:$A$36,SMMLV!$D$2:$D$106),3))</f>
        <v/>
      </c>
    </row>
    <row r="1714" spans="5:6">
      <c r="E1714" s="176"/>
      <c r="F1714" s="207" t="str">
        <f>IF(OR(D1714="",E1714=""),"",ROUND(D1714/LOOKUP(E1714,SMMLV!$A$2:$A$36,SMMLV!$D$2:$D$106),3))</f>
        <v/>
      </c>
    </row>
    <row r="1715" spans="5:6">
      <c r="E1715" s="176"/>
      <c r="F1715" s="207" t="str">
        <f>IF(OR(D1715="",E1715=""),"",ROUND(D1715/LOOKUP(E1715,SMMLV!$A$2:$A$36,SMMLV!$D$2:$D$106),3))</f>
        <v/>
      </c>
    </row>
    <row r="1716" spans="5:6">
      <c r="E1716" s="176"/>
      <c r="F1716" s="207" t="str">
        <f>IF(OR(D1716="",E1716=""),"",ROUND(D1716/LOOKUP(E1716,SMMLV!$A$2:$A$36,SMMLV!$D$2:$D$106),3))</f>
        <v/>
      </c>
    </row>
    <row r="1717" spans="5:6">
      <c r="E1717" s="176"/>
      <c r="F1717" s="207" t="str">
        <f>IF(OR(D1717="",E1717=""),"",ROUND(D1717/LOOKUP(E1717,SMMLV!$A$2:$A$36,SMMLV!$D$2:$D$106),3))</f>
        <v/>
      </c>
    </row>
    <row r="1718" spans="5:6">
      <c r="E1718" s="176"/>
      <c r="F1718" s="207" t="str">
        <f>IF(OR(D1718="",E1718=""),"",ROUND(D1718/LOOKUP(E1718,SMMLV!$A$2:$A$36,SMMLV!$D$2:$D$106),3))</f>
        <v/>
      </c>
    </row>
    <row r="1719" spans="5:6">
      <c r="E1719" s="176"/>
      <c r="F1719" s="207" t="str">
        <f>IF(OR(D1719="",E1719=""),"",ROUND(D1719/LOOKUP(E1719,SMMLV!$A$2:$A$36,SMMLV!$D$2:$D$106),3))</f>
        <v/>
      </c>
    </row>
    <row r="1720" spans="5:6">
      <c r="E1720" s="176"/>
      <c r="F1720" s="207" t="str">
        <f>IF(OR(D1720="",E1720=""),"",ROUND(D1720/LOOKUP(E1720,SMMLV!$A$2:$A$36,SMMLV!$D$2:$D$106),3))</f>
        <v/>
      </c>
    </row>
    <row r="1721" spans="5:6">
      <c r="E1721" s="176"/>
      <c r="F1721" s="207" t="str">
        <f>IF(OR(D1721="",E1721=""),"",ROUND(D1721/LOOKUP(E1721,SMMLV!$A$2:$A$36,SMMLV!$D$2:$D$106),3))</f>
        <v/>
      </c>
    </row>
    <row r="1722" spans="5:6">
      <c r="E1722" s="176"/>
      <c r="F1722" s="207" t="str">
        <f>IF(OR(D1722="",E1722=""),"",ROUND(D1722/LOOKUP(E1722,SMMLV!$A$2:$A$36,SMMLV!$D$2:$D$106),3))</f>
        <v/>
      </c>
    </row>
    <row r="1723" spans="5:6">
      <c r="E1723" s="176"/>
      <c r="F1723" s="207" t="str">
        <f>IF(OR(D1723="",E1723=""),"",ROUND(D1723/LOOKUP(E1723,SMMLV!$A$2:$A$36,SMMLV!$D$2:$D$106),3))</f>
        <v/>
      </c>
    </row>
    <row r="1724" spans="5:6">
      <c r="E1724" s="176"/>
      <c r="F1724" s="207" t="str">
        <f>IF(OR(D1724="",E1724=""),"",ROUND(D1724/LOOKUP(E1724,SMMLV!$A$2:$A$36,SMMLV!$D$2:$D$106),3))</f>
        <v/>
      </c>
    </row>
    <row r="1725" spans="5:6">
      <c r="E1725" s="176"/>
      <c r="F1725" s="207" t="str">
        <f>IF(OR(D1725="",E1725=""),"",ROUND(D1725/LOOKUP(E1725,SMMLV!$A$2:$A$36,SMMLV!$D$2:$D$106),3))</f>
        <v/>
      </c>
    </row>
    <row r="1726" spans="5:6">
      <c r="E1726" s="176"/>
      <c r="F1726" s="207" t="str">
        <f>IF(OR(D1726="",E1726=""),"",ROUND(D1726/LOOKUP(E1726,SMMLV!$A$2:$A$36,SMMLV!$D$2:$D$106),3))</f>
        <v/>
      </c>
    </row>
    <row r="1727" spans="5:6">
      <c r="E1727" s="176"/>
      <c r="F1727" s="207" t="str">
        <f>IF(OR(D1727="",E1727=""),"",ROUND(D1727/LOOKUP(E1727,SMMLV!$A$2:$A$36,SMMLV!$D$2:$D$106),3))</f>
        <v/>
      </c>
    </row>
    <row r="1728" spans="5:6">
      <c r="E1728" s="176"/>
      <c r="F1728" s="207" t="str">
        <f>IF(OR(D1728="",E1728=""),"",ROUND(D1728/LOOKUP(E1728,SMMLV!$A$2:$A$36,SMMLV!$D$2:$D$106),3))</f>
        <v/>
      </c>
    </row>
    <row r="1729" spans="5:6">
      <c r="E1729" s="176"/>
      <c r="F1729" s="207" t="str">
        <f>IF(OR(D1729="",E1729=""),"",ROUND(D1729/LOOKUP(E1729,SMMLV!$A$2:$A$36,SMMLV!$D$2:$D$106),3))</f>
        <v/>
      </c>
    </row>
    <row r="1730" spans="5:6">
      <c r="E1730" s="176"/>
      <c r="F1730" s="207" t="str">
        <f>IF(OR(D1730="",E1730=""),"",ROUND(D1730/LOOKUP(E1730,SMMLV!$A$2:$A$36,SMMLV!$D$2:$D$106),3))</f>
        <v/>
      </c>
    </row>
    <row r="1731" spans="5:6">
      <c r="E1731" s="176"/>
      <c r="F1731" s="207" t="str">
        <f>IF(OR(D1731="",E1731=""),"",ROUND(D1731/LOOKUP(E1731,SMMLV!$A$2:$A$36,SMMLV!$D$2:$D$106),3))</f>
        <v/>
      </c>
    </row>
    <row r="1732" spans="5:6">
      <c r="E1732" s="176"/>
      <c r="F1732" s="207" t="str">
        <f>IF(OR(D1732="",E1732=""),"",ROUND(D1732/LOOKUP(E1732,SMMLV!$A$2:$A$36,SMMLV!$D$2:$D$106),3))</f>
        <v/>
      </c>
    </row>
    <row r="1733" spans="5:6">
      <c r="E1733" s="176"/>
      <c r="F1733" s="207" t="str">
        <f>IF(OR(D1733="",E1733=""),"",ROUND(D1733/LOOKUP(E1733,SMMLV!$A$2:$A$36,SMMLV!$D$2:$D$106),3))</f>
        <v/>
      </c>
    </row>
    <row r="1734" spans="5:6">
      <c r="E1734" s="176"/>
      <c r="F1734" s="207" t="str">
        <f>IF(OR(D1734="",E1734=""),"",ROUND(D1734/LOOKUP(E1734,SMMLV!$A$2:$A$36,SMMLV!$D$2:$D$106),3))</f>
        <v/>
      </c>
    </row>
    <row r="1735" spans="5:6">
      <c r="E1735" s="176"/>
      <c r="F1735" s="207" t="str">
        <f>IF(OR(D1735="",E1735=""),"",ROUND(D1735/LOOKUP(E1735,SMMLV!$A$2:$A$36,SMMLV!$D$2:$D$106),3))</f>
        <v/>
      </c>
    </row>
    <row r="1736" spans="5:6">
      <c r="E1736" s="176"/>
      <c r="F1736" s="207" t="str">
        <f>IF(OR(D1736="",E1736=""),"",ROUND(D1736/LOOKUP(E1736,SMMLV!$A$2:$A$36,SMMLV!$D$2:$D$106),3))</f>
        <v/>
      </c>
    </row>
    <row r="1737" spans="5:6">
      <c r="E1737" s="176"/>
      <c r="F1737" s="207" t="str">
        <f>IF(OR(D1737="",E1737=""),"",ROUND(D1737/LOOKUP(E1737,SMMLV!$A$2:$A$36,SMMLV!$D$2:$D$106),3))</f>
        <v/>
      </c>
    </row>
    <row r="1738" spans="5:6">
      <c r="E1738" s="176"/>
      <c r="F1738" s="207" t="str">
        <f>IF(OR(D1738="",E1738=""),"",ROUND(D1738/LOOKUP(E1738,SMMLV!$A$2:$A$36,SMMLV!$D$2:$D$106),3))</f>
        <v/>
      </c>
    </row>
    <row r="1739" spans="5:6">
      <c r="E1739" s="176"/>
      <c r="F1739" s="207" t="str">
        <f>IF(OR(D1739="",E1739=""),"",ROUND(D1739/LOOKUP(E1739,SMMLV!$A$2:$A$36,SMMLV!$D$2:$D$106),3))</f>
        <v/>
      </c>
    </row>
    <row r="1740" spans="5:6">
      <c r="E1740" s="176"/>
      <c r="F1740" s="207" t="str">
        <f>IF(OR(D1740="",E1740=""),"",ROUND(D1740/LOOKUP(E1740,SMMLV!$A$2:$A$36,SMMLV!$D$2:$D$106),3))</f>
        <v/>
      </c>
    </row>
    <row r="1741" spans="5:6">
      <c r="E1741" s="176"/>
      <c r="F1741" s="207" t="str">
        <f>IF(OR(D1741="",E1741=""),"",ROUND(D1741/LOOKUP(E1741,SMMLV!$A$2:$A$36,SMMLV!$D$2:$D$106),3))</f>
        <v/>
      </c>
    </row>
    <row r="1742" spans="5:6">
      <c r="E1742" s="176"/>
      <c r="F1742" s="207" t="str">
        <f>IF(OR(D1742="",E1742=""),"",ROUND(D1742/LOOKUP(E1742,SMMLV!$A$2:$A$36,SMMLV!$D$2:$D$106),3))</f>
        <v/>
      </c>
    </row>
    <row r="1743" spans="5:6">
      <c r="E1743" s="176"/>
      <c r="F1743" s="207" t="str">
        <f>IF(OR(D1743="",E1743=""),"",ROUND(D1743/LOOKUP(E1743,SMMLV!$A$2:$A$36,SMMLV!$D$2:$D$106),3))</f>
        <v/>
      </c>
    </row>
    <row r="1744" spans="5:6">
      <c r="E1744" s="176"/>
      <c r="F1744" s="207" t="str">
        <f>IF(OR(D1744="",E1744=""),"",ROUND(D1744/LOOKUP(E1744,SMMLV!$A$2:$A$36,SMMLV!$D$2:$D$106),3))</f>
        <v/>
      </c>
    </row>
    <row r="1745" spans="5:6">
      <c r="E1745" s="176"/>
      <c r="F1745" s="207" t="str">
        <f>IF(OR(D1745="",E1745=""),"",ROUND(D1745/LOOKUP(E1745,SMMLV!$A$2:$A$36,SMMLV!$D$2:$D$106),3))</f>
        <v/>
      </c>
    </row>
    <row r="1746" spans="5:6">
      <c r="E1746" s="176"/>
      <c r="F1746" s="207" t="str">
        <f>IF(OR(D1746="",E1746=""),"",ROUND(D1746/LOOKUP(E1746,SMMLV!$A$2:$A$36,SMMLV!$D$2:$D$106),3))</f>
        <v/>
      </c>
    </row>
    <row r="1747" spans="5:6">
      <c r="E1747" s="176"/>
      <c r="F1747" s="207" t="str">
        <f>IF(OR(D1747="",E1747=""),"",ROUND(D1747/LOOKUP(E1747,SMMLV!$A$2:$A$36,SMMLV!$D$2:$D$106),3))</f>
        <v/>
      </c>
    </row>
    <row r="1748" spans="5:6">
      <c r="E1748" s="176"/>
      <c r="F1748" s="207" t="str">
        <f>IF(OR(D1748="",E1748=""),"",ROUND(D1748/LOOKUP(E1748,SMMLV!$A$2:$A$36,SMMLV!$D$2:$D$106),3))</f>
        <v/>
      </c>
    </row>
    <row r="1749" spans="5:6">
      <c r="E1749" s="176"/>
      <c r="F1749" s="207" t="str">
        <f>IF(OR(D1749="",E1749=""),"",ROUND(D1749/LOOKUP(E1749,SMMLV!$A$2:$A$36,SMMLV!$D$2:$D$106),3))</f>
        <v/>
      </c>
    </row>
    <row r="1750" spans="5:6">
      <c r="E1750" s="176"/>
      <c r="F1750" s="207" t="str">
        <f>IF(OR(D1750="",E1750=""),"",ROUND(D1750/LOOKUP(E1750,SMMLV!$A$2:$A$36,SMMLV!$D$2:$D$106),3))</f>
        <v/>
      </c>
    </row>
    <row r="1751" spans="5:6">
      <c r="E1751" s="176"/>
      <c r="F1751" s="207" t="str">
        <f>IF(OR(D1751="",E1751=""),"",ROUND(D1751/LOOKUP(E1751,SMMLV!$A$2:$A$36,SMMLV!$D$2:$D$106),3))</f>
        <v/>
      </c>
    </row>
    <row r="1752" spans="5:6">
      <c r="E1752" s="176"/>
      <c r="F1752" s="207" t="str">
        <f>IF(OR(D1752="",E1752=""),"",ROUND(D1752/LOOKUP(E1752,SMMLV!$A$2:$A$36,SMMLV!$D$2:$D$106),3))</f>
        <v/>
      </c>
    </row>
    <row r="1753" spans="5:6">
      <c r="E1753" s="176"/>
      <c r="F1753" s="207" t="str">
        <f>IF(OR(D1753="",E1753=""),"",ROUND(D1753/LOOKUP(E1753,SMMLV!$A$2:$A$36,SMMLV!$D$2:$D$106),3))</f>
        <v/>
      </c>
    </row>
    <row r="1754" spans="5:6">
      <c r="E1754" s="176"/>
      <c r="F1754" s="207" t="str">
        <f>IF(OR(D1754="",E1754=""),"",ROUND(D1754/LOOKUP(E1754,SMMLV!$A$2:$A$36,SMMLV!$D$2:$D$106),3))</f>
        <v/>
      </c>
    </row>
    <row r="1755" spans="5:6">
      <c r="E1755" s="176"/>
      <c r="F1755" s="207" t="str">
        <f>IF(OR(D1755="",E1755=""),"",ROUND(D1755/LOOKUP(E1755,SMMLV!$A$2:$A$36,SMMLV!$D$2:$D$106),3))</f>
        <v/>
      </c>
    </row>
    <row r="1756" spans="5:6">
      <c r="E1756" s="176"/>
      <c r="F1756" s="207" t="str">
        <f>IF(OR(D1756="",E1756=""),"",ROUND(D1756/LOOKUP(E1756,SMMLV!$A$2:$A$36,SMMLV!$D$2:$D$106),3))</f>
        <v/>
      </c>
    </row>
    <row r="1757" spans="5:6">
      <c r="E1757" s="176"/>
      <c r="F1757" s="207" t="str">
        <f>IF(OR(D1757="",E1757=""),"",ROUND(D1757/LOOKUP(E1757,SMMLV!$A$2:$A$36,SMMLV!$D$2:$D$106),3))</f>
        <v/>
      </c>
    </row>
    <row r="1758" spans="5:6">
      <c r="E1758" s="176"/>
      <c r="F1758" s="207" t="str">
        <f>IF(OR(D1758="",E1758=""),"",ROUND(D1758/LOOKUP(E1758,SMMLV!$A$2:$A$36,SMMLV!$D$2:$D$106),3))</f>
        <v/>
      </c>
    </row>
    <row r="1759" spans="5:6">
      <c r="E1759" s="176"/>
      <c r="F1759" s="207" t="str">
        <f>IF(OR(D1759="",E1759=""),"",ROUND(D1759/LOOKUP(E1759,SMMLV!$A$2:$A$36,SMMLV!$D$2:$D$106),3))</f>
        <v/>
      </c>
    </row>
    <row r="1760" spans="5:6">
      <c r="E1760" s="176"/>
      <c r="F1760" s="207" t="str">
        <f>IF(OR(D1760="",E1760=""),"",ROUND(D1760/LOOKUP(E1760,SMMLV!$A$2:$A$36,SMMLV!$D$2:$D$106),3))</f>
        <v/>
      </c>
    </row>
    <row r="1761" spans="5:6">
      <c r="E1761" s="176"/>
      <c r="F1761" s="207" t="str">
        <f>IF(OR(D1761="",E1761=""),"",ROUND(D1761/LOOKUP(E1761,SMMLV!$A$2:$A$36,SMMLV!$D$2:$D$106),3))</f>
        <v/>
      </c>
    </row>
    <row r="1762" spans="5:6">
      <c r="E1762" s="176"/>
      <c r="F1762" s="207" t="str">
        <f>IF(OR(D1762="",E1762=""),"",ROUND(D1762/LOOKUP(E1762,SMMLV!$A$2:$A$36,SMMLV!$D$2:$D$106),3))</f>
        <v/>
      </c>
    </row>
    <row r="1763" spans="5:6">
      <c r="E1763" s="176"/>
      <c r="F1763" s="207" t="str">
        <f>IF(OR(D1763="",E1763=""),"",ROUND(D1763/LOOKUP(E1763,SMMLV!$A$2:$A$36,SMMLV!$D$2:$D$106),3))</f>
        <v/>
      </c>
    </row>
    <row r="1764" spans="5:6">
      <c r="E1764" s="176"/>
      <c r="F1764" s="207" t="str">
        <f>IF(OR(D1764="",E1764=""),"",ROUND(D1764/LOOKUP(E1764,SMMLV!$A$2:$A$36,SMMLV!$D$2:$D$106),3))</f>
        <v/>
      </c>
    </row>
    <row r="1765" spans="5:6">
      <c r="E1765" s="176"/>
      <c r="F1765" s="207" t="str">
        <f>IF(OR(D1765="",E1765=""),"",ROUND(D1765/LOOKUP(E1765,SMMLV!$A$2:$A$36,SMMLV!$D$2:$D$106),3))</f>
        <v/>
      </c>
    </row>
    <row r="1766" spans="5:6">
      <c r="E1766" s="176"/>
      <c r="F1766" s="207" t="str">
        <f>IF(OR(D1766="",E1766=""),"",ROUND(D1766/LOOKUP(E1766,SMMLV!$A$2:$A$36,SMMLV!$D$2:$D$106),3))</f>
        <v/>
      </c>
    </row>
    <row r="1767" spans="5:6">
      <c r="E1767" s="176"/>
      <c r="F1767" s="207" t="str">
        <f>IF(OR(D1767="",E1767=""),"",ROUND(D1767/LOOKUP(E1767,SMMLV!$A$2:$A$36,SMMLV!$D$2:$D$106),3))</f>
        <v/>
      </c>
    </row>
    <row r="1768" spans="5:6">
      <c r="E1768" s="176"/>
      <c r="F1768" s="207" t="str">
        <f>IF(OR(D1768="",E1768=""),"",ROUND(D1768/LOOKUP(E1768,SMMLV!$A$2:$A$36,SMMLV!$D$2:$D$106),3))</f>
        <v/>
      </c>
    </row>
    <row r="1769" spans="5:6">
      <c r="E1769" s="176"/>
      <c r="F1769" s="207" t="str">
        <f>IF(OR(D1769="",E1769=""),"",ROUND(D1769/LOOKUP(E1769,SMMLV!$A$2:$A$36,SMMLV!$D$2:$D$106),3))</f>
        <v/>
      </c>
    </row>
    <row r="1770" spans="5:6">
      <c r="E1770" s="176"/>
      <c r="F1770" s="207" t="str">
        <f>IF(OR(D1770="",E1770=""),"",ROUND(D1770/LOOKUP(E1770,SMMLV!$A$2:$A$36,SMMLV!$D$2:$D$106),3))</f>
        <v/>
      </c>
    </row>
    <row r="1771" spans="5:6">
      <c r="E1771" s="176"/>
      <c r="F1771" s="207" t="str">
        <f>IF(OR(D1771="",E1771=""),"",ROUND(D1771/LOOKUP(E1771,SMMLV!$A$2:$A$36,SMMLV!$D$2:$D$106),3))</f>
        <v/>
      </c>
    </row>
    <row r="1772" spans="5:6">
      <c r="E1772" s="176"/>
      <c r="F1772" s="207" t="str">
        <f>IF(OR(D1772="",E1772=""),"",ROUND(D1772/LOOKUP(E1772,SMMLV!$A$2:$A$36,SMMLV!$D$2:$D$106),3))</f>
        <v/>
      </c>
    </row>
    <row r="1773" spans="5:6">
      <c r="E1773" s="176"/>
      <c r="F1773" s="207" t="str">
        <f>IF(OR(D1773="",E1773=""),"",ROUND(D1773/LOOKUP(E1773,SMMLV!$A$2:$A$36,SMMLV!$D$2:$D$106),3))</f>
        <v/>
      </c>
    </row>
    <row r="1774" spans="5:6">
      <c r="E1774" s="176"/>
      <c r="F1774" s="207" t="str">
        <f>IF(OR(D1774="",E1774=""),"",ROUND(D1774/LOOKUP(E1774,SMMLV!$A$2:$A$36,SMMLV!$D$2:$D$106),3))</f>
        <v/>
      </c>
    </row>
    <row r="1775" spans="5:6">
      <c r="E1775" s="176"/>
      <c r="F1775" s="207" t="str">
        <f>IF(OR(D1775="",E1775=""),"",ROUND(D1775/LOOKUP(E1775,SMMLV!$A$2:$A$36,SMMLV!$D$2:$D$106),3))</f>
        <v/>
      </c>
    </row>
    <row r="1776" spans="5:6">
      <c r="E1776" s="176"/>
      <c r="F1776" s="207" t="str">
        <f>IF(OR(D1776="",E1776=""),"",ROUND(D1776/LOOKUP(E1776,SMMLV!$A$2:$A$36,SMMLV!$D$2:$D$106),3))</f>
        <v/>
      </c>
    </row>
    <row r="1777" spans="5:6">
      <c r="E1777" s="176"/>
      <c r="F1777" s="207" t="str">
        <f>IF(OR(D1777="",E1777=""),"",ROUND(D1777/LOOKUP(E1777,SMMLV!$A$2:$A$36,SMMLV!$D$2:$D$106),3))</f>
        <v/>
      </c>
    </row>
    <row r="1778" spans="5:6">
      <c r="E1778" s="176"/>
      <c r="F1778" s="207" t="str">
        <f>IF(OR(D1778="",E1778=""),"",ROUND(D1778/LOOKUP(E1778,SMMLV!$A$2:$A$36,SMMLV!$D$2:$D$106),3))</f>
        <v/>
      </c>
    </row>
    <row r="1779" spans="5:6">
      <c r="E1779" s="176"/>
      <c r="F1779" s="207" t="str">
        <f>IF(OR(D1779="",E1779=""),"",ROUND(D1779/LOOKUP(E1779,SMMLV!$A$2:$A$36,SMMLV!$D$2:$D$106),3))</f>
        <v/>
      </c>
    </row>
    <row r="1780" spans="5:6">
      <c r="E1780" s="176"/>
      <c r="F1780" s="207" t="str">
        <f>IF(OR(D1780="",E1780=""),"",ROUND(D1780/LOOKUP(E1780,SMMLV!$A$2:$A$36,SMMLV!$D$2:$D$106),3))</f>
        <v/>
      </c>
    </row>
    <row r="1781" spans="5:6">
      <c r="E1781" s="176"/>
      <c r="F1781" s="207" t="str">
        <f>IF(OR(D1781="",E1781=""),"",ROUND(D1781/LOOKUP(E1781,SMMLV!$A$2:$A$36,SMMLV!$D$2:$D$106),3))</f>
        <v/>
      </c>
    </row>
    <row r="1782" spans="5:6">
      <c r="E1782" s="176"/>
      <c r="F1782" s="207" t="str">
        <f>IF(OR(D1782="",E1782=""),"",ROUND(D1782/LOOKUP(E1782,SMMLV!$A$2:$A$36,SMMLV!$D$2:$D$106),3))</f>
        <v/>
      </c>
    </row>
    <row r="1783" spans="5:6">
      <c r="E1783" s="176"/>
      <c r="F1783" s="207" t="str">
        <f>IF(OR(D1783="",E1783=""),"",ROUND(D1783/LOOKUP(E1783,SMMLV!$A$2:$A$36,SMMLV!$D$2:$D$106),3))</f>
        <v/>
      </c>
    </row>
    <row r="1784" spans="5:6">
      <c r="E1784" s="176"/>
      <c r="F1784" s="207" t="str">
        <f>IF(OR(D1784="",E1784=""),"",ROUND(D1784/LOOKUP(E1784,SMMLV!$A$2:$A$36,SMMLV!$D$2:$D$106),3))</f>
        <v/>
      </c>
    </row>
    <row r="1785" spans="5:6">
      <c r="E1785" s="176"/>
      <c r="F1785" s="207" t="str">
        <f>IF(OR(D1785="",E1785=""),"",ROUND(D1785/LOOKUP(E1785,SMMLV!$A$2:$A$36,SMMLV!$D$2:$D$106),3))</f>
        <v/>
      </c>
    </row>
    <row r="1786" spans="5:6">
      <c r="E1786" s="176"/>
      <c r="F1786" s="207" t="str">
        <f>IF(OR(D1786="",E1786=""),"",ROUND(D1786/LOOKUP(E1786,SMMLV!$A$2:$A$36,SMMLV!$D$2:$D$106),3))</f>
        <v/>
      </c>
    </row>
    <row r="1787" spans="5:6">
      <c r="E1787" s="176"/>
      <c r="F1787" s="207" t="str">
        <f>IF(OR(D1787="",E1787=""),"",ROUND(D1787/LOOKUP(E1787,SMMLV!$A$2:$A$36,SMMLV!$D$2:$D$106),3))</f>
        <v/>
      </c>
    </row>
    <row r="1788" spans="5:6">
      <c r="E1788" s="176"/>
      <c r="F1788" s="207" t="str">
        <f>IF(OR(D1788="",E1788=""),"",ROUND(D1788/LOOKUP(E1788,SMMLV!$A$2:$A$36,SMMLV!$D$2:$D$106),3))</f>
        <v/>
      </c>
    </row>
    <row r="1789" spans="5:6">
      <c r="E1789" s="176"/>
      <c r="F1789" s="207" t="str">
        <f>IF(OR(D1789="",E1789=""),"",ROUND(D1789/LOOKUP(E1789,SMMLV!$A$2:$A$36,SMMLV!$D$2:$D$106),3))</f>
        <v/>
      </c>
    </row>
    <row r="1790" spans="5:6">
      <c r="E1790" s="176"/>
      <c r="F1790" s="207" t="str">
        <f>IF(OR(D1790="",E1790=""),"",ROUND(D1790/LOOKUP(E1790,SMMLV!$A$2:$A$36,SMMLV!$D$2:$D$106),3))</f>
        <v/>
      </c>
    </row>
    <row r="1791" spans="5:6">
      <c r="E1791" s="176"/>
      <c r="F1791" s="207" t="str">
        <f>IF(OR(D1791="",E1791=""),"",ROUND(D1791/LOOKUP(E1791,SMMLV!$A$2:$A$36,SMMLV!$D$2:$D$106),3))</f>
        <v/>
      </c>
    </row>
    <row r="1792" spans="5:6">
      <c r="E1792" s="176"/>
      <c r="F1792" s="207" t="str">
        <f>IF(OR(D1792="",E1792=""),"",ROUND(D1792/LOOKUP(E1792,SMMLV!$A$2:$A$36,SMMLV!$D$2:$D$106),3))</f>
        <v/>
      </c>
    </row>
    <row r="1793" spans="5:6">
      <c r="E1793" s="176"/>
      <c r="F1793" s="207" t="str">
        <f>IF(OR(D1793="",E1793=""),"",ROUND(D1793/LOOKUP(E1793,SMMLV!$A$2:$A$36,SMMLV!$D$2:$D$106),3))</f>
        <v/>
      </c>
    </row>
    <row r="1794" spans="5:6">
      <c r="E1794" s="176"/>
      <c r="F1794" s="207" t="str">
        <f>IF(OR(D1794="",E1794=""),"",ROUND(D1794/LOOKUP(E1794,SMMLV!$A$2:$A$36,SMMLV!$D$2:$D$106),3))</f>
        <v/>
      </c>
    </row>
    <row r="1795" spans="5:6">
      <c r="E1795" s="176"/>
      <c r="F1795" s="207" t="str">
        <f>IF(OR(D1795="",E1795=""),"",ROUND(D1795/LOOKUP(E1795,SMMLV!$A$2:$A$36,SMMLV!$D$2:$D$106),3))</f>
        <v/>
      </c>
    </row>
    <row r="1796" spans="5:6">
      <c r="E1796" s="176"/>
      <c r="F1796" s="207" t="str">
        <f>IF(OR(D1796="",E1796=""),"",ROUND(D1796/LOOKUP(E1796,SMMLV!$A$2:$A$36,SMMLV!$D$2:$D$106),3))</f>
        <v/>
      </c>
    </row>
    <row r="1797" spans="5:6">
      <c r="E1797" s="176"/>
      <c r="F1797" s="207" t="str">
        <f>IF(OR(D1797="",E1797=""),"",ROUND(D1797/LOOKUP(E1797,SMMLV!$A$2:$A$36,SMMLV!$D$2:$D$106),3))</f>
        <v/>
      </c>
    </row>
    <row r="1798" spans="5:6">
      <c r="E1798" s="176"/>
      <c r="F1798" s="207" t="str">
        <f>IF(OR(D1798="",E1798=""),"",ROUND(D1798/LOOKUP(E1798,SMMLV!$A$2:$A$36,SMMLV!$D$2:$D$106),3))</f>
        <v/>
      </c>
    </row>
    <row r="1799" spans="5:6">
      <c r="E1799" s="176"/>
      <c r="F1799" s="207" t="str">
        <f>IF(OR(D1799="",E1799=""),"",ROUND(D1799/LOOKUP(E1799,SMMLV!$A$2:$A$36,SMMLV!$D$2:$D$106),3))</f>
        <v/>
      </c>
    </row>
    <row r="1800" spans="5:6">
      <c r="E1800" s="176"/>
      <c r="F1800" s="207" t="str">
        <f>IF(OR(D1800="",E1800=""),"",ROUND(D1800/LOOKUP(E1800,SMMLV!$A$2:$A$36,SMMLV!$D$2:$D$106),3))</f>
        <v/>
      </c>
    </row>
    <row r="1801" spans="5:6">
      <c r="E1801" s="176"/>
      <c r="F1801" s="207" t="str">
        <f>IF(OR(D1801="",E1801=""),"",ROUND(D1801/LOOKUP(E1801,SMMLV!$A$2:$A$36,SMMLV!$D$2:$D$106),3))</f>
        <v/>
      </c>
    </row>
    <row r="1802" spans="5:6">
      <c r="E1802" s="176"/>
      <c r="F1802" s="207" t="str">
        <f>IF(OR(D1802="",E1802=""),"",ROUND(D1802/LOOKUP(E1802,SMMLV!$A$2:$A$36,SMMLV!$D$2:$D$106),3))</f>
        <v/>
      </c>
    </row>
    <row r="1803" spans="5:6">
      <c r="E1803" s="176"/>
      <c r="F1803" s="207" t="str">
        <f>IF(OR(D1803="",E1803=""),"",ROUND(D1803/LOOKUP(E1803,SMMLV!$A$2:$A$36,SMMLV!$D$2:$D$106),3))</f>
        <v/>
      </c>
    </row>
    <row r="1804" spans="5:6">
      <c r="E1804" s="176"/>
      <c r="F1804" s="207" t="str">
        <f>IF(OR(D1804="",E1804=""),"",ROUND(D1804/LOOKUP(E1804,SMMLV!$A$2:$A$36,SMMLV!$D$2:$D$106),3))</f>
        <v/>
      </c>
    </row>
    <row r="1805" spans="5:6">
      <c r="E1805" s="176"/>
      <c r="F1805" s="207" t="str">
        <f>IF(OR(D1805="",E1805=""),"",ROUND(D1805/LOOKUP(E1805,SMMLV!$A$2:$A$36,SMMLV!$D$2:$D$106),3))</f>
        <v/>
      </c>
    </row>
    <row r="1806" spans="5:6">
      <c r="E1806" s="176"/>
      <c r="F1806" s="207" t="str">
        <f>IF(OR(D1806="",E1806=""),"",ROUND(D1806/LOOKUP(E1806,SMMLV!$A$2:$A$36,SMMLV!$D$2:$D$106),3))</f>
        <v/>
      </c>
    </row>
    <row r="1807" spans="5:6">
      <c r="E1807" s="176"/>
      <c r="F1807" s="207" t="str">
        <f>IF(OR(D1807="",E1807=""),"",ROUND(D1807/LOOKUP(E1807,SMMLV!$A$2:$A$36,SMMLV!$D$2:$D$106),3))</f>
        <v/>
      </c>
    </row>
    <row r="1808" spans="5:6">
      <c r="E1808" s="176"/>
      <c r="F1808" s="207" t="str">
        <f>IF(OR(D1808="",E1808=""),"",ROUND(D1808/LOOKUP(E1808,SMMLV!$A$2:$A$36,SMMLV!$D$2:$D$106),3))</f>
        <v/>
      </c>
    </row>
    <row r="1809" spans="5:6">
      <c r="E1809" s="176"/>
      <c r="F1809" s="207" t="str">
        <f>IF(OR(D1809="",E1809=""),"",ROUND(D1809/LOOKUP(E1809,SMMLV!$A$2:$A$36,SMMLV!$D$2:$D$106),3))</f>
        <v/>
      </c>
    </row>
    <row r="1810" spans="5:6">
      <c r="E1810" s="176"/>
      <c r="F1810" s="207" t="str">
        <f>IF(OR(D1810="",E1810=""),"",ROUND(D1810/LOOKUP(E1810,SMMLV!$A$2:$A$36,SMMLV!$D$2:$D$106),3))</f>
        <v/>
      </c>
    </row>
    <row r="1811" spans="5:6">
      <c r="E1811" s="176"/>
      <c r="F1811" s="207" t="str">
        <f>IF(OR(D1811="",E1811=""),"",ROUND(D1811/LOOKUP(E1811,SMMLV!$A$2:$A$36,SMMLV!$D$2:$D$106),3))</f>
        <v/>
      </c>
    </row>
    <row r="1812" spans="5:6">
      <c r="E1812" s="176"/>
      <c r="F1812" s="207" t="str">
        <f>IF(OR(D1812="",E1812=""),"",ROUND(D1812/LOOKUP(E1812,SMMLV!$A$2:$A$36,SMMLV!$D$2:$D$106),3))</f>
        <v/>
      </c>
    </row>
    <row r="1813" spans="5:6">
      <c r="E1813" s="176"/>
      <c r="F1813" s="207" t="str">
        <f>IF(OR(D1813="",E1813=""),"",ROUND(D1813/LOOKUP(E1813,SMMLV!$A$2:$A$36,SMMLV!$D$2:$D$106),3))</f>
        <v/>
      </c>
    </row>
    <row r="1814" spans="5:6">
      <c r="E1814" s="176"/>
      <c r="F1814" s="207" t="str">
        <f>IF(OR(D1814="",E1814=""),"",ROUND(D1814/LOOKUP(E1814,SMMLV!$A$2:$A$36,SMMLV!$D$2:$D$106),3))</f>
        <v/>
      </c>
    </row>
    <row r="1815" spans="5:6">
      <c r="E1815" s="176"/>
      <c r="F1815" s="207" t="str">
        <f>IF(OR(D1815="",E1815=""),"",ROUND(D1815/LOOKUP(E1815,SMMLV!$A$2:$A$36,SMMLV!$D$2:$D$106),3))</f>
        <v/>
      </c>
    </row>
    <row r="1816" spans="5:6">
      <c r="E1816" s="176"/>
      <c r="F1816" s="207" t="str">
        <f>IF(OR(D1816="",E1816=""),"",ROUND(D1816/LOOKUP(E1816,SMMLV!$A$2:$A$36,SMMLV!$D$2:$D$106),3))</f>
        <v/>
      </c>
    </row>
    <row r="1817" spans="5:6">
      <c r="E1817" s="176"/>
      <c r="F1817" s="207" t="str">
        <f>IF(OR(D1817="",E1817=""),"",ROUND(D1817/LOOKUP(E1817,SMMLV!$A$2:$A$36,SMMLV!$D$2:$D$106),3))</f>
        <v/>
      </c>
    </row>
    <row r="1818" spans="5:6">
      <c r="E1818" s="176"/>
      <c r="F1818" s="207" t="str">
        <f>IF(OR(D1818="",E1818=""),"",ROUND(D1818/LOOKUP(E1818,SMMLV!$A$2:$A$36,SMMLV!$D$2:$D$106),3))</f>
        <v/>
      </c>
    </row>
    <row r="1819" spans="5:6">
      <c r="E1819" s="176"/>
      <c r="F1819" s="207" t="str">
        <f>IF(OR(D1819="",E1819=""),"",ROUND(D1819/LOOKUP(E1819,SMMLV!$A$2:$A$36,SMMLV!$D$2:$D$106),3))</f>
        <v/>
      </c>
    </row>
    <row r="1820" spans="5:6">
      <c r="E1820" s="176"/>
      <c r="F1820" s="207" t="str">
        <f>IF(OR(D1820="",E1820=""),"",ROUND(D1820/LOOKUP(E1820,SMMLV!$A$2:$A$36,SMMLV!$D$2:$D$106),3))</f>
        <v/>
      </c>
    </row>
    <row r="1821" spans="5:6">
      <c r="E1821" s="176"/>
      <c r="F1821" s="207" t="str">
        <f>IF(OR(D1821="",E1821=""),"",ROUND(D1821/LOOKUP(E1821,SMMLV!$A$2:$A$36,SMMLV!$D$2:$D$106),3))</f>
        <v/>
      </c>
    </row>
    <row r="1822" spans="5:6">
      <c r="E1822" s="176"/>
      <c r="F1822" s="207" t="str">
        <f>IF(OR(D1822="",E1822=""),"",ROUND(D1822/LOOKUP(E1822,SMMLV!$A$2:$A$36,SMMLV!$D$2:$D$106),3))</f>
        <v/>
      </c>
    </row>
    <row r="1823" spans="5:6">
      <c r="E1823" s="176"/>
      <c r="F1823" s="207" t="str">
        <f>IF(OR(D1823="",E1823=""),"",ROUND(D1823/LOOKUP(E1823,SMMLV!$A$2:$A$36,SMMLV!$D$2:$D$106),3))</f>
        <v/>
      </c>
    </row>
    <row r="1824" spans="5:6">
      <c r="E1824" s="176"/>
      <c r="F1824" s="207" t="str">
        <f>IF(OR(D1824="",E1824=""),"",ROUND(D1824/LOOKUP(E1824,SMMLV!$A$2:$A$36,SMMLV!$D$2:$D$106),3))</f>
        <v/>
      </c>
    </row>
    <row r="1825" spans="5:6">
      <c r="E1825" s="176"/>
      <c r="F1825" s="207" t="str">
        <f>IF(OR(D1825="",E1825=""),"",ROUND(D1825/LOOKUP(E1825,SMMLV!$A$2:$A$36,SMMLV!$D$2:$D$106),3))</f>
        <v/>
      </c>
    </row>
    <row r="1826" spans="5:6">
      <c r="E1826" s="176"/>
      <c r="F1826" s="207" t="str">
        <f>IF(OR(D1826="",E1826=""),"",ROUND(D1826/LOOKUP(E1826,SMMLV!$A$2:$A$36,SMMLV!$D$2:$D$106),3))</f>
        <v/>
      </c>
    </row>
    <row r="1827" spans="5:6">
      <c r="E1827" s="176"/>
      <c r="F1827" s="207" t="str">
        <f>IF(OR(D1827="",E1827=""),"",ROUND(D1827/LOOKUP(E1827,SMMLV!$A$2:$A$36,SMMLV!$D$2:$D$106),3))</f>
        <v/>
      </c>
    </row>
    <row r="1828" spans="5:6">
      <c r="E1828" s="176"/>
      <c r="F1828" s="207" t="str">
        <f>IF(OR(D1828="",E1828=""),"",ROUND(D1828/LOOKUP(E1828,SMMLV!$A$2:$A$36,SMMLV!$D$2:$D$106),3))</f>
        <v/>
      </c>
    </row>
    <row r="1829" spans="5:6">
      <c r="E1829" s="176"/>
      <c r="F1829" s="207" t="str">
        <f>IF(OR(D1829="",E1829=""),"",ROUND(D1829/LOOKUP(E1829,SMMLV!$A$2:$A$36,SMMLV!$D$2:$D$106),3))</f>
        <v/>
      </c>
    </row>
    <row r="1830" spans="5:6">
      <c r="E1830" s="176"/>
      <c r="F1830" s="207" t="str">
        <f>IF(OR(D1830="",E1830=""),"",ROUND(D1830/LOOKUP(E1830,SMMLV!$A$2:$A$36,SMMLV!$D$2:$D$106),3))</f>
        <v/>
      </c>
    </row>
    <row r="1831" spans="5:6">
      <c r="E1831" s="176"/>
      <c r="F1831" s="207" t="str">
        <f>IF(OR(D1831="",E1831=""),"",ROUND(D1831/LOOKUP(E1831,SMMLV!$A$2:$A$36,SMMLV!$D$2:$D$106),3))</f>
        <v/>
      </c>
    </row>
    <row r="1832" spans="5:6">
      <c r="E1832" s="176"/>
      <c r="F1832" s="207" t="str">
        <f>IF(OR(D1832="",E1832=""),"",ROUND(D1832/LOOKUP(E1832,SMMLV!$A$2:$A$36,SMMLV!$D$2:$D$106),3))</f>
        <v/>
      </c>
    </row>
    <row r="1833" spans="5:6">
      <c r="E1833" s="176"/>
      <c r="F1833" s="207" t="str">
        <f>IF(OR(D1833="",E1833=""),"",ROUND(D1833/LOOKUP(E1833,SMMLV!$A$2:$A$36,SMMLV!$D$2:$D$106),3))</f>
        <v/>
      </c>
    </row>
    <row r="1834" spans="5:6">
      <c r="E1834" s="176"/>
      <c r="F1834" s="207" t="str">
        <f>IF(OR(D1834="",E1834=""),"",ROUND(D1834/LOOKUP(E1834,SMMLV!$A$2:$A$36,SMMLV!$D$2:$D$106),3))</f>
        <v/>
      </c>
    </row>
    <row r="1835" spans="5:6">
      <c r="E1835" s="176"/>
      <c r="F1835" s="207" t="str">
        <f>IF(OR(D1835="",E1835=""),"",ROUND(D1835/LOOKUP(E1835,SMMLV!$A$2:$A$36,SMMLV!$D$2:$D$106),3))</f>
        <v/>
      </c>
    </row>
    <row r="1836" spans="5:6">
      <c r="E1836" s="176"/>
      <c r="F1836" s="207" t="str">
        <f>IF(OR(D1836="",E1836=""),"",ROUND(D1836/LOOKUP(E1836,SMMLV!$A$2:$A$36,SMMLV!$D$2:$D$106),3))</f>
        <v/>
      </c>
    </row>
    <row r="1837" spans="5:6">
      <c r="E1837" s="176"/>
      <c r="F1837" s="207" t="str">
        <f>IF(OR(D1837="",E1837=""),"",ROUND(D1837/LOOKUP(E1837,SMMLV!$A$2:$A$36,SMMLV!$D$2:$D$106),3))</f>
        <v/>
      </c>
    </row>
    <row r="1838" spans="5:6">
      <c r="E1838" s="176"/>
      <c r="F1838" s="207" t="str">
        <f>IF(OR(D1838="",E1838=""),"",ROUND(D1838/LOOKUP(E1838,SMMLV!$A$2:$A$36,SMMLV!$D$2:$D$106),3))</f>
        <v/>
      </c>
    </row>
    <row r="1839" spans="5:6">
      <c r="E1839" s="176"/>
      <c r="F1839" s="207" t="str">
        <f>IF(OR(D1839="",E1839=""),"",ROUND(D1839/LOOKUP(E1839,SMMLV!$A$2:$A$36,SMMLV!$D$2:$D$106),3))</f>
        <v/>
      </c>
    </row>
    <row r="1840" spans="5:6">
      <c r="E1840" s="176"/>
      <c r="F1840" s="207" t="str">
        <f>IF(OR(D1840="",E1840=""),"",ROUND(D1840/LOOKUP(E1840,SMMLV!$A$2:$A$36,SMMLV!$D$2:$D$106),3))</f>
        <v/>
      </c>
    </row>
    <row r="1841" spans="5:6">
      <c r="E1841" s="176"/>
      <c r="F1841" s="207" t="str">
        <f>IF(OR(D1841="",E1841=""),"",ROUND(D1841/LOOKUP(E1841,SMMLV!$A$2:$A$36,SMMLV!$D$2:$D$106),3))</f>
        <v/>
      </c>
    </row>
    <row r="1842" spans="5:6">
      <c r="E1842" s="176"/>
      <c r="F1842" s="207" t="str">
        <f>IF(OR(D1842="",E1842=""),"",ROUND(D1842/LOOKUP(E1842,SMMLV!$A$2:$A$36,SMMLV!$D$2:$D$106),3))</f>
        <v/>
      </c>
    </row>
    <row r="1843" spans="5:6">
      <c r="E1843" s="176"/>
      <c r="F1843" s="207" t="str">
        <f>IF(OR(D1843="",E1843=""),"",ROUND(D1843/LOOKUP(E1843,SMMLV!$A$2:$A$36,SMMLV!$D$2:$D$106),3))</f>
        <v/>
      </c>
    </row>
    <row r="1844" spans="5:6">
      <c r="E1844" s="176"/>
      <c r="F1844" s="207" t="str">
        <f>IF(OR(D1844="",E1844=""),"",ROUND(D1844/LOOKUP(E1844,SMMLV!$A$2:$A$36,SMMLV!$D$2:$D$106),3))</f>
        <v/>
      </c>
    </row>
    <row r="1845" spans="5:6">
      <c r="E1845" s="176"/>
      <c r="F1845" s="207" t="str">
        <f>IF(OR(D1845="",E1845=""),"",ROUND(D1845/LOOKUP(E1845,SMMLV!$A$2:$A$36,SMMLV!$D$2:$D$106),3))</f>
        <v/>
      </c>
    </row>
    <row r="1846" spans="5:6">
      <c r="E1846" s="176"/>
      <c r="F1846" s="207" t="str">
        <f>IF(OR(D1846="",E1846=""),"",ROUND(D1846/LOOKUP(E1846,SMMLV!$A$2:$A$36,SMMLV!$D$2:$D$106),3))</f>
        <v/>
      </c>
    </row>
    <row r="1847" spans="5:6">
      <c r="E1847" s="176"/>
      <c r="F1847" s="207" t="str">
        <f>IF(OR(D1847="",E1847=""),"",ROUND(D1847/LOOKUP(E1847,SMMLV!$A$2:$A$36,SMMLV!$D$2:$D$106),3))</f>
        <v/>
      </c>
    </row>
    <row r="1848" spans="5:6">
      <c r="E1848" s="176"/>
      <c r="F1848" s="207" t="str">
        <f>IF(OR(D1848="",E1848=""),"",ROUND(D1848/LOOKUP(E1848,SMMLV!$A$2:$A$36,SMMLV!$D$2:$D$106),3))</f>
        <v/>
      </c>
    </row>
    <row r="1849" spans="5:6">
      <c r="E1849" s="176"/>
      <c r="F1849" s="207" t="str">
        <f>IF(OR(D1849="",E1849=""),"",ROUND(D1849/LOOKUP(E1849,SMMLV!$A$2:$A$36,SMMLV!$D$2:$D$106),3))</f>
        <v/>
      </c>
    </row>
    <row r="1850" spans="5:6">
      <c r="E1850" s="176"/>
      <c r="F1850" s="207" t="str">
        <f>IF(OR(D1850="",E1850=""),"",ROUND(D1850/LOOKUP(E1850,SMMLV!$A$2:$A$36,SMMLV!$D$2:$D$106),3))</f>
        <v/>
      </c>
    </row>
    <row r="1851" spans="5:6">
      <c r="E1851" s="176"/>
      <c r="F1851" s="207" t="str">
        <f>IF(OR(D1851="",E1851=""),"",ROUND(D1851/LOOKUP(E1851,SMMLV!$A$2:$A$36,SMMLV!$D$2:$D$106),3))</f>
        <v/>
      </c>
    </row>
    <row r="1852" spans="5:6">
      <c r="E1852" s="176"/>
      <c r="F1852" s="207" t="str">
        <f>IF(OR(D1852="",E1852=""),"",ROUND(D1852/LOOKUP(E1852,SMMLV!$A$2:$A$36,SMMLV!$D$2:$D$106),3))</f>
        <v/>
      </c>
    </row>
    <row r="1853" spans="5:6">
      <c r="E1853" s="176"/>
      <c r="F1853" s="207" t="str">
        <f>IF(OR(D1853="",E1853=""),"",ROUND(D1853/LOOKUP(E1853,SMMLV!$A$2:$A$36,SMMLV!$D$2:$D$106),3))</f>
        <v/>
      </c>
    </row>
    <row r="1854" spans="5:6">
      <c r="E1854" s="176"/>
      <c r="F1854" s="207" t="str">
        <f>IF(OR(D1854="",E1854=""),"",ROUND(D1854/LOOKUP(E1854,SMMLV!$A$2:$A$36,SMMLV!$D$2:$D$106),3))</f>
        <v/>
      </c>
    </row>
    <row r="1855" spans="5:6">
      <c r="E1855" s="176"/>
      <c r="F1855" s="207" t="str">
        <f>IF(OR(D1855="",E1855=""),"",ROUND(D1855/LOOKUP(E1855,SMMLV!$A$2:$A$36,SMMLV!$D$2:$D$106),3))</f>
        <v/>
      </c>
    </row>
    <row r="1856" spans="5:6">
      <c r="E1856" s="176"/>
      <c r="F1856" s="207" t="str">
        <f>IF(OR(D1856="",E1856=""),"",ROUND(D1856/LOOKUP(E1856,SMMLV!$A$2:$A$36,SMMLV!$D$2:$D$106),3))</f>
        <v/>
      </c>
    </row>
    <row r="1857" spans="5:6">
      <c r="E1857" s="176"/>
      <c r="F1857" s="207" t="str">
        <f>IF(OR(D1857="",E1857=""),"",ROUND(D1857/LOOKUP(E1857,SMMLV!$A$2:$A$36,SMMLV!$D$2:$D$106),3))</f>
        <v/>
      </c>
    </row>
    <row r="1858" spans="5:6">
      <c r="E1858" s="176"/>
      <c r="F1858" s="207" t="str">
        <f>IF(OR(D1858="",E1858=""),"",ROUND(D1858/LOOKUP(E1858,SMMLV!$A$2:$A$36,SMMLV!$D$2:$D$106),3))</f>
        <v/>
      </c>
    </row>
    <row r="1859" spans="5:6">
      <c r="E1859" s="176"/>
      <c r="F1859" s="207" t="str">
        <f>IF(OR(D1859="",E1859=""),"",ROUND(D1859/LOOKUP(E1859,SMMLV!$A$2:$A$36,SMMLV!$D$2:$D$106),3))</f>
        <v/>
      </c>
    </row>
    <row r="1860" spans="5:6">
      <c r="E1860" s="176"/>
      <c r="F1860" s="207" t="str">
        <f>IF(OR(D1860="",E1860=""),"",ROUND(D1860/LOOKUP(E1860,SMMLV!$A$2:$A$36,SMMLV!$D$2:$D$106),3))</f>
        <v/>
      </c>
    </row>
    <row r="1861" spans="5:6">
      <c r="E1861" s="176"/>
      <c r="F1861" s="207" t="str">
        <f>IF(OR(D1861="",E1861=""),"",ROUND(D1861/LOOKUP(E1861,SMMLV!$A$2:$A$36,SMMLV!$D$2:$D$106),3))</f>
        <v/>
      </c>
    </row>
    <row r="1862" spans="5:6">
      <c r="E1862" s="176"/>
      <c r="F1862" s="207" t="str">
        <f>IF(OR(D1862="",E1862=""),"",ROUND(D1862/LOOKUP(E1862,SMMLV!$A$2:$A$36,SMMLV!$D$2:$D$106),3))</f>
        <v/>
      </c>
    </row>
    <row r="1863" spans="5:6">
      <c r="E1863" s="176"/>
      <c r="F1863" s="207" t="str">
        <f>IF(OR(D1863="",E1863=""),"",ROUND(D1863/LOOKUP(E1863,SMMLV!$A$2:$A$36,SMMLV!$D$2:$D$106),3))</f>
        <v/>
      </c>
    </row>
    <row r="1864" spans="5:6">
      <c r="E1864" s="176"/>
      <c r="F1864" s="207" t="str">
        <f>IF(OR(D1864="",E1864=""),"",ROUND(D1864/LOOKUP(E1864,SMMLV!$A$2:$A$36,SMMLV!$D$2:$D$106),3))</f>
        <v/>
      </c>
    </row>
    <row r="1865" spans="5:6">
      <c r="E1865" s="176"/>
      <c r="F1865" s="207" t="str">
        <f>IF(OR(D1865="",E1865=""),"",ROUND(D1865/LOOKUP(E1865,SMMLV!$A$2:$A$36,SMMLV!$D$2:$D$106),3))</f>
        <v/>
      </c>
    </row>
    <row r="1866" spans="5:6">
      <c r="E1866" s="176"/>
      <c r="F1866" s="207" t="str">
        <f>IF(OR(D1866="",E1866=""),"",ROUND(D1866/LOOKUP(E1866,SMMLV!$A$2:$A$36,SMMLV!$D$2:$D$106),3))</f>
        <v/>
      </c>
    </row>
    <row r="1867" spans="5:6">
      <c r="E1867" s="176"/>
      <c r="F1867" s="207" t="str">
        <f>IF(OR(D1867="",E1867=""),"",ROUND(D1867/LOOKUP(E1867,SMMLV!$A$2:$A$36,SMMLV!$D$2:$D$106),3))</f>
        <v/>
      </c>
    </row>
    <row r="1868" spans="5:6">
      <c r="E1868" s="176"/>
      <c r="F1868" s="207" t="str">
        <f>IF(OR(D1868="",E1868=""),"",ROUND(D1868/LOOKUP(E1868,SMMLV!$A$2:$A$36,SMMLV!$D$2:$D$106),3))</f>
        <v/>
      </c>
    </row>
    <row r="1869" spans="5:6">
      <c r="E1869" s="176"/>
      <c r="F1869" s="207" t="str">
        <f>IF(OR(D1869="",E1869=""),"",ROUND(D1869/LOOKUP(E1869,SMMLV!$A$2:$A$36,SMMLV!$D$2:$D$106),3))</f>
        <v/>
      </c>
    </row>
    <row r="1870" spans="5:6">
      <c r="E1870" s="176"/>
      <c r="F1870" s="207" t="str">
        <f>IF(OR(D1870="",E1870=""),"",ROUND(D1870/LOOKUP(E1870,SMMLV!$A$2:$A$36,SMMLV!$D$2:$D$106),3))</f>
        <v/>
      </c>
    </row>
    <row r="1871" spans="5:6">
      <c r="E1871" s="176"/>
      <c r="F1871" s="207" t="str">
        <f>IF(OR(D1871="",E1871=""),"",ROUND(D1871/LOOKUP(E1871,SMMLV!$A$2:$A$36,SMMLV!$D$2:$D$106),3))</f>
        <v/>
      </c>
    </row>
    <row r="1872" spans="5:6">
      <c r="E1872" s="176"/>
      <c r="F1872" s="207" t="str">
        <f>IF(OR(D1872="",E1872=""),"",ROUND(D1872/LOOKUP(E1872,SMMLV!$A$2:$A$36,SMMLV!$D$2:$D$106),3))</f>
        <v/>
      </c>
    </row>
    <row r="1873" spans="5:6">
      <c r="E1873" s="176"/>
      <c r="F1873" s="207" t="str">
        <f>IF(OR(D1873="",E1873=""),"",ROUND(D1873/LOOKUP(E1873,SMMLV!$A$2:$A$36,SMMLV!$D$2:$D$106),3))</f>
        <v/>
      </c>
    </row>
    <row r="1874" spans="5:6">
      <c r="E1874" s="176"/>
      <c r="F1874" s="207" t="str">
        <f>IF(OR(D1874="",E1874=""),"",ROUND(D1874/LOOKUP(E1874,SMMLV!$A$2:$A$36,SMMLV!$D$2:$D$106),3))</f>
        <v/>
      </c>
    </row>
    <row r="1875" spans="5:6">
      <c r="E1875" s="176"/>
      <c r="F1875" s="207" t="str">
        <f>IF(OR(D1875="",E1875=""),"",ROUND(D1875/LOOKUP(E1875,SMMLV!$A$2:$A$36,SMMLV!$D$2:$D$106),3))</f>
        <v/>
      </c>
    </row>
    <row r="1876" spans="5:6">
      <c r="E1876" s="176"/>
      <c r="F1876" s="207" t="str">
        <f>IF(OR(D1876="",E1876=""),"",ROUND(D1876/LOOKUP(E1876,SMMLV!$A$2:$A$36,SMMLV!$D$2:$D$106),3))</f>
        <v/>
      </c>
    </row>
    <row r="1877" spans="5:6">
      <c r="E1877" s="176"/>
      <c r="F1877" s="207" t="str">
        <f>IF(OR(D1877="",E1877=""),"",ROUND(D1877/LOOKUP(E1877,SMMLV!$A$2:$A$36,SMMLV!$D$2:$D$106),3))</f>
        <v/>
      </c>
    </row>
    <row r="1878" spans="5:6">
      <c r="E1878" s="176"/>
      <c r="F1878" s="207" t="str">
        <f>IF(OR(D1878="",E1878=""),"",ROUND(D1878/LOOKUP(E1878,SMMLV!$A$2:$A$36,SMMLV!$D$2:$D$106),3))</f>
        <v/>
      </c>
    </row>
    <row r="1879" spans="5:6">
      <c r="E1879" s="176"/>
      <c r="F1879" s="207" t="str">
        <f>IF(OR(D1879="",E1879=""),"",ROUND(D1879/LOOKUP(E1879,SMMLV!$A$2:$A$36,SMMLV!$D$2:$D$106),3))</f>
        <v/>
      </c>
    </row>
    <row r="1880" spans="5:6">
      <c r="E1880" s="176"/>
      <c r="F1880" s="207" t="str">
        <f>IF(OR(D1880="",E1880=""),"",ROUND(D1880/LOOKUP(E1880,SMMLV!$A$2:$A$36,SMMLV!$D$2:$D$106),3))</f>
        <v/>
      </c>
    </row>
    <row r="1881" spans="5:6">
      <c r="E1881" s="176"/>
      <c r="F1881" s="207" t="str">
        <f>IF(OR(D1881="",E1881=""),"",ROUND(D1881/LOOKUP(E1881,SMMLV!$A$2:$A$36,SMMLV!$D$2:$D$106),3))</f>
        <v/>
      </c>
    </row>
    <row r="1882" spans="5:6">
      <c r="E1882" s="176"/>
      <c r="F1882" s="207" t="str">
        <f>IF(OR(D1882="",E1882=""),"",ROUND(D1882/LOOKUP(E1882,SMMLV!$A$2:$A$36,SMMLV!$D$2:$D$106),3))</f>
        <v/>
      </c>
    </row>
    <row r="1883" spans="5:6">
      <c r="E1883" s="176"/>
      <c r="F1883" s="207" t="str">
        <f>IF(OR(D1883="",E1883=""),"",ROUND(D1883/LOOKUP(E1883,SMMLV!$A$2:$A$36,SMMLV!$D$2:$D$106),3))</f>
        <v/>
      </c>
    </row>
    <row r="1884" spans="5:6">
      <c r="E1884" s="176"/>
      <c r="F1884" s="207" t="str">
        <f>IF(OR(D1884="",E1884=""),"",ROUND(D1884/LOOKUP(E1884,SMMLV!$A$2:$A$36,SMMLV!$D$2:$D$106),3))</f>
        <v/>
      </c>
    </row>
    <row r="1885" spans="5:6">
      <c r="E1885" s="176"/>
      <c r="F1885" s="207" t="str">
        <f>IF(OR(D1885="",E1885=""),"",ROUND(D1885/LOOKUP(E1885,SMMLV!$A$2:$A$36,SMMLV!$D$2:$D$106),3))</f>
        <v/>
      </c>
    </row>
    <row r="1886" spans="5:6">
      <c r="F1886" s="207" t="str">
        <f>IF(OR(D1886="",E1886=""),"",ROUND(D1886/LOOKUP(E1886,SMMLV!$A$2:$A$36,SMMLV!$D$2:$D$106),3))</f>
        <v/>
      </c>
    </row>
    <row r="1887" spans="5:6">
      <c r="F1887" s="207" t="str">
        <f>IF(OR(D1887="",E1887=""),"",ROUND(D1887/LOOKUP(E1887,SMMLV!$A$2:$A$36,SMMLV!$D$2:$D$106),3))</f>
        <v/>
      </c>
    </row>
    <row r="1888" spans="5:6">
      <c r="F1888" s="207" t="str">
        <f>IF(OR(D1888="",E1888=""),"",ROUND(D1888/LOOKUP(E1888,SMMLV!$A$2:$A$36,SMMLV!$D$2:$D$106),3))</f>
        <v/>
      </c>
    </row>
    <row r="1889" spans="6:6">
      <c r="F1889" s="207" t="str">
        <f>IF(OR(D1889="",E1889=""),"",ROUND(D1889/LOOKUP(E1889,SMMLV!$A$2:$A$36,SMMLV!$D$2:$D$106),3))</f>
        <v/>
      </c>
    </row>
    <row r="1890" spans="6:6">
      <c r="F1890" s="207" t="str">
        <f>IF(OR(D1890="",E1890=""),"",ROUND(D1890/LOOKUP(E1890,SMMLV!$A$2:$A$36,SMMLV!$D$2:$D$106),3))</f>
        <v/>
      </c>
    </row>
    <row r="1891" spans="6:6">
      <c r="F1891" s="207" t="str">
        <f>IF(OR(D1891="",E1891=""),"",ROUND(D1891/LOOKUP(E1891,SMMLV!$A$2:$A$36,SMMLV!$D$2:$D$106),3))</f>
        <v/>
      </c>
    </row>
    <row r="1892" spans="6:6">
      <c r="F1892" s="207" t="str">
        <f>IF(OR(D1892="",E1892=""),"",ROUND(D1892/LOOKUP(E1892,SMMLV!$A$2:$A$36,SMMLV!$D$2:$D$106),3))</f>
        <v/>
      </c>
    </row>
    <row r="1893" spans="6:6">
      <c r="F1893" s="207" t="str">
        <f>IF(OR(D1893="",E1893=""),"",ROUND(D1893/LOOKUP(E1893,SMMLV!$A$2:$A$36,SMMLV!$D$2:$D$106),3))</f>
        <v/>
      </c>
    </row>
    <row r="1894" spans="6:6">
      <c r="F1894" s="207" t="str">
        <f>IF(OR(D1894="",E1894=""),"",ROUND(D1894/LOOKUP(E1894,SMMLV!$A$2:$A$36,SMMLV!$D$2:$D$106),3))</f>
        <v/>
      </c>
    </row>
    <row r="1895" spans="6:6">
      <c r="F1895" s="207" t="str">
        <f>IF(OR(D1895="",E1895=""),"",ROUND(D1895/LOOKUP(E1895,SMMLV!$A$2:$A$36,SMMLV!$D$2:$D$106),3))</f>
        <v/>
      </c>
    </row>
    <row r="1896" spans="6:6">
      <c r="F1896" s="207" t="str">
        <f>IF(OR(D1896="",E1896=""),"",ROUND(D1896/LOOKUP(E1896,SMMLV!$A$2:$A$36,SMMLV!$D$2:$D$106),3))</f>
        <v/>
      </c>
    </row>
    <row r="1897" spans="6:6">
      <c r="F1897" s="207" t="str">
        <f>IF(OR(D1897="",E1897=""),"",ROUND(D1897/LOOKUP(E1897,SMMLV!$A$2:$A$36,SMMLV!$D$2:$D$106),3))</f>
        <v/>
      </c>
    </row>
    <row r="1898" spans="6:6">
      <c r="F1898" s="207" t="str">
        <f>IF(OR(D1898="",E1898=""),"",ROUND(D1898/LOOKUP(E1898,SMMLV!$A$2:$A$36,SMMLV!$D$2:$D$106),3))</f>
        <v/>
      </c>
    </row>
    <row r="1899" spans="6:6">
      <c r="F1899" s="207" t="str">
        <f>IF(OR(D1899="",E1899=""),"",ROUND(D1899/LOOKUP(E1899,SMMLV!$A$2:$A$36,SMMLV!$D$2:$D$106),3))</f>
        <v/>
      </c>
    </row>
    <row r="1900" spans="6:6">
      <c r="F1900" s="207" t="str">
        <f>IF(OR(D1900="",E1900=""),"",ROUND(D1900/LOOKUP(E1900,SMMLV!$A$2:$A$36,SMMLV!$D$2:$D$106),3))</f>
        <v/>
      </c>
    </row>
    <row r="1901" spans="6:6">
      <c r="F1901" s="207" t="str">
        <f>IF(OR(D1901="",E1901=""),"",ROUND(D1901/LOOKUP(E1901,SMMLV!$A$2:$A$36,SMMLV!$D$2:$D$106),3))</f>
        <v/>
      </c>
    </row>
    <row r="1902" spans="6:6">
      <c r="F1902" s="207" t="str">
        <f>IF(OR(D1902="",E1902=""),"",ROUND(D1902/LOOKUP(E1902,SMMLV!$A$2:$A$36,SMMLV!$D$2:$D$106),3))</f>
        <v/>
      </c>
    </row>
    <row r="1903" spans="6:6">
      <c r="F1903" s="207" t="str">
        <f>IF(OR(D1903="",E1903=""),"",ROUND(D1903/LOOKUP(E1903,SMMLV!$A$2:$A$36,SMMLV!$D$2:$D$106),3))</f>
        <v/>
      </c>
    </row>
    <row r="1904" spans="6:6">
      <c r="F1904" s="207" t="str">
        <f>IF(OR(D1904="",E1904=""),"",ROUND(D1904/LOOKUP(E1904,SMMLV!$A$2:$A$36,SMMLV!$D$2:$D$106),3))</f>
        <v/>
      </c>
    </row>
    <row r="1905" spans="6:6">
      <c r="F1905" s="207" t="str">
        <f>IF(OR(D1905="",E1905=""),"",ROUND(D1905/LOOKUP(E1905,SMMLV!$A$2:$A$36,SMMLV!$D$2:$D$106),3))</f>
        <v/>
      </c>
    </row>
    <row r="1906" spans="6:6">
      <c r="F1906" s="207" t="str">
        <f>IF(OR(D1906="",E1906=""),"",ROUND(D1906/LOOKUP(E1906,SMMLV!$A$2:$A$36,SMMLV!$D$2:$D$106),3))</f>
        <v/>
      </c>
    </row>
    <row r="1907" spans="6:6">
      <c r="F1907" s="207" t="str">
        <f>IF(OR(D1907="",E1907=""),"",ROUND(D1907/LOOKUP(E1907,SMMLV!$A$2:$A$36,SMMLV!$D$2:$D$106),3))</f>
        <v/>
      </c>
    </row>
    <row r="1908" spans="6:6">
      <c r="F1908" s="207" t="str">
        <f>IF(OR(D1908="",E1908=""),"",ROUND(D1908/LOOKUP(E1908,SMMLV!$A$2:$A$36,SMMLV!$D$2:$D$106),3))</f>
        <v/>
      </c>
    </row>
    <row r="1909" spans="6:6">
      <c r="F1909" s="207" t="str">
        <f>IF(OR(D1909="",E1909=""),"",ROUND(D1909/LOOKUP(E1909,SMMLV!$A$2:$A$36,SMMLV!$D$2:$D$106),3))</f>
        <v/>
      </c>
    </row>
    <row r="1910" spans="6:6">
      <c r="F1910" s="207" t="str">
        <f>IF(OR(D1910="",E1910=""),"",ROUND(D1910/LOOKUP(E1910,SMMLV!$A$2:$A$36,SMMLV!$D$2:$D$106),3))</f>
        <v/>
      </c>
    </row>
    <row r="1911" spans="6:6">
      <c r="F1911" s="207" t="str">
        <f>IF(OR(D1911="",E1911=""),"",ROUND(D1911/LOOKUP(E1911,SMMLV!$A$2:$A$36,SMMLV!$D$2:$D$106),3))</f>
        <v/>
      </c>
    </row>
    <row r="1912" spans="6:6">
      <c r="F1912" s="207" t="str">
        <f>IF(OR(D1912="",E1912=""),"",ROUND(D1912/LOOKUP(E1912,SMMLV!$A$2:$A$36,SMMLV!$D$2:$D$106),3))</f>
        <v/>
      </c>
    </row>
    <row r="1913" spans="6:6">
      <c r="F1913" s="207" t="str">
        <f>IF(OR(D1913="",E1913=""),"",ROUND(D1913/LOOKUP(E1913,SMMLV!$A$2:$A$36,SMMLV!$D$2:$D$106),3))</f>
        <v/>
      </c>
    </row>
    <row r="1914" spans="6:6">
      <c r="F1914" s="207" t="str">
        <f>IF(OR(D1914="",E1914=""),"",ROUND(D1914/LOOKUP(E1914,SMMLV!$A$2:$A$36,SMMLV!$D$2:$D$106),3))</f>
        <v/>
      </c>
    </row>
    <row r="1915" spans="6:6">
      <c r="F1915" s="207" t="str">
        <f>IF(OR(D1915="",E1915=""),"",ROUND(D1915/LOOKUP(E1915,SMMLV!$A$2:$A$36,SMMLV!$D$2:$D$106),3))</f>
        <v/>
      </c>
    </row>
    <row r="1916" spans="6:6">
      <c r="F1916" s="207" t="str">
        <f>IF(OR(D1916="",E1916=""),"",ROUND(D1916/LOOKUP(E1916,SMMLV!$A$2:$A$36,SMMLV!$D$2:$D$106),3))</f>
        <v/>
      </c>
    </row>
    <row r="1917" spans="6:6">
      <c r="F1917" s="207" t="str">
        <f>IF(OR(D1917="",E1917=""),"",ROUND(D1917/LOOKUP(E1917,SMMLV!$A$2:$A$36,SMMLV!$D$2:$D$106),3))</f>
        <v/>
      </c>
    </row>
    <row r="1918" spans="6:6">
      <c r="F1918" s="207" t="str">
        <f>IF(OR(D1918="",E1918=""),"",ROUND(D1918/LOOKUP(E1918,SMMLV!$A$2:$A$36,SMMLV!$D$2:$D$106),3))</f>
        <v/>
      </c>
    </row>
    <row r="1919" spans="6:6">
      <c r="F1919" s="207" t="str">
        <f>IF(OR(D1919="",E1919=""),"",ROUND(D1919/LOOKUP(E1919,SMMLV!$A$2:$A$36,SMMLV!$D$2:$D$106),3))</f>
        <v/>
      </c>
    </row>
    <row r="1920" spans="6:6">
      <c r="F1920" s="207" t="str">
        <f>IF(OR(D1920="",E1920=""),"",ROUND(D1920/LOOKUP(E1920,SMMLV!$A$2:$A$36,SMMLV!$D$2:$D$106),3))</f>
        <v/>
      </c>
    </row>
    <row r="1921" spans="6:6">
      <c r="F1921" s="207" t="str">
        <f>IF(OR(D1921="",E1921=""),"",ROUND(D1921/LOOKUP(E1921,SMMLV!$A$2:$A$36,SMMLV!$D$2:$D$106),3))</f>
        <v/>
      </c>
    </row>
    <row r="1922" spans="6:6">
      <c r="F1922" s="207" t="str">
        <f>IF(OR(D1922="",E1922=""),"",ROUND(D1922/LOOKUP(E1922,SMMLV!$A$2:$A$36,SMMLV!$D$2:$D$106),3))</f>
        <v/>
      </c>
    </row>
    <row r="1923" spans="6:6">
      <c r="F1923" s="207" t="str">
        <f>IF(OR(D1923="",E1923=""),"",ROUND(D1923/LOOKUP(E1923,SMMLV!$A$2:$A$36,SMMLV!$D$2:$D$106),3))</f>
        <v/>
      </c>
    </row>
    <row r="1924" spans="6:6">
      <c r="F1924" s="207" t="str">
        <f>IF(OR(D1924="",E1924=""),"",ROUND(D1924/LOOKUP(E1924,SMMLV!$A$2:$A$36,SMMLV!$D$2:$D$106),3))</f>
        <v/>
      </c>
    </row>
    <row r="1925" spans="6:6">
      <c r="F1925" s="207" t="str">
        <f>IF(OR(D1925="",E1925=""),"",ROUND(D1925/LOOKUP(E1925,SMMLV!$A$2:$A$36,SMMLV!$D$2:$D$106),3))</f>
        <v/>
      </c>
    </row>
    <row r="1926" spans="6:6">
      <c r="F1926" s="207" t="str">
        <f>IF(OR(D1926="",E1926=""),"",ROUND(D1926/LOOKUP(E1926,SMMLV!$A$2:$A$36,SMMLV!$D$2:$D$106),3))</f>
        <v/>
      </c>
    </row>
    <row r="1927" spans="6:6">
      <c r="F1927" s="207" t="str">
        <f>IF(OR(D1927="",E1927=""),"",ROUND(D1927/LOOKUP(E1927,SMMLV!$A$2:$A$36,SMMLV!$D$2:$D$106),3))</f>
        <v/>
      </c>
    </row>
    <row r="1928" spans="6:6">
      <c r="F1928" s="207" t="str">
        <f>IF(OR(D1928="",E1928=""),"",ROUND(D1928/LOOKUP(E1928,SMMLV!$A$2:$A$36,SMMLV!$D$2:$D$106),3))</f>
        <v/>
      </c>
    </row>
    <row r="1929" spans="6:6">
      <c r="F1929" s="207" t="str">
        <f>IF(OR(D1929="",E1929=""),"",ROUND(D1929/LOOKUP(E1929,SMMLV!$A$2:$A$36,SMMLV!$D$2:$D$106),3))</f>
        <v/>
      </c>
    </row>
    <row r="1930" spans="6:6">
      <c r="F1930" s="207" t="str">
        <f>IF(OR(D1930="",E1930=""),"",ROUND(D1930/LOOKUP(E1930,SMMLV!$A$2:$A$36,SMMLV!$D$2:$D$106),3))</f>
        <v/>
      </c>
    </row>
    <row r="1931" spans="6:6">
      <c r="F1931" s="207" t="str">
        <f>IF(OR(D1931="",E1931=""),"",ROUND(D1931/LOOKUP(E1931,SMMLV!$A$2:$A$36,SMMLV!$D$2:$D$106),3))</f>
        <v/>
      </c>
    </row>
    <row r="1932" spans="6:6">
      <c r="F1932" s="207" t="str">
        <f>IF(OR(D1932="",E1932=""),"",ROUND(D1932/LOOKUP(E1932,SMMLV!$A$2:$A$36,SMMLV!$D$2:$D$106),3))</f>
        <v/>
      </c>
    </row>
    <row r="1933" spans="6:6">
      <c r="F1933" s="207" t="str">
        <f>IF(OR(D1933="",E1933=""),"",ROUND(D1933/LOOKUP(E1933,SMMLV!$A$2:$A$36,SMMLV!$D$2:$D$106),3))</f>
        <v/>
      </c>
    </row>
    <row r="1934" spans="6:6">
      <c r="F1934" s="207" t="str">
        <f>IF(OR(D1934="",E1934=""),"",ROUND(D1934/LOOKUP(E1934,SMMLV!$A$2:$A$36,SMMLV!$D$2:$D$106),3))</f>
        <v/>
      </c>
    </row>
    <row r="1935" spans="6:6">
      <c r="F1935" s="207" t="str">
        <f>IF(OR(D1935="",E1935=""),"",ROUND(D1935/LOOKUP(E1935,SMMLV!$A$2:$A$36,SMMLV!$D$2:$D$106),3))</f>
        <v/>
      </c>
    </row>
    <row r="1936" spans="6:6">
      <c r="F1936" s="207" t="str">
        <f>IF(OR(D1936="",E1936=""),"",ROUND(D1936/LOOKUP(E1936,SMMLV!$A$2:$A$36,SMMLV!$D$2:$D$106),3))</f>
        <v/>
      </c>
    </row>
    <row r="1937" spans="6:6">
      <c r="F1937" s="207" t="str">
        <f>IF(OR(D1937="",E1937=""),"",ROUND(D1937/LOOKUP(E1937,SMMLV!$A$2:$A$36,SMMLV!$D$2:$D$106),3))</f>
        <v/>
      </c>
    </row>
    <row r="1938" spans="6:6">
      <c r="F1938" s="207" t="str">
        <f>IF(OR(D1938="",E1938=""),"",ROUND(D1938/LOOKUP(E1938,SMMLV!$A$2:$A$36,SMMLV!$D$2:$D$106),3))</f>
        <v/>
      </c>
    </row>
    <row r="1939" spans="6:6">
      <c r="F1939" s="207" t="str">
        <f>IF(OR(D1939="",E1939=""),"",ROUND(D1939/LOOKUP(E1939,SMMLV!$A$2:$A$36,SMMLV!$D$2:$D$106),3))</f>
        <v/>
      </c>
    </row>
    <row r="1940" spans="6:6">
      <c r="F1940" s="207" t="str">
        <f>IF(OR(D1940="",E1940=""),"",ROUND(D1940/LOOKUP(E1940,SMMLV!$A$2:$A$36,SMMLV!$D$2:$D$106),3))</f>
        <v/>
      </c>
    </row>
    <row r="1941" spans="6:6">
      <c r="F1941" s="207" t="str">
        <f>IF(OR(D1941="",E1941=""),"",ROUND(D1941/LOOKUP(E1941,SMMLV!$A$2:$A$36,SMMLV!$D$2:$D$106),3))</f>
        <v/>
      </c>
    </row>
    <row r="1942" spans="6:6">
      <c r="F1942" s="207" t="str">
        <f>IF(OR(D1942="",E1942=""),"",ROUND(D1942/LOOKUP(E1942,SMMLV!$A$2:$A$36,SMMLV!$D$2:$D$106),3))</f>
        <v/>
      </c>
    </row>
    <row r="1943" spans="6:6">
      <c r="F1943" s="207" t="str">
        <f>IF(OR(D1943="",E1943=""),"",ROUND(D1943/LOOKUP(E1943,SMMLV!$A$2:$A$36,SMMLV!$D$2:$D$106),3))</f>
        <v/>
      </c>
    </row>
    <row r="1944" spans="6:6">
      <c r="F1944" s="207" t="str">
        <f>IF(OR(D1944="",E1944=""),"",ROUND(D1944/LOOKUP(E1944,SMMLV!$A$2:$A$36,SMMLV!$D$2:$D$106),3))</f>
        <v/>
      </c>
    </row>
    <row r="1945" spans="6:6">
      <c r="F1945" s="207" t="str">
        <f>IF(OR(D1945="",E1945=""),"",ROUND(D1945/LOOKUP(E1945,SMMLV!$A$2:$A$36,SMMLV!$D$2:$D$106),3))</f>
        <v/>
      </c>
    </row>
    <row r="1946" spans="6:6">
      <c r="F1946" s="207" t="str">
        <f>IF(OR(D1946="",E1946=""),"",ROUND(D1946/LOOKUP(E1946,SMMLV!$A$2:$A$36,SMMLV!$D$2:$D$106),3))</f>
        <v/>
      </c>
    </row>
    <row r="1947" spans="6:6">
      <c r="F1947" s="207" t="str">
        <f>IF(OR(D1947="",E1947=""),"",ROUND(D1947/LOOKUP(E1947,SMMLV!$A$2:$A$36,SMMLV!$D$2:$D$106),3))</f>
        <v/>
      </c>
    </row>
    <row r="1948" spans="6:6">
      <c r="F1948" s="207" t="str">
        <f>IF(OR(D1948="",E1948=""),"",ROUND(D1948/LOOKUP(E1948,SMMLV!$A$2:$A$36,SMMLV!$D$2:$D$106),3))</f>
        <v/>
      </c>
    </row>
    <row r="1949" spans="6:6">
      <c r="F1949" s="207" t="str">
        <f>IF(OR(D1949="",E1949=""),"",ROUND(D1949/LOOKUP(E1949,SMMLV!$A$2:$A$36,SMMLV!$D$2:$D$106),3))</f>
        <v/>
      </c>
    </row>
    <row r="1950" spans="6:6">
      <c r="F1950" s="207" t="str">
        <f>IF(OR(D1950="",E1950=""),"",ROUND(D1950/LOOKUP(E1950,SMMLV!$A$2:$A$36,SMMLV!$D$2:$D$106),3))</f>
        <v/>
      </c>
    </row>
    <row r="1951" spans="6:6">
      <c r="F1951" s="207" t="str">
        <f>IF(OR(D1951="",E1951=""),"",ROUND(D1951/LOOKUP(E1951,SMMLV!$A$2:$A$36,SMMLV!$D$2:$D$106),3))</f>
        <v/>
      </c>
    </row>
    <row r="1952" spans="6:6">
      <c r="F1952" s="207" t="str">
        <f>IF(OR(D1952="",E1952=""),"",ROUND(D1952/LOOKUP(E1952,SMMLV!$A$2:$A$36,SMMLV!$D$2:$D$106),3))</f>
        <v/>
      </c>
    </row>
    <row r="1953" spans="6:6">
      <c r="F1953" s="207" t="str">
        <f>IF(OR(D1953="",E1953=""),"",ROUND(D1953/LOOKUP(E1953,SMMLV!$A$2:$A$36,SMMLV!$D$2:$D$106),3))</f>
        <v/>
      </c>
    </row>
    <row r="1954" spans="6:6">
      <c r="F1954" s="207" t="str">
        <f>IF(OR(D1954="",E1954=""),"",ROUND(D1954/LOOKUP(E1954,SMMLV!$A$2:$A$36,SMMLV!$D$2:$D$106),3))</f>
        <v/>
      </c>
    </row>
    <row r="1955" spans="6:6">
      <c r="F1955" s="207" t="str">
        <f>IF(OR(D1955="",E1955=""),"",ROUND(D1955/LOOKUP(E1955,SMMLV!$A$2:$A$36,SMMLV!$D$2:$D$106),3))</f>
        <v/>
      </c>
    </row>
    <row r="1956" spans="6:6">
      <c r="F1956" s="207" t="str">
        <f>IF(OR(D1956="",E1956=""),"",ROUND(D1956/LOOKUP(E1956,SMMLV!$A$2:$A$36,SMMLV!$D$2:$D$106),3))</f>
        <v/>
      </c>
    </row>
    <row r="1957" spans="6:6">
      <c r="F1957" s="207" t="str">
        <f>IF(OR(D1957="",E1957=""),"",ROUND(D1957/LOOKUP(E1957,SMMLV!$A$2:$A$36,SMMLV!$D$2:$D$106),3))</f>
        <v/>
      </c>
    </row>
    <row r="1958" spans="6:6">
      <c r="F1958" s="207" t="str">
        <f>IF(OR(D1958="",E1958=""),"",ROUND(D1958/LOOKUP(E1958,SMMLV!$A$2:$A$36,SMMLV!$D$2:$D$106),3))</f>
        <v/>
      </c>
    </row>
    <row r="1959" spans="6:6">
      <c r="F1959" s="207" t="str">
        <f>IF(OR(D1959="",E1959=""),"",ROUND(D1959/LOOKUP(E1959,SMMLV!$A$2:$A$36,SMMLV!$D$2:$D$106),3))</f>
        <v/>
      </c>
    </row>
    <row r="1960" spans="6:6">
      <c r="F1960" s="207" t="str">
        <f>IF(OR(D1960="",E1960=""),"",ROUND(D1960/LOOKUP(E1960,SMMLV!$A$2:$A$36,SMMLV!$D$2:$D$106),3))</f>
        <v/>
      </c>
    </row>
    <row r="1961" spans="6:6">
      <c r="F1961" s="207" t="str">
        <f>IF(OR(D1961="",E1961=""),"",ROUND(D1961/LOOKUP(E1961,SMMLV!$A$2:$A$36,SMMLV!$D$2:$D$106),3))</f>
        <v/>
      </c>
    </row>
    <row r="1962" spans="6:6">
      <c r="F1962" s="207" t="str">
        <f>IF(OR(D1962="",E1962=""),"",ROUND(D1962/LOOKUP(E1962,SMMLV!$A$2:$A$36,SMMLV!$D$2:$D$106),3))</f>
        <v/>
      </c>
    </row>
    <row r="1963" spans="6:6">
      <c r="F1963" s="207" t="str">
        <f>IF(OR(D1963="",E1963=""),"",ROUND(D1963/LOOKUP(E1963,SMMLV!$A$2:$A$36,SMMLV!$D$2:$D$106),3))</f>
        <v/>
      </c>
    </row>
    <row r="1964" spans="6:6">
      <c r="F1964" s="207" t="str">
        <f>IF(OR(D1964="",E1964=""),"",ROUND(D1964/LOOKUP(E1964,SMMLV!$A$2:$A$36,SMMLV!$D$2:$D$106),3))</f>
        <v/>
      </c>
    </row>
    <row r="1965" spans="6:6">
      <c r="F1965" s="207" t="str">
        <f>IF(OR(D1965="",E1965=""),"",ROUND(D1965/LOOKUP(E1965,SMMLV!$A$2:$A$36,SMMLV!$D$2:$D$106),3))</f>
        <v/>
      </c>
    </row>
    <row r="1966" spans="6:6">
      <c r="F1966" s="207" t="str">
        <f>IF(OR(D1966="",E1966=""),"",ROUND(D1966/LOOKUP(E1966,SMMLV!$A$2:$A$36,SMMLV!$D$2:$D$106),3))</f>
        <v/>
      </c>
    </row>
    <row r="1967" spans="6:6">
      <c r="F1967" s="207" t="str">
        <f>IF(OR(D1967="",E1967=""),"",ROUND(D1967/LOOKUP(E1967,SMMLV!$A$2:$A$36,SMMLV!$D$2:$D$106),3))</f>
        <v/>
      </c>
    </row>
    <row r="1968" spans="6:6">
      <c r="F1968" s="207" t="str">
        <f>IF(OR(D1968="",E1968=""),"",ROUND(D1968/LOOKUP(E1968,SMMLV!$A$2:$A$36,SMMLV!$D$2:$D$106),3))</f>
        <v/>
      </c>
    </row>
    <row r="1969" spans="6:6">
      <c r="F1969" s="207" t="str">
        <f>IF(OR(D1969="",E1969=""),"",ROUND(D1969/LOOKUP(E1969,SMMLV!$A$2:$A$36,SMMLV!$D$2:$D$106),3))</f>
        <v/>
      </c>
    </row>
    <row r="1970" spans="6:6">
      <c r="F1970" s="207" t="str">
        <f>IF(OR(D1970="",E1970=""),"",ROUND(D1970/LOOKUP(E1970,SMMLV!$A$2:$A$36,SMMLV!$D$2:$D$106),3))</f>
        <v/>
      </c>
    </row>
    <row r="1971" spans="6:6">
      <c r="F1971" s="207" t="str">
        <f>IF(OR(D1971="",E1971=""),"",ROUND(D1971/LOOKUP(E1971,SMMLV!$A$2:$A$36,SMMLV!$D$2:$D$106),3))</f>
        <v/>
      </c>
    </row>
    <row r="1972" spans="6:6">
      <c r="F1972" s="207" t="str">
        <f>IF(OR(D1972="",E1972=""),"",ROUND(D1972/LOOKUP(E1972,SMMLV!$A$2:$A$36,SMMLV!$D$2:$D$106),3))</f>
        <v/>
      </c>
    </row>
    <row r="1973" spans="6:6">
      <c r="F1973" s="207" t="str">
        <f>IF(OR(D1973="",E1973=""),"",ROUND(D1973/LOOKUP(E1973,SMMLV!$A$2:$A$36,SMMLV!$D$2:$D$106),3))</f>
        <v/>
      </c>
    </row>
    <row r="1974" spans="6:6">
      <c r="F1974" s="207" t="str">
        <f>IF(OR(D1974="",E1974=""),"",ROUND(D1974/LOOKUP(E1974,SMMLV!$A$2:$A$36,SMMLV!$D$2:$D$106),3))</f>
        <v/>
      </c>
    </row>
    <row r="1975" spans="6:6">
      <c r="F1975" s="207" t="str">
        <f>IF(OR(D1975="",E1975=""),"",ROUND(D1975/LOOKUP(E1975,SMMLV!$A$2:$A$36,SMMLV!$D$2:$D$106),3))</f>
        <v/>
      </c>
    </row>
    <row r="1976" spans="6:6">
      <c r="F1976" s="207" t="str">
        <f>IF(OR(D1976="",E1976=""),"",ROUND(D1976/LOOKUP(E1976,SMMLV!$A$2:$A$36,SMMLV!$D$2:$D$106),3))</f>
        <v/>
      </c>
    </row>
    <row r="1977" spans="6:6">
      <c r="F1977" s="207" t="str">
        <f>IF(OR(D1977="",E1977=""),"",ROUND(D1977/LOOKUP(E1977,SMMLV!$A$2:$A$36,SMMLV!$D$2:$D$106),3))</f>
        <v/>
      </c>
    </row>
    <row r="1978" spans="6:6">
      <c r="F1978" s="207" t="str">
        <f>IF(OR(D1978="",E1978=""),"",ROUND(D1978/LOOKUP(E1978,SMMLV!$A$2:$A$36,SMMLV!$D$2:$D$106),3))</f>
        <v/>
      </c>
    </row>
    <row r="1979" spans="6:6">
      <c r="F1979" s="207" t="str">
        <f>IF(OR(D1979="",E1979=""),"",ROUND(D1979/LOOKUP(E1979,SMMLV!$A$2:$A$36,SMMLV!$D$2:$D$106),3))</f>
        <v/>
      </c>
    </row>
    <row r="1980" spans="6:6">
      <c r="F1980" s="207" t="str">
        <f>IF(OR(D1980="",E1980=""),"",ROUND(D1980/LOOKUP(E1980,SMMLV!$A$2:$A$36,SMMLV!$D$2:$D$106),3))</f>
        <v/>
      </c>
    </row>
    <row r="1981" spans="6:6">
      <c r="F1981" s="207" t="str">
        <f>IF(OR(D1981="",E1981=""),"",ROUND(D1981/LOOKUP(E1981,SMMLV!$A$2:$A$36,SMMLV!$D$2:$D$106),3))</f>
        <v/>
      </c>
    </row>
    <row r="1982" spans="6:6">
      <c r="F1982" s="207" t="str">
        <f>IF(OR(D1982="",E1982=""),"",ROUND(D1982/LOOKUP(E1982,SMMLV!$A$2:$A$36,SMMLV!$D$2:$D$106),3))</f>
        <v/>
      </c>
    </row>
    <row r="1983" spans="6:6">
      <c r="F1983" s="207" t="str">
        <f>IF(OR(D1983="",E1983=""),"",ROUND(D1983/LOOKUP(E1983,SMMLV!$A$2:$A$36,SMMLV!$D$2:$D$106),3))</f>
        <v/>
      </c>
    </row>
    <row r="1984" spans="6:6">
      <c r="F1984" s="207" t="str">
        <f>IF(OR(D1984="",E1984=""),"",ROUND(D1984/LOOKUP(E1984,SMMLV!$A$2:$A$36,SMMLV!$D$2:$D$106),3))</f>
        <v/>
      </c>
    </row>
    <row r="1985" spans="6:6">
      <c r="F1985" s="207" t="str">
        <f>IF(OR(D1985="",E1985=""),"",ROUND(D1985/LOOKUP(E1985,SMMLV!$A$2:$A$36,SMMLV!$D$2:$D$106),3))</f>
        <v/>
      </c>
    </row>
    <row r="1986" spans="6:6">
      <c r="F1986" s="207" t="str">
        <f>IF(OR(D1986="",E1986=""),"",ROUND(D1986/LOOKUP(E1986,SMMLV!$A$2:$A$36,SMMLV!$D$2:$D$106),3))</f>
        <v/>
      </c>
    </row>
    <row r="1987" spans="6:6">
      <c r="F1987" s="207" t="str">
        <f>IF(OR(D1987="",E1987=""),"",ROUND(D1987/LOOKUP(E1987,SMMLV!$A$2:$A$36,SMMLV!$D$2:$D$106),3))</f>
        <v/>
      </c>
    </row>
    <row r="1988" spans="6:6">
      <c r="F1988" s="207" t="str">
        <f>IF(OR(D1988="",E1988=""),"",ROUND(D1988/LOOKUP(E1988,SMMLV!$A$2:$A$36,SMMLV!$D$2:$D$106),3))</f>
        <v/>
      </c>
    </row>
    <row r="1989" spans="6:6">
      <c r="F1989" s="207" t="str">
        <f>IF(OR(D1989="",E1989=""),"",ROUND(D1989/LOOKUP(E1989,SMMLV!$A$2:$A$36,SMMLV!$D$2:$D$106),3))</f>
        <v/>
      </c>
    </row>
    <row r="1990" spans="6:6">
      <c r="F1990" s="207" t="str">
        <f>IF(OR(D1990="",E1990=""),"",ROUND(D1990/LOOKUP(E1990,SMMLV!$A$2:$A$36,SMMLV!$D$2:$D$106),3))</f>
        <v/>
      </c>
    </row>
    <row r="1991" spans="6:6">
      <c r="F1991" s="207" t="str">
        <f>IF(OR(D1991="",E1991=""),"",ROUND(D1991/LOOKUP(E1991,SMMLV!$A$2:$A$36,SMMLV!$D$2:$D$106),3))</f>
        <v/>
      </c>
    </row>
    <row r="1992" spans="6:6">
      <c r="F1992" s="207" t="str">
        <f>IF(OR(D1992="",E1992=""),"",ROUND(D1992/LOOKUP(E1992,SMMLV!$A$2:$A$36,SMMLV!$D$2:$D$106),3))</f>
        <v/>
      </c>
    </row>
    <row r="1993" spans="6:6">
      <c r="F1993" s="207" t="str">
        <f>IF(OR(D1993="",E1993=""),"",ROUND(D1993/LOOKUP(E1993,SMMLV!$A$2:$A$36,SMMLV!$D$2:$D$106),3))</f>
        <v/>
      </c>
    </row>
    <row r="1994" spans="6:6">
      <c r="F1994" s="207" t="str">
        <f>IF(OR(D1994="",E1994=""),"",ROUND(D1994/LOOKUP(E1994,SMMLV!$A$2:$A$36,SMMLV!$D$2:$D$106),3))</f>
        <v/>
      </c>
    </row>
    <row r="1995" spans="6:6">
      <c r="F1995" s="207" t="str">
        <f>IF(OR(D1995="",E1995=""),"",ROUND(D1995/LOOKUP(E1995,SMMLV!$A$2:$A$36,SMMLV!$D$2:$D$106),3))</f>
        <v/>
      </c>
    </row>
    <row r="1996" spans="6:6">
      <c r="F1996" s="207" t="str">
        <f>IF(OR(D1996="",E1996=""),"",ROUND(D1996/LOOKUP(E1996,SMMLV!$A$2:$A$36,SMMLV!$D$2:$D$106),3))</f>
        <v/>
      </c>
    </row>
    <row r="1997" spans="6:6">
      <c r="F1997" s="207" t="str">
        <f>IF(OR(D1997="",E1997=""),"",ROUND(D1997/LOOKUP(E1997,SMMLV!$A$2:$A$36,SMMLV!$D$2:$D$106),3))</f>
        <v/>
      </c>
    </row>
    <row r="1998" spans="6:6">
      <c r="F1998" s="207" t="str">
        <f>IF(OR(D1998="",E1998=""),"",ROUND(D1998/LOOKUP(E1998,SMMLV!$A$2:$A$36,SMMLV!$D$2:$D$106),3))</f>
        <v/>
      </c>
    </row>
    <row r="1999" spans="6:6">
      <c r="F1999" s="207" t="str">
        <f>IF(OR(D1999="",E1999=""),"",ROUND(D1999/LOOKUP(E1999,SMMLV!$A$2:$A$36,SMMLV!$D$2:$D$106),3))</f>
        <v/>
      </c>
    </row>
    <row r="2000" spans="6:6">
      <c r="F2000" s="207" t="str">
        <f>IF(OR(D2000="",E2000=""),"",ROUND(D2000/LOOKUP(E2000,SMMLV!$A$2:$A$36,SMMLV!$D$2:$D$106),3))</f>
        <v/>
      </c>
    </row>
    <row r="2001" spans="6:6">
      <c r="F2001" s="207" t="str">
        <f>IF(OR(D2001="",E2001=""),"",ROUND(D2001/LOOKUP(E2001,SMMLV!$A$2:$A$36,SMMLV!$D$2:$D$106),3))</f>
        <v/>
      </c>
    </row>
    <row r="2002" spans="6:6">
      <c r="F2002" s="207" t="str">
        <f>IF(OR(D2002="",E2002=""),"",ROUND(D2002/LOOKUP(E2002,SMMLV!$A$2:$A$36,SMMLV!$D$2:$D$106),3))</f>
        <v/>
      </c>
    </row>
    <row r="2003" spans="6:6">
      <c r="F2003" s="207" t="str">
        <f>IF(OR(D2003="",E2003=""),"",ROUND(D2003/LOOKUP(E2003,SMMLV!$A$2:$A$36,SMMLV!$D$2:$D$106),3))</f>
        <v/>
      </c>
    </row>
    <row r="2004" spans="6:6">
      <c r="F2004" s="207" t="str">
        <f>IF(OR(D2004="",E2004=""),"",ROUND(D2004/LOOKUP(E2004,SMMLV!$A$2:$A$36,SMMLV!$D$2:$D$106),3))</f>
        <v/>
      </c>
    </row>
    <row r="2005" spans="6:6">
      <c r="F2005" s="207" t="str">
        <f>IF(OR(D2005="",E2005=""),"",ROUND(D2005/LOOKUP(E2005,SMMLV!$A$2:$A$36,SMMLV!$D$2:$D$106),3))</f>
        <v/>
      </c>
    </row>
    <row r="2006" spans="6:6">
      <c r="F2006" s="207" t="str">
        <f>IF(OR(D2006="",E2006=""),"",ROUND(D2006/LOOKUP(E2006,SMMLV!$A$2:$A$36,SMMLV!$D$2:$D$106),3))</f>
        <v/>
      </c>
    </row>
    <row r="2007" spans="6:6">
      <c r="F2007" s="207" t="str">
        <f>IF(OR(D2007="",E2007=""),"",ROUND(D2007/LOOKUP(E2007,SMMLV!$A$2:$A$36,SMMLV!$D$2:$D$106),3))</f>
        <v/>
      </c>
    </row>
    <row r="2008" spans="6:6">
      <c r="F2008" s="207" t="str">
        <f>IF(OR(D2008="",E2008=""),"",ROUND(D2008/LOOKUP(E2008,SMMLV!$A$2:$A$36,SMMLV!$D$2:$D$106),3))</f>
        <v/>
      </c>
    </row>
    <row r="2009" spans="6:6">
      <c r="F2009" s="207" t="str">
        <f>IF(OR(D2009="",E2009=""),"",ROUND(D2009/LOOKUP(E2009,SMMLV!$A$2:$A$36,SMMLV!$D$2:$D$106),3))</f>
        <v/>
      </c>
    </row>
    <row r="2010" spans="6:6">
      <c r="F2010" s="207" t="str">
        <f>IF(OR(D2010="",E2010=""),"",ROUND(D2010/LOOKUP(E2010,SMMLV!$A$2:$A$36,SMMLV!$D$2:$D$106),3))</f>
        <v/>
      </c>
    </row>
    <row r="2011" spans="6:6">
      <c r="F2011" s="207" t="str">
        <f>IF(OR(D2011="",E2011=""),"",ROUND(D2011/LOOKUP(E2011,SMMLV!$A$2:$A$36,SMMLV!$D$2:$D$106),3))</f>
        <v/>
      </c>
    </row>
    <row r="2012" spans="6:6">
      <c r="F2012" s="207" t="str">
        <f>IF(OR(D2012="",E2012=""),"",ROUND(D2012/LOOKUP(E2012,SMMLV!$A$2:$A$36,SMMLV!$D$2:$D$106),3))</f>
        <v/>
      </c>
    </row>
    <row r="2013" spans="6:6">
      <c r="F2013" s="207" t="str">
        <f>IF(OR(D2013="",E2013=""),"",ROUND(D2013/LOOKUP(E2013,SMMLV!$A$2:$A$36,SMMLV!$D$2:$D$106),3))</f>
        <v/>
      </c>
    </row>
    <row r="2014" spans="6:6">
      <c r="F2014" s="207" t="str">
        <f>IF(OR(D2014="",E2014=""),"",ROUND(D2014/LOOKUP(E2014,SMMLV!$A$2:$A$36,SMMLV!$D$2:$D$106),3))</f>
        <v/>
      </c>
    </row>
    <row r="2015" spans="6:6">
      <c r="F2015" s="207" t="str">
        <f>IF(OR(D2015="",E2015=""),"",ROUND(D2015/LOOKUP(E2015,SMMLV!$A$2:$A$36,SMMLV!$D$2:$D$106),3))</f>
        <v/>
      </c>
    </row>
    <row r="2016" spans="6:6">
      <c r="F2016" s="207" t="str">
        <f>IF(OR(D2016="",E2016=""),"",ROUND(D2016/LOOKUP(E2016,SMMLV!$A$2:$A$36,SMMLV!$D$2:$D$106),3))</f>
        <v/>
      </c>
    </row>
    <row r="2017" spans="6:6">
      <c r="F2017" s="207" t="str">
        <f>IF(OR(D2017="",E2017=""),"",ROUND(D2017/LOOKUP(E2017,SMMLV!$A$2:$A$36,SMMLV!$D$2:$D$106),3))</f>
        <v/>
      </c>
    </row>
    <row r="2018" spans="6:6">
      <c r="F2018" s="207" t="str">
        <f>IF(OR(D2018="",E2018=""),"",ROUND(D2018/LOOKUP(E2018,SMMLV!$A$2:$A$36,SMMLV!$D$2:$D$106),3))</f>
        <v/>
      </c>
    </row>
    <row r="2019" spans="6:6">
      <c r="F2019" s="207" t="str">
        <f>IF(OR(D2019="",E2019=""),"",ROUND(D2019/LOOKUP(E2019,SMMLV!$A$2:$A$36,SMMLV!$D$2:$D$106),3))</f>
        <v/>
      </c>
    </row>
    <row r="2020" spans="6:6">
      <c r="F2020" s="207" t="str">
        <f>IF(OR(D2020="",E2020=""),"",ROUND(D2020/LOOKUP(E2020,SMMLV!$A$2:$A$36,SMMLV!$D$2:$D$106),3))</f>
        <v/>
      </c>
    </row>
    <row r="2021" spans="6:6">
      <c r="F2021" s="207" t="str">
        <f>IF(OR(D2021="",E2021=""),"",ROUND(D2021/LOOKUP(E2021,SMMLV!$A$2:$A$36,SMMLV!$D$2:$D$106),3))</f>
        <v/>
      </c>
    </row>
    <row r="2022" spans="6:6">
      <c r="F2022" s="207" t="str">
        <f>IF(OR(D2022="",E2022=""),"",ROUND(D2022/LOOKUP(E2022,SMMLV!$A$2:$A$36,SMMLV!$D$2:$D$106),3))</f>
        <v/>
      </c>
    </row>
    <row r="2023" spans="6:6">
      <c r="F2023" s="207" t="str">
        <f>IF(OR(D2023="",E2023=""),"",ROUND(D2023/LOOKUP(E2023,SMMLV!$A$2:$A$36,SMMLV!$D$2:$D$106),3))</f>
        <v/>
      </c>
    </row>
    <row r="2024" spans="6:6">
      <c r="F2024" s="207" t="str">
        <f>IF(OR(D2024="",E2024=""),"",ROUND(D2024/LOOKUP(E2024,SMMLV!$A$2:$A$36,SMMLV!$D$2:$D$106),3))</f>
        <v/>
      </c>
    </row>
    <row r="2025" spans="6:6">
      <c r="F2025" s="207" t="str">
        <f>IF(OR(D2025="",E2025=""),"",ROUND(D2025/LOOKUP(E2025,SMMLV!$A$2:$A$36,SMMLV!$D$2:$D$106),3))</f>
        <v/>
      </c>
    </row>
    <row r="2026" spans="6:6">
      <c r="F2026" s="207" t="str">
        <f>IF(OR(D2026="",E2026=""),"",ROUND(D2026/LOOKUP(E2026,SMMLV!$A$2:$A$36,SMMLV!$D$2:$D$106),3))</f>
        <v/>
      </c>
    </row>
    <row r="2027" spans="6:6">
      <c r="F2027" s="207" t="str">
        <f>IF(OR(D2027="",E2027=""),"",ROUND(D2027/LOOKUP(E2027,SMMLV!$A$2:$A$36,SMMLV!$D$2:$D$106),3))</f>
        <v/>
      </c>
    </row>
    <row r="2028" spans="6:6">
      <c r="F2028" s="207" t="str">
        <f>IF(OR(D2028="",E2028=""),"",ROUND(D2028/LOOKUP(E2028,SMMLV!$A$2:$A$36,SMMLV!$D$2:$D$106),3))</f>
        <v/>
      </c>
    </row>
    <row r="2029" spans="6:6">
      <c r="F2029" s="207" t="str">
        <f>IF(OR(D2029="",E2029=""),"",ROUND(D2029/LOOKUP(E2029,SMMLV!$A$2:$A$36,SMMLV!$D$2:$D$106),3))</f>
        <v/>
      </c>
    </row>
    <row r="2030" spans="6:6">
      <c r="F2030" s="207" t="str">
        <f>IF(OR(D2030="",E2030=""),"",ROUND(D2030/LOOKUP(E2030,SMMLV!$A$2:$A$36,SMMLV!$D$2:$D$106),3))</f>
        <v/>
      </c>
    </row>
    <row r="2031" spans="6:6">
      <c r="F2031" s="207" t="str">
        <f>IF(OR(D2031="",E2031=""),"",ROUND(D2031/LOOKUP(E2031,SMMLV!$A$2:$A$36,SMMLV!$D$2:$D$106),3))</f>
        <v/>
      </c>
    </row>
    <row r="2032" spans="6:6">
      <c r="F2032" s="207" t="str">
        <f>IF(OR(D2032="",E2032=""),"",ROUND(D2032/LOOKUP(E2032,SMMLV!$A$2:$A$36,SMMLV!$D$2:$D$106),3))</f>
        <v/>
      </c>
    </row>
    <row r="2033" spans="6:6">
      <c r="F2033" s="207" t="str">
        <f>IF(OR(D2033="",E2033=""),"",ROUND(D2033/LOOKUP(E2033,SMMLV!$A$2:$A$36,SMMLV!$D$2:$D$106),3))</f>
        <v/>
      </c>
    </row>
    <row r="2034" spans="6:6">
      <c r="F2034" s="207" t="str">
        <f>IF(OR(D2034="",E2034=""),"",ROUND(D2034/LOOKUP(E2034,SMMLV!$A$2:$A$36,SMMLV!$D$2:$D$106),3))</f>
        <v/>
      </c>
    </row>
    <row r="2035" spans="6:6">
      <c r="F2035" s="207" t="str">
        <f>IF(OR(D2035="",E2035=""),"",ROUND(D2035/LOOKUP(E2035,SMMLV!$A$2:$A$36,SMMLV!$D$2:$D$106),3))</f>
        <v/>
      </c>
    </row>
    <row r="2036" spans="6:6">
      <c r="F2036" s="207" t="str">
        <f>IF(OR(D2036="",E2036=""),"",ROUND(D2036/LOOKUP(E2036,SMMLV!$A$2:$A$36,SMMLV!$D$2:$D$106),3))</f>
        <v/>
      </c>
    </row>
    <row r="2037" spans="6:6">
      <c r="F2037" s="207" t="str">
        <f>IF(OR(D2037="",E2037=""),"",ROUND(D2037/LOOKUP(E2037,SMMLV!$A$2:$A$36,SMMLV!$D$2:$D$106),3))</f>
        <v/>
      </c>
    </row>
    <row r="2038" spans="6:6">
      <c r="F2038" s="207" t="str">
        <f>IF(OR(D2038="",E2038=""),"",ROUND(D2038/LOOKUP(E2038,SMMLV!$A$2:$A$36,SMMLV!$D$2:$D$106),3))</f>
        <v/>
      </c>
    </row>
    <row r="2039" spans="6:6">
      <c r="F2039" s="207" t="str">
        <f>IF(OR(D2039="",E2039=""),"",ROUND(D2039/LOOKUP(E2039,SMMLV!$A$2:$A$36,SMMLV!$D$2:$D$106),3))</f>
        <v/>
      </c>
    </row>
    <row r="2040" spans="6:6">
      <c r="F2040" s="207" t="str">
        <f>IF(OR(D2040="",E2040=""),"",ROUND(D2040/LOOKUP(E2040,SMMLV!$A$2:$A$36,SMMLV!$D$2:$D$106),3))</f>
        <v/>
      </c>
    </row>
    <row r="2041" spans="6:6">
      <c r="F2041" s="207" t="str">
        <f>IF(OR(D2041="",E2041=""),"",ROUND(D2041/LOOKUP(E2041,SMMLV!$A$2:$A$36,SMMLV!$D$2:$D$106),3))</f>
        <v/>
      </c>
    </row>
    <row r="2042" spans="6:6">
      <c r="F2042" s="207" t="str">
        <f>IF(OR(D2042="",E2042=""),"",ROUND(D2042/LOOKUP(E2042,SMMLV!$A$2:$A$36,SMMLV!$D$2:$D$106),3))</f>
        <v/>
      </c>
    </row>
    <row r="2043" spans="6:6">
      <c r="F2043" s="207" t="str">
        <f>IF(OR(D2043="",E2043=""),"",ROUND(D2043/LOOKUP(E2043,SMMLV!$A$2:$A$36,SMMLV!$D$2:$D$106),3))</f>
        <v/>
      </c>
    </row>
    <row r="2044" spans="6:6">
      <c r="F2044" s="207" t="str">
        <f>IF(OR(D2044="",E2044=""),"",ROUND(D2044/LOOKUP(E2044,SMMLV!$A$2:$A$36,SMMLV!$D$2:$D$106),3))</f>
        <v/>
      </c>
    </row>
    <row r="2045" spans="6:6">
      <c r="F2045" s="207" t="str">
        <f>IF(OR(D2045="",E2045=""),"",ROUND(D2045/LOOKUP(E2045,SMMLV!$A$2:$A$36,SMMLV!$D$2:$D$106),3))</f>
        <v/>
      </c>
    </row>
    <row r="2046" spans="6:6">
      <c r="F2046" s="207" t="str">
        <f>IF(OR(D2046="",E2046=""),"",ROUND(D2046/LOOKUP(E2046,SMMLV!$A$2:$A$36,SMMLV!$D$2:$D$106),3))</f>
        <v/>
      </c>
    </row>
    <row r="2047" spans="6:6">
      <c r="F2047" s="207" t="str">
        <f>IF(OR(D2047="",E2047=""),"",ROUND(D2047/LOOKUP(E2047,SMMLV!$A$2:$A$36,SMMLV!$D$2:$D$106),3))</f>
        <v/>
      </c>
    </row>
    <row r="2048" spans="6:6">
      <c r="F2048" s="207" t="str">
        <f>IF(OR(D2048="",E2048=""),"",ROUND(D2048/LOOKUP(E2048,SMMLV!$A$2:$A$36,SMMLV!$D$2:$D$106),3))</f>
        <v/>
      </c>
    </row>
    <row r="2049" spans="6:6">
      <c r="F2049" s="207" t="str">
        <f>IF(OR(D2049="",E2049=""),"",ROUND(D2049/LOOKUP(E2049,SMMLV!$A$2:$A$36,SMMLV!$D$2:$D$106),3))</f>
        <v/>
      </c>
    </row>
    <row r="2050" spans="6:6">
      <c r="F2050" s="207" t="str">
        <f>IF(OR(D2050="",E2050=""),"",ROUND(D2050/LOOKUP(E2050,SMMLV!$A$2:$A$36,SMMLV!$D$2:$D$106),3))</f>
        <v/>
      </c>
    </row>
    <row r="2051" spans="6:6">
      <c r="F2051" s="207" t="str">
        <f>IF(OR(D2051="",E2051=""),"",ROUND(D2051/LOOKUP(E2051,SMMLV!$A$2:$A$36,SMMLV!$D$2:$D$106),3))</f>
        <v/>
      </c>
    </row>
    <row r="2052" spans="6:6">
      <c r="F2052" s="207" t="str">
        <f>IF(OR(D2052="",E2052=""),"",ROUND(D2052/LOOKUP(E2052,SMMLV!$A$2:$A$36,SMMLV!$D$2:$D$106),3))</f>
        <v/>
      </c>
    </row>
    <row r="2053" spans="6:6">
      <c r="F2053" s="207" t="str">
        <f>IF(OR(D2053="",E2053=""),"",ROUND(D2053/LOOKUP(E2053,SMMLV!$A$2:$A$36,SMMLV!$D$2:$D$106),3))</f>
        <v/>
      </c>
    </row>
    <row r="2054" spans="6:6">
      <c r="F2054" s="207" t="str">
        <f>IF(OR(D2054="",E2054=""),"",ROUND(D2054/LOOKUP(E2054,SMMLV!$A$2:$A$36,SMMLV!$D$2:$D$106),3))</f>
        <v/>
      </c>
    </row>
    <row r="2055" spans="6:6">
      <c r="F2055" s="207" t="str">
        <f>IF(OR(D2055="",E2055=""),"",ROUND(D2055/LOOKUP(E2055,SMMLV!$A$2:$A$36,SMMLV!$D$2:$D$106),3))</f>
        <v/>
      </c>
    </row>
    <row r="2056" spans="6:6">
      <c r="F2056" s="207" t="str">
        <f>IF(OR(D2056="",E2056=""),"",ROUND(D2056/LOOKUP(E2056,SMMLV!$A$2:$A$36,SMMLV!$D$2:$D$106),3))</f>
        <v/>
      </c>
    </row>
    <row r="2057" spans="6:6">
      <c r="F2057" s="207" t="str">
        <f>IF(OR(D2057="",E2057=""),"",ROUND(D2057/LOOKUP(E2057,SMMLV!$A$2:$A$36,SMMLV!$D$2:$D$106),3))</f>
        <v/>
      </c>
    </row>
    <row r="2058" spans="6:6">
      <c r="F2058" s="207" t="str">
        <f>IF(OR(D2058="",E2058=""),"",ROUND(D2058/LOOKUP(E2058,SMMLV!$A$2:$A$36,SMMLV!$D$2:$D$106),3))</f>
        <v/>
      </c>
    </row>
    <row r="2059" spans="6:6">
      <c r="F2059" s="207" t="str">
        <f>IF(OR(D2059="",E2059=""),"",ROUND(D2059/LOOKUP(E2059,SMMLV!$A$2:$A$36,SMMLV!$D$2:$D$106),3))</f>
        <v/>
      </c>
    </row>
    <row r="2060" spans="6:6">
      <c r="F2060" s="207" t="str">
        <f>IF(OR(D2060="",E2060=""),"",ROUND(D2060/LOOKUP(E2060,SMMLV!$A$2:$A$36,SMMLV!$D$2:$D$106),3))</f>
        <v/>
      </c>
    </row>
    <row r="2061" spans="6:6">
      <c r="F2061" s="207" t="str">
        <f>IF(OR(D2061="",E2061=""),"",ROUND(D2061/LOOKUP(E2061,SMMLV!$A$2:$A$36,SMMLV!$D$2:$D$106),3))</f>
        <v/>
      </c>
    </row>
    <row r="2062" spans="6:6">
      <c r="F2062" s="207" t="str">
        <f>IF(OR(D2062="",E2062=""),"",ROUND(D2062/LOOKUP(E2062,SMMLV!$A$2:$A$36,SMMLV!$D$2:$D$106),3))</f>
        <v/>
      </c>
    </row>
    <row r="2063" spans="6:6">
      <c r="F2063" s="207" t="str">
        <f>IF(OR(D2063="",E2063=""),"",ROUND(D2063/LOOKUP(E2063,SMMLV!$A$2:$A$36,SMMLV!$D$2:$D$106),3))</f>
        <v/>
      </c>
    </row>
    <row r="2064" spans="6:6">
      <c r="F2064" s="207" t="str">
        <f>IF(OR(D2064="",E2064=""),"",ROUND(D2064/LOOKUP(E2064,SMMLV!$A$2:$A$36,SMMLV!$D$2:$D$106),3))</f>
        <v/>
      </c>
    </row>
    <row r="2065" spans="6:6">
      <c r="F2065" s="207" t="str">
        <f>IF(OR(D2065="",E2065=""),"",ROUND(D2065/LOOKUP(E2065,SMMLV!$A$2:$A$36,SMMLV!$D$2:$D$106),3))</f>
        <v/>
      </c>
    </row>
    <row r="2066" spans="6:6">
      <c r="F2066" s="207" t="str">
        <f>IF(OR(D2066="",E2066=""),"",ROUND(D2066/LOOKUP(E2066,SMMLV!$A$2:$A$36,SMMLV!$D$2:$D$106),3))</f>
        <v/>
      </c>
    </row>
    <row r="2067" spans="6:6">
      <c r="F2067" s="207" t="str">
        <f>IF(OR(D2067="",E2067=""),"",ROUND(D2067/LOOKUP(E2067,SMMLV!$A$2:$A$36,SMMLV!$D$2:$D$106),3))</f>
        <v/>
      </c>
    </row>
    <row r="2068" spans="6:6">
      <c r="F2068" s="207" t="str">
        <f>IF(OR(D2068="",E2068=""),"",ROUND(D2068/LOOKUP(E2068,SMMLV!$A$2:$A$36,SMMLV!$D$2:$D$106),3))</f>
        <v/>
      </c>
    </row>
    <row r="2069" spans="6:6">
      <c r="F2069" s="207" t="str">
        <f>IF(OR(D2069="",E2069=""),"",ROUND(D2069/LOOKUP(E2069,SMMLV!$A$2:$A$36,SMMLV!$D$2:$D$106),3))</f>
        <v/>
      </c>
    </row>
    <row r="2070" spans="6:6">
      <c r="F2070" s="207" t="str">
        <f>IF(OR(D2070="",E2070=""),"",ROUND(D2070/LOOKUP(E2070,SMMLV!$A$2:$A$36,SMMLV!$D$2:$D$106),3))</f>
        <v/>
      </c>
    </row>
    <row r="2071" spans="6:6">
      <c r="F2071" s="207" t="str">
        <f>IF(OR(D2071="",E2071=""),"",ROUND(D2071/LOOKUP(E2071,SMMLV!$A$2:$A$36,SMMLV!$D$2:$D$106),3))</f>
        <v/>
      </c>
    </row>
    <row r="2072" spans="6:6">
      <c r="F2072" s="207" t="str">
        <f>IF(OR(D2072="",E2072=""),"",ROUND(D2072/LOOKUP(E2072,SMMLV!$A$2:$A$36,SMMLV!$D$2:$D$106),3))</f>
        <v/>
      </c>
    </row>
    <row r="2073" spans="6:6">
      <c r="F2073" s="207" t="str">
        <f>IF(OR(D2073="",E2073=""),"",ROUND(D2073/LOOKUP(E2073,SMMLV!$A$2:$A$36,SMMLV!$D$2:$D$106),3))</f>
        <v/>
      </c>
    </row>
    <row r="2074" spans="6:6">
      <c r="F2074" s="207" t="str">
        <f>IF(OR(D2074="",E2074=""),"",ROUND(D2074/LOOKUP(E2074,SMMLV!$A$2:$A$36,SMMLV!$D$2:$D$106),3))</f>
        <v/>
      </c>
    </row>
    <row r="2075" spans="6:6">
      <c r="F2075" s="207" t="str">
        <f>IF(OR(D2075="",E2075=""),"",ROUND(D2075/LOOKUP(E2075,SMMLV!$A$2:$A$36,SMMLV!$D$2:$D$106),3))</f>
        <v/>
      </c>
    </row>
    <row r="2076" spans="6:6">
      <c r="F2076" s="207" t="str">
        <f>IF(OR(D2076="",E2076=""),"",ROUND(D2076/LOOKUP(E2076,SMMLV!$A$2:$A$36,SMMLV!$D$2:$D$106),3))</f>
        <v/>
      </c>
    </row>
    <row r="2077" spans="6:6">
      <c r="F2077" s="207" t="str">
        <f>IF(OR(D2077="",E2077=""),"",ROUND(D2077/LOOKUP(E2077,SMMLV!$A$2:$A$36,SMMLV!$D$2:$D$106),3))</f>
        <v/>
      </c>
    </row>
    <row r="2078" spans="6:6">
      <c r="F2078" s="207" t="str">
        <f>IF(OR(D2078="",E2078=""),"",ROUND(D2078/LOOKUP(E2078,SMMLV!$A$2:$A$36,SMMLV!$D$2:$D$106),3))</f>
        <v/>
      </c>
    </row>
    <row r="2079" spans="6:6">
      <c r="F2079" s="207" t="str">
        <f>IF(OR(D2079="",E2079=""),"",ROUND(D2079/LOOKUP(E2079,SMMLV!$A$2:$A$36,SMMLV!$D$2:$D$106),3))</f>
        <v/>
      </c>
    </row>
    <row r="2080" spans="6:6">
      <c r="F2080" s="207" t="str">
        <f>IF(OR(D2080="",E2080=""),"",ROUND(D2080/LOOKUP(E2080,SMMLV!$A$2:$A$36,SMMLV!$D$2:$D$106),3))</f>
        <v/>
      </c>
    </row>
    <row r="2081" spans="6:6">
      <c r="F2081" s="207" t="str">
        <f>IF(OR(D2081="",E2081=""),"",ROUND(D2081/LOOKUP(E2081,SMMLV!$A$2:$A$36,SMMLV!$D$2:$D$106),3))</f>
        <v/>
      </c>
    </row>
    <row r="2082" spans="6:6">
      <c r="F2082" s="207" t="str">
        <f>IF(OR(D2082="",E2082=""),"",ROUND(D2082/LOOKUP(E2082,SMMLV!$A$2:$A$36,SMMLV!$D$2:$D$106),3))</f>
        <v/>
      </c>
    </row>
    <row r="2083" spans="6:6">
      <c r="F2083" s="207" t="str">
        <f>IF(OR(D2083="",E2083=""),"",ROUND(D2083/LOOKUP(E2083,SMMLV!$A$2:$A$36,SMMLV!$D$2:$D$106),3))</f>
        <v/>
      </c>
    </row>
    <row r="2084" spans="6:6">
      <c r="F2084" s="207" t="str">
        <f>IF(OR(D2084="",E2084=""),"",ROUND(D2084/LOOKUP(E2084,SMMLV!$A$2:$A$36,SMMLV!$D$2:$D$106),3))</f>
        <v/>
      </c>
    </row>
    <row r="2085" spans="6:6">
      <c r="F2085" s="207" t="str">
        <f>IF(OR(D2085="",E2085=""),"",ROUND(D2085/LOOKUP(E2085,SMMLV!$A$2:$A$36,SMMLV!$D$2:$D$106),3))</f>
        <v/>
      </c>
    </row>
    <row r="2086" spans="6:6">
      <c r="F2086" s="207" t="str">
        <f>IF(OR(D2086="",E2086=""),"",ROUND(D2086/LOOKUP(E2086,SMMLV!$A$2:$A$36,SMMLV!$D$2:$D$106),3))</f>
        <v/>
      </c>
    </row>
    <row r="2087" spans="6:6">
      <c r="F2087" s="207" t="str">
        <f>IF(OR(D2087="",E2087=""),"",ROUND(D2087/LOOKUP(E2087,SMMLV!$A$2:$A$36,SMMLV!$D$2:$D$106),3))</f>
        <v/>
      </c>
    </row>
    <row r="2088" spans="6:6">
      <c r="F2088" s="207" t="str">
        <f>IF(OR(D2088="",E2088=""),"",ROUND(D2088/LOOKUP(E2088,SMMLV!$A$2:$A$36,SMMLV!$D$2:$D$106),3))</f>
        <v/>
      </c>
    </row>
    <row r="2089" spans="6:6">
      <c r="F2089" s="207" t="str">
        <f>IF(OR(D2089="",E2089=""),"",ROUND(D2089/LOOKUP(E2089,SMMLV!$A$2:$A$36,SMMLV!$D$2:$D$106),3))</f>
        <v/>
      </c>
    </row>
    <row r="2090" spans="6:6">
      <c r="F2090" s="207" t="str">
        <f>IF(OR(D2090="",E2090=""),"",ROUND(D2090/LOOKUP(E2090,SMMLV!$A$2:$A$36,SMMLV!$D$2:$D$106),3))</f>
        <v/>
      </c>
    </row>
    <row r="2091" spans="6:6">
      <c r="F2091" s="207" t="str">
        <f>IF(OR(D2091="",E2091=""),"",ROUND(D2091/LOOKUP(E2091,SMMLV!$A$2:$A$36,SMMLV!$D$2:$D$106),3))</f>
        <v/>
      </c>
    </row>
    <row r="2092" spans="6:6">
      <c r="F2092" s="207" t="str">
        <f>IF(OR(D2092="",E2092=""),"",ROUND(D2092/LOOKUP(E2092,SMMLV!$A$2:$A$36,SMMLV!$D$2:$D$106),3))</f>
        <v/>
      </c>
    </row>
    <row r="2093" spans="6:6">
      <c r="F2093" s="207" t="str">
        <f>IF(OR(D2093="",E2093=""),"",ROUND(D2093/LOOKUP(E2093,SMMLV!$A$2:$A$36,SMMLV!$D$2:$D$106),3))</f>
        <v/>
      </c>
    </row>
    <row r="2094" spans="6:6">
      <c r="F2094" s="207" t="str">
        <f>IF(OR(D2094="",E2094=""),"",ROUND(D2094/LOOKUP(E2094,SMMLV!$A$2:$A$36,SMMLV!$D$2:$D$106),3))</f>
        <v/>
      </c>
    </row>
    <row r="2095" spans="6:6">
      <c r="F2095" s="207" t="str">
        <f>IF(OR(D2095="",E2095=""),"",ROUND(D2095/LOOKUP(E2095,SMMLV!$A$2:$A$36,SMMLV!$D$2:$D$106),3))</f>
        <v/>
      </c>
    </row>
    <row r="2096" spans="6:6">
      <c r="F2096" s="207" t="str">
        <f>IF(OR(D2096="",E2096=""),"",ROUND(D2096/LOOKUP(E2096,SMMLV!$A$2:$A$36,SMMLV!$D$2:$D$106),3))</f>
        <v/>
      </c>
    </row>
    <row r="2097" spans="6:6">
      <c r="F2097" s="207" t="str">
        <f>IF(OR(D2097="",E2097=""),"",ROUND(D2097/LOOKUP(E2097,SMMLV!$A$2:$A$36,SMMLV!$D$2:$D$106),3))</f>
        <v/>
      </c>
    </row>
    <row r="2098" spans="6:6">
      <c r="F2098" s="207" t="str">
        <f>IF(OR(D2098="",E2098=""),"",ROUND(D2098/LOOKUP(E2098,SMMLV!$A$2:$A$36,SMMLV!$D$2:$D$106),3))</f>
        <v/>
      </c>
    </row>
    <row r="2099" spans="6:6">
      <c r="F2099" s="207" t="str">
        <f>IF(OR(D2099="",E2099=""),"",ROUND(D2099/LOOKUP(E2099,SMMLV!$A$2:$A$36,SMMLV!$D$2:$D$106),3))</f>
        <v/>
      </c>
    </row>
    <row r="2100" spans="6:6">
      <c r="F2100" s="207" t="str">
        <f>IF(OR(D2100="",E2100=""),"",ROUND(D2100/LOOKUP(E2100,SMMLV!$A$2:$A$36,SMMLV!$D$2:$D$106),3))</f>
        <v/>
      </c>
    </row>
    <row r="2101" spans="6:6">
      <c r="F2101" s="207" t="str">
        <f>IF(OR(D2101="",E2101=""),"",ROUND(D2101/LOOKUP(E2101,SMMLV!$A$2:$A$36,SMMLV!$D$2:$D$106),3))</f>
        <v/>
      </c>
    </row>
    <row r="2102" spans="6:6">
      <c r="F2102" s="207" t="str">
        <f>IF(OR(D2102="",E2102=""),"",ROUND(D2102/LOOKUP(E2102,SMMLV!$A$2:$A$36,SMMLV!$D$2:$D$106),3))</f>
        <v/>
      </c>
    </row>
    <row r="2103" spans="6:6">
      <c r="F2103" s="207" t="str">
        <f>IF(OR(D2103="",E2103=""),"",ROUND(D2103/LOOKUP(E2103,SMMLV!$A$2:$A$36,SMMLV!$D$2:$D$106),3))</f>
        <v/>
      </c>
    </row>
    <row r="2104" spans="6:6">
      <c r="F2104" s="207" t="str">
        <f>IF(OR(D2104="",E2104=""),"",ROUND(D2104/LOOKUP(E2104,SMMLV!$A$2:$A$36,SMMLV!$D$2:$D$106),3))</f>
        <v/>
      </c>
    </row>
  </sheetData>
  <mergeCells count="1105">
    <mergeCell ref="M1005:N1005"/>
    <mergeCell ref="M993:N993"/>
    <mergeCell ref="M994:N994"/>
    <mergeCell ref="M995:N995"/>
    <mergeCell ref="K996:K1005"/>
    <mergeCell ref="M996:N996"/>
    <mergeCell ref="M997:N997"/>
    <mergeCell ref="M998:N998"/>
    <mergeCell ref="M999:N999"/>
    <mergeCell ref="M1000:N1000"/>
    <mergeCell ref="M1001:N1001"/>
    <mergeCell ref="M1002:N1002"/>
    <mergeCell ref="M1003:N1003"/>
    <mergeCell ref="M1004:N1004"/>
    <mergeCell ref="M985:N985"/>
    <mergeCell ref="K986:K995"/>
    <mergeCell ref="M986:N986"/>
    <mergeCell ref="M987:N987"/>
    <mergeCell ref="M988:N988"/>
    <mergeCell ref="M989:N989"/>
    <mergeCell ref="M990:N990"/>
    <mergeCell ref="M991:N991"/>
    <mergeCell ref="M992:N992"/>
    <mergeCell ref="K976:K985"/>
    <mergeCell ref="M976:N976"/>
    <mergeCell ref="M977:N977"/>
    <mergeCell ref="M978:N978"/>
    <mergeCell ref="M979:N979"/>
    <mergeCell ref="M980:N980"/>
    <mergeCell ref="M981:N981"/>
    <mergeCell ref="M982:N982"/>
    <mergeCell ref="M983:N983"/>
    <mergeCell ref="M984:N984"/>
    <mergeCell ref="M970:N970"/>
    <mergeCell ref="M971:N971"/>
    <mergeCell ref="M972:N972"/>
    <mergeCell ref="M973:N973"/>
    <mergeCell ref="M974:N974"/>
    <mergeCell ref="M975:N975"/>
    <mergeCell ref="M961:N961"/>
    <mergeCell ref="M962:N962"/>
    <mergeCell ref="M963:N963"/>
    <mergeCell ref="M964:N964"/>
    <mergeCell ref="M965:N965"/>
    <mergeCell ref="K966:K975"/>
    <mergeCell ref="M966:N966"/>
    <mergeCell ref="M967:N967"/>
    <mergeCell ref="M968:N968"/>
    <mergeCell ref="M969:N969"/>
    <mergeCell ref="M952:N952"/>
    <mergeCell ref="M953:N953"/>
    <mergeCell ref="M954:N954"/>
    <mergeCell ref="M955:N955"/>
    <mergeCell ref="K956:K965"/>
    <mergeCell ref="M956:N956"/>
    <mergeCell ref="M957:N957"/>
    <mergeCell ref="M958:N958"/>
    <mergeCell ref="M959:N959"/>
    <mergeCell ref="M960:N960"/>
    <mergeCell ref="M943:N943"/>
    <mergeCell ref="M944:N944"/>
    <mergeCell ref="M945:N945"/>
    <mergeCell ref="K946:K955"/>
    <mergeCell ref="M946:N946"/>
    <mergeCell ref="M947:N947"/>
    <mergeCell ref="M948:N948"/>
    <mergeCell ref="M949:N949"/>
    <mergeCell ref="M950:N950"/>
    <mergeCell ref="M951:N951"/>
    <mergeCell ref="M934:N934"/>
    <mergeCell ref="M935:N935"/>
    <mergeCell ref="K936:K945"/>
    <mergeCell ref="M936:N936"/>
    <mergeCell ref="M937:N937"/>
    <mergeCell ref="M938:N938"/>
    <mergeCell ref="M939:N939"/>
    <mergeCell ref="M940:N940"/>
    <mergeCell ref="M941:N941"/>
    <mergeCell ref="M942:N942"/>
    <mergeCell ref="M925:N925"/>
    <mergeCell ref="K926:K935"/>
    <mergeCell ref="M926:N926"/>
    <mergeCell ref="M927:N927"/>
    <mergeCell ref="M928:N928"/>
    <mergeCell ref="M929:N929"/>
    <mergeCell ref="M930:N930"/>
    <mergeCell ref="M931:N931"/>
    <mergeCell ref="M932:N932"/>
    <mergeCell ref="M933:N933"/>
    <mergeCell ref="K916:K925"/>
    <mergeCell ref="M916:N916"/>
    <mergeCell ref="M917:N917"/>
    <mergeCell ref="M918:N918"/>
    <mergeCell ref="M919:N919"/>
    <mergeCell ref="M920:N920"/>
    <mergeCell ref="M921:N921"/>
    <mergeCell ref="M922:N922"/>
    <mergeCell ref="M923:N923"/>
    <mergeCell ref="M924:N924"/>
    <mergeCell ref="M910:N910"/>
    <mergeCell ref="M911:N911"/>
    <mergeCell ref="M912:N912"/>
    <mergeCell ref="M913:N913"/>
    <mergeCell ref="M914:N914"/>
    <mergeCell ref="M915:N915"/>
    <mergeCell ref="M901:N901"/>
    <mergeCell ref="M902:N902"/>
    <mergeCell ref="M903:N903"/>
    <mergeCell ref="M904:N904"/>
    <mergeCell ref="M905:N905"/>
    <mergeCell ref="K906:K915"/>
    <mergeCell ref="M906:N906"/>
    <mergeCell ref="M907:N907"/>
    <mergeCell ref="M908:N908"/>
    <mergeCell ref="M909:N909"/>
    <mergeCell ref="M892:N892"/>
    <mergeCell ref="M893:N893"/>
    <mergeCell ref="M894:N894"/>
    <mergeCell ref="M895:N895"/>
    <mergeCell ref="K896:K905"/>
    <mergeCell ref="M896:N896"/>
    <mergeCell ref="M897:N897"/>
    <mergeCell ref="M898:N898"/>
    <mergeCell ref="M899:N899"/>
    <mergeCell ref="M900:N900"/>
    <mergeCell ref="M883:N883"/>
    <mergeCell ref="M884:N884"/>
    <mergeCell ref="M885:N885"/>
    <mergeCell ref="K886:K895"/>
    <mergeCell ref="M886:N886"/>
    <mergeCell ref="M887:N887"/>
    <mergeCell ref="M888:N888"/>
    <mergeCell ref="M889:N889"/>
    <mergeCell ref="M890:N890"/>
    <mergeCell ref="M891:N891"/>
    <mergeCell ref="M874:N874"/>
    <mergeCell ref="M875:N875"/>
    <mergeCell ref="K876:K885"/>
    <mergeCell ref="M876:N876"/>
    <mergeCell ref="M877:N877"/>
    <mergeCell ref="M878:N878"/>
    <mergeCell ref="M879:N879"/>
    <mergeCell ref="M880:N880"/>
    <mergeCell ref="M881:N881"/>
    <mergeCell ref="M882:N882"/>
    <mergeCell ref="M865:N865"/>
    <mergeCell ref="K866:K875"/>
    <mergeCell ref="M866:N866"/>
    <mergeCell ref="M867:N867"/>
    <mergeCell ref="M868:N868"/>
    <mergeCell ref="M869:N869"/>
    <mergeCell ref="M870:N870"/>
    <mergeCell ref="M871:N871"/>
    <mergeCell ref="M872:N872"/>
    <mergeCell ref="M873:N873"/>
    <mergeCell ref="K856:K865"/>
    <mergeCell ref="M856:N856"/>
    <mergeCell ref="M857:N857"/>
    <mergeCell ref="M858:N858"/>
    <mergeCell ref="M859:N859"/>
    <mergeCell ref="M860:N860"/>
    <mergeCell ref="M861:N861"/>
    <mergeCell ref="M862:N862"/>
    <mergeCell ref="M863:N863"/>
    <mergeCell ref="M864:N864"/>
    <mergeCell ref="M850:N850"/>
    <mergeCell ref="M851:N851"/>
    <mergeCell ref="M852:N852"/>
    <mergeCell ref="M853:N853"/>
    <mergeCell ref="M854:N854"/>
    <mergeCell ref="M855:N855"/>
    <mergeCell ref="M841:N841"/>
    <mergeCell ref="M842:N842"/>
    <mergeCell ref="M843:N843"/>
    <mergeCell ref="M844:N844"/>
    <mergeCell ref="M845:N845"/>
    <mergeCell ref="K846:K855"/>
    <mergeCell ref="M846:N846"/>
    <mergeCell ref="M847:N847"/>
    <mergeCell ref="M848:N848"/>
    <mergeCell ref="M849:N849"/>
    <mergeCell ref="M832:N832"/>
    <mergeCell ref="M833:N833"/>
    <mergeCell ref="M834:N834"/>
    <mergeCell ref="M835:N835"/>
    <mergeCell ref="K836:K845"/>
    <mergeCell ref="M836:N836"/>
    <mergeCell ref="M837:N837"/>
    <mergeCell ref="M838:N838"/>
    <mergeCell ref="M839:N839"/>
    <mergeCell ref="M840:N840"/>
    <mergeCell ref="M823:N823"/>
    <mergeCell ref="M824:N824"/>
    <mergeCell ref="M825:N825"/>
    <mergeCell ref="K826:K835"/>
    <mergeCell ref="M826:N826"/>
    <mergeCell ref="M827:N827"/>
    <mergeCell ref="M828:N828"/>
    <mergeCell ref="M829:N829"/>
    <mergeCell ref="M830:N830"/>
    <mergeCell ref="M831:N831"/>
    <mergeCell ref="M814:N814"/>
    <mergeCell ref="M815:N815"/>
    <mergeCell ref="K816:K825"/>
    <mergeCell ref="M816:N816"/>
    <mergeCell ref="M817:N817"/>
    <mergeCell ref="M818:N818"/>
    <mergeCell ref="M819:N819"/>
    <mergeCell ref="M820:N820"/>
    <mergeCell ref="M821:N821"/>
    <mergeCell ref="M822:N822"/>
    <mergeCell ref="M805:N805"/>
    <mergeCell ref="K806:K815"/>
    <mergeCell ref="M806:N806"/>
    <mergeCell ref="M807:N807"/>
    <mergeCell ref="M808:N808"/>
    <mergeCell ref="M809:N809"/>
    <mergeCell ref="M810:N810"/>
    <mergeCell ref="M811:N811"/>
    <mergeCell ref="M812:N812"/>
    <mergeCell ref="M813:N813"/>
    <mergeCell ref="K796:K805"/>
    <mergeCell ref="M796:N796"/>
    <mergeCell ref="M797:N797"/>
    <mergeCell ref="M798:N798"/>
    <mergeCell ref="M799:N799"/>
    <mergeCell ref="M800:N800"/>
    <mergeCell ref="M801:N801"/>
    <mergeCell ref="M802:N802"/>
    <mergeCell ref="M803:N803"/>
    <mergeCell ref="M804:N804"/>
    <mergeCell ref="M790:N790"/>
    <mergeCell ref="M791:N791"/>
    <mergeCell ref="M792:N792"/>
    <mergeCell ref="M793:N793"/>
    <mergeCell ref="M794:N794"/>
    <mergeCell ref="M795:N795"/>
    <mergeCell ref="M781:N781"/>
    <mergeCell ref="M782:N782"/>
    <mergeCell ref="M783:N783"/>
    <mergeCell ref="M784:N784"/>
    <mergeCell ref="M785:N785"/>
    <mergeCell ref="K786:K795"/>
    <mergeCell ref="M786:N786"/>
    <mergeCell ref="M787:N787"/>
    <mergeCell ref="M788:N788"/>
    <mergeCell ref="M789:N789"/>
    <mergeCell ref="M772:N772"/>
    <mergeCell ref="M773:N773"/>
    <mergeCell ref="M774:N774"/>
    <mergeCell ref="M775:N775"/>
    <mergeCell ref="K776:K785"/>
    <mergeCell ref="M776:N776"/>
    <mergeCell ref="M777:N777"/>
    <mergeCell ref="M778:N778"/>
    <mergeCell ref="M779:N779"/>
    <mergeCell ref="M780:N780"/>
    <mergeCell ref="M763:N763"/>
    <mergeCell ref="M764:N764"/>
    <mergeCell ref="M765:N765"/>
    <mergeCell ref="K766:K775"/>
    <mergeCell ref="M766:N766"/>
    <mergeCell ref="M767:N767"/>
    <mergeCell ref="M768:N768"/>
    <mergeCell ref="M769:N769"/>
    <mergeCell ref="M770:N770"/>
    <mergeCell ref="M771:N771"/>
    <mergeCell ref="M754:N754"/>
    <mergeCell ref="M755:N755"/>
    <mergeCell ref="K756:K765"/>
    <mergeCell ref="M756:N756"/>
    <mergeCell ref="M757:N757"/>
    <mergeCell ref="M758:N758"/>
    <mergeCell ref="M759:N759"/>
    <mergeCell ref="M760:N760"/>
    <mergeCell ref="M761:N761"/>
    <mergeCell ref="M762:N762"/>
    <mergeCell ref="M745:N745"/>
    <mergeCell ref="K746:K755"/>
    <mergeCell ref="M746:N746"/>
    <mergeCell ref="M747:N747"/>
    <mergeCell ref="M748:N748"/>
    <mergeCell ref="M749:N749"/>
    <mergeCell ref="M750:N750"/>
    <mergeCell ref="M751:N751"/>
    <mergeCell ref="M752:N752"/>
    <mergeCell ref="M753:N753"/>
    <mergeCell ref="K736:K745"/>
    <mergeCell ref="M736:N736"/>
    <mergeCell ref="M737:N737"/>
    <mergeCell ref="M738:N738"/>
    <mergeCell ref="M739:N739"/>
    <mergeCell ref="M740:N740"/>
    <mergeCell ref="M741:N741"/>
    <mergeCell ref="M742:N742"/>
    <mergeCell ref="M743:N743"/>
    <mergeCell ref="M744:N744"/>
    <mergeCell ref="M730:N730"/>
    <mergeCell ref="M731:N731"/>
    <mergeCell ref="M732:N732"/>
    <mergeCell ref="M733:N733"/>
    <mergeCell ref="M734:N734"/>
    <mergeCell ref="M735:N735"/>
    <mergeCell ref="M721:N721"/>
    <mergeCell ref="M722:N722"/>
    <mergeCell ref="M723:N723"/>
    <mergeCell ref="M724:N724"/>
    <mergeCell ref="M725:N725"/>
    <mergeCell ref="K726:K735"/>
    <mergeCell ref="M726:N726"/>
    <mergeCell ref="M727:N727"/>
    <mergeCell ref="M728:N728"/>
    <mergeCell ref="M729:N729"/>
    <mergeCell ref="M712:N712"/>
    <mergeCell ref="M713:N713"/>
    <mergeCell ref="M714:N714"/>
    <mergeCell ref="M715:N715"/>
    <mergeCell ref="K716:K725"/>
    <mergeCell ref="M716:N716"/>
    <mergeCell ref="M717:N717"/>
    <mergeCell ref="M718:N718"/>
    <mergeCell ref="M719:N719"/>
    <mergeCell ref="M720:N720"/>
    <mergeCell ref="M703:N703"/>
    <mergeCell ref="M704:N704"/>
    <mergeCell ref="M705:N705"/>
    <mergeCell ref="K706:K715"/>
    <mergeCell ref="M706:N706"/>
    <mergeCell ref="M707:N707"/>
    <mergeCell ref="M708:N708"/>
    <mergeCell ref="M709:N709"/>
    <mergeCell ref="M710:N710"/>
    <mergeCell ref="M711:N711"/>
    <mergeCell ref="M694:N694"/>
    <mergeCell ref="M695:N695"/>
    <mergeCell ref="K696:K705"/>
    <mergeCell ref="M696:N696"/>
    <mergeCell ref="M697:N697"/>
    <mergeCell ref="M698:N698"/>
    <mergeCell ref="M699:N699"/>
    <mergeCell ref="M700:N700"/>
    <mergeCell ref="M701:N701"/>
    <mergeCell ref="M702:N702"/>
    <mergeCell ref="M685:N685"/>
    <mergeCell ref="K686:K695"/>
    <mergeCell ref="M686:N686"/>
    <mergeCell ref="M687:N687"/>
    <mergeCell ref="M688:N688"/>
    <mergeCell ref="M689:N689"/>
    <mergeCell ref="M690:N690"/>
    <mergeCell ref="M691:N691"/>
    <mergeCell ref="M692:N692"/>
    <mergeCell ref="M693:N693"/>
    <mergeCell ref="K676:K685"/>
    <mergeCell ref="M676:N676"/>
    <mergeCell ref="M677:N677"/>
    <mergeCell ref="M678:N678"/>
    <mergeCell ref="M679:N679"/>
    <mergeCell ref="M680:N680"/>
    <mergeCell ref="M681:N681"/>
    <mergeCell ref="M682:N682"/>
    <mergeCell ref="M683:N683"/>
    <mergeCell ref="M684:N684"/>
    <mergeCell ref="M670:N670"/>
    <mergeCell ref="M671:N671"/>
    <mergeCell ref="M672:N672"/>
    <mergeCell ref="M673:N673"/>
    <mergeCell ref="M674:N674"/>
    <mergeCell ref="M675:N675"/>
    <mergeCell ref="M661:N661"/>
    <mergeCell ref="M662:N662"/>
    <mergeCell ref="M663:N663"/>
    <mergeCell ref="M664:N664"/>
    <mergeCell ref="M665:N665"/>
    <mergeCell ref="K666:K675"/>
    <mergeCell ref="M666:N666"/>
    <mergeCell ref="M667:N667"/>
    <mergeCell ref="M668:N668"/>
    <mergeCell ref="M669:N669"/>
    <mergeCell ref="M652:N652"/>
    <mergeCell ref="M653:N653"/>
    <mergeCell ref="M654:N654"/>
    <mergeCell ref="M655:N655"/>
    <mergeCell ref="K656:K665"/>
    <mergeCell ref="M656:N656"/>
    <mergeCell ref="M657:N657"/>
    <mergeCell ref="M658:N658"/>
    <mergeCell ref="M659:N659"/>
    <mergeCell ref="M660:N660"/>
    <mergeCell ref="M643:N643"/>
    <mergeCell ref="M644:N644"/>
    <mergeCell ref="M645:N645"/>
    <mergeCell ref="K646:K655"/>
    <mergeCell ref="M646:N646"/>
    <mergeCell ref="M647:N647"/>
    <mergeCell ref="M648:N648"/>
    <mergeCell ref="M649:N649"/>
    <mergeCell ref="M650:N650"/>
    <mergeCell ref="M651:N651"/>
    <mergeCell ref="M634:N634"/>
    <mergeCell ref="M635:N635"/>
    <mergeCell ref="K636:K645"/>
    <mergeCell ref="M636:N636"/>
    <mergeCell ref="M637:N637"/>
    <mergeCell ref="M638:N638"/>
    <mergeCell ref="M639:N639"/>
    <mergeCell ref="M640:N640"/>
    <mergeCell ref="M641:N641"/>
    <mergeCell ref="M642:N642"/>
    <mergeCell ref="M625:N625"/>
    <mergeCell ref="K626:K635"/>
    <mergeCell ref="M626:N626"/>
    <mergeCell ref="M627:N627"/>
    <mergeCell ref="M628:N628"/>
    <mergeCell ref="M629:N629"/>
    <mergeCell ref="M630:N630"/>
    <mergeCell ref="M631:N631"/>
    <mergeCell ref="M632:N632"/>
    <mergeCell ref="M633:N633"/>
    <mergeCell ref="K616:K625"/>
    <mergeCell ref="M616:N616"/>
    <mergeCell ref="M617:N617"/>
    <mergeCell ref="M618:N618"/>
    <mergeCell ref="M619:N619"/>
    <mergeCell ref="M620:N620"/>
    <mergeCell ref="M621:N621"/>
    <mergeCell ref="M622:N622"/>
    <mergeCell ref="M623:N623"/>
    <mergeCell ref="M624:N624"/>
    <mergeCell ref="M610:N610"/>
    <mergeCell ref="M611:N611"/>
    <mergeCell ref="M612:N612"/>
    <mergeCell ref="M613:N613"/>
    <mergeCell ref="M614:N614"/>
    <mergeCell ref="M615:N615"/>
    <mergeCell ref="M601:N601"/>
    <mergeCell ref="M602:N602"/>
    <mergeCell ref="M603:N603"/>
    <mergeCell ref="M604:N604"/>
    <mergeCell ref="M605:N605"/>
    <mergeCell ref="K606:K615"/>
    <mergeCell ref="M606:N606"/>
    <mergeCell ref="M607:N607"/>
    <mergeCell ref="M608:N608"/>
    <mergeCell ref="M609:N609"/>
    <mergeCell ref="M592:N592"/>
    <mergeCell ref="M593:N593"/>
    <mergeCell ref="M594:N594"/>
    <mergeCell ref="M595:N595"/>
    <mergeCell ref="K596:K605"/>
    <mergeCell ref="M596:N596"/>
    <mergeCell ref="M597:N597"/>
    <mergeCell ref="M598:N598"/>
    <mergeCell ref="M599:N599"/>
    <mergeCell ref="M600:N600"/>
    <mergeCell ref="M583:N583"/>
    <mergeCell ref="M584:N584"/>
    <mergeCell ref="M585:N585"/>
    <mergeCell ref="K586:K595"/>
    <mergeCell ref="M586:N586"/>
    <mergeCell ref="M587:N587"/>
    <mergeCell ref="M588:N588"/>
    <mergeCell ref="M589:N589"/>
    <mergeCell ref="M590:N590"/>
    <mergeCell ref="M591:N591"/>
    <mergeCell ref="M574:N574"/>
    <mergeCell ref="M575:N575"/>
    <mergeCell ref="K576:K585"/>
    <mergeCell ref="M576:N576"/>
    <mergeCell ref="M577:N577"/>
    <mergeCell ref="M578:N578"/>
    <mergeCell ref="M579:N579"/>
    <mergeCell ref="M580:N580"/>
    <mergeCell ref="M581:N581"/>
    <mergeCell ref="M582:N582"/>
    <mergeCell ref="M565:N565"/>
    <mergeCell ref="K566:K575"/>
    <mergeCell ref="M566:N566"/>
    <mergeCell ref="M567:N567"/>
    <mergeCell ref="M568:N568"/>
    <mergeCell ref="M569:N569"/>
    <mergeCell ref="M570:N570"/>
    <mergeCell ref="M571:N571"/>
    <mergeCell ref="M572:N572"/>
    <mergeCell ref="M573:N573"/>
    <mergeCell ref="K556:K565"/>
    <mergeCell ref="M556:N556"/>
    <mergeCell ref="M557:N557"/>
    <mergeCell ref="M558:N558"/>
    <mergeCell ref="M559:N559"/>
    <mergeCell ref="M560:N560"/>
    <mergeCell ref="M561:N561"/>
    <mergeCell ref="M562:N562"/>
    <mergeCell ref="M563:N563"/>
    <mergeCell ref="M564:N564"/>
    <mergeCell ref="M550:N550"/>
    <mergeCell ref="M551:N551"/>
    <mergeCell ref="M552:N552"/>
    <mergeCell ref="M553:N553"/>
    <mergeCell ref="M554:N554"/>
    <mergeCell ref="M555:N555"/>
    <mergeCell ref="M541:N541"/>
    <mergeCell ref="M542:N542"/>
    <mergeCell ref="M543:N543"/>
    <mergeCell ref="M544:N544"/>
    <mergeCell ref="M545:N545"/>
    <mergeCell ref="K546:K555"/>
    <mergeCell ref="M546:N546"/>
    <mergeCell ref="M547:N547"/>
    <mergeCell ref="M548:N548"/>
    <mergeCell ref="M549:N549"/>
    <mergeCell ref="M532:N532"/>
    <mergeCell ref="M533:N533"/>
    <mergeCell ref="M534:N534"/>
    <mergeCell ref="M535:N535"/>
    <mergeCell ref="K536:K545"/>
    <mergeCell ref="M536:N536"/>
    <mergeCell ref="M537:N537"/>
    <mergeCell ref="M538:N538"/>
    <mergeCell ref="M539:N539"/>
    <mergeCell ref="M540:N540"/>
    <mergeCell ref="M523:N523"/>
    <mergeCell ref="M524:N524"/>
    <mergeCell ref="M525:N525"/>
    <mergeCell ref="K526:K535"/>
    <mergeCell ref="M526:N526"/>
    <mergeCell ref="M527:N527"/>
    <mergeCell ref="M528:N528"/>
    <mergeCell ref="M529:N529"/>
    <mergeCell ref="M530:N530"/>
    <mergeCell ref="M531:N531"/>
    <mergeCell ref="M514:N514"/>
    <mergeCell ref="M515:N515"/>
    <mergeCell ref="K516:K525"/>
    <mergeCell ref="M516:N516"/>
    <mergeCell ref="M517:N517"/>
    <mergeCell ref="M518:N518"/>
    <mergeCell ref="M519:N519"/>
    <mergeCell ref="M520:N520"/>
    <mergeCell ref="M521:N521"/>
    <mergeCell ref="M522:N522"/>
    <mergeCell ref="M505:N505"/>
    <mergeCell ref="K506:K515"/>
    <mergeCell ref="M506:N506"/>
    <mergeCell ref="M507:N507"/>
    <mergeCell ref="M508:N508"/>
    <mergeCell ref="M509:N509"/>
    <mergeCell ref="M510:N510"/>
    <mergeCell ref="M511:N511"/>
    <mergeCell ref="M512:N512"/>
    <mergeCell ref="M513:N513"/>
    <mergeCell ref="K496:K505"/>
    <mergeCell ref="M496:N496"/>
    <mergeCell ref="M497:N497"/>
    <mergeCell ref="M498:N498"/>
    <mergeCell ref="M499:N499"/>
    <mergeCell ref="M500:N500"/>
    <mergeCell ref="M501:N501"/>
    <mergeCell ref="M502:N502"/>
    <mergeCell ref="M503:N503"/>
    <mergeCell ref="M504:N504"/>
    <mergeCell ref="M490:N490"/>
    <mergeCell ref="M491:N491"/>
    <mergeCell ref="M492:N492"/>
    <mergeCell ref="M493:N493"/>
    <mergeCell ref="M494:N494"/>
    <mergeCell ref="M495:N495"/>
    <mergeCell ref="M481:N481"/>
    <mergeCell ref="M482:N482"/>
    <mergeCell ref="M483:N483"/>
    <mergeCell ref="M484:N484"/>
    <mergeCell ref="M485:N485"/>
    <mergeCell ref="K486:K495"/>
    <mergeCell ref="M486:N486"/>
    <mergeCell ref="M487:N487"/>
    <mergeCell ref="M488:N488"/>
    <mergeCell ref="M489:N489"/>
    <mergeCell ref="M472:N472"/>
    <mergeCell ref="M473:N473"/>
    <mergeCell ref="M474:N474"/>
    <mergeCell ref="M475:N475"/>
    <mergeCell ref="K476:K485"/>
    <mergeCell ref="M476:N476"/>
    <mergeCell ref="M477:N477"/>
    <mergeCell ref="M478:N478"/>
    <mergeCell ref="M479:N479"/>
    <mergeCell ref="M480:N480"/>
    <mergeCell ref="M463:N463"/>
    <mergeCell ref="M464:N464"/>
    <mergeCell ref="M465:N465"/>
    <mergeCell ref="K466:K475"/>
    <mergeCell ref="M466:N466"/>
    <mergeCell ref="M467:N467"/>
    <mergeCell ref="M468:N468"/>
    <mergeCell ref="M469:N469"/>
    <mergeCell ref="M470:N470"/>
    <mergeCell ref="M471:N471"/>
    <mergeCell ref="M454:N454"/>
    <mergeCell ref="M455:N455"/>
    <mergeCell ref="K456:K465"/>
    <mergeCell ref="M456:N456"/>
    <mergeCell ref="M457:N457"/>
    <mergeCell ref="M458:N458"/>
    <mergeCell ref="M459:N459"/>
    <mergeCell ref="M460:N460"/>
    <mergeCell ref="M461:N461"/>
    <mergeCell ref="M462:N462"/>
    <mergeCell ref="M445:N445"/>
    <mergeCell ref="K446:K455"/>
    <mergeCell ref="M446:N446"/>
    <mergeCell ref="M447:N447"/>
    <mergeCell ref="M448:N448"/>
    <mergeCell ref="M449:N449"/>
    <mergeCell ref="M450:N450"/>
    <mergeCell ref="M451:N451"/>
    <mergeCell ref="M452:N452"/>
    <mergeCell ref="M453:N453"/>
    <mergeCell ref="K436:K445"/>
    <mergeCell ref="M436:N436"/>
    <mergeCell ref="M437:N437"/>
    <mergeCell ref="M438:N438"/>
    <mergeCell ref="M439:N439"/>
    <mergeCell ref="M440:N440"/>
    <mergeCell ref="M441:N441"/>
    <mergeCell ref="M442:N442"/>
    <mergeCell ref="M443:N443"/>
    <mergeCell ref="M444:N444"/>
    <mergeCell ref="M430:N430"/>
    <mergeCell ref="M431:N431"/>
    <mergeCell ref="M432:N432"/>
    <mergeCell ref="M433:N433"/>
    <mergeCell ref="M434:N434"/>
    <mergeCell ref="M435:N435"/>
    <mergeCell ref="M421:N421"/>
    <mergeCell ref="M422:N422"/>
    <mergeCell ref="M423:N423"/>
    <mergeCell ref="M424:N424"/>
    <mergeCell ref="M425:N425"/>
    <mergeCell ref="K426:K435"/>
    <mergeCell ref="M426:N426"/>
    <mergeCell ref="M427:N427"/>
    <mergeCell ref="M428:N428"/>
    <mergeCell ref="M429:N429"/>
    <mergeCell ref="M412:N412"/>
    <mergeCell ref="M413:N413"/>
    <mergeCell ref="M414:N414"/>
    <mergeCell ref="M415:N415"/>
    <mergeCell ref="K416:K425"/>
    <mergeCell ref="M416:N416"/>
    <mergeCell ref="M417:N417"/>
    <mergeCell ref="M418:N418"/>
    <mergeCell ref="M419:N419"/>
    <mergeCell ref="M420:N420"/>
    <mergeCell ref="M403:N403"/>
    <mergeCell ref="M404:N404"/>
    <mergeCell ref="M405:N405"/>
    <mergeCell ref="K406:K415"/>
    <mergeCell ref="M406:N406"/>
    <mergeCell ref="M407:N407"/>
    <mergeCell ref="M408:N408"/>
    <mergeCell ref="M409:N409"/>
    <mergeCell ref="M410:N410"/>
    <mergeCell ref="M411:N411"/>
    <mergeCell ref="M394:N394"/>
    <mergeCell ref="M395:N395"/>
    <mergeCell ref="K396:K405"/>
    <mergeCell ref="M396:N396"/>
    <mergeCell ref="M397:N397"/>
    <mergeCell ref="M398:N398"/>
    <mergeCell ref="M399:N399"/>
    <mergeCell ref="M400:N400"/>
    <mergeCell ref="M401:N401"/>
    <mergeCell ref="M402:N402"/>
    <mergeCell ref="M385:N385"/>
    <mergeCell ref="K386:K395"/>
    <mergeCell ref="M386:N386"/>
    <mergeCell ref="M387:N387"/>
    <mergeCell ref="M388:N388"/>
    <mergeCell ref="M389:N389"/>
    <mergeCell ref="M390:N390"/>
    <mergeCell ref="M391:N391"/>
    <mergeCell ref="M392:N392"/>
    <mergeCell ref="M393:N393"/>
    <mergeCell ref="K376:K385"/>
    <mergeCell ref="M376:N376"/>
    <mergeCell ref="M377:N377"/>
    <mergeCell ref="M378:N378"/>
    <mergeCell ref="M379:N379"/>
    <mergeCell ref="M380:N380"/>
    <mergeCell ref="M381:N381"/>
    <mergeCell ref="M382:N382"/>
    <mergeCell ref="M383:N383"/>
    <mergeCell ref="M384:N384"/>
    <mergeCell ref="M370:N370"/>
    <mergeCell ref="M371:N371"/>
    <mergeCell ref="M372:N372"/>
    <mergeCell ref="M373:N373"/>
    <mergeCell ref="M374:N374"/>
    <mergeCell ref="M375:N375"/>
    <mergeCell ref="M361:N361"/>
    <mergeCell ref="M362:N362"/>
    <mergeCell ref="M363:N363"/>
    <mergeCell ref="M364:N364"/>
    <mergeCell ref="M365:N365"/>
    <mergeCell ref="K366:K375"/>
    <mergeCell ref="M366:N366"/>
    <mergeCell ref="M367:N367"/>
    <mergeCell ref="M368:N368"/>
    <mergeCell ref="M369:N369"/>
    <mergeCell ref="M352:N352"/>
    <mergeCell ref="M353:N353"/>
    <mergeCell ref="M354:N354"/>
    <mergeCell ref="M355:N355"/>
    <mergeCell ref="K356:K365"/>
    <mergeCell ref="M356:N356"/>
    <mergeCell ref="M357:N357"/>
    <mergeCell ref="M358:N358"/>
    <mergeCell ref="M359:N359"/>
    <mergeCell ref="M360:N360"/>
    <mergeCell ref="M343:N343"/>
    <mergeCell ref="M344:N344"/>
    <mergeCell ref="M345:N345"/>
    <mergeCell ref="K346:K355"/>
    <mergeCell ref="M346:N346"/>
    <mergeCell ref="M347:N347"/>
    <mergeCell ref="M348:N348"/>
    <mergeCell ref="M349:N349"/>
    <mergeCell ref="M350:N350"/>
    <mergeCell ref="M351:N351"/>
    <mergeCell ref="M334:N334"/>
    <mergeCell ref="M335:N335"/>
    <mergeCell ref="K336:K345"/>
    <mergeCell ref="M336:N336"/>
    <mergeCell ref="M337:N337"/>
    <mergeCell ref="M338:N338"/>
    <mergeCell ref="M339:N339"/>
    <mergeCell ref="M340:N340"/>
    <mergeCell ref="M341:N341"/>
    <mergeCell ref="M342:N342"/>
    <mergeCell ref="M325:N325"/>
    <mergeCell ref="K326:K335"/>
    <mergeCell ref="M326:N326"/>
    <mergeCell ref="M327:N327"/>
    <mergeCell ref="M328:N328"/>
    <mergeCell ref="M329:N329"/>
    <mergeCell ref="M330:N330"/>
    <mergeCell ref="M331:N331"/>
    <mergeCell ref="M332:N332"/>
    <mergeCell ref="M333:N333"/>
    <mergeCell ref="K316:K325"/>
    <mergeCell ref="M316:N316"/>
    <mergeCell ref="M317:N317"/>
    <mergeCell ref="M318:N318"/>
    <mergeCell ref="M319:N319"/>
    <mergeCell ref="M320:N320"/>
    <mergeCell ref="M321:N321"/>
    <mergeCell ref="M322:N322"/>
    <mergeCell ref="M323:N323"/>
    <mergeCell ref="M324:N324"/>
    <mergeCell ref="M310:N310"/>
    <mergeCell ref="M311:N311"/>
    <mergeCell ref="M312:N312"/>
    <mergeCell ref="M313:N313"/>
    <mergeCell ref="M314:N314"/>
    <mergeCell ref="M315:N315"/>
    <mergeCell ref="M301:N301"/>
    <mergeCell ref="M302:N302"/>
    <mergeCell ref="M303:N303"/>
    <mergeCell ref="M304:N304"/>
    <mergeCell ref="M305:N305"/>
    <mergeCell ref="K306:K315"/>
    <mergeCell ref="M306:N306"/>
    <mergeCell ref="M307:N307"/>
    <mergeCell ref="M308:N308"/>
    <mergeCell ref="M309:N309"/>
    <mergeCell ref="M292:N292"/>
    <mergeCell ref="M293:N293"/>
    <mergeCell ref="M294:N294"/>
    <mergeCell ref="M295:N295"/>
    <mergeCell ref="K296:K305"/>
    <mergeCell ref="M296:N296"/>
    <mergeCell ref="M297:N297"/>
    <mergeCell ref="M298:N298"/>
    <mergeCell ref="M299:N299"/>
    <mergeCell ref="M300:N300"/>
    <mergeCell ref="M283:N283"/>
    <mergeCell ref="M284:N284"/>
    <mergeCell ref="M285:N285"/>
    <mergeCell ref="K286:K295"/>
    <mergeCell ref="M286:N286"/>
    <mergeCell ref="M287:N287"/>
    <mergeCell ref="M288:N288"/>
    <mergeCell ref="M289:N289"/>
    <mergeCell ref="M290:N290"/>
    <mergeCell ref="M291:N291"/>
    <mergeCell ref="M274:N274"/>
    <mergeCell ref="M275:N275"/>
    <mergeCell ref="K276:K285"/>
    <mergeCell ref="M276:N276"/>
    <mergeCell ref="M277:N277"/>
    <mergeCell ref="M278:N278"/>
    <mergeCell ref="M279:N279"/>
    <mergeCell ref="M280:N280"/>
    <mergeCell ref="M281:N281"/>
    <mergeCell ref="M282:N282"/>
    <mergeCell ref="M265:N265"/>
    <mergeCell ref="K266:K275"/>
    <mergeCell ref="M266:N266"/>
    <mergeCell ref="M267:N267"/>
    <mergeCell ref="M268:N268"/>
    <mergeCell ref="M269:N269"/>
    <mergeCell ref="M270:N270"/>
    <mergeCell ref="M271:N271"/>
    <mergeCell ref="M272:N272"/>
    <mergeCell ref="M273:N273"/>
    <mergeCell ref="K256:K265"/>
    <mergeCell ref="M256:N256"/>
    <mergeCell ref="M257:N257"/>
    <mergeCell ref="M258:N258"/>
    <mergeCell ref="M259:N259"/>
    <mergeCell ref="M260:N260"/>
    <mergeCell ref="M261:N261"/>
    <mergeCell ref="M262:N262"/>
    <mergeCell ref="M263:N263"/>
    <mergeCell ref="M264:N264"/>
    <mergeCell ref="M250:N250"/>
    <mergeCell ref="M251:N251"/>
    <mergeCell ref="M252:N252"/>
    <mergeCell ref="M253:N253"/>
    <mergeCell ref="M254:N254"/>
    <mergeCell ref="M255:N255"/>
    <mergeCell ref="M241:N241"/>
    <mergeCell ref="M242:N242"/>
    <mergeCell ref="M243:N243"/>
    <mergeCell ref="M244:N244"/>
    <mergeCell ref="M245:N245"/>
    <mergeCell ref="K246:K255"/>
    <mergeCell ref="M246:N246"/>
    <mergeCell ref="M247:N247"/>
    <mergeCell ref="M248:N248"/>
    <mergeCell ref="M249:N249"/>
    <mergeCell ref="M232:N232"/>
    <mergeCell ref="M233:N233"/>
    <mergeCell ref="M234:N234"/>
    <mergeCell ref="M235:N235"/>
    <mergeCell ref="K236:K245"/>
    <mergeCell ref="M236:N236"/>
    <mergeCell ref="M237:N237"/>
    <mergeCell ref="M238:N238"/>
    <mergeCell ref="M239:N239"/>
    <mergeCell ref="M240:N240"/>
    <mergeCell ref="M223:N223"/>
    <mergeCell ref="M224:N224"/>
    <mergeCell ref="M225:N225"/>
    <mergeCell ref="K226:K235"/>
    <mergeCell ref="M226:N226"/>
    <mergeCell ref="M227:N227"/>
    <mergeCell ref="M228:N228"/>
    <mergeCell ref="M229:N229"/>
    <mergeCell ref="M230:N230"/>
    <mergeCell ref="M231:N231"/>
    <mergeCell ref="M214:N214"/>
    <mergeCell ref="M215:N215"/>
    <mergeCell ref="K216:K225"/>
    <mergeCell ref="M216:N216"/>
    <mergeCell ref="M217:N217"/>
    <mergeCell ref="M218:N218"/>
    <mergeCell ref="M219:N219"/>
    <mergeCell ref="M220:N220"/>
    <mergeCell ref="M221:N221"/>
    <mergeCell ref="M222:N222"/>
    <mergeCell ref="M205:N205"/>
    <mergeCell ref="K206:K215"/>
    <mergeCell ref="M206:N206"/>
    <mergeCell ref="M207:N207"/>
    <mergeCell ref="M208:N208"/>
    <mergeCell ref="M209:N209"/>
    <mergeCell ref="M210:N210"/>
    <mergeCell ref="M211:N211"/>
    <mergeCell ref="M212:N212"/>
    <mergeCell ref="M213:N213"/>
    <mergeCell ref="K196:K205"/>
    <mergeCell ref="M196:N196"/>
    <mergeCell ref="M197:N197"/>
    <mergeCell ref="M198:N198"/>
    <mergeCell ref="M199:N199"/>
    <mergeCell ref="M200:N200"/>
    <mergeCell ref="M201:N201"/>
    <mergeCell ref="M202:N202"/>
    <mergeCell ref="M203:N203"/>
    <mergeCell ref="M204:N204"/>
    <mergeCell ref="M190:N190"/>
    <mergeCell ref="M191:N191"/>
    <mergeCell ref="M192:N192"/>
    <mergeCell ref="M193:N193"/>
    <mergeCell ref="M194:N194"/>
    <mergeCell ref="M195:N195"/>
    <mergeCell ref="M181:N181"/>
    <mergeCell ref="M182:N182"/>
    <mergeCell ref="M183:N183"/>
    <mergeCell ref="M184:N184"/>
    <mergeCell ref="M185:N185"/>
    <mergeCell ref="K186:K195"/>
    <mergeCell ref="M186:N186"/>
    <mergeCell ref="M187:N187"/>
    <mergeCell ref="M188:N188"/>
    <mergeCell ref="M189:N189"/>
    <mergeCell ref="M172:N172"/>
    <mergeCell ref="M173:N173"/>
    <mergeCell ref="M174:N174"/>
    <mergeCell ref="M175:N175"/>
    <mergeCell ref="K176:K185"/>
    <mergeCell ref="M176:N176"/>
    <mergeCell ref="M177:N177"/>
    <mergeCell ref="M178:N178"/>
    <mergeCell ref="M179:N179"/>
    <mergeCell ref="M180:N180"/>
    <mergeCell ref="M163:N163"/>
    <mergeCell ref="M164:N164"/>
    <mergeCell ref="M165:N165"/>
    <mergeCell ref="K166:K175"/>
    <mergeCell ref="M166:N166"/>
    <mergeCell ref="M167:N167"/>
    <mergeCell ref="M168:N168"/>
    <mergeCell ref="M169:N169"/>
    <mergeCell ref="M170:N170"/>
    <mergeCell ref="M171:N171"/>
    <mergeCell ref="M154:N154"/>
    <mergeCell ref="M155:N155"/>
    <mergeCell ref="K156:K165"/>
    <mergeCell ref="M156:N156"/>
    <mergeCell ref="M157:N157"/>
    <mergeCell ref="M158:N158"/>
    <mergeCell ref="M159:N159"/>
    <mergeCell ref="M160:N160"/>
    <mergeCell ref="M161:N161"/>
    <mergeCell ref="M162:N162"/>
    <mergeCell ref="M145:N145"/>
    <mergeCell ref="K146:K155"/>
    <mergeCell ref="M146:N146"/>
    <mergeCell ref="M147:N147"/>
    <mergeCell ref="M148:N148"/>
    <mergeCell ref="M149:N149"/>
    <mergeCell ref="M150:N150"/>
    <mergeCell ref="M151:N151"/>
    <mergeCell ref="M152:N152"/>
    <mergeCell ref="M153:N153"/>
    <mergeCell ref="K136:K145"/>
    <mergeCell ref="M136:N136"/>
    <mergeCell ref="M137:N137"/>
    <mergeCell ref="M138:N138"/>
    <mergeCell ref="M139:N139"/>
    <mergeCell ref="M140:N140"/>
    <mergeCell ref="M141:N141"/>
    <mergeCell ref="M142:N142"/>
    <mergeCell ref="M143:N143"/>
    <mergeCell ref="M144:N144"/>
    <mergeCell ref="M130:N130"/>
    <mergeCell ref="M131:N131"/>
    <mergeCell ref="M132:N132"/>
    <mergeCell ref="M133:N133"/>
    <mergeCell ref="M134:N134"/>
    <mergeCell ref="M135:N135"/>
    <mergeCell ref="M121:N121"/>
    <mergeCell ref="M122:N122"/>
    <mergeCell ref="M123:N123"/>
    <mergeCell ref="M124:N124"/>
    <mergeCell ref="M125:N125"/>
    <mergeCell ref="K126:K135"/>
    <mergeCell ref="M126:N126"/>
    <mergeCell ref="M127:N127"/>
    <mergeCell ref="M128:N128"/>
    <mergeCell ref="M129:N129"/>
    <mergeCell ref="M112:N112"/>
    <mergeCell ref="M113:N113"/>
    <mergeCell ref="M114:N114"/>
    <mergeCell ref="M115:N115"/>
    <mergeCell ref="K116:K125"/>
    <mergeCell ref="M116:N116"/>
    <mergeCell ref="M117:N117"/>
    <mergeCell ref="M118:N118"/>
    <mergeCell ref="M119:N119"/>
    <mergeCell ref="M120:N120"/>
    <mergeCell ref="M103:N103"/>
    <mergeCell ref="M104:N104"/>
    <mergeCell ref="M105:N105"/>
    <mergeCell ref="K106:K115"/>
    <mergeCell ref="M106:N106"/>
    <mergeCell ref="M107:N107"/>
    <mergeCell ref="M108:N108"/>
    <mergeCell ref="M109:N109"/>
    <mergeCell ref="M110:N110"/>
    <mergeCell ref="M111:N111"/>
    <mergeCell ref="M94:N94"/>
    <mergeCell ref="M95:N95"/>
    <mergeCell ref="K96:K105"/>
    <mergeCell ref="M96:N96"/>
    <mergeCell ref="M97:N97"/>
    <mergeCell ref="M98:N98"/>
    <mergeCell ref="M99:N99"/>
    <mergeCell ref="M100:N100"/>
    <mergeCell ref="M101:N101"/>
    <mergeCell ref="M102:N102"/>
    <mergeCell ref="M85:N85"/>
    <mergeCell ref="K86:K95"/>
    <mergeCell ref="M86:N86"/>
    <mergeCell ref="M87:N87"/>
    <mergeCell ref="M88:N88"/>
    <mergeCell ref="M89:N89"/>
    <mergeCell ref="M90:N90"/>
    <mergeCell ref="M91:N91"/>
    <mergeCell ref="M92:N92"/>
    <mergeCell ref="M93:N93"/>
    <mergeCell ref="K76:K85"/>
    <mergeCell ref="M76:N76"/>
    <mergeCell ref="M77:N77"/>
    <mergeCell ref="M78:N78"/>
    <mergeCell ref="M79:N79"/>
    <mergeCell ref="M80:N80"/>
    <mergeCell ref="M81:N81"/>
    <mergeCell ref="M82:N82"/>
    <mergeCell ref="M83:N83"/>
    <mergeCell ref="M84:N84"/>
    <mergeCell ref="M70:N70"/>
    <mergeCell ref="M71:N71"/>
    <mergeCell ref="M72:N72"/>
    <mergeCell ref="M73:N73"/>
    <mergeCell ref="M74:N74"/>
    <mergeCell ref="M75:N75"/>
    <mergeCell ref="M61:N61"/>
    <mergeCell ref="M62:N62"/>
    <mergeCell ref="M63:N63"/>
    <mergeCell ref="M64:N64"/>
    <mergeCell ref="M65:N65"/>
    <mergeCell ref="K66:K75"/>
    <mergeCell ref="M66:N66"/>
    <mergeCell ref="M67:N67"/>
    <mergeCell ref="M68:N68"/>
    <mergeCell ref="M69:N69"/>
    <mergeCell ref="M52:N52"/>
    <mergeCell ref="M53:N53"/>
    <mergeCell ref="M54:N54"/>
    <mergeCell ref="M55:N55"/>
    <mergeCell ref="K56:K65"/>
    <mergeCell ref="M56:N56"/>
    <mergeCell ref="M57:N57"/>
    <mergeCell ref="M58:N58"/>
    <mergeCell ref="M59:N59"/>
    <mergeCell ref="M60:N60"/>
    <mergeCell ref="M16:N16"/>
    <mergeCell ref="M17:N17"/>
    <mergeCell ref="M18:N18"/>
    <mergeCell ref="M19:N19"/>
    <mergeCell ref="M43:N43"/>
    <mergeCell ref="M44:N44"/>
    <mergeCell ref="M45:N45"/>
    <mergeCell ref="K46:K55"/>
    <mergeCell ref="M46:N46"/>
    <mergeCell ref="M47:N47"/>
    <mergeCell ref="M48:N48"/>
    <mergeCell ref="M49:N49"/>
    <mergeCell ref="M50:N50"/>
    <mergeCell ref="M51:N51"/>
    <mergeCell ref="M34:N34"/>
    <mergeCell ref="M35:N35"/>
    <mergeCell ref="K36:K45"/>
    <mergeCell ref="M36:N36"/>
    <mergeCell ref="M37:N37"/>
    <mergeCell ref="M38:N38"/>
    <mergeCell ref="M39:N39"/>
    <mergeCell ref="M40:N40"/>
    <mergeCell ref="M41:N41"/>
    <mergeCell ref="M42:N42"/>
    <mergeCell ref="B2:N2"/>
    <mergeCell ref="H4:I4"/>
    <mergeCell ref="K4:N4"/>
    <mergeCell ref="M5:N5"/>
    <mergeCell ref="K6:K15"/>
    <mergeCell ref="M6:N6"/>
    <mergeCell ref="M7:N7"/>
    <mergeCell ref="M8:N8"/>
    <mergeCell ref="M9:N9"/>
    <mergeCell ref="M10:N10"/>
    <mergeCell ref="M25:N25"/>
    <mergeCell ref="K26:K35"/>
    <mergeCell ref="M26:N26"/>
    <mergeCell ref="M27:N27"/>
    <mergeCell ref="M28:N28"/>
    <mergeCell ref="M29:N29"/>
    <mergeCell ref="M30:N30"/>
    <mergeCell ref="M31:N31"/>
    <mergeCell ref="M32:N32"/>
    <mergeCell ref="M33:N33"/>
    <mergeCell ref="H20:I21"/>
    <mergeCell ref="M20:N20"/>
    <mergeCell ref="M21:N21"/>
    <mergeCell ref="M22:N22"/>
    <mergeCell ref="M23:N23"/>
    <mergeCell ref="M24:N24"/>
    <mergeCell ref="M11:N11"/>
    <mergeCell ref="M12:N12"/>
    <mergeCell ref="M13:N13"/>
    <mergeCell ref="M14:N14"/>
    <mergeCell ref="M15:N15"/>
    <mergeCell ref="K16:K25"/>
  </mergeCells>
  <conditionalFormatting sqref="F5:F2104">
    <cfRule type="cellIs" dxfId="116" priority="4" stopIfTrue="1" operator="notEqual">
      <formula>""</formula>
    </cfRule>
  </conditionalFormatting>
  <conditionalFormatting sqref="D5:E1139">
    <cfRule type="cellIs" dxfId="115" priority="3" stopIfTrue="1" operator="notEqual">
      <formula>""</formula>
    </cfRule>
  </conditionalFormatting>
  <conditionalFormatting sqref="D1140:E1196">
    <cfRule type="cellIs" dxfId="114" priority="2" stopIfTrue="1" operator="notEqual">
      <formula>""</formula>
    </cfRule>
  </conditionalFormatting>
  <conditionalFormatting sqref="B5:C1357">
    <cfRule type="cellIs" dxfId="113" priority="1" stopIfTrue="1" operator="notEqual">
      <formula>""</formula>
    </cfRule>
  </conditionalFormatting>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1">
    <tabColor rgb="FFFF0000"/>
    <pageSetUpPr fitToPage="1"/>
  </sheetPr>
  <dimension ref="A1:AK710"/>
  <sheetViews>
    <sheetView showGridLines="0" zoomScale="85" zoomScaleNormal="85" workbookViewId="0">
      <selection sqref="A1:XFD1048576"/>
    </sheetView>
  </sheetViews>
  <sheetFormatPr baseColWidth="10" defaultColWidth="11.44140625" defaultRowHeight="0" customHeight="1" zeroHeight="1"/>
  <cols>
    <col min="1" max="1" width="4.33203125" style="315" customWidth="1"/>
    <col min="2" max="2" width="6.6640625" style="269" customWidth="1"/>
    <col min="3" max="3" width="13" style="269" customWidth="1"/>
    <col min="4" max="4" width="44.33203125" style="269" customWidth="1"/>
    <col min="5" max="8" width="22.6640625" style="269" customWidth="1"/>
    <col min="9" max="9" width="18.44140625" style="269" customWidth="1"/>
    <col min="10" max="10" width="29" style="315" customWidth="1"/>
    <col min="11" max="11" width="25.6640625" style="315" hidden="1" customWidth="1"/>
    <col min="12" max="25" width="16.33203125" style="319" customWidth="1"/>
    <col min="26" max="27" width="16.33203125" style="319" hidden="1" customWidth="1"/>
    <col min="28" max="28" width="13.6640625" style="268" hidden="1" customWidth="1"/>
    <col min="29" max="29" width="22.33203125" style="271" hidden="1" customWidth="1"/>
    <col min="30" max="30" width="22.33203125" style="270" hidden="1" customWidth="1"/>
    <col min="31" max="31" width="23.33203125" style="270" hidden="1" customWidth="1"/>
    <col min="32" max="32" width="22.33203125" style="270" hidden="1" customWidth="1"/>
    <col min="33" max="33" width="22.33203125" style="269" hidden="1" customWidth="1"/>
    <col min="34" max="34" width="22.33203125" style="278" hidden="1" customWidth="1"/>
    <col min="35" max="35" width="22.33203125" style="269" hidden="1" customWidth="1"/>
    <col min="36" max="36" width="22.33203125" style="270" hidden="1" customWidth="1"/>
    <col min="37" max="37" width="22.33203125" style="278" hidden="1" customWidth="1"/>
    <col min="38" max="16384" width="11.44140625" style="278"/>
  </cols>
  <sheetData>
    <row r="1" spans="2:30" ht="17.399999999999999">
      <c r="B1" s="888" t="s">
        <v>0</v>
      </c>
      <c r="C1" s="888"/>
      <c r="D1" s="888"/>
      <c r="E1" s="888"/>
      <c r="F1" s="888"/>
      <c r="G1" s="888"/>
      <c r="H1" s="888"/>
      <c r="I1" s="888"/>
      <c r="J1" s="888"/>
      <c r="K1" s="341"/>
    </row>
    <row r="2" spans="2:30" ht="13.2">
      <c r="B2" s="889" t="s">
        <v>1</v>
      </c>
      <c r="C2" s="889"/>
      <c r="D2" s="889"/>
      <c r="E2" s="889"/>
      <c r="F2" s="889"/>
      <c r="G2" s="889"/>
      <c r="H2" s="889"/>
      <c r="I2" s="889"/>
      <c r="J2" s="889"/>
      <c r="K2" s="342"/>
    </row>
    <row r="3" spans="2:30" ht="13.2">
      <c r="B3" s="889" t="s">
        <v>355</v>
      </c>
      <c r="C3" s="889"/>
      <c r="D3" s="889"/>
      <c r="E3" s="889"/>
      <c r="F3" s="889"/>
      <c r="G3" s="889"/>
      <c r="H3" s="889"/>
      <c r="I3" s="889"/>
      <c r="J3" s="889"/>
      <c r="K3" s="342"/>
    </row>
    <row r="4" spans="2:30" ht="13.2">
      <c r="B4" s="889" t="s">
        <v>346</v>
      </c>
      <c r="C4" s="889"/>
      <c r="D4" s="889"/>
      <c r="E4" s="889"/>
      <c r="F4" s="889"/>
      <c r="G4" s="889"/>
      <c r="H4" s="889"/>
      <c r="I4" s="889"/>
      <c r="J4" s="889"/>
      <c r="K4" s="342"/>
    </row>
    <row r="5" spans="2:30" ht="13.2">
      <c r="B5" s="889">
        <v>0</v>
      </c>
      <c r="C5" s="889"/>
      <c r="D5" s="889"/>
      <c r="E5" s="889"/>
      <c r="F5" s="889"/>
      <c r="G5" s="889"/>
      <c r="H5" s="889"/>
      <c r="I5" s="889"/>
      <c r="J5" s="889"/>
      <c r="K5" s="342"/>
    </row>
    <row r="6" spans="2:30" ht="15.6">
      <c r="B6" s="272"/>
      <c r="C6" s="272"/>
      <c r="D6" s="273"/>
      <c r="E6" s="273"/>
      <c r="F6" s="273"/>
      <c r="G6" s="273"/>
      <c r="H6" s="273"/>
      <c r="I6" s="273"/>
      <c r="J6" s="273"/>
      <c r="K6" s="273"/>
    </row>
    <row r="7" spans="2:30" ht="40.5" customHeight="1">
      <c r="B7" s="889" t="s">
        <v>385</v>
      </c>
      <c r="C7" s="889"/>
      <c r="D7" s="889"/>
      <c r="E7" s="889"/>
      <c r="F7" s="889"/>
      <c r="G7" s="889"/>
      <c r="H7" s="889"/>
      <c r="I7" s="889"/>
      <c r="J7" s="889"/>
      <c r="K7" s="342"/>
    </row>
    <row r="8" spans="2:30" ht="15.6" hidden="1">
      <c r="B8" s="272"/>
      <c r="C8" s="272"/>
      <c r="D8" s="273"/>
      <c r="E8" s="273"/>
      <c r="F8" s="273"/>
      <c r="G8" s="273"/>
      <c r="H8" s="273"/>
      <c r="I8" s="273"/>
      <c r="J8" s="273"/>
      <c r="K8" s="273"/>
    </row>
    <row r="9" spans="2:30" ht="15.75" customHeight="1">
      <c r="B9" s="890" t="s">
        <v>72</v>
      </c>
      <c r="C9" s="890"/>
      <c r="D9" s="890"/>
      <c r="E9" s="890"/>
      <c r="F9" s="890"/>
      <c r="G9" s="890"/>
      <c r="H9" s="890"/>
      <c r="I9" s="890"/>
      <c r="J9" s="890"/>
      <c r="K9" s="343"/>
    </row>
    <row r="10" spans="2:30" ht="16.5" customHeight="1">
      <c r="B10" s="891" t="s">
        <v>247</v>
      </c>
      <c r="C10" s="891"/>
      <c r="D10" s="891"/>
      <c r="E10" s="891"/>
      <c r="F10" s="891"/>
      <c r="G10" s="891"/>
      <c r="H10" s="891"/>
      <c r="I10" s="891"/>
      <c r="J10" s="891"/>
      <c r="K10" s="344"/>
      <c r="AD10" s="274"/>
    </row>
    <row r="11" spans="2:30" ht="16.2" thickBot="1">
      <c r="B11" s="275"/>
      <c r="C11" s="275"/>
      <c r="D11" s="273"/>
      <c r="E11" s="273"/>
      <c r="F11" s="273"/>
      <c r="G11" s="273"/>
      <c r="H11" s="273"/>
      <c r="I11" s="273"/>
      <c r="J11" s="273"/>
      <c r="K11" s="273"/>
    </row>
    <row r="12" spans="2:30" ht="24.9" customHeight="1">
      <c r="B12" s="892" t="s">
        <v>372</v>
      </c>
      <c r="C12" s="893"/>
      <c r="D12" s="547" t="s">
        <v>248</v>
      </c>
      <c r="E12" s="897" t="s">
        <v>249</v>
      </c>
      <c r="F12" s="898"/>
      <c r="G12" s="898"/>
      <c r="H12" s="898"/>
      <c r="I12" s="898"/>
      <c r="J12" s="570">
        <v>45313</v>
      </c>
      <c r="K12" s="361"/>
    </row>
    <row r="13" spans="2:30" ht="24.9" customHeight="1">
      <c r="B13" s="894"/>
      <c r="C13" s="895"/>
      <c r="D13" s="567">
        <v>4</v>
      </c>
      <c r="E13" s="896" t="s">
        <v>250</v>
      </c>
      <c r="F13" s="896"/>
      <c r="G13" s="896"/>
      <c r="H13" s="896"/>
      <c r="I13" s="573" t="s">
        <v>251</v>
      </c>
      <c r="J13" s="569">
        <v>3916.39</v>
      </c>
      <c r="K13" s="357"/>
    </row>
    <row r="14" spans="2:30" ht="24.9" customHeight="1">
      <c r="B14" s="867">
        <v>2</v>
      </c>
      <c r="C14" s="868"/>
      <c r="D14" s="548" t="s">
        <v>252</v>
      </c>
      <c r="E14" s="571"/>
      <c r="F14" s="571"/>
      <c r="G14" s="571"/>
      <c r="H14" s="571"/>
      <c r="I14" s="571" t="s">
        <v>253</v>
      </c>
      <c r="J14" s="572">
        <v>38.999999999987267</v>
      </c>
      <c r="K14" s="362"/>
    </row>
    <row r="15" spans="2:30" ht="24.9" customHeight="1" thickBot="1">
      <c r="B15" s="869"/>
      <c r="C15" s="870"/>
      <c r="D15" s="568" t="s">
        <v>280</v>
      </c>
      <c r="E15" s="871" t="s">
        <v>255</v>
      </c>
      <c r="F15" s="871"/>
      <c r="G15" s="871" t="s">
        <v>281</v>
      </c>
      <c r="H15" s="871"/>
      <c r="I15" s="871"/>
      <c r="J15" s="872"/>
      <c r="K15" s="343"/>
    </row>
    <row r="16" spans="2:30" ht="9.9" customHeight="1" thickBot="1">
      <c r="B16" s="275"/>
      <c r="C16" s="275"/>
      <c r="D16" s="273"/>
      <c r="E16" s="273"/>
      <c r="F16" s="273"/>
      <c r="G16" s="273"/>
      <c r="H16" s="273"/>
      <c r="I16" s="273"/>
      <c r="J16" s="273"/>
      <c r="K16" s="324"/>
    </row>
    <row r="17" spans="1:36" ht="24.9" customHeight="1">
      <c r="B17" s="873" t="s">
        <v>256</v>
      </c>
      <c r="C17" s="874"/>
      <c r="D17" s="874"/>
      <c r="E17" s="874"/>
      <c r="F17" s="874"/>
      <c r="G17" s="874"/>
      <c r="H17" s="874"/>
      <c r="I17" s="874"/>
      <c r="J17" s="875"/>
      <c r="K17" s="361"/>
    </row>
    <row r="18" spans="1:36" ht="18" customHeight="1">
      <c r="B18" s="279"/>
      <c r="C18" s="276"/>
      <c r="D18" s="280"/>
      <c r="E18" s="280"/>
      <c r="F18" s="281"/>
      <c r="G18" s="281"/>
      <c r="H18" s="281"/>
      <c r="I18" s="276" t="s">
        <v>257</v>
      </c>
      <c r="J18" s="282">
        <v>56</v>
      </c>
      <c r="K18" s="358"/>
    </row>
    <row r="19" spans="1:36" ht="18" customHeight="1">
      <c r="B19" s="283"/>
      <c r="C19" s="276"/>
      <c r="D19" s="280"/>
      <c r="E19" s="280"/>
      <c r="F19" s="281"/>
      <c r="G19" s="281"/>
      <c r="H19" s="281"/>
      <c r="I19" s="276" t="s">
        <v>258</v>
      </c>
      <c r="J19" s="284">
        <v>1118.7366999999999</v>
      </c>
      <c r="K19" s="363"/>
    </row>
    <row r="20" spans="1:36" ht="18" customHeight="1">
      <c r="B20" s="283"/>
      <c r="C20" s="276"/>
      <c r="D20" s="280"/>
      <c r="E20" s="280"/>
      <c r="F20" s="281"/>
      <c r="G20" s="281"/>
      <c r="H20" s="281"/>
      <c r="I20" s="276" t="s">
        <v>285</v>
      </c>
      <c r="J20" s="284">
        <v>4605.4699999999993</v>
      </c>
      <c r="K20" s="363"/>
    </row>
    <row r="21" spans="1:36" ht="18" customHeight="1">
      <c r="B21" s="279"/>
      <c r="C21" s="277"/>
      <c r="D21" s="280"/>
      <c r="E21" s="280"/>
      <c r="F21" s="281"/>
      <c r="G21" s="281"/>
      <c r="H21" s="281"/>
      <c r="I21" s="276" t="s">
        <v>259</v>
      </c>
      <c r="J21" s="284">
        <v>1969.4083393999999</v>
      </c>
      <c r="K21" s="363"/>
    </row>
    <row r="22" spans="1:36" ht="18" customHeight="1">
      <c r="B22" s="279"/>
      <c r="C22" s="277"/>
      <c r="D22" s="280"/>
      <c r="E22" s="280"/>
      <c r="F22" s="281"/>
      <c r="G22" s="281"/>
      <c r="H22" s="281"/>
      <c r="I22" s="276" t="s">
        <v>260</v>
      </c>
      <c r="J22" s="284">
        <v>1628.5070333333333</v>
      </c>
      <c r="K22" s="363"/>
    </row>
    <row r="23" spans="1:36" ht="18" customHeight="1">
      <c r="B23" s="285"/>
      <c r="C23" s="286"/>
      <c r="D23" s="280"/>
      <c r="E23" s="280"/>
      <c r="F23" s="281"/>
      <c r="G23" s="281"/>
      <c r="H23" s="281"/>
      <c r="I23" s="276" t="s">
        <v>261</v>
      </c>
      <c r="J23" s="284">
        <v>3065.4126299999998</v>
      </c>
      <c r="K23" s="363"/>
      <c r="AG23" s="2"/>
      <c r="AH23" s="287"/>
      <c r="AI23" s="2"/>
      <c r="AJ23" s="402"/>
    </row>
    <row r="24" spans="1:36" ht="18" customHeight="1" thickBot="1">
      <c r="B24" s="288"/>
      <c r="C24" s="289"/>
      <c r="D24" s="290"/>
      <c r="E24" s="290"/>
      <c r="F24" s="291"/>
      <c r="G24" s="291"/>
      <c r="H24" s="291"/>
      <c r="I24" s="292" t="s">
        <v>324</v>
      </c>
      <c r="J24" s="457">
        <v>67.5</v>
      </c>
      <c r="K24" s="359"/>
    </row>
    <row r="25" spans="1:36" s="287" customFormat="1" ht="9.9" customHeight="1" thickBot="1">
      <c r="A25" s="251"/>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24"/>
      <c r="AD25" s="274"/>
      <c r="AE25" s="274"/>
      <c r="AF25" s="274"/>
      <c r="AG25" s="269"/>
      <c r="AH25" s="278"/>
      <c r="AI25" s="269"/>
      <c r="AJ25" s="274"/>
    </row>
    <row r="26" spans="1:36" ht="18" customHeight="1">
      <c r="B26" s="876" t="s">
        <v>262</v>
      </c>
      <c r="C26" s="877"/>
      <c r="D26" s="877"/>
      <c r="E26" s="877"/>
      <c r="F26" s="877"/>
      <c r="G26" s="877"/>
      <c r="H26" s="877"/>
      <c r="I26" s="877"/>
      <c r="J26" s="878"/>
      <c r="K26" s="364"/>
    </row>
    <row r="27" spans="1:36" ht="18" customHeight="1">
      <c r="B27" s="879" t="s">
        <v>263</v>
      </c>
      <c r="C27" s="880"/>
      <c r="D27" s="880"/>
      <c r="E27" s="880"/>
      <c r="F27" s="880"/>
      <c r="G27" s="880"/>
      <c r="H27" s="880"/>
      <c r="I27" s="881"/>
      <c r="J27" s="293" t="s">
        <v>1084</v>
      </c>
      <c r="K27" s="365"/>
    </row>
    <row r="28" spans="1:36" ht="18" customHeight="1">
      <c r="B28" s="879" t="s">
        <v>1085</v>
      </c>
      <c r="C28" s="880"/>
      <c r="D28" s="880"/>
      <c r="E28" s="880"/>
      <c r="F28" s="880"/>
      <c r="G28" s="880"/>
      <c r="H28" s="880"/>
      <c r="I28" s="881"/>
      <c r="J28" s="293">
        <v>1625.5563999999999</v>
      </c>
      <c r="K28" s="365"/>
    </row>
    <row r="29" spans="1:36" ht="18" customHeight="1">
      <c r="B29" s="882" t="s">
        <v>264</v>
      </c>
      <c r="C29" s="883"/>
      <c r="D29" s="883"/>
      <c r="E29" s="883"/>
      <c r="F29" s="883"/>
      <c r="G29" s="883"/>
      <c r="H29" s="883"/>
      <c r="I29" s="883"/>
      <c r="J29" s="884"/>
      <c r="K29" s="364"/>
    </row>
    <row r="30" spans="1:36" ht="18" customHeight="1">
      <c r="B30" s="879" t="s">
        <v>265</v>
      </c>
      <c r="C30" s="880"/>
      <c r="D30" s="880"/>
      <c r="E30" s="880"/>
      <c r="F30" s="880"/>
      <c r="G30" s="880"/>
      <c r="H30" s="880"/>
      <c r="I30" s="881"/>
      <c r="J30" s="294">
        <v>1847.875</v>
      </c>
      <c r="K30" s="366"/>
      <c r="L30" s="320"/>
      <c r="M30" s="320"/>
      <c r="N30" s="320"/>
      <c r="O30" s="320"/>
      <c r="P30" s="320"/>
      <c r="Q30" s="320"/>
      <c r="R30" s="320"/>
      <c r="S30" s="320"/>
      <c r="T30" s="320"/>
      <c r="U30" s="320"/>
      <c r="V30" s="320"/>
      <c r="W30" s="320"/>
      <c r="X30" s="320"/>
      <c r="Y30" s="320"/>
      <c r="Z30" s="320"/>
      <c r="AA30" s="320"/>
    </row>
    <row r="31" spans="1:36" ht="18" customHeight="1">
      <c r="B31" s="879" t="s">
        <v>266</v>
      </c>
      <c r="C31" s="880"/>
      <c r="D31" s="880"/>
      <c r="E31" s="880"/>
      <c r="F31" s="880"/>
      <c r="G31" s="880"/>
      <c r="H31" s="880"/>
      <c r="I31" s="881"/>
      <c r="J31" s="295">
        <v>1857.2796482152687</v>
      </c>
      <c r="K31" s="363"/>
      <c r="L31" s="321"/>
      <c r="M31" s="321"/>
      <c r="N31" s="321"/>
      <c r="O31" s="321"/>
      <c r="P31" s="321"/>
      <c r="Q31" s="321"/>
      <c r="R31" s="321"/>
      <c r="S31" s="321"/>
      <c r="T31" s="321"/>
      <c r="U31" s="321"/>
      <c r="V31" s="321"/>
      <c r="W31" s="321"/>
      <c r="X31" s="321"/>
      <c r="Y31" s="321"/>
      <c r="Z31" s="321"/>
      <c r="AA31" s="321"/>
    </row>
    <row r="32" spans="1:36" ht="18" customHeight="1">
      <c r="B32" s="882" t="s">
        <v>278</v>
      </c>
      <c r="C32" s="883"/>
      <c r="D32" s="883"/>
      <c r="E32" s="883"/>
      <c r="F32" s="883"/>
      <c r="G32" s="883"/>
      <c r="H32" s="883"/>
      <c r="I32" s="883"/>
      <c r="J32" s="884"/>
      <c r="K32" s="364"/>
      <c r="L32" s="321"/>
      <c r="M32" s="321"/>
      <c r="N32" s="321"/>
      <c r="O32" s="321"/>
      <c r="P32" s="321"/>
      <c r="Q32" s="321"/>
      <c r="R32" s="321"/>
      <c r="S32" s="321"/>
      <c r="T32" s="321"/>
      <c r="U32" s="321"/>
      <c r="V32" s="321"/>
      <c r="W32" s="321"/>
      <c r="X32" s="321"/>
      <c r="Y32" s="321"/>
      <c r="Z32" s="321"/>
      <c r="AA32" s="321"/>
    </row>
    <row r="33" spans="1:36" ht="18" customHeight="1">
      <c r="B33" s="879" t="s">
        <v>329</v>
      </c>
      <c r="C33" s="880"/>
      <c r="D33" s="880"/>
      <c r="E33" s="880"/>
      <c r="F33" s="880"/>
      <c r="G33" s="880"/>
      <c r="H33" s="880"/>
      <c r="I33" s="881"/>
      <c r="J33" s="293">
        <v>3287.4391696999996</v>
      </c>
      <c r="K33" s="365"/>
      <c r="L33" s="321"/>
      <c r="M33" s="321"/>
      <c r="N33" s="321"/>
      <c r="O33" s="321"/>
      <c r="P33" s="321"/>
      <c r="Q33" s="321"/>
      <c r="R33" s="321"/>
      <c r="S33" s="321"/>
      <c r="T33" s="321"/>
      <c r="U33" s="321"/>
      <c r="V33" s="321"/>
      <c r="W33" s="321"/>
      <c r="X33" s="321"/>
      <c r="Y33" s="321"/>
      <c r="Z33" s="321"/>
      <c r="AA33" s="321"/>
    </row>
    <row r="34" spans="1:36" ht="18" customHeight="1" thickBot="1">
      <c r="B34" s="297"/>
      <c r="C34" s="297"/>
      <c r="D34" s="297"/>
      <c r="E34" s="297"/>
      <c r="F34" s="298"/>
      <c r="G34" s="298"/>
      <c r="H34" s="298"/>
      <c r="I34" s="273"/>
      <c r="J34" s="273"/>
      <c r="K34" s="324"/>
      <c r="L34" s="2"/>
      <c r="M34" s="2"/>
      <c r="N34" s="2"/>
      <c r="O34" s="2"/>
      <c r="P34" s="2"/>
      <c r="Q34" s="2"/>
      <c r="R34" s="2"/>
      <c r="S34" s="2"/>
      <c r="T34" s="2"/>
      <c r="U34" s="2"/>
      <c r="V34" s="2"/>
      <c r="W34" s="2"/>
      <c r="X34" s="2"/>
      <c r="Y34" s="2"/>
      <c r="Z34" s="2"/>
      <c r="AA34" s="2"/>
    </row>
    <row r="35" spans="1:36" s="296" customFormat="1" ht="24.9" customHeight="1" thickBot="1">
      <c r="A35" s="485"/>
      <c r="B35" s="885" t="s">
        <v>267</v>
      </c>
      <c r="C35" s="886"/>
      <c r="D35" s="886"/>
      <c r="E35" s="549"/>
      <c r="F35" s="887" t="s">
        <v>281</v>
      </c>
      <c r="G35" s="887"/>
      <c r="H35" s="887"/>
      <c r="I35" s="887"/>
      <c r="J35" s="550">
        <v>3287.4391696999996</v>
      </c>
      <c r="K35" s="367"/>
      <c r="L35" s="21"/>
      <c r="M35" s="21"/>
      <c r="N35" s="21"/>
      <c r="O35" s="21"/>
      <c r="P35" s="21"/>
      <c r="Q35" s="21"/>
      <c r="R35" s="21"/>
      <c r="S35" s="21"/>
      <c r="T35" s="21"/>
      <c r="U35" s="21"/>
      <c r="V35" s="21"/>
      <c r="W35" s="21"/>
      <c r="X35" s="21"/>
      <c r="Y35" s="21"/>
      <c r="Z35" s="21"/>
      <c r="AA35" s="21"/>
      <c r="AB35" s="268"/>
      <c r="AC35" s="300"/>
      <c r="AD35" s="299"/>
      <c r="AE35" s="299"/>
      <c r="AF35" s="299"/>
      <c r="AG35" s="269"/>
      <c r="AH35" s="278"/>
      <c r="AI35" s="269"/>
      <c r="AJ35" s="299"/>
    </row>
    <row r="36" spans="1:36" ht="18" customHeight="1" thickBot="1">
      <c r="B36" s="275"/>
      <c r="C36" s="275"/>
      <c r="D36" s="273"/>
      <c r="E36" s="273"/>
      <c r="F36" s="301"/>
      <c r="G36" s="273"/>
      <c r="H36" s="324"/>
      <c r="I36" s="273"/>
      <c r="J36" s="441"/>
      <c r="K36" s="273"/>
    </row>
    <row r="37" spans="1:36" ht="15" customHeight="1">
      <c r="B37" s="551" t="s">
        <v>282</v>
      </c>
      <c r="C37" s="552"/>
      <c r="D37" s="553"/>
      <c r="E37" s="553"/>
      <c r="F37" s="553"/>
      <c r="G37" s="553"/>
      <c r="H37" s="553"/>
      <c r="I37" s="554"/>
      <c r="J37" s="555"/>
      <c r="K37" s="450"/>
    </row>
    <row r="38" spans="1:36" ht="15" customHeight="1">
      <c r="A38" s="862" t="s">
        <v>379</v>
      </c>
      <c r="B38" s="901" t="s">
        <v>268</v>
      </c>
      <c r="C38" s="899" t="s">
        <v>269</v>
      </c>
      <c r="D38" s="903" t="s">
        <v>15</v>
      </c>
      <c r="E38" s="905" t="s">
        <v>89</v>
      </c>
      <c r="F38" s="905" t="s">
        <v>342</v>
      </c>
      <c r="G38" s="905" t="s">
        <v>94</v>
      </c>
      <c r="H38" s="905" t="s">
        <v>229</v>
      </c>
      <c r="I38" s="907" t="s">
        <v>310</v>
      </c>
      <c r="J38" s="908"/>
      <c r="K38" s="451"/>
    </row>
    <row r="39" spans="1:36" ht="55.5" customHeight="1" thickBot="1">
      <c r="A39" s="862"/>
      <c r="B39" s="901"/>
      <c r="C39" s="899"/>
      <c r="D39" s="903"/>
      <c r="E39" s="905"/>
      <c r="F39" s="905"/>
      <c r="G39" s="905"/>
      <c r="H39" s="905"/>
      <c r="I39" s="556" t="s">
        <v>309</v>
      </c>
      <c r="J39" s="557" t="s">
        <v>308</v>
      </c>
      <c r="K39" s="452" t="s">
        <v>307</v>
      </c>
      <c r="L39" s="909"/>
      <c r="M39" s="322"/>
      <c r="N39" s="322"/>
      <c r="O39" s="322"/>
      <c r="P39" s="322"/>
      <c r="Q39" s="322"/>
      <c r="R39" s="322"/>
      <c r="S39" s="322"/>
      <c r="T39" s="322"/>
      <c r="U39" s="322"/>
      <c r="V39" s="322"/>
      <c r="W39" s="322"/>
      <c r="X39" s="322"/>
      <c r="Y39" s="322"/>
      <c r="Z39" s="322"/>
      <c r="AA39" s="322"/>
      <c r="AB39" s="909"/>
    </row>
    <row r="40" spans="1:36" ht="27" customHeight="1" thickBot="1">
      <c r="A40" s="862"/>
      <c r="B40" s="902"/>
      <c r="C40" s="900"/>
      <c r="D40" s="904"/>
      <c r="E40" s="559" t="s">
        <v>283</v>
      </c>
      <c r="F40" s="558" t="s">
        <v>284</v>
      </c>
      <c r="G40" s="906"/>
      <c r="H40" s="558" t="s">
        <v>134</v>
      </c>
      <c r="I40" s="560" t="s">
        <v>73</v>
      </c>
      <c r="J40" s="561" t="s">
        <v>95</v>
      </c>
      <c r="K40" s="453" t="s">
        <v>95</v>
      </c>
      <c r="L40" s="909"/>
      <c r="M40" s="322"/>
      <c r="N40" s="322"/>
      <c r="O40" s="322"/>
      <c r="P40" s="322"/>
      <c r="Q40" s="322"/>
      <c r="R40" s="322"/>
      <c r="S40" s="322"/>
      <c r="T40" s="322"/>
      <c r="U40" s="322"/>
      <c r="V40" s="322"/>
      <c r="W40" s="322"/>
      <c r="X40" s="322"/>
      <c r="Y40" s="322"/>
      <c r="Z40" s="322"/>
      <c r="AA40" s="322"/>
      <c r="AB40" s="909"/>
      <c r="AC40" s="863" t="s">
        <v>340</v>
      </c>
      <c r="AD40" s="864"/>
      <c r="AE40" s="864"/>
      <c r="AF40" s="403"/>
      <c r="AG40" s="865" t="s">
        <v>341</v>
      </c>
      <c r="AH40" s="865"/>
      <c r="AI40" s="866"/>
    </row>
    <row r="41" spans="1:36" ht="6.75" customHeight="1" thickBot="1">
      <c r="B41" s="562"/>
      <c r="C41" s="563"/>
      <c r="D41" s="564"/>
      <c r="E41" s="565"/>
      <c r="F41" s="564"/>
      <c r="G41" s="564"/>
      <c r="H41" s="564"/>
      <c r="I41" s="564"/>
      <c r="J41" s="566"/>
      <c r="K41" s="369"/>
      <c r="L41" s="322"/>
      <c r="M41" s="322"/>
      <c r="N41" s="322"/>
      <c r="O41" s="322"/>
      <c r="P41" s="322"/>
      <c r="Q41" s="322"/>
      <c r="R41" s="322"/>
      <c r="S41" s="322"/>
      <c r="T41" s="322"/>
      <c r="U41" s="322"/>
      <c r="V41" s="322"/>
      <c r="W41" s="322"/>
      <c r="X41" s="322"/>
      <c r="Y41" s="322"/>
      <c r="Z41" s="322"/>
      <c r="AA41" s="322"/>
      <c r="AB41" s="322"/>
      <c r="AC41" s="404"/>
      <c r="AG41" s="302"/>
      <c r="AI41" s="405"/>
    </row>
    <row r="42" spans="1:36" ht="26.25" customHeight="1">
      <c r="B42" s="383">
        <v>1</v>
      </c>
      <c r="C42" s="303">
        <v>1</v>
      </c>
      <c r="D42" s="304" t="s">
        <v>386</v>
      </c>
      <c r="E42" s="305" t="s">
        <v>24</v>
      </c>
      <c r="F42" s="61" t="s">
        <v>6</v>
      </c>
      <c r="G42" s="316">
        <v>3</v>
      </c>
      <c r="H42" s="306" t="s">
        <v>43</v>
      </c>
      <c r="I42" s="317">
        <v>1533.0400000000002</v>
      </c>
      <c r="J42" s="307">
        <v>31.477449363555301</v>
      </c>
      <c r="K42" s="394">
        <v>31.477449363555301</v>
      </c>
      <c r="L42" s="323"/>
      <c r="M42" s="323"/>
      <c r="N42" s="323"/>
      <c r="O42" s="323"/>
      <c r="P42" s="323"/>
      <c r="Q42" s="323"/>
      <c r="R42" s="323"/>
      <c r="S42" s="323"/>
      <c r="T42" s="323"/>
      <c r="U42" s="323"/>
      <c r="V42" s="323"/>
      <c r="W42" s="323"/>
      <c r="X42" s="323"/>
      <c r="Y42" s="323"/>
      <c r="Z42" s="323"/>
      <c r="AA42" s="323"/>
      <c r="AB42" s="323"/>
      <c r="AC42" s="406">
        <v>95.46703333333312</v>
      </c>
      <c r="AD42" s="407" t="s">
        <v>1071</v>
      </c>
      <c r="AE42" s="407" t="s">
        <v>1071</v>
      </c>
      <c r="AF42" s="408" t="s">
        <v>1071</v>
      </c>
      <c r="AG42" s="318">
        <v>324.23964821526852</v>
      </c>
      <c r="AH42" s="409" t="s">
        <v>1071</v>
      </c>
      <c r="AI42" s="410" t="s">
        <v>1071</v>
      </c>
      <c r="AJ42" s="308"/>
    </row>
    <row r="43" spans="1:36" ht="26.25" customHeight="1">
      <c r="B43" s="383">
        <v>2</v>
      </c>
      <c r="C43" s="303">
        <v>2</v>
      </c>
      <c r="D43" s="304" t="s">
        <v>390</v>
      </c>
      <c r="E43" s="305" t="s">
        <v>24</v>
      </c>
      <c r="F43" s="61" t="s">
        <v>31</v>
      </c>
      <c r="G43" s="316">
        <v>1</v>
      </c>
      <c r="H43" s="306" t="s">
        <v>44</v>
      </c>
      <c r="I43" s="317" t="s">
        <v>1071</v>
      </c>
      <c r="J43" s="307">
        <v>0</v>
      </c>
      <c r="K43" s="395">
        <v>0</v>
      </c>
      <c r="L43" s="323"/>
      <c r="M43" s="323"/>
      <c r="N43" s="323"/>
      <c r="O43" s="323"/>
      <c r="P43" s="323"/>
      <c r="Q43" s="323"/>
      <c r="R43" s="323"/>
      <c r="S43" s="323"/>
      <c r="T43" s="323"/>
      <c r="U43" s="323"/>
      <c r="V43" s="323"/>
      <c r="W43" s="323"/>
      <c r="X43" s="323"/>
      <c r="Y43" s="323"/>
      <c r="Z43" s="323"/>
      <c r="AA43" s="323"/>
      <c r="AB43" s="323"/>
      <c r="AC43" s="406" t="s">
        <v>1071</v>
      </c>
      <c r="AD43" s="407" t="s">
        <v>1071</v>
      </c>
      <c r="AE43" s="407" t="s">
        <v>1071</v>
      </c>
      <c r="AF43" s="408" t="s">
        <v>1071</v>
      </c>
      <c r="AG43" s="318" t="s">
        <v>1071</v>
      </c>
      <c r="AH43" s="409" t="s">
        <v>1071</v>
      </c>
      <c r="AI43" s="410" t="s">
        <v>1071</v>
      </c>
      <c r="AJ43" s="308"/>
    </row>
    <row r="44" spans="1:36" ht="26.25" customHeight="1">
      <c r="B44" s="383">
        <v>3</v>
      </c>
      <c r="C44" s="303">
        <v>3</v>
      </c>
      <c r="D44" s="304" t="s">
        <v>393</v>
      </c>
      <c r="E44" s="305" t="s">
        <v>24</v>
      </c>
      <c r="F44" s="61" t="s">
        <v>6</v>
      </c>
      <c r="G44" s="316">
        <v>2</v>
      </c>
      <c r="H44" s="306" t="s">
        <v>43</v>
      </c>
      <c r="I44" s="317">
        <v>1878.3200000000002</v>
      </c>
      <c r="J44" s="307">
        <v>38.566979784319514</v>
      </c>
      <c r="K44" s="395">
        <v>38.566979784319514</v>
      </c>
      <c r="L44" s="323"/>
      <c r="M44" s="323"/>
      <c r="N44" s="323"/>
      <c r="O44" s="323"/>
      <c r="P44" s="323"/>
      <c r="Q44" s="323"/>
      <c r="R44" s="323"/>
      <c r="S44" s="323"/>
      <c r="T44" s="323"/>
      <c r="U44" s="323"/>
      <c r="V44" s="323"/>
      <c r="W44" s="323"/>
      <c r="X44" s="323"/>
      <c r="Y44" s="323"/>
      <c r="Z44" s="323"/>
      <c r="AA44" s="323"/>
      <c r="AB44" s="323"/>
      <c r="AC44" s="406" t="s">
        <v>1071</v>
      </c>
      <c r="AD44" s="407" t="s">
        <v>1071</v>
      </c>
      <c r="AE44" s="407" t="s">
        <v>1071</v>
      </c>
      <c r="AF44" s="408" t="s">
        <v>1071</v>
      </c>
      <c r="AG44" s="318">
        <v>21.040351784731456</v>
      </c>
      <c r="AH44" s="409" t="s">
        <v>1071</v>
      </c>
      <c r="AI44" s="410" t="s">
        <v>1071</v>
      </c>
      <c r="AJ44" s="308"/>
    </row>
    <row r="45" spans="1:36" ht="26.25" customHeight="1">
      <c r="B45" s="383">
        <v>4</v>
      </c>
      <c r="C45" s="303">
        <v>4</v>
      </c>
      <c r="D45" s="304" t="s">
        <v>396</v>
      </c>
      <c r="E45" s="305" t="s">
        <v>24</v>
      </c>
      <c r="F45" s="61" t="s">
        <v>6</v>
      </c>
      <c r="G45" s="316">
        <v>4</v>
      </c>
      <c r="H45" s="306" t="s">
        <v>43</v>
      </c>
      <c r="I45" s="317">
        <v>3011.13625</v>
      </c>
      <c r="J45" s="307">
        <v>61.826755228918209</v>
      </c>
      <c r="K45" s="395">
        <v>61.826755228918209</v>
      </c>
      <c r="L45" s="323"/>
      <c r="M45" s="323"/>
      <c r="N45" s="323"/>
      <c r="O45" s="323"/>
      <c r="P45" s="323"/>
      <c r="Q45" s="323"/>
      <c r="R45" s="323"/>
      <c r="S45" s="323"/>
      <c r="T45" s="323"/>
      <c r="U45" s="323"/>
      <c r="V45" s="323"/>
      <c r="W45" s="323"/>
      <c r="X45" s="323"/>
      <c r="Y45" s="323"/>
      <c r="Z45" s="323"/>
      <c r="AA45" s="323"/>
      <c r="AB45" s="323"/>
      <c r="AC45" s="406" t="s">
        <v>1071</v>
      </c>
      <c r="AD45" s="407" t="s">
        <v>1071</v>
      </c>
      <c r="AE45" s="407" t="s">
        <v>1071</v>
      </c>
      <c r="AF45" s="408" t="s">
        <v>1071</v>
      </c>
      <c r="AG45" s="318">
        <v>1153.8566017847313</v>
      </c>
      <c r="AH45" s="409" t="s">
        <v>1071</v>
      </c>
      <c r="AI45" s="410" t="s">
        <v>1071</v>
      </c>
      <c r="AJ45" s="308"/>
    </row>
    <row r="46" spans="1:36" ht="26.25" customHeight="1">
      <c r="B46" s="383">
        <v>5</v>
      </c>
      <c r="C46" s="303">
        <v>5</v>
      </c>
      <c r="D46" s="304" t="s">
        <v>1032</v>
      </c>
      <c r="E46" s="305" t="s">
        <v>24</v>
      </c>
      <c r="F46" s="61" t="s">
        <v>6</v>
      </c>
      <c r="G46" s="316">
        <v>3</v>
      </c>
      <c r="H46" s="306" t="s">
        <v>43</v>
      </c>
      <c r="I46" s="317">
        <v>1140.5400000000002</v>
      </c>
      <c r="J46" s="307">
        <v>23.418364880961597</v>
      </c>
      <c r="K46" s="395">
        <v>23.418364880961597</v>
      </c>
      <c r="L46" s="323"/>
      <c r="M46" s="323"/>
      <c r="N46" s="323"/>
      <c r="O46" s="323"/>
      <c r="P46" s="323"/>
      <c r="Q46" s="323"/>
      <c r="R46" s="323"/>
      <c r="S46" s="323"/>
      <c r="T46" s="323"/>
      <c r="U46" s="323"/>
      <c r="V46" s="323"/>
      <c r="W46" s="323"/>
      <c r="X46" s="323"/>
      <c r="Y46" s="323"/>
      <c r="Z46" s="323"/>
      <c r="AA46" s="323"/>
      <c r="AB46" s="323"/>
      <c r="AC46" s="406">
        <v>487.96703333333312</v>
      </c>
      <c r="AD46" s="407" t="s">
        <v>1071</v>
      </c>
      <c r="AE46" s="407" t="s">
        <v>1071</v>
      </c>
      <c r="AF46" s="408" t="s">
        <v>1071</v>
      </c>
      <c r="AG46" s="318">
        <v>716.73964821526852</v>
      </c>
      <c r="AH46" s="409" t="s">
        <v>1071</v>
      </c>
      <c r="AI46" s="410" t="s">
        <v>1071</v>
      </c>
      <c r="AJ46" s="308"/>
    </row>
    <row r="47" spans="1:36" ht="26.25" customHeight="1">
      <c r="B47" s="383">
        <v>6</v>
      </c>
      <c r="C47" s="303">
        <v>6</v>
      </c>
      <c r="D47" s="304" t="s">
        <v>403</v>
      </c>
      <c r="E47" s="305" t="s">
        <v>24</v>
      </c>
      <c r="F47" s="61" t="s">
        <v>6</v>
      </c>
      <c r="G47" s="316">
        <v>2</v>
      </c>
      <c r="H47" s="306" t="s">
        <v>43</v>
      </c>
      <c r="I47" s="317">
        <v>4346.0052500000002</v>
      </c>
      <c r="J47" s="307">
        <v>24.029561928429167</v>
      </c>
      <c r="K47" s="395">
        <v>24.029561928429167</v>
      </c>
      <c r="L47" s="323"/>
      <c r="M47" s="323"/>
      <c r="N47" s="323"/>
      <c r="O47" s="323"/>
      <c r="P47" s="323"/>
      <c r="Q47" s="323"/>
      <c r="R47" s="323"/>
      <c r="S47" s="323"/>
      <c r="T47" s="323"/>
      <c r="U47" s="323"/>
      <c r="V47" s="323"/>
      <c r="W47" s="323"/>
      <c r="X47" s="323"/>
      <c r="Y47" s="323"/>
      <c r="Z47" s="323"/>
      <c r="AA47" s="323"/>
      <c r="AB47" s="323"/>
      <c r="AC47" s="406" t="s">
        <v>1071</v>
      </c>
      <c r="AD47" s="407" t="s">
        <v>1071</v>
      </c>
      <c r="AE47" s="407" t="s">
        <v>1071</v>
      </c>
      <c r="AF47" s="408" t="s">
        <v>1071</v>
      </c>
      <c r="AG47" s="318">
        <v>2488.7256017847312</v>
      </c>
      <c r="AH47" s="409" t="s">
        <v>1071</v>
      </c>
      <c r="AI47" s="410" t="s">
        <v>1071</v>
      </c>
      <c r="AJ47" s="308"/>
    </row>
    <row r="48" spans="1:36" ht="26.25" customHeight="1">
      <c r="B48" s="383">
        <v>7</v>
      </c>
      <c r="C48" s="303">
        <v>7</v>
      </c>
      <c r="D48" s="304" t="s">
        <v>407</v>
      </c>
      <c r="E48" s="305" t="s">
        <v>24</v>
      </c>
      <c r="F48" s="61" t="s">
        <v>6</v>
      </c>
      <c r="G48" s="316">
        <v>4</v>
      </c>
      <c r="H48" s="306" t="s">
        <v>43</v>
      </c>
      <c r="I48" s="317">
        <v>1357.3910000000001</v>
      </c>
      <c r="J48" s="307">
        <v>27.870901260923191</v>
      </c>
      <c r="K48" s="395">
        <v>27.870901260923191</v>
      </c>
      <c r="L48" s="323"/>
      <c r="M48" s="323"/>
      <c r="N48" s="323"/>
      <c r="O48" s="323"/>
      <c r="P48" s="323"/>
      <c r="Q48" s="323"/>
      <c r="R48" s="323"/>
      <c r="S48" s="323"/>
      <c r="T48" s="323"/>
      <c r="U48" s="323"/>
      <c r="V48" s="323"/>
      <c r="W48" s="323"/>
      <c r="X48" s="323"/>
      <c r="Y48" s="323"/>
      <c r="Z48" s="323"/>
      <c r="AA48" s="323"/>
      <c r="AB48" s="323"/>
      <c r="AC48" s="406">
        <v>271.11603333333323</v>
      </c>
      <c r="AD48" s="407" t="s">
        <v>1071</v>
      </c>
      <c r="AE48" s="407" t="s">
        <v>1071</v>
      </c>
      <c r="AF48" s="408" t="s">
        <v>1071</v>
      </c>
      <c r="AG48" s="318">
        <v>499.88864821526863</v>
      </c>
      <c r="AH48" s="409" t="s">
        <v>1071</v>
      </c>
      <c r="AI48" s="410" t="s">
        <v>1071</v>
      </c>
      <c r="AJ48" s="308"/>
    </row>
    <row r="49" spans="2:36" ht="26.25" customHeight="1">
      <c r="B49" s="383">
        <v>8</v>
      </c>
      <c r="C49" s="303">
        <v>8</v>
      </c>
      <c r="D49" s="304" t="s">
        <v>412</v>
      </c>
      <c r="E49" s="305" t="s">
        <v>23</v>
      </c>
      <c r="F49" s="61" t="s">
        <v>6</v>
      </c>
      <c r="G49" s="316">
        <v>1</v>
      </c>
      <c r="H49" s="306" t="s">
        <v>43</v>
      </c>
      <c r="I49" s="317">
        <v>1534.84</v>
      </c>
      <c r="J49" s="307">
        <v>31.514408222328967</v>
      </c>
      <c r="K49" s="395">
        <v>31.514408222328967</v>
      </c>
      <c r="L49" s="323"/>
      <c r="M49" s="323"/>
      <c r="N49" s="323"/>
      <c r="O49" s="323"/>
      <c r="P49" s="323"/>
      <c r="Q49" s="323"/>
      <c r="R49" s="323"/>
      <c r="S49" s="323"/>
      <c r="T49" s="323"/>
      <c r="U49" s="323"/>
      <c r="V49" s="323"/>
      <c r="W49" s="323"/>
      <c r="X49" s="323"/>
      <c r="Y49" s="323"/>
      <c r="Z49" s="323"/>
      <c r="AA49" s="323"/>
      <c r="AB49" s="323"/>
      <c r="AC49" s="406">
        <v>93.667033333333393</v>
      </c>
      <c r="AD49" s="407" t="s">
        <v>1071</v>
      </c>
      <c r="AE49" s="407" t="s">
        <v>1071</v>
      </c>
      <c r="AF49" s="408" t="s">
        <v>1071</v>
      </c>
      <c r="AG49" s="318">
        <v>322.43964821526879</v>
      </c>
      <c r="AH49" s="409" t="s">
        <v>1071</v>
      </c>
      <c r="AI49" s="410" t="s">
        <v>1071</v>
      </c>
      <c r="AJ49" s="308"/>
    </row>
    <row r="50" spans="2:36" ht="26.25" customHeight="1">
      <c r="B50" s="383">
        <v>9</v>
      </c>
      <c r="C50" s="303">
        <v>9</v>
      </c>
      <c r="D50" s="304" t="s">
        <v>413</v>
      </c>
      <c r="E50" s="305" t="s">
        <v>24</v>
      </c>
      <c r="F50" s="61" t="s">
        <v>6</v>
      </c>
      <c r="G50" s="316">
        <v>5</v>
      </c>
      <c r="H50" s="306" t="s">
        <v>43</v>
      </c>
      <c r="I50" s="317">
        <v>1359.6125999999999</v>
      </c>
      <c r="J50" s="307">
        <v>27.916516705729631</v>
      </c>
      <c r="K50" s="395">
        <v>27.916516705729631</v>
      </c>
      <c r="L50" s="323"/>
      <c r="M50" s="323"/>
      <c r="N50" s="323"/>
      <c r="O50" s="323"/>
      <c r="P50" s="323"/>
      <c r="Q50" s="323"/>
      <c r="R50" s="323"/>
      <c r="S50" s="323"/>
      <c r="T50" s="323"/>
      <c r="U50" s="323"/>
      <c r="V50" s="323"/>
      <c r="W50" s="323"/>
      <c r="X50" s="323"/>
      <c r="Y50" s="323"/>
      <c r="Z50" s="323"/>
      <c r="AA50" s="323"/>
      <c r="AB50" s="323"/>
      <c r="AC50" s="406">
        <v>268.89443333333338</v>
      </c>
      <c r="AD50" s="407" t="s">
        <v>1071</v>
      </c>
      <c r="AE50" s="407" t="s">
        <v>1071</v>
      </c>
      <c r="AF50" s="408" t="s">
        <v>1071</v>
      </c>
      <c r="AG50" s="318">
        <v>497.66704821526878</v>
      </c>
      <c r="AH50" s="409" t="s">
        <v>1071</v>
      </c>
      <c r="AI50" s="410" t="s">
        <v>1071</v>
      </c>
      <c r="AJ50" s="308"/>
    </row>
    <row r="51" spans="2:36" ht="26.25" customHeight="1">
      <c r="B51" s="383">
        <v>10</v>
      </c>
      <c r="C51" s="303">
        <v>10</v>
      </c>
      <c r="D51" s="304" t="s">
        <v>417</v>
      </c>
      <c r="E51" s="305" t="s">
        <v>24</v>
      </c>
      <c r="F51" s="61" t="s">
        <v>6</v>
      </c>
      <c r="G51" s="316">
        <v>3</v>
      </c>
      <c r="H51" s="306" t="s">
        <v>43</v>
      </c>
      <c r="I51" s="317">
        <v>1433.3333333333333</v>
      </c>
      <c r="J51" s="307">
        <v>29.430202356817773</v>
      </c>
      <c r="K51" s="395">
        <v>29.430202356817773</v>
      </c>
      <c r="L51" s="323"/>
      <c r="M51" s="323"/>
      <c r="N51" s="323"/>
      <c r="O51" s="323"/>
      <c r="P51" s="323"/>
      <c r="Q51" s="323"/>
      <c r="R51" s="323"/>
      <c r="S51" s="323"/>
      <c r="T51" s="323"/>
      <c r="U51" s="323"/>
      <c r="V51" s="323"/>
      <c r="W51" s="323"/>
      <c r="X51" s="323"/>
      <c r="Y51" s="323"/>
      <c r="Z51" s="323"/>
      <c r="AA51" s="323"/>
      <c r="AB51" s="323"/>
      <c r="AC51" s="406">
        <v>195.17370000000005</v>
      </c>
      <c r="AD51" s="407" t="s">
        <v>1071</v>
      </c>
      <c r="AE51" s="407" t="s">
        <v>1071</v>
      </c>
      <c r="AF51" s="408" t="s">
        <v>1071</v>
      </c>
      <c r="AG51" s="318">
        <v>423.94631488193545</v>
      </c>
      <c r="AH51" s="409" t="s">
        <v>1071</v>
      </c>
      <c r="AI51" s="410" t="s">
        <v>1071</v>
      </c>
      <c r="AJ51" s="308"/>
    </row>
    <row r="52" spans="2:36" ht="26.25" customHeight="1">
      <c r="B52" s="383">
        <v>11</v>
      </c>
      <c r="C52" s="303">
        <v>11</v>
      </c>
      <c r="D52" s="304" t="s">
        <v>421</v>
      </c>
      <c r="E52" s="305" t="s">
        <v>23</v>
      </c>
      <c r="F52" s="61" t="s">
        <v>6</v>
      </c>
      <c r="G52" s="316">
        <v>2</v>
      </c>
      <c r="H52" s="306" t="s">
        <v>43</v>
      </c>
      <c r="I52" s="317">
        <v>1827.694</v>
      </c>
      <c r="J52" s="307">
        <v>37.527491348610496</v>
      </c>
      <c r="K52" s="395">
        <v>37.527491348610496</v>
      </c>
      <c r="L52" s="323"/>
      <c r="M52" s="323"/>
      <c r="N52" s="323"/>
      <c r="O52" s="323"/>
      <c r="P52" s="323"/>
      <c r="Q52" s="323"/>
      <c r="R52" s="323"/>
      <c r="S52" s="323"/>
      <c r="T52" s="323"/>
      <c r="U52" s="323"/>
      <c r="V52" s="323"/>
      <c r="W52" s="323"/>
      <c r="X52" s="323"/>
      <c r="Y52" s="323"/>
      <c r="Z52" s="323"/>
      <c r="AA52" s="323"/>
      <c r="AB52" s="323"/>
      <c r="AC52" s="406" t="s">
        <v>1071</v>
      </c>
      <c r="AD52" s="407" t="s">
        <v>1071</v>
      </c>
      <c r="AE52" s="407" t="s">
        <v>1071</v>
      </c>
      <c r="AF52" s="408" t="s">
        <v>1071</v>
      </c>
      <c r="AG52" s="318">
        <v>29.585648215268748</v>
      </c>
      <c r="AH52" s="409" t="s">
        <v>1071</v>
      </c>
      <c r="AI52" s="410" t="s">
        <v>1071</v>
      </c>
      <c r="AJ52" s="308"/>
    </row>
    <row r="53" spans="2:36" ht="26.25" customHeight="1">
      <c r="B53" s="383">
        <v>12</v>
      </c>
      <c r="C53" s="303">
        <v>12</v>
      </c>
      <c r="D53" s="304" t="s">
        <v>422</v>
      </c>
      <c r="E53" s="305" t="s">
        <v>24</v>
      </c>
      <c r="F53" s="61" t="s">
        <v>6</v>
      </c>
      <c r="G53" s="316">
        <v>2</v>
      </c>
      <c r="H53" s="306" t="s">
        <v>43</v>
      </c>
      <c r="I53" s="317">
        <v>1715.0374999999999</v>
      </c>
      <c r="J53" s="307">
        <v>35.214349307812235</v>
      </c>
      <c r="K53" s="395">
        <v>35.214349307812235</v>
      </c>
      <c r="L53" s="323"/>
      <c r="M53" s="323"/>
      <c r="N53" s="323"/>
      <c r="O53" s="323"/>
      <c r="P53" s="323"/>
      <c r="Q53" s="323"/>
      <c r="R53" s="323"/>
      <c r="S53" s="323"/>
      <c r="T53" s="323"/>
      <c r="U53" s="323"/>
      <c r="V53" s="323"/>
      <c r="W53" s="323"/>
      <c r="X53" s="323"/>
      <c r="Y53" s="323"/>
      <c r="Z53" s="323"/>
      <c r="AA53" s="323"/>
      <c r="AB53" s="323"/>
      <c r="AC53" s="406" t="s">
        <v>1071</v>
      </c>
      <c r="AD53" s="407" t="s">
        <v>1071</v>
      </c>
      <c r="AE53" s="407" t="s">
        <v>1071</v>
      </c>
      <c r="AF53" s="408" t="s">
        <v>1071</v>
      </c>
      <c r="AG53" s="318">
        <v>142.2421482152688</v>
      </c>
      <c r="AH53" s="409" t="s">
        <v>1071</v>
      </c>
      <c r="AI53" s="410" t="s">
        <v>1071</v>
      </c>
      <c r="AJ53" s="308"/>
    </row>
    <row r="54" spans="2:36" ht="26.25" customHeight="1">
      <c r="B54" s="383">
        <v>13</v>
      </c>
      <c r="C54" s="303">
        <v>13</v>
      </c>
      <c r="D54" s="304" t="s">
        <v>425</v>
      </c>
      <c r="E54" s="305" t="s">
        <v>24</v>
      </c>
      <c r="F54" s="61" t="s">
        <v>6</v>
      </c>
      <c r="G54" s="316">
        <v>3</v>
      </c>
      <c r="H54" s="306" t="s">
        <v>43</v>
      </c>
      <c r="I54" s="317">
        <v>1631.4576666666665</v>
      </c>
      <c r="J54" s="307">
        <v>33.498229720870988</v>
      </c>
      <c r="K54" s="395">
        <v>33.498229720870988</v>
      </c>
      <c r="L54" s="323"/>
      <c r="M54" s="323"/>
      <c r="N54" s="323"/>
      <c r="O54" s="323"/>
      <c r="P54" s="323"/>
      <c r="Q54" s="323"/>
      <c r="R54" s="323"/>
      <c r="S54" s="323"/>
      <c r="T54" s="323"/>
      <c r="U54" s="323"/>
      <c r="V54" s="323"/>
      <c r="W54" s="323"/>
      <c r="X54" s="323"/>
      <c r="Y54" s="323"/>
      <c r="Z54" s="323"/>
      <c r="AA54" s="323"/>
      <c r="AB54" s="323"/>
      <c r="AC54" s="406" t="s">
        <v>1071</v>
      </c>
      <c r="AD54" s="407" t="s">
        <v>1071</v>
      </c>
      <c r="AE54" s="407" t="s">
        <v>1071</v>
      </c>
      <c r="AF54" s="408" t="s">
        <v>1071</v>
      </c>
      <c r="AG54" s="318">
        <v>225.82198154860225</v>
      </c>
      <c r="AH54" s="409" t="s">
        <v>1071</v>
      </c>
      <c r="AI54" s="410" t="s">
        <v>1071</v>
      </c>
      <c r="AJ54" s="308"/>
    </row>
    <row r="55" spans="2:36" ht="26.25" customHeight="1">
      <c r="B55" s="383">
        <v>14</v>
      </c>
      <c r="C55" s="303">
        <v>14</v>
      </c>
      <c r="D55" s="304" t="s">
        <v>429</v>
      </c>
      <c r="E55" s="305" t="s">
        <v>24</v>
      </c>
      <c r="F55" s="61" t="s">
        <v>6</v>
      </c>
      <c r="G55" s="316">
        <v>3</v>
      </c>
      <c r="H55" s="306" t="s">
        <v>43</v>
      </c>
      <c r="I55" s="317">
        <v>1582.8120333333334</v>
      </c>
      <c r="J55" s="307">
        <v>32.499403558469446</v>
      </c>
      <c r="K55" s="395">
        <v>32.499403558469446</v>
      </c>
      <c r="L55" s="323"/>
      <c r="M55" s="323"/>
      <c r="N55" s="323"/>
      <c r="O55" s="323"/>
      <c r="P55" s="323"/>
      <c r="Q55" s="323"/>
      <c r="R55" s="323"/>
      <c r="S55" s="323"/>
      <c r="T55" s="323"/>
      <c r="U55" s="323"/>
      <c r="V55" s="323"/>
      <c r="W55" s="323"/>
      <c r="X55" s="323"/>
      <c r="Y55" s="323"/>
      <c r="Z55" s="323"/>
      <c r="AA55" s="323"/>
      <c r="AB55" s="323"/>
      <c r="AC55" s="406">
        <v>45.694999999999936</v>
      </c>
      <c r="AD55" s="407" t="s">
        <v>1071</v>
      </c>
      <c r="AE55" s="407" t="s">
        <v>1071</v>
      </c>
      <c r="AF55" s="408" t="s">
        <v>1071</v>
      </c>
      <c r="AG55" s="318">
        <v>274.46761488193533</v>
      </c>
      <c r="AH55" s="409" t="s">
        <v>1071</v>
      </c>
      <c r="AI55" s="410" t="s">
        <v>1071</v>
      </c>
      <c r="AJ55" s="308"/>
    </row>
    <row r="56" spans="2:36" ht="26.25" customHeight="1">
      <c r="B56" s="383">
        <v>15</v>
      </c>
      <c r="C56" s="303">
        <v>15</v>
      </c>
      <c r="D56" s="304" t="s">
        <v>433</v>
      </c>
      <c r="E56" s="305" t="s">
        <v>24</v>
      </c>
      <c r="F56" s="61" t="s">
        <v>6</v>
      </c>
      <c r="G56" s="316">
        <v>3</v>
      </c>
      <c r="H56" s="306" t="s">
        <v>43</v>
      </c>
      <c r="I56" s="317">
        <v>1446.6933333333334</v>
      </c>
      <c r="J56" s="307">
        <v>29.704519219715742</v>
      </c>
      <c r="K56" s="395">
        <v>29.704519219715742</v>
      </c>
      <c r="L56" s="323"/>
      <c r="M56" s="323"/>
      <c r="N56" s="323"/>
      <c r="O56" s="323"/>
      <c r="P56" s="323"/>
      <c r="Q56" s="323"/>
      <c r="R56" s="323"/>
      <c r="S56" s="323"/>
      <c r="T56" s="323"/>
      <c r="U56" s="323"/>
      <c r="V56" s="323"/>
      <c r="W56" s="323"/>
      <c r="X56" s="323"/>
      <c r="Y56" s="323"/>
      <c r="Z56" s="323"/>
      <c r="AA56" s="323"/>
      <c r="AB56" s="323"/>
      <c r="AC56" s="406">
        <v>181.81369999999993</v>
      </c>
      <c r="AD56" s="407" t="s">
        <v>1071</v>
      </c>
      <c r="AE56" s="407" t="s">
        <v>1071</v>
      </c>
      <c r="AF56" s="408" t="s">
        <v>1071</v>
      </c>
      <c r="AG56" s="318">
        <v>410.58631488193532</v>
      </c>
      <c r="AH56" s="409" t="s">
        <v>1071</v>
      </c>
      <c r="AI56" s="410" t="s">
        <v>1071</v>
      </c>
      <c r="AJ56" s="308"/>
    </row>
    <row r="57" spans="2:36" ht="26.25" customHeight="1">
      <c r="B57" s="383">
        <v>16</v>
      </c>
      <c r="C57" s="303">
        <v>16</v>
      </c>
      <c r="D57" s="304" t="s">
        <v>438</v>
      </c>
      <c r="E57" s="305" t="s">
        <v>24</v>
      </c>
      <c r="F57" s="61" t="s">
        <v>6</v>
      </c>
      <c r="G57" s="316">
        <v>3</v>
      </c>
      <c r="H57" s="306" t="s">
        <v>43</v>
      </c>
      <c r="I57" s="317">
        <v>3333.2624999999994</v>
      </c>
      <c r="J57" s="307">
        <v>65.618246674336334</v>
      </c>
      <c r="K57" s="395">
        <v>65.618246674336334</v>
      </c>
      <c r="L57" s="368"/>
      <c r="M57" s="368"/>
      <c r="N57" s="368"/>
      <c r="O57" s="368"/>
      <c r="P57" s="368"/>
      <c r="Q57" s="368"/>
      <c r="R57" s="368"/>
      <c r="S57" s="368"/>
      <c r="T57" s="368"/>
      <c r="U57" s="368"/>
      <c r="V57" s="368"/>
      <c r="W57" s="368"/>
      <c r="X57" s="368"/>
      <c r="Y57" s="368"/>
      <c r="Z57" s="368"/>
      <c r="AA57" s="368"/>
      <c r="AB57" s="323"/>
      <c r="AC57" s="406" t="s">
        <v>1071</v>
      </c>
      <c r="AD57" s="407" t="s">
        <v>1071</v>
      </c>
      <c r="AE57" s="407" t="s">
        <v>1071</v>
      </c>
      <c r="AF57" s="408" t="s">
        <v>1071</v>
      </c>
      <c r="AG57" s="318">
        <v>1475.9828517847307</v>
      </c>
      <c r="AH57" s="409" t="s">
        <v>1071</v>
      </c>
      <c r="AI57" s="410" t="s">
        <v>1071</v>
      </c>
      <c r="AJ57" s="308"/>
    </row>
    <row r="58" spans="2:36" ht="26.25" customHeight="1">
      <c r="B58" s="383">
        <v>17</v>
      </c>
      <c r="C58" s="303">
        <v>17</v>
      </c>
      <c r="D58" s="304" t="s">
        <v>442</v>
      </c>
      <c r="E58" s="305" t="s">
        <v>24</v>
      </c>
      <c r="F58" s="61" t="s">
        <v>6</v>
      </c>
      <c r="G58" s="316">
        <v>2</v>
      </c>
      <c r="H58" s="306" t="s">
        <v>43</v>
      </c>
      <c r="I58" s="317">
        <v>1716.04</v>
      </c>
      <c r="J58" s="307">
        <v>35.234933338879245</v>
      </c>
      <c r="K58" s="395">
        <v>35.234933338879245</v>
      </c>
      <c r="L58" s="323"/>
      <c r="M58" s="323"/>
      <c r="N58" s="323"/>
      <c r="O58" s="323"/>
      <c r="P58" s="323"/>
      <c r="Q58" s="323"/>
      <c r="R58" s="323"/>
      <c r="S58" s="323"/>
      <c r="T58" s="323"/>
      <c r="U58" s="323"/>
      <c r="V58" s="323"/>
      <c r="W58" s="323"/>
      <c r="X58" s="323"/>
      <c r="Y58" s="323"/>
      <c r="Z58" s="323"/>
      <c r="AA58" s="323"/>
      <c r="AB58" s="323"/>
      <c r="AC58" s="406" t="s">
        <v>1071</v>
      </c>
      <c r="AD58" s="407" t="s">
        <v>1071</v>
      </c>
      <c r="AE58" s="407" t="s">
        <v>1071</v>
      </c>
      <c r="AF58" s="408" t="s">
        <v>1071</v>
      </c>
      <c r="AG58" s="318">
        <v>141.23964821526874</v>
      </c>
      <c r="AH58" s="409" t="s">
        <v>1071</v>
      </c>
      <c r="AI58" s="410" t="s">
        <v>1071</v>
      </c>
      <c r="AJ58" s="308"/>
    </row>
    <row r="59" spans="2:36" ht="26.25" customHeight="1">
      <c r="B59" s="383">
        <v>18</v>
      </c>
      <c r="C59" s="303">
        <v>18</v>
      </c>
      <c r="D59" s="304" t="s">
        <v>445</v>
      </c>
      <c r="E59" s="305" t="s">
        <v>23</v>
      </c>
      <c r="F59" s="61" t="s">
        <v>6</v>
      </c>
      <c r="G59" s="316">
        <v>2</v>
      </c>
      <c r="H59" s="306" t="s">
        <v>43</v>
      </c>
      <c r="I59" s="317">
        <v>1719.46</v>
      </c>
      <c r="J59" s="307">
        <v>35.305155170549227</v>
      </c>
      <c r="K59" s="395">
        <v>35.305155170549227</v>
      </c>
      <c r="L59" s="323"/>
      <c r="M59" s="323"/>
      <c r="N59" s="323"/>
      <c r="O59" s="323"/>
      <c r="P59" s="323"/>
      <c r="Q59" s="323"/>
      <c r="R59" s="323"/>
      <c r="S59" s="323"/>
      <c r="T59" s="323"/>
      <c r="U59" s="323"/>
      <c r="V59" s="323"/>
      <c r="W59" s="323"/>
      <c r="X59" s="323"/>
      <c r="Y59" s="323"/>
      <c r="Z59" s="323"/>
      <c r="AA59" s="323"/>
      <c r="AB59" s="323"/>
      <c r="AC59" s="406" t="s">
        <v>1071</v>
      </c>
      <c r="AD59" s="407" t="s">
        <v>1071</v>
      </c>
      <c r="AE59" s="407" t="s">
        <v>1071</v>
      </c>
      <c r="AF59" s="408" t="s">
        <v>1071</v>
      </c>
      <c r="AG59" s="318">
        <v>137.81964821526867</v>
      </c>
      <c r="AH59" s="409" t="s">
        <v>1071</v>
      </c>
      <c r="AI59" s="410" t="s">
        <v>1071</v>
      </c>
      <c r="AJ59" s="308"/>
    </row>
    <row r="60" spans="2:36" ht="26.25" customHeight="1">
      <c r="B60" s="383">
        <v>19</v>
      </c>
      <c r="C60" s="303">
        <v>19</v>
      </c>
      <c r="D60" s="304" t="s">
        <v>446</v>
      </c>
      <c r="E60" s="305" t="s">
        <v>24</v>
      </c>
      <c r="F60" s="61" t="s">
        <v>6</v>
      </c>
      <c r="G60" s="316">
        <v>3</v>
      </c>
      <c r="H60" s="306" t="s">
        <v>43</v>
      </c>
      <c r="I60" s="317">
        <v>1563.0466666666664</v>
      </c>
      <c r="J60" s="307">
        <v>32.093567227778721</v>
      </c>
      <c r="K60" s="395">
        <v>32.093567227778721</v>
      </c>
      <c r="L60" s="323"/>
      <c r="M60" s="323"/>
      <c r="N60" s="323"/>
      <c r="O60" s="323"/>
      <c r="P60" s="323"/>
      <c r="Q60" s="323"/>
      <c r="R60" s="323"/>
      <c r="S60" s="323"/>
      <c r="T60" s="323"/>
      <c r="U60" s="323"/>
      <c r="V60" s="323"/>
      <c r="W60" s="323"/>
      <c r="X60" s="323"/>
      <c r="Y60" s="323"/>
      <c r="Z60" s="323"/>
      <c r="AA60" s="323"/>
      <c r="AB60" s="323"/>
      <c r="AC60" s="406">
        <v>65.460366666666914</v>
      </c>
      <c r="AD60" s="407" t="s">
        <v>1071</v>
      </c>
      <c r="AE60" s="407" t="s">
        <v>1071</v>
      </c>
      <c r="AF60" s="408" t="s">
        <v>1071</v>
      </c>
      <c r="AG60" s="318">
        <v>294.23298154860231</v>
      </c>
      <c r="AH60" s="409" t="s">
        <v>1071</v>
      </c>
      <c r="AI60" s="410" t="s">
        <v>1071</v>
      </c>
      <c r="AJ60" s="308"/>
    </row>
    <row r="61" spans="2:36" ht="26.25" customHeight="1">
      <c r="B61" s="383">
        <v>20</v>
      </c>
      <c r="C61" s="303">
        <v>20</v>
      </c>
      <c r="D61" s="304" t="s">
        <v>450</v>
      </c>
      <c r="E61" s="305" t="s">
        <v>24</v>
      </c>
      <c r="F61" s="61" t="s">
        <v>6</v>
      </c>
      <c r="G61" s="316">
        <v>3</v>
      </c>
      <c r="H61" s="306" t="s">
        <v>43</v>
      </c>
      <c r="I61" s="317">
        <v>1451.846666666667</v>
      </c>
      <c r="J61" s="307">
        <v>29.810331063538165</v>
      </c>
      <c r="K61" s="395">
        <v>29.810331063538165</v>
      </c>
      <c r="L61" s="323"/>
      <c r="M61" s="323"/>
      <c r="N61" s="323"/>
      <c r="O61" s="323"/>
      <c r="P61" s="323"/>
      <c r="Q61" s="323"/>
      <c r="R61" s="323"/>
      <c r="S61" s="323"/>
      <c r="T61" s="323"/>
      <c r="U61" s="323"/>
      <c r="V61" s="323"/>
      <c r="W61" s="323"/>
      <c r="X61" s="323"/>
      <c r="Y61" s="323"/>
      <c r="Z61" s="323"/>
      <c r="AA61" s="323"/>
      <c r="AB61" s="323"/>
      <c r="AC61" s="406">
        <v>176.66036666666628</v>
      </c>
      <c r="AD61" s="407" t="s">
        <v>1071</v>
      </c>
      <c r="AE61" s="407" t="s">
        <v>1071</v>
      </c>
      <c r="AF61" s="408" t="s">
        <v>1071</v>
      </c>
      <c r="AG61" s="318">
        <v>405.43298154860167</v>
      </c>
      <c r="AH61" s="409" t="s">
        <v>1071</v>
      </c>
      <c r="AI61" s="410" t="s">
        <v>1071</v>
      </c>
      <c r="AJ61" s="308"/>
    </row>
    <row r="62" spans="2:36" ht="26.25" customHeight="1">
      <c r="B62" s="383">
        <v>21</v>
      </c>
      <c r="C62" s="303">
        <v>21</v>
      </c>
      <c r="D62" s="304" t="s">
        <v>1033</v>
      </c>
      <c r="E62" s="305" t="s">
        <v>24</v>
      </c>
      <c r="F62" s="61" t="s">
        <v>6</v>
      </c>
      <c r="G62" s="316">
        <v>6</v>
      </c>
      <c r="H62" s="306" t="s">
        <v>43</v>
      </c>
      <c r="I62" s="317">
        <v>3521.2365833333333</v>
      </c>
      <c r="J62" s="307">
        <v>57.899016008749342</v>
      </c>
      <c r="K62" s="395">
        <v>57.899016008749342</v>
      </c>
      <c r="L62" s="323"/>
      <c r="M62" s="323"/>
      <c r="N62" s="323"/>
      <c r="O62" s="323"/>
      <c r="P62" s="323"/>
      <c r="Q62" s="323"/>
      <c r="R62" s="323"/>
      <c r="S62" s="323"/>
      <c r="T62" s="323"/>
      <c r="U62" s="323"/>
      <c r="V62" s="323"/>
      <c r="W62" s="323"/>
      <c r="X62" s="323"/>
      <c r="Y62" s="323"/>
      <c r="Z62" s="323"/>
      <c r="AA62" s="323"/>
      <c r="AB62" s="323"/>
      <c r="AC62" s="406" t="s">
        <v>1071</v>
      </c>
      <c r="AD62" s="407" t="s">
        <v>1071</v>
      </c>
      <c r="AE62" s="407" t="s">
        <v>1071</v>
      </c>
      <c r="AF62" s="408" t="s">
        <v>1071</v>
      </c>
      <c r="AG62" s="318">
        <v>1663.9569351180646</v>
      </c>
      <c r="AH62" s="409" t="s">
        <v>1071</v>
      </c>
      <c r="AI62" s="410" t="s">
        <v>1071</v>
      </c>
      <c r="AJ62" s="308"/>
    </row>
    <row r="63" spans="2:36" ht="26.25" customHeight="1">
      <c r="B63" s="383">
        <v>22</v>
      </c>
      <c r="C63" s="303">
        <v>22</v>
      </c>
      <c r="D63" s="304" t="s">
        <v>456</v>
      </c>
      <c r="E63" s="305" t="s">
        <v>24</v>
      </c>
      <c r="F63" s="61" t="s">
        <v>31</v>
      </c>
      <c r="G63" s="316">
        <v>1</v>
      </c>
      <c r="H63" s="306" t="s">
        <v>44</v>
      </c>
      <c r="I63" s="317" t="s">
        <v>1071</v>
      </c>
      <c r="J63" s="307">
        <v>0</v>
      </c>
      <c r="K63" s="395">
        <v>0</v>
      </c>
      <c r="L63" s="323"/>
      <c r="M63" s="323"/>
      <c r="N63" s="323"/>
      <c r="O63" s="323"/>
      <c r="P63" s="323"/>
      <c r="Q63" s="323"/>
      <c r="R63" s="323"/>
      <c r="S63" s="323"/>
      <c r="T63" s="323"/>
      <c r="U63" s="323"/>
      <c r="V63" s="323"/>
      <c r="W63" s="323"/>
      <c r="X63" s="323"/>
      <c r="Y63" s="323"/>
      <c r="Z63" s="323"/>
      <c r="AA63" s="323"/>
      <c r="AB63" s="323"/>
      <c r="AC63" s="406" t="s">
        <v>1071</v>
      </c>
      <c r="AD63" s="407" t="s">
        <v>1071</v>
      </c>
      <c r="AE63" s="407" t="s">
        <v>1071</v>
      </c>
      <c r="AF63" s="408" t="s">
        <v>1071</v>
      </c>
      <c r="AG63" s="318" t="s">
        <v>1071</v>
      </c>
      <c r="AH63" s="409" t="s">
        <v>1071</v>
      </c>
      <c r="AI63" s="410" t="s">
        <v>1071</v>
      </c>
      <c r="AJ63" s="308"/>
    </row>
    <row r="64" spans="2:36" ht="26.25" customHeight="1">
      <c r="B64" s="383">
        <v>23</v>
      </c>
      <c r="C64" s="303">
        <v>23</v>
      </c>
      <c r="D64" s="304" t="s">
        <v>1034</v>
      </c>
      <c r="E64" s="305" t="s">
        <v>24</v>
      </c>
      <c r="F64" s="61" t="s">
        <v>6</v>
      </c>
      <c r="G64" s="316">
        <v>4</v>
      </c>
      <c r="H64" s="306" t="s">
        <v>43</v>
      </c>
      <c r="I64" s="317">
        <v>4605.4699999999993</v>
      </c>
      <c r="J64" s="307">
        <v>13.374538537320641</v>
      </c>
      <c r="K64" s="395">
        <v>13.374538537320641</v>
      </c>
      <c r="L64" s="323"/>
      <c r="M64" s="323"/>
      <c r="N64" s="323"/>
      <c r="O64" s="323"/>
      <c r="P64" s="323"/>
      <c r="Q64" s="323"/>
      <c r="R64" s="323"/>
      <c r="S64" s="323"/>
      <c r="T64" s="323"/>
      <c r="U64" s="323"/>
      <c r="V64" s="323"/>
      <c r="W64" s="323"/>
      <c r="X64" s="323"/>
      <c r="Y64" s="323"/>
      <c r="Z64" s="323"/>
      <c r="AA64" s="323"/>
      <c r="AB64" s="323"/>
      <c r="AC64" s="406" t="s">
        <v>1071</v>
      </c>
      <c r="AD64" s="407" t="s">
        <v>1071</v>
      </c>
      <c r="AE64" s="407" t="s">
        <v>1071</v>
      </c>
      <c r="AF64" s="408" t="s">
        <v>1071</v>
      </c>
      <c r="AG64" s="318">
        <v>2748.1903517847304</v>
      </c>
      <c r="AH64" s="409" t="s">
        <v>1071</v>
      </c>
      <c r="AI64" s="410" t="s">
        <v>1071</v>
      </c>
      <c r="AJ64" s="308"/>
    </row>
    <row r="65" spans="2:36" ht="26.25" customHeight="1">
      <c r="B65" s="383">
        <v>24</v>
      </c>
      <c r="C65" s="303">
        <v>24</v>
      </c>
      <c r="D65" s="304" t="s">
        <v>463</v>
      </c>
      <c r="E65" s="305" t="s">
        <v>24</v>
      </c>
      <c r="F65" s="61" t="s">
        <v>6</v>
      </c>
      <c r="G65" s="316">
        <v>2</v>
      </c>
      <c r="H65" s="306" t="s">
        <v>43</v>
      </c>
      <c r="I65" s="317">
        <v>2738.3654999999999</v>
      </c>
      <c r="J65" s="307">
        <v>56.226035436229168</v>
      </c>
      <c r="K65" s="395">
        <v>56.226035436229168</v>
      </c>
      <c r="L65" s="323"/>
      <c r="M65" s="323"/>
      <c r="N65" s="323"/>
      <c r="O65" s="323"/>
      <c r="P65" s="323"/>
      <c r="Q65" s="323"/>
      <c r="R65" s="323"/>
      <c r="S65" s="323"/>
      <c r="T65" s="323"/>
      <c r="U65" s="323"/>
      <c r="V65" s="323"/>
      <c r="W65" s="323"/>
      <c r="X65" s="323"/>
      <c r="Y65" s="323"/>
      <c r="Z65" s="323"/>
      <c r="AA65" s="323"/>
      <c r="AB65" s="323"/>
      <c r="AC65" s="406" t="s">
        <v>1071</v>
      </c>
      <c r="AD65" s="407" t="s">
        <v>1071</v>
      </c>
      <c r="AE65" s="407" t="s">
        <v>1071</v>
      </c>
      <c r="AF65" s="408" t="s">
        <v>1071</v>
      </c>
      <c r="AG65" s="318">
        <v>881.08585178473118</v>
      </c>
      <c r="AH65" s="409" t="s">
        <v>1071</v>
      </c>
      <c r="AI65" s="410" t="s">
        <v>1071</v>
      </c>
      <c r="AJ65" s="308"/>
    </row>
    <row r="66" spans="2:36" ht="26.25" customHeight="1">
      <c r="B66" s="383">
        <v>25</v>
      </c>
      <c r="C66" s="303">
        <v>25</v>
      </c>
      <c r="D66" s="304" t="s">
        <v>466</v>
      </c>
      <c r="E66" s="305" t="s">
        <v>24</v>
      </c>
      <c r="F66" s="61" t="s">
        <v>6</v>
      </c>
      <c r="G66" s="316">
        <v>4</v>
      </c>
      <c r="H66" s="306" t="s">
        <v>43</v>
      </c>
      <c r="I66" s="317">
        <v>1255.2674999999999</v>
      </c>
      <c r="J66" s="307">
        <v>25.7740301420489</v>
      </c>
      <c r="K66" s="395">
        <v>25.7740301420489</v>
      </c>
      <c r="L66" s="323"/>
      <c r="M66" s="323"/>
      <c r="N66" s="323"/>
      <c r="O66" s="323"/>
      <c r="P66" s="323"/>
      <c r="Q66" s="323"/>
      <c r="R66" s="323"/>
      <c r="S66" s="323"/>
      <c r="T66" s="323"/>
      <c r="U66" s="323"/>
      <c r="V66" s="323"/>
      <c r="W66" s="323"/>
      <c r="X66" s="323"/>
      <c r="Y66" s="323"/>
      <c r="Z66" s="323"/>
      <c r="AA66" s="323"/>
      <c r="AB66" s="323"/>
      <c r="AC66" s="406">
        <v>373.23953333333338</v>
      </c>
      <c r="AD66" s="407" t="s">
        <v>1071</v>
      </c>
      <c r="AE66" s="407" t="s">
        <v>1071</v>
      </c>
      <c r="AF66" s="408" t="s">
        <v>1071</v>
      </c>
      <c r="AG66" s="318">
        <v>602.01214821526878</v>
      </c>
      <c r="AH66" s="409" t="s">
        <v>1071</v>
      </c>
      <c r="AI66" s="410" t="s">
        <v>1071</v>
      </c>
      <c r="AJ66" s="308"/>
    </row>
    <row r="67" spans="2:36" ht="26.25" customHeight="1">
      <c r="B67" s="383">
        <v>26</v>
      </c>
      <c r="C67" s="303">
        <v>26</v>
      </c>
      <c r="D67" s="304" t="s">
        <v>469</v>
      </c>
      <c r="E67" s="305" t="s">
        <v>24</v>
      </c>
      <c r="F67" s="61" t="s">
        <v>6</v>
      </c>
      <c r="G67" s="316">
        <v>3</v>
      </c>
      <c r="H67" s="306" t="s">
        <v>43</v>
      </c>
      <c r="I67" s="317">
        <v>1167.6776666666667</v>
      </c>
      <c r="J67" s="307">
        <v>23.975574430839643</v>
      </c>
      <c r="K67" s="395">
        <v>23.975574430839643</v>
      </c>
      <c r="L67" s="323"/>
      <c r="M67" s="323"/>
      <c r="N67" s="323"/>
      <c r="O67" s="323"/>
      <c r="P67" s="323"/>
      <c r="Q67" s="323"/>
      <c r="R67" s="323"/>
      <c r="S67" s="323"/>
      <c r="T67" s="323"/>
      <c r="U67" s="323"/>
      <c r="V67" s="323"/>
      <c r="W67" s="323"/>
      <c r="X67" s="323"/>
      <c r="Y67" s="323"/>
      <c r="Z67" s="323"/>
      <c r="AA67" s="323"/>
      <c r="AB67" s="323"/>
      <c r="AC67" s="406">
        <v>460.8293666666666</v>
      </c>
      <c r="AD67" s="407" t="s">
        <v>1071</v>
      </c>
      <c r="AE67" s="407" t="s">
        <v>1071</v>
      </c>
      <c r="AF67" s="408" t="s">
        <v>1071</v>
      </c>
      <c r="AG67" s="318">
        <v>689.601981548602</v>
      </c>
      <c r="AH67" s="409" t="s">
        <v>1071</v>
      </c>
      <c r="AI67" s="410" t="s">
        <v>1071</v>
      </c>
      <c r="AJ67" s="308"/>
    </row>
    <row r="68" spans="2:36" ht="26.25" customHeight="1">
      <c r="B68" s="383">
        <v>27</v>
      </c>
      <c r="C68" s="303">
        <v>27</v>
      </c>
      <c r="D68" s="304" t="s">
        <v>1035</v>
      </c>
      <c r="E68" s="305" t="s">
        <v>24</v>
      </c>
      <c r="F68" s="61" t="s">
        <v>31</v>
      </c>
      <c r="G68" s="316">
        <v>2</v>
      </c>
      <c r="H68" s="306" t="s">
        <v>44</v>
      </c>
      <c r="I68" s="317" t="s">
        <v>1071</v>
      </c>
      <c r="J68" s="307">
        <v>0</v>
      </c>
      <c r="K68" s="395">
        <v>0</v>
      </c>
      <c r="L68" s="323"/>
      <c r="M68" s="323"/>
      <c r="N68" s="323"/>
      <c r="O68" s="323"/>
      <c r="P68" s="323"/>
      <c r="Q68" s="323"/>
      <c r="R68" s="323"/>
      <c r="S68" s="323"/>
      <c r="T68" s="323"/>
      <c r="U68" s="323"/>
      <c r="V68" s="323"/>
      <c r="W68" s="323"/>
      <c r="X68" s="323"/>
      <c r="Y68" s="323"/>
      <c r="Z68" s="323"/>
      <c r="AA68" s="323"/>
      <c r="AB68" s="323"/>
      <c r="AC68" s="406" t="s">
        <v>1071</v>
      </c>
      <c r="AD68" s="407" t="s">
        <v>1071</v>
      </c>
      <c r="AE68" s="407" t="s">
        <v>1071</v>
      </c>
      <c r="AF68" s="408" t="s">
        <v>1071</v>
      </c>
      <c r="AG68" s="318" t="s">
        <v>1071</v>
      </c>
      <c r="AH68" s="409" t="s">
        <v>1071</v>
      </c>
      <c r="AI68" s="410" t="s">
        <v>1071</v>
      </c>
      <c r="AJ68" s="308"/>
    </row>
    <row r="69" spans="2:36" ht="26.25" customHeight="1">
      <c r="B69" s="383">
        <v>28</v>
      </c>
      <c r="C69" s="303">
        <v>28</v>
      </c>
      <c r="D69" s="304" t="s">
        <v>1036</v>
      </c>
      <c r="E69" s="305" t="s">
        <v>24</v>
      </c>
      <c r="F69" s="61" t="s">
        <v>6</v>
      </c>
      <c r="G69" s="316">
        <v>3</v>
      </c>
      <c r="H69" s="306" t="s">
        <v>43</v>
      </c>
      <c r="I69" s="317">
        <v>1295.1833333333332</v>
      </c>
      <c r="J69" s="307">
        <v>26.593609945937978</v>
      </c>
      <c r="K69" s="395">
        <v>26.593609945937978</v>
      </c>
      <c r="L69" s="323"/>
      <c r="M69" s="323"/>
      <c r="N69" s="323"/>
      <c r="O69" s="323"/>
      <c r="P69" s="323"/>
      <c r="Q69" s="323"/>
      <c r="R69" s="323"/>
      <c r="S69" s="323"/>
      <c r="T69" s="323"/>
      <c r="U69" s="323"/>
      <c r="V69" s="323"/>
      <c r="W69" s="323"/>
      <c r="X69" s="323"/>
      <c r="Y69" s="323"/>
      <c r="Z69" s="323"/>
      <c r="AA69" s="323"/>
      <c r="AB69" s="323"/>
      <c r="AC69" s="406">
        <v>333.32370000000014</v>
      </c>
      <c r="AD69" s="407" t="s">
        <v>1071</v>
      </c>
      <c r="AE69" s="407" t="s">
        <v>1071</v>
      </c>
      <c r="AF69" s="408" t="s">
        <v>1071</v>
      </c>
      <c r="AG69" s="318">
        <v>562.09631488193554</v>
      </c>
      <c r="AH69" s="409" t="s">
        <v>1071</v>
      </c>
      <c r="AI69" s="410" t="s">
        <v>1071</v>
      </c>
      <c r="AJ69" s="308"/>
    </row>
    <row r="70" spans="2:36" ht="26.25" customHeight="1">
      <c r="B70" s="383">
        <v>29</v>
      </c>
      <c r="C70" s="303">
        <v>29</v>
      </c>
      <c r="D70" s="304" t="s">
        <v>438</v>
      </c>
      <c r="E70" s="305" t="s">
        <v>24</v>
      </c>
      <c r="F70" s="61" t="s">
        <v>6</v>
      </c>
      <c r="G70" s="316">
        <v>3</v>
      </c>
      <c r="H70" s="306" t="s">
        <v>43</v>
      </c>
      <c r="I70" s="317">
        <v>1503.2966666666664</v>
      </c>
      <c r="J70" s="307">
        <v>30.86673844348579</v>
      </c>
      <c r="K70" s="395">
        <v>30.86673844348579</v>
      </c>
      <c r="L70" s="323"/>
      <c r="M70" s="323"/>
      <c r="N70" s="323"/>
      <c r="O70" s="323"/>
      <c r="P70" s="323"/>
      <c r="Q70" s="323"/>
      <c r="R70" s="323"/>
      <c r="S70" s="323"/>
      <c r="T70" s="323"/>
      <c r="U70" s="323"/>
      <c r="V70" s="323"/>
      <c r="W70" s="323"/>
      <c r="X70" s="323"/>
      <c r="Y70" s="323"/>
      <c r="Z70" s="323"/>
      <c r="AA70" s="323"/>
      <c r="AB70" s="323"/>
      <c r="AC70" s="406">
        <v>125.21036666666691</v>
      </c>
      <c r="AD70" s="407" t="s">
        <v>1071</v>
      </c>
      <c r="AE70" s="407" t="s">
        <v>1071</v>
      </c>
      <c r="AF70" s="408" t="s">
        <v>1071</v>
      </c>
      <c r="AG70" s="318">
        <v>353.98298154860231</v>
      </c>
      <c r="AH70" s="409" t="s">
        <v>1071</v>
      </c>
      <c r="AI70" s="410" t="s">
        <v>1071</v>
      </c>
      <c r="AJ70" s="308"/>
    </row>
    <row r="71" spans="2:36" ht="26.25" customHeight="1">
      <c r="B71" s="383">
        <v>30</v>
      </c>
      <c r="C71" s="303">
        <v>30</v>
      </c>
      <c r="D71" s="304" t="s">
        <v>1037</v>
      </c>
      <c r="E71" s="305" t="s">
        <v>23</v>
      </c>
      <c r="F71" s="61" t="s">
        <v>6</v>
      </c>
      <c r="G71" s="316">
        <v>2</v>
      </c>
      <c r="H71" s="306" t="s">
        <v>43</v>
      </c>
      <c r="I71" s="317">
        <v>1625.5563999999999</v>
      </c>
      <c r="J71" s="307">
        <v>33.377060786804805</v>
      </c>
      <c r="K71" s="395">
        <v>33.377060786804805</v>
      </c>
      <c r="L71" s="323"/>
      <c r="M71" s="323"/>
      <c r="N71" s="323"/>
      <c r="O71" s="323"/>
      <c r="P71" s="323"/>
      <c r="Q71" s="323"/>
      <c r="R71" s="323"/>
      <c r="S71" s="323"/>
      <c r="T71" s="323"/>
      <c r="U71" s="323"/>
      <c r="V71" s="323"/>
      <c r="W71" s="323"/>
      <c r="X71" s="323"/>
      <c r="Y71" s="323"/>
      <c r="Z71" s="323"/>
      <c r="AA71" s="323"/>
      <c r="AB71" s="323"/>
      <c r="AC71" s="406">
        <v>2.9506333333333714</v>
      </c>
      <c r="AD71" s="407" t="s">
        <v>1086</v>
      </c>
      <c r="AE71" s="407">
        <v>1625.5563999999999</v>
      </c>
      <c r="AF71" s="408" t="s">
        <v>1071</v>
      </c>
      <c r="AG71" s="318">
        <v>231.72324821526877</v>
      </c>
      <c r="AH71" s="409" t="s">
        <v>1071</v>
      </c>
      <c r="AI71" s="410" t="s">
        <v>1071</v>
      </c>
      <c r="AJ71" s="308"/>
    </row>
    <row r="72" spans="2:36" ht="26.25" customHeight="1">
      <c r="B72" s="383">
        <v>31</v>
      </c>
      <c r="C72" s="303">
        <v>31</v>
      </c>
      <c r="D72" s="304" t="s">
        <v>479</v>
      </c>
      <c r="E72" s="305" t="s">
        <v>24</v>
      </c>
      <c r="F72" s="61" t="s">
        <v>6</v>
      </c>
      <c r="G72" s="316">
        <v>3</v>
      </c>
      <c r="H72" s="306" t="s">
        <v>43</v>
      </c>
      <c r="I72" s="317">
        <v>3338.5766666666664</v>
      </c>
      <c r="J72" s="307">
        <v>65.40001830174397</v>
      </c>
      <c r="K72" s="395">
        <v>65.40001830174397</v>
      </c>
      <c r="L72" s="323"/>
      <c r="M72" s="323"/>
      <c r="N72" s="323"/>
      <c r="O72" s="323"/>
      <c r="P72" s="323"/>
      <c r="Q72" s="323"/>
      <c r="R72" s="323"/>
      <c r="S72" s="323"/>
      <c r="T72" s="323"/>
      <c r="U72" s="323"/>
      <c r="V72" s="323"/>
      <c r="W72" s="323"/>
      <c r="X72" s="323"/>
      <c r="Y72" s="323"/>
      <c r="Z72" s="323"/>
      <c r="AA72" s="323"/>
      <c r="AB72" s="323"/>
      <c r="AC72" s="406" t="s">
        <v>1071</v>
      </c>
      <c r="AD72" s="407" t="s">
        <v>1071</v>
      </c>
      <c r="AE72" s="407" t="s">
        <v>1071</v>
      </c>
      <c r="AF72" s="408" t="s">
        <v>1071</v>
      </c>
      <c r="AG72" s="318">
        <v>1481.2970184513977</v>
      </c>
      <c r="AH72" s="409" t="s">
        <v>1071</v>
      </c>
      <c r="AI72" s="410" t="s">
        <v>1071</v>
      </c>
      <c r="AJ72" s="308"/>
    </row>
    <row r="73" spans="2:36" ht="26.25" customHeight="1">
      <c r="B73" s="383">
        <v>32</v>
      </c>
      <c r="C73" s="303">
        <v>32</v>
      </c>
      <c r="D73" s="304" t="s">
        <v>483</v>
      </c>
      <c r="E73" s="305" t="s">
        <v>24</v>
      </c>
      <c r="F73" s="61" t="s">
        <v>6</v>
      </c>
      <c r="G73" s="316">
        <v>2</v>
      </c>
      <c r="H73" s="306" t="s">
        <v>43</v>
      </c>
      <c r="I73" s="317">
        <v>1793.8500000000001</v>
      </c>
      <c r="J73" s="307">
        <v>36.832582672868071</v>
      </c>
      <c r="K73" s="395">
        <v>36.832582672868071</v>
      </c>
      <c r="L73" s="323"/>
      <c r="M73" s="323"/>
      <c r="N73" s="323"/>
      <c r="O73" s="323"/>
      <c r="P73" s="323"/>
      <c r="Q73" s="323"/>
      <c r="R73" s="323"/>
      <c r="S73" s="323"/>
      <c r="T73" s="323"/>
      <c r="U73" s="323"/>
      <c r="V73" s="323"/>
      <c r="W73" s="323"/>
      <c r="X73" s="323"/>
      <c r="Y73" s="323"/>
      <c r="Z73" s="323"/>
      <c r="AA73" s="323"/>
      <c r="AB73" s="323"/>
      <c r="AC73" s="406" t="s">
        <v>1071</v>
      </c>
      <c r="AD73" s="407" t="s">
        <v>1071</v>
      </c>
      <c r="AE73" s="407" t="s">
        <v>1071</v>
      </c>
      <c r="AF73" s="408" t="s">
        <v>1071</v>
      </c>
      <c r="AG73" s="318">
        <v>63.429648215268571</v>
      </c>
      <c r="AH73" s="409" t="s">
        <v>1071</v>
      </c>
      <c r="AI73" s="410" t="s">
        <v>1071</v>
      </c>
      <c r="AJ73" s="308"/>
    </row>
    <row r="74" spans="2:36" ht="26.25" customHeight="1">
      <c r="B74" s="383">
        <v>33</v>
      </c>
      <c r="C74" s="303">
        <v>33</v>
      </c>
      <c r="D74" s="304" t="s">
        <v>486</v>
      </c>
      <c r="E74" s="305" t="s">
        <v>24</v>
      </c>
      <c r="F74" s="61" t="s">
        <v>6</v>
      </c>
      <c r="G74" s="316">
        <v>4</v>
      </c>
      <c r="H74" s="306" t="s">
        <v>43</v>
      </c>
      <c r="I74" s="317">
        <v>3152.1590000000001</v>
      </c>
      <c r="J74" s="307">
        <v>64.722332951765836</v>
      </c>
      <c r="K74" s="395">
        <v>64.722332951765836</v>
      </c>
      <c r="L74" s="323"/>
      <c r="M74" s="323"/>
      <c r="N74" s="323"/>
      <c r="O74" s="323"/>
      <c r="P74" s="323"/>
      <c r="Q74" s="323"/>
      <c r="R74" s="323"/>
      <c r="S74" s="323"/>
      <c r="T74" s="323"/>
      <c r="U74" s="323"/>
      <c r="V74" s="323"/>
      <c r="W74" s="323"/>
      <c r="X74" s="323"/>
      <c r="Y74" s="323"/>
      <c r="Z74" s="323"/>
      <c r="AA74" s="323"/>
      <c r="AB74" s="323"/>
      <c r="AC74" s="406" t="s">
        <v>1071</v>
      </c>
      <c r="AD74" s="407" t="s">
        <v>1071</v>
      </c>
      <c r="AE74" s="407" t="s">
        <v>1071</v>
      </c>
      <c r="AF74" s="408" t="s">
        <v>1071</v>
      </c>
      <c r="AG74" s="318">
        <v>1294.8793517847314</v>
      </c>
      <c r="AH74" s="409" t="s">
        <v>1071</v>
      </c>
      <c r="AI74" s="410" t="s">
        <v>1071</v>
      </c>
      <c r="AJ74" s="308"/>
    </row>
    <row r="75" spans="2:36" ht="26.25" customHeight="1">
      <c r="B75" s="383">
        <v>34</v>
      </c>
      <c r="C75" s="303">
        <v>34</v>
      </c>
      <c r="D75" s="304" t="s">
        <v>491</v>
      </c>
      <c r="E75" s="305" t="s">
        <v>24</v>
      </c>
      <c r="F75" s="61" t="s">
        <v>6</v>
      </c>
      <c r="G75" s="316">
        <v>2</v>
      </c>
      <c r="H75" s="306" t="s">
        <v>43</v>
      </c>
      <c r="I75" s="317">
        <v>1732.585</v>
      </c>
      <c r="J75" s="307">
        <v>35.574646849107303</v>
      </c>
      <c r="K75" s="395">
        <v>35.574646849107303</v>
      </c>
      <c r="L75" s="323"/>
      <c r="M75" s="323"/>
      <c r="N75" s="323"/>
      <c r="O75" s="323"/>
      <c r="P75" s="323"/>
      <c r="Q75" s="323"/>
      <c r="R75" s="323"/>
      <c r="S75" s="323"/>
      <c r="T75" s="323"/>
      <c r="U75" s="323"/>
      <c r="V75" s="323"/>
      <c r="W75" s="323"/>
      <c r="X75" s="323"/>
      <c r="Y75" s="323"/>
      <c r="Z75" s="323"/>
      <c r="AA75" s="323"/>
      <c r="AB75" s="323"/>
      <c r="AC75" s="406" t="s">
        <v>1071</v>
      </c>
      <c r="AD75" s="407" t="s">
        <v>1071</v>
      </c>
      <c r="AE75" s="407" t="s">
        <v>1071</v>
      </c>
      <c r="AF75" s="408" t="s">
        <v>1071</v>
      </c>
      <c r="AG75" s="318">
        <v>124.69464821526867</v>
      </c>
      <c r="AH75" s="409" t="s">
        <v>1071</v>
      </c>
      <c r="AI75" s="410" t="s">
        <v>1071</v>
      </c>
      <c r="AJ75" s="308"/>
    </row>
    <row r="76" spans="2:36" ht="26.25" customHeight="1">
      <c r="B76" s="383">
        <v>35</v>
      </c>
      <c r="C76" s="303">
        <v>35</v>
      </c>
      <c r="D76" s="304" t="s">
        <v>494</v>
      </c>
      <c r="E76" s="305" t="s">
        <v>24</v>
      </c>
      <c r="F76" s="61" t="s">
        <v>6</v>
      </c>
      <c r="G76" s="316">
        <v>2</v>
      </c>
      <c r="H76" s="306" t="s">
        <v>43</v>
      </c>
      <c r="I76" s="317">
        <v>1847.875</v>
      </c>
      <c r="J76" s="307">
        <v>37.941861753561376</v>
      </c>
      <c r="K76" s="395">
        <v>37.941861753561376</v>
      </c>
      <c r="L76" s="323"/>
      <c r="M76" s="323"/>
      <c r="N76" s="323"/>
      <c r="O76" s="323"/>
      <c r="P76" s="323"/>
      <c r="Q76" s="323"/>
      <c r="R76" s="323"/>
      <c r="S76" s="323"/>
      <c r="T76" s="323"/>
      <c r="U76" s="323"/>
      <c r="V76" s="323"/>
      <c r="W76" s="323"/>
      <c r="X76" s="323"/>
      <c r="Y76" s="323"/>
      <c r="Z76" s="323"/>
      <c r="AA76" s="323"/>
      <c r="AB76" s="323"/>
      <c r="AC76" s="406" t="s">
        <v>1071</v>
      </c>
      <c r="AD76" s="407" t="s">
        <v>1071</v>
      </c>
      <c r="AE76" s="407" t="s">
        <v>1071</v>
      </c>
      <c r="AF76" s="408" t="s">
        <v>1071</v>
      </c>
      <c r="AG76" s="318">
        <v>9.4046482152687076</v>
      </c>
      <c r="AH76" s="409" t="s">
        <v>1086</v>
      </c>
      <c r="AI76" s="410">
        <v>1847.875</v>
      </c>
      <c r="AJ76" s="308"/>
    </row>
    <row r="77" spans="2:36" ht="26.25" customHeight="1">
      <c r="B77" s="383">
        <v>36</v>
      </c>
      <c r="C77" s="303">
        <v>36</v>
      </c>
      <c r="D77" s="304" t="s">
        <v>497</v>
      </c>
      <c r="E77" s="305" t="s">
        <v>24</v>
      </c>
      <c r="F77" s="61" t="s">
        <v>6</v>
      </c>
      <c r="G77" s="316">
        <v>3</v>
      </c>
      <c r="H77" s="306" t="s">
        <v>43</v>
      </c>
      <c r="I77" s="317">
        <v>1118.7366999999999</v>
      </c>
      <c r="J77" s="307">
        <v>22.97068427790596</v>
      </c>
      <c r="K77" s="395">
        <v>22.97068427790596</v>
      </c>
      <c r="L77" s="323"/>
      <c r="M77" s="323"/>
      <c r="N77" s="323"/>
      <c r="O77" s="323"/>
      <c r="P77" s="323"/>
      <c r="Q77" s="323"/>
      <c r="R77" s="323"/>
      <c r="S77" s="323"/>
      <c r="T77" s="323"/>
      <c r="U77" s="323"/>
      <c r="V77" s="323"/>
      <c r="W77" s="323"/>
      <c r="X77" s="323"/>
      <c r="Y77" s="323"/>
      <c r="Z77" s="323"/>
      <c r="AA77" s="323"/>
      <c r="AB77" s="323"/>
      <c r="AC77" s="406">
        <v>509.77033333333338</v>
      </c>
      <c r="AD77" s="407" t="s">
        <v>1071</v>
      </c>
      <c r="AE77" s="407" t="s">
        <v>1071</v>
      </c>
      <c r="AF77" s="408" t="s">
        <v>1071</v>
      </c>
      <c r="AG77" s="318">
        <v>738.54294821526878</v>
      </c>
      <c r="AH77" s="409" t="s">
        <v>1071</v>
      </c>
      <c r="AI77" s="410" t="s">
        <v>1071</v>
      </c>
      <c r="AJ77" s="308"/>
    </row>
    <row r="78" spans="2:36" ht="26.25" customHeight="1">
      <c r="B78" s="383">
        <v>37</v>
      </c>
      <c r="C78" s="303">
        <v>37</v>
      </c>
      <c r="D78" s="304" t="s">
        <v>501</v>
      </c>
      <c r="E78" s="305" t="s">
        <v>24</v>
      </c>
      <c r="F78" s="61" t="s">
        <v>6</v>
      </c>
      <c r="G78" s="316">
        <v>3</v>
      </c>
      <c r="H78" s="306" t="s">
        <v>43</v>
      </c>
      <c r="I78" s="317">
        <v>1640.6602999999998</v>
      </c>
      <c r="J78" s="307">
        <v>33.687184624044669</v>
      </c>
      <c r="K78" s="395">
        <v>33.687184624044669</v>
      </c>
      <c r="L78" s="323"/>
      <c r="M78" s="323"/>
      <c r="N78" s="323"/>
      <c r="O78" s="323"/>
      <c r="P78" s="323"/>
      <c r="Q78" s="323"/>
      <c r="R78" s="323"/>
      <c r="S78" s="323"/>
      <c r="T78" s="323"/>
      <c r="U78" s="323"/>
      <c r="V78" s="323"/>
      <c r="W78" s="323"/>
      <c r="X78" s="323"/>
      <c r="Y78" s="323"/>
      <c r="Z78" s="323"/>
      <c r="AA78" s="323"/>
      <c r="AB78" s="323"/>
      <c r="AC78" s="406" t="s">
        <v>1071</v>
      </c>
      <c r="AD78" s="407" t="s">
        <v>1071</v>
      </c>
      <c r="AE78" s="407" t="s">
        <v>1071</v>
      </c>
      <c r="AF78" s="408" t="s">
        <v>1071</v>
      </c>
      <c r="AG78" s="318">
        <v>216.61934821526893</v>
      </c>
      <c r="AH78" s="409" t="s">
        <v>1071</v>
      </c>
      <c r="AI78" s="410" t="s">
        <v>1071</v>
      </c>
      <c r="AJ78" s="308"/>
    </row>
    <row r="79" spans="2:36" ht="26.25" customHeight="1">
      <c r="B79" s="383">
        <v>38</v>
      </c>
      <c r="C79" s="303">
        <v>38</v>
      </c>
      <c r="D79" s="304" t="s">
        <v>1038</v>
      </c>
      <c r="E79" s="305" t="s">
        <v>24</v>
      </c>
      <c r="F79" s="61" t="s">
        <v>6</v>
      </c>
      <c r="G79" s="316">
        <v>3</v>
      </c>
      <c r="H79" s="306" t="s">
        <v>43</v>
      </c>
      <c r="I79" s="317">
        <v>1217.8686666666665</v>
      </c>
      <c r="J79" s="307">
        <v>25.006131142345016</v>
      </c>
      <c r="K79" s="395">
        <v>25.006131142345016</v>
      </c>
      <c r="L79" s="323"/>
      <c r="M79" s="323"/>
      <c r="N79" s="323"/>
      <c r="O79" s="323"/>
      <c r="P79" s="323"/>
      <c r="Q79" s="323"/>
      <c r="R79" s="323"/>
      <c r="S79" s="323"/>
      <c r="T79" s="323"/>
      <c r="U79" s="323"/>
      <c r="V79" s="323"/>
      <c r="W79" s="323"/>
      <c r="X79" s="323"/>
      <c r="Y79" s="323"/>
      <c r="Z79" s="323"/>
      <c r="AA79" s="323"/>
      <c r="AB79" s="323"/>
      <c r="AC79" s="406">
        <v>410.6383666666668</v>
      </c>
      <c r="AD79" s="407" t="s">
        <v>1071</v>
      </c>
      <c r="AE79" s="407" t="s">
        <v>1071</v>
      </c>
      <c r="AF79" s="408" t="s">
        <v>1071</v>
      </c>
      <c r="AG79" s="318">
        <v>639.41098154860219</v>
      </c>
      <c r="AH79" s="409" t="s">
        <v>1071</v>
      </c>
      <c r="AI79" s="410" t="s">
        <v>1071</v>
      </c>
      <c r="AJ79" s="308"/>
    </row>
    <row r="80" spans="2:36" ht="26.25" customHeight="1">
      <c r="B80" s="383">
        <v>39</v>
      </c>
      <c r="C80" s="303">
        <v>39</v>
      </c>
      <c r="D80" s="304" t="s">
        <v>506</v>
      </c>
      <c r="E80" s="305" t="s">
        <v>23</v>
      </c>
      <c r="F80" s="61" t="s">
        <v>6</v>
      </c>
      <c r="G80" s="316">
        <v>2</v>
      </c>
      <c r="H80" s="306" t="s">
        <v>43</v>
      </c>
      <c r="I80" s="317">
        <v>1715.4949999999999</v>
      </c>
      <c r="J80" s="307">
        <v>35.223743017750536</v>
      </c>
      <c r="K80" s="395">
        <v>35.223743017750536</v>
      </c>
      <c r="L80" s="323"/>
      <c r="M80" s="323"/>
      <c r="N80" s="323"/>
      <c r="O80" s="323"/>
      <c r="P80" s="323"/>
      <c r="Q80" s="323"/>
      <c r="R80" s="323"/>
      <c r="S80" s="323"/>
      <c r="T80" s="323"/>
      <c r="U80" s="323"/>
      <c r="V80" s="323"/>
      <c r="W80" s="323"/>
      <c r="X80" s="323"/>
      <c r="Y80" s="323"/>
      <c r="Z80" s="323"/>
      <c r="AA80" s="323"/>
      <c r="AB80" s="323"/>
      <c r="AC80" s="406" t="s">
        <v>1071</v>
      </c>
      <c r="AD80" s="407" t="s">
        <v>1071</v>
      </c>
      <c r="AE80" s="407" t="s">
        <v>1071</v>
      </c>
      <c r="AF80" s="408" t="s">
        <v>1071</v>
      </c>
      <c r="AG80" s="318">
        <v>141.78464821526882</v>
      </c>
      <c r="AH80" s="409" t="s">
        <v>1071</v>
      </c>
      <c r="AI80" s="410" t="s">
        <v>1071</v>
      </c>
      <c r="AJ80" s="308"/>
    </row>
    <row r="81" spans="2:36" ht="26.25" customHeight="1">
      <c r="B81" s="383">
        <v>40</v>
      </c>
      <c r="C81" s="303">
        <v>40</v>
      </c>
      <c r="D81" s="304" t="s">
        <v>507</v>
      </c>
      <c r="E81" s="305" t="s">
        <v>24</v>
      </c>
      <c r="F81" s="61" t="s">
        <v>6</v>
      </c>
      <c r="G81" s="316">
        <v>3</v>
      </c>
      <c r="H81" s="306" t="s">
        <v>43</v>
      </c>
      <c r="I81" s="317">
        <v>2410.4013333333337</v>
      </c>
      <c r="J81" s="307">
        <v>49.492045814751194</v>
      </c>
      <c r="K81" s="395">
        <v>49.492045814751194</v>
      </c>
      <c r="L81" s="323"/>
      <c r="M81" s="323"/>
      <c r="N81" s="323"/>
      <c r="O81" s="323"/>
      <c r="P81" s="323"/>
      <c r="Q81" s="323"/>
      <c r="R81" s="323"/>
      <c r="S81" s="323"/>
      <c r="T81" s="323"/>
      <c r="U81" s="323"/>
      <c r="V81" s="323"/>
      <c r="W81" s="323"/>
      <c r="X81" s="323"/>
      <c r="Y81" s="323"/>
      <c r="Z81" s="323"/>
      <c r="AA81" s="323"/>
      <c r="AB81" s="323"/>
      <c r="AC81" s="406" t="s">
        <v>1071</v>
      </c>
      <c r="AD81" s="407" t="s">
        <v>1071</v>
      </c>
      <c r="AE81" s="407" t="s">
        <v>1071</v>
      </c>
      <c r="AF81" s="408" t="s">
        <v>1071</v>
      </c>
      <c r="AG81" s="318">
        <v>553.12168511806499</v>
      </c>
      <c r="AH81" s="409" t="s">
        <v>1071</v>
      </c>
      <c r="AI81" s="410" t="s">
        <v>1071</v>
      </c>
      <c r="AJ81" s="308"/>
    </row>
    <row r="82" spans="2:36" ht="26.25" customHeight="1">
      <c r="B82" s="383">
        <v>41</v>
      </c>
      <c r="C82" s="303">
        <v>43</v>
      </c>
      <c r="D82" s="304" t="s">
        <v>512</v>
      </c>
      <c r="E82" s="305" t="s">
        <v>24</v>
      </c>
      <c r="F82" s="61" t="s">
        <v>6</v>
      </c>
      <c r="G82" s="316">
        <v>2</v>
      </c>
      <c r="H82" s="306" t="s">
        <v>43</v>
      </c>
      <c r="I82" s="317">
        <v>1614.546</v>
      </c>
      <c r="J82" s="307">
        <v>33.150987554226077</v>
      </c>
      <c r="K82" s="395">
        <v>33.150987554226077</v>
      </c>
      <c r="L82" s="323"/>
      <c r="M82" s="323"/>
      <c r="N82" s="323"/>
      <c r="O82" s="323"/>
      <c r="P82" s="323"/>
      <c r="Q82" s="323"/>
      <c r="R82" s="323"/>
      <c r="S82" s="323"/>
      <c r="T82" s="323"/>
      <c r="U82" s="323"/>
      <c r="V82" s="323"/>
      <c r="W82" s="323"/>
      <c r="X82" s="323"/>
      <c r="Y82" s="323"/>
      <c r="Z82" s="323"/>
      <c r="AA82" s="323"/>
      <c r="AB82" s="323"/>
      <c r="AC82" s="406">
        <v>13.961033333333262</v>
      </c>
      <c r="AD82" s="407" t="s">
        <v>1071</v>
      </c>
      <c r="AE82" s="407" t="s">
        <v>1071</v>
      </c>
      <c r="AF82" s="408" t="s">
        <v>1071</v>
      </c>
      <c r="AG82" s="318">
        <v>242.73364821526866</v>
      </c>
      <c r="AH82" s="409" t="s">
        <v>1071</v>
      </c>
      <c r="AI82" s="410" t="s">
        <v>1071</v>
      </c>
      <c r="AJ82" s="308"/>
    </row>
    <row r="83" spans="2:36" ht="26.25" customHeight="1">
      <c r="B83" s="383">
        <v>42</v>
      </c>
      <c r="C83" s="303">
        <v>44</v>
      </c>
      <c r="D83" s="304" t="s">
        <v>1039</v>
      </c>
      <c r="E83" s="305" t="s">
        <v>24</v>
      </c>
      <c r="F83" s="61" t="s">
        <v>6</v>
      </c>
      <c r="G83" s="316">
        <v>4</v>
      </c>
      <c r="H83" s="306" t="s">
        <v>43</v>
      </c>
      <c r="I83" s="317">
        <v>1423.6105</v>
      </c>
      <c r="J83" s="307">
        <v>29.230566343458509</v>
      </c>
      <c r="K83" s="395">
        <v>29.230566343458509</v>
      </c>
      <c r="L83" s="323"/>
      <c r="M83" s="323"/>
      <c r="N83" s="323"/>
      <c r="O83" s="323"/>
      <c r="P83" s="323"/>
      <c r="Q83" s="323"/>
      <c r="R83" s="323"/>
      <c r="S83" s="323"/>
      <c r="T83" s="323"/>
      <c r="U83" s="323"/>
      <c r="V83" s="323"/>
      <c r="W83" s="323"/>
      <c r="X83" s="323"/>
      <c r="Y83" s="323"/>
      <c r="Z83" s="323"/>
      <c r="AA83" s="323"/>
      <c r="AB83" s="323"/>
      <c r="AC83" s="406">
        <v>204.89653333333331</v>
      </c>
      <c r="AD83" s="407" t="s">
        <v>1071</v>
      </c>
      <c r="AE83" s="407" t="s">
        <v>1071</v>
      </c>
      <c r="AF83" s="408" t="s">
        <v>1071</v>
      </c>
      <c r="AG83" s="318">
        <v>433.66914821526871</v>
      </c>
      <c r="AH83" s="409" t="s">
        <v>1071</v>
      </c>
      <c r="AI83" s="410" t="s">
        <v>1071</v>
      </c>
      <c r="AJ83" s="308"/>
    </row>
    <row r="84" spans="2:36" ht="26.25" customHeight="1">
      <c r="B84" s="383">
        <v>43</v>
      </c>
      <c r="C84" s="303">
        <v>46</v>
      </c>
      <c r="D84" s="304" t="s">
        <v>517</v>
      </c>
      <c r="E84" s="305" t="s">
        <v>24</v>
      </c>
      <c r="F84" s="61" t="s">
        <v>31</v>
      </c>
      <c r="G84" s="316">
        <v>1</v>
      </c>
      <c r="H84" s="306" t="s">
        <v>44</v>
      </c>
      <c r="I84" s="317" t="s">
        <v>1071</v>
      </c>
      <c r="J84" s="307">
        <v>0</v>
      </c>
      <c r="K84" s="395">
        <v>0</v>
      </c>
      <c r="L84" s="323"/>
      <c r="M84" s="323"/>
      <c r="N84" s="323"/>
      <c r="O84" s="323"/>
      <c r="P84" s="323"/>
      <c r="Q84" s="323"/>
      <c r="R84" s="323"/>
      <c r="S84" s="323"/>
      <c r="T84" s="323"/>
      <c r="U84" s="323"/>
      <c r="V84" s="323"/>
      <c r="W84" s="323"/>
      <c r="X84" s="323"/>
      <c r="Y84" s="323"/>
      <c r="Z84" s="323"/>
      <c r="AA84" s="323"/>
      <c r="AB84" s="323"/>
      <c r="AC84" s="406" t="s">
        <v>1071</v>
      </c>
      <c r="AD84" s="407" t="s">
        <v>1071</v>
      </c>
      <c r="AE84" s="407" t="s">
        <v>1071</v>
      </c>
      <c r="AF84" s="408" t="s">
        <v>1071</v>
      </c>
      <c r="AG84" s="318" t="s">
        <v>1071</v>
      </c>
      <c r="AH84" s="409" t="s">
        <v>1071</v>
      </c>
      <c r="AI84" s="410" t="s">
        <v>1071</v>
      </c>
      <c r="AJ84" s="308"/>
    </row>
    <row r="85" spans="2:36" ht="26.25" customHeight="1">
      <c r="B85" s="383">
        <v>44</v>
      </c>
      <c r="C85" s="303">
        <v>47</v>
      </c>
      <c r="D85" s="304" t="s">
        <v>520</v>
      </c>
      <c r="E85" s="305" t="s">
        <v>24</v>
      </c>
      <c r="F85" s="61" t="s">
        <v>6</v>
      </c>
      <c r="G85" s="316">
        <v>3</v>
      </c>
      <c r="H85" s="306" t="s">
        <v>43</v>
      </c>
      <c r="I85" s="317">
        <v>1496.1233333333332</v>
      </c>
      <c r="J85" s="307">
        <v>30.719450547039582</v>
      </c>
      <c r="K85" s="395">
        <v>30.719450547039582</v>
      </c>
      <c r="L85" s="323"/>
      <c r="M85" s="323"/>
      <c r="N85" s="323"/>
      <c r="O85" s="323"/>
      <c r="P85" s="323"/>
      <c r="Q85" s="323"/>
      <c r="R85" s="323"/>
      <c r="S85" s="323"/>
      <c r="T85" s="323"/>
      <c r="U85" s="323"/>
      <c r="V85" s="323"/>
      <c r="W85" s="323"/>
      <c r="X85" s="323"/>
      <c r="Y85" s="323"/>
      <c r="Z85" s="323"/>
      <c r="AA85" s="323"/>
      <c r="AB85" s="323"/>
      <c r="AC85" s="406">
        <v>132.38370000000009</v>
      </c>
      <c r="AD85" s="407" t="s">
        <v>1071</v>
      </c>
      <c r="AE85" s="407" t="s">
        <v>1071</v>
      </c>
      <c r="AF85" s="408" t="s">
        <v>1071</v>
      </c>
      <c r="AG85" s="318">
        <v>361.15631488193549</v>
      </c>
      <c r="AH85" s="409" t="s">
        <v>1071</v>
      </c>
      <c r="AI85" s="410" t="s">
        <v>1071</v>
      </c>
      <c r="AJ85" s="308"/>
    </row>
    <row r="86" spans="2:36" ht="26.25" customHeight="1">
      <c r="B86" s="383">
        <v>45</v>
      </c>
      <c r="C86" s="303">
        <v>48</v>
      </c>
      <c r="D86" s="304" t="s">
        <v>523</v>
      </c>
      <c r="E86" s="305" t="s">
        <v>24</v>
      </c>
      <c r="F86" s="61" t="s">
        <v>6</v>
      </c>
      <c r="G86" s="316">
        <v>4</v>
      </c>
      <c r="H86" s="306" t="s">
        <v>43</v>
      </c>
      <c r="I86" s="317">
        <v>1231.1005</v>
      </c>
      <c r="J86" s="307">
        <v>25.277816397613638</v>
      </c>
      <c r="K86" s="395">
        <v>25.277816397613638</v>
      </c>
      <c r="L86" s="323"/>
      <c r="M86" s="323"/>
      <c r="N86" s="323"/>
      <c r="O86" s="323"/>
      <c r="P86" s="323"/>
      <c r="Q86" s="323"/>
      <c r="R86" s="323"/>
      <c r="S86" s="323"/>
      <c r="T86" s="323"/>
      <c r="U86" s="323"/>
      <c r="V86" s="323"/>
      <c r="W86" s="323"/>
      <c r="X86" s="323"/>
      <c r="Y86" s="323"/>
      <c r="Z86" s="323"/>
      <c r="AA86" s="323"/>
      <c r="AB86" s="323"/>
      <c r="AC86" s="406">
        <v>397.4065333333333</v>
      </c>
      <c r="AD86" s="407" t="s">
        <v>1071</v>
      </c>
      <c r="AE86" s="407" t="s">
        <v>1071</v>
      </c>
      <c r="AF86" s="408" t="s">
        <v>1071</v>
      </c>
      <c r="AG86" s="318">
        <v>626.1791482152687</v>
      </c>
      <c r="AH86" s="409" t="s">
        <v>1071</v>
      </c>
      <c r="AI86" s="410" t="s">
        <v>1071</v>
      </c>
      <c r="AJ86" s="308"/>
    </row>
    <row r="87" spans="2:36" ht="26.25" customHeight="1">
      <c r="B87" s="383">
        <v>46</v>
      </c>
      <c r="C87" s="303">
        <v>49</v>
      </c>
      <c r="D87" s="304" t="s">
        <v>526</v>
      </c>
      <c r="E87" s="305" t="s">
        <v>24</v>
      </c>
      <c r="F87" s="61" t="s">
        <v>6</v>
      </c>
      <c r="G87" s="316">
        <v>3</v>
      </c>
      <c r="H87" s="306" t="s">
        <v>43</v>
      </c>
      <c r="I87" s="317">
        <v>1244.4269999999999</v>
      </c>
      <c r="J87" s="307">
        <v>25.551445415084423</v>
      </c>
      <c r="K87" s="395">
        <v>25.551445415084423</v>
      </c>
      <c r="L87" s="323"/>
      <c r="M87" s="323"/>
      <c r="N87" s="323"/>
      <c r="O87" s="323"/>
      <c r="P87" s="323"/>
      <c r="Q87" s="323"/>
      <c r="R87" s="323"/>
      <c r="S87" s="323"/>
      <c r="T87" s="323"/>
      <c r="U87" s="323"/>
      <c r="V87" s="323"/>
      <c r="W87" s="323"/>
      <c r="X87" s="323"/>
      <c r="Y87" s="323"/>
      <c r="Z87" s="323"/>
      <c r="AA87" s="323"/>
      <c r="AB87" s="323"/>
      <c r="AC87" s="406">
        <v>384.0800333333334</v>
      </c>
      <c r="AD87" s="407" t="s">
        <v>1071</v>
      </c>
      <c r="AE87" s="407" t="s">
        <v>1071</v>
      </c>
      <c r="AF87" s="408" t="s">
        <v>1071</v>
      </c>
      <c r="AG87" s="318">
        <v>612.8526482152688</v>
      </c>
      <c r="AH87" s="409" t="s">
        <v>1071</v>
      </c>
      <c r="AI87" s="410" t="s">
        <v>1071</v>
      </c>
      <c r="AJ87" s="308"/>
    </row>
    <row r="88" spans="2:36" ht="26.25" customHeight="1">
      <c r="B88" s="383">
        <v>47</v>
      </c>
      <c r="C88" s="303">
        <v>50</v>
      </c>
      <c r="D88" s="304" t="s">
        <v>1040</v>
      </c>
      <c r="E88" s="305" t="s">
        <v>24</v>
      </c>
      <c r="F88" s="61" t="s">
        <v>6</v>
      </c>
      <c r="G88" s="316">
        <v>5</v>
      </c>
      <c r="H88" s="306" t="s">
        <v>43</v>
      </c>
      <c r="I88" s="317">
        <v>1595.9959999999999</v>
      </c>
      <c r="J88" s="307">
        <v>32.770105981863999</v>
      </c>
      <c r="K88" s="395">
        <v>32.770105981863999</v>
      </c>
      <c r="L88" s="323"/>
      <c r="M88" s="323"/>
      <c r="N88" s="323"/>
      <c r="O88" s="323"/>
      <c r="P88" s="323"/>
      <c r="Q88" s="323"/>
      <c r="R88" s="323"/>
      <c r="S88" s="323"/>
      <c r="T88" s="323"/>
      <c r="U88" s="323"/>
      <c r="V88" s="323"/>
      <c r="W88" s="323"/>
      <c r="X88" s="323"/>
      <c r="Y88" s="323"/>
      <c r="Z88" s="323"/>
      <c r="AA88" s="323"/>
      <c r="AB88" s="323"/>
      <c r="AC88" s="406">
        <v>32.511033333333444</v>
      </c>
      <c r="AD88" s="407" t="s">
        <v>1071</v>
      </c>
      <c r="AE88" s="407" t="s">
        <v>1071</v>
      </c>
      <c r="AF88" s="408" t="s">
        <v>1071</v>
      </c>
      <c r="AG88" s="318">
        <v>261.28364821526884</v>
      </c>
      <c r="AH88" s="409" t="s">
        <v>1071</v>
      </c>
      <c r="AI88" s="410" t="s">
        <v>1071</v>
      </c>
      <c r="AJ88" s="308"/>
    </row>
    <row r="89" spans="2:36" ht="26.25" customHeight="1">
      <c r="B89" s="383">
        <v>48</v>
      </c>
      <c r="C89" s="303">
        <v>51</v>
      </c>
      <c r="D89" s="304" t="s">
        <v>531</v>
      </c>
      <c r="E89" s="305" t="s">
        <v>24</v>
      </c>
      <c r="F89" s="61" t="s">
        <v>6</v>
      </c>
      <c r="G89" s="316">
        <v>3</v>
      </c>
      <c r="H89" s="306" t="s">
        <v>43</v>
      </c>
      <c r="I89" s="317">
        <v>1243</v>
      </c>
      <c r="J89" s="307">
        <v>25.522145253156623</v>
      </c>
      <c r="K89" s="395">
        <v>25.522145253156623</v>
      </c>
      <c r="L89" s="368"/>
      <c r="M89" s="368"/>
      <c r="N89" s="368"/>
      <c r="O89" s="368"/>
      <c r="P89" s="368"/>
      <c r="Q89" s="368"/>
      <c r="R89" s="368"/>
      <c r="S89" s="368"/>
      <c r="T89" s="368"/>
      <c r="U89" s="368"/>
      <c r="V89" s="368"/>
      <c r="W89" s="368"/>
      <c r="X89" s="368"/>
      <c r="Y89" s="368"/>
      <c r="Z89" s="368"/>
      <c r="AA89" s="368"/>
      <c r="AB89" s="323"/>
      <c r="AC89" s="406">
        <v>385.50703333333331</v>
      </c>
      <c r="AD89" s="407" t="s">
        <v>1071</v>
      </c>
      <c r="AE89" s="407" t="s">
        <v>1071</v>
      </c>
      <c r="AF89" s="408" t="s">
        <v>1071</v>
      </c>
      <c r="AG89" s="318">
        <v>614.27964821526871</v>
      </c>
      <c r="AH89" s="409" t="s">
        <v>1071</v>
      </c>
      <c r="AI89" s="410" t="s">
        <v>1071</v>
      </c>
      <c r="AJ89" s="308"/>
    </row>
    <row r="90" spans="2:36" ht="26.25" customHeight="1">
      <c r="B90" s="383">
        <v>49</v>
      </c>
      <c r="C90" s="303">
        <v>52</v>
      </c>
      <c r="D90" s="304" t="s">
        <v>535</v>
      </c>
      <c r="E90" s="305" t="s">
        <v>24</v>
      </c>
      <c r="F90" s="61" t="s">
        <v>6</v>
      </c>
      <c r="G90" s="316">
        <v>4</v>
      </c>
      <c r="H90" s="306" t="s">
        <v>43</v>
      </c>
      <c r="I90" s="317">
        <v>2666.203</v>
      </c>
      <c r="J90" s="307">
        <v>54.744344521642759</v>
      </c>
      <c r="K90" s="395">
        <v>54.744344521642759</v>
      </c>
      <c r="L90" s="323"/>
      <c r="M90" s="323"/>
      <c r="N90" s="323"/>
      <c r="O90" s="323"/>
      <c r="P90" s="323"/>
      <c r="Q90" s="323"/>
      <c r="R90" s="323"/>
      <c r="S90" s="323"/>
      <c r="T90" s="323"/>
      <c r="U90" s="323"/>
      <c r="V90" s="323"/>
      <c r="W90" s="323"/>
      <c r="X90" s="323"/>
      <c r="Y90" s="323"/>
      <c r="Z90" s="323"/>
      <c r="AA90" s="323"/>
      <c r="AB90" s="323"/>
      <c r="AC90" s="406" t="s">
        <v>1071</v>
      </c>
      <c r="AD90" s="407" t="s">
        <v>1071</v>
      </c>
      <c r="AE90" s="407" t="s">
        <v>1071</v>
      </c>
      <c r="AF90" s="408" t="s">
        <v>1071</v>
      </c>
      <c r="AG90" s="318">
        <v>808.92335178473127</v>
      </c>
      <c r="AH90" s="409" t="s">
        <v>1071</v>
      </c>
      <c r="AI90" s="410" t="s">
        <v>1071</v>
      </c>
      <c r="AJ90" s="308"/>
    </row>
    <row r="91" spans="2:36" ht="26.25" customHeight="1">
      <c r="B91" s="383">
        <v>50</v>
      </c>
      <c r="C91" s="303">
        <v>53</v>
      </c>
      <c r="D91" s="304" t="s">
        <v>539</v>
      </c>
      <c r="E91" s="305" t="s">
        <v>24</v>
      </c>
      <c r="F91" s="61" t="s">
        <v>6</v>
      </c>
      <c r="G91" s="316">
        <v>2</v>
      </c>
      <c r="H91" s="306" t="s">
        <v>43</v>
      </c>
      <c r="I91" s="317">
        <v>1575.9434999999999</v>
      </c>
      <c r="J91" s="307">
        <v>32.358374028775565</v>
      </c>
      <c r="K91" s="395">
        <v>32.358374028775565</v>
      </c>
      <c r="L91" s="323"/>
      <c r="M91" s="323"/>
      <c r="N91" s="323"/>
      <c r="O91" s="323"/>
      <c r="P91" s="323"/>
      <c r="Q91" s="323"/>
      <c r="R91" s="323"/>
      <c r="S91" s="323"/>
      <c r="T91" s="323"/>
      <c r="U91" s="323"/>
      <c r="V91" s="323"/>
      <c r="W91" s="323"/>
      <c r="X91" s="323"/>
      <c r="Y91" s="323"/>
      <c r="Z91" s="323"/>
      <c r="AA91" s="323"/>
      <c r="AB91" s="323"/>
      <c r="AC91" s="406">
        <v>52.563533333333453</v>
      </c>
      <c r="AD91" s="407" t="s">
        <v>1071</v>
      </c>
      <c r="AE91" s="407" t="s">
        <v>1071</v>
      </c>
      <c r="AF91" s="408" t="s">
        <v>1071</v>
      </c>
      <c r="AG91" s="318">
        <v>281.33614821526885</v>
      </c>
      <c r="AH91" s="409" t="s">
        <v>1071</v>
      </c>
      <c r="AI91" s="410" t="s">
        <v>1071</v>
      </c>
      <c r="AJ91" s="308"/>
    </row>
    <row r="92" spans="2:36" ht="26.25" customHeight="1">
      <c r="B92" s="383">
        <v>51</v>
      </c>
      <c r="C92" s="303">
        <v>55</v>
      </c>
      <c r="D92" s="304" t="s">
        <v>1041</v>
      </c>
      <c r="E92" s="305" t="s">
        <v>24</v>
      </c>
      <c r="F92" s="61" t="s">
        <v>6</v>
      </c>
      <c r="G92" s="316">
        <v>6</v>
      </c>
      <c r="H92" s="306" t="s">
        <v>43</v>
      </c>
      <c r="I92" s="317">
        <v>1756.0343333333331</v>
      </c>
      <c r="J92" s="307">
        <v>36.056124959664835</v>
      </c>
      <c r="K92" s="395">
        <v>36.056124959664835</v>
      </c>
      <c r="L92" s="323"/>
      <c r="M92" s="323"/>
      <c r="N92" s="323"/>
      <c r="O92" s="323"/>
      <c r="P92" s="323"/>
      <c r="Q92" s="323"/>
      <c r="R92" s="323"/>
      <c r="S92" s="323"/>
      <c r="T92" s="323"/>
      <c r="U92" s="323"/>
      <c r="V92" s="323"/>
      <c r="W92" s="323"/>
      <c r="X92" s="323"/>
      <c r="Y92" s="323"/>
      <c r="Z92" s="323"/>
      <c r="AA92" s="323"/>
      <c r="AB92" s="323"/>
      <c r="AC92" s="406" t="s">
        <v>1071</v>
      </c>
      <c r="AD92" s="407" t="s">
        <v>1071</v>
      </c>
      <c r="AE92" s="407" t="s">
        <v>1071</v>
      </c>
      <c r="AF92" s="408" t="s">
        <v>1071</v>
      </c>
      <c r="AG92" s="318">
        <v>101.24531488193566</v>
      </c>
      <c r="AH92" s="409" t="s">
        <v>1071</v>
      </c>
      <c r="AI92" s="410" t="s">
        <v>1071</v>
      </c>
      <c r="AJ92" s="308"/>
    </row>
    <row r="93" spans="2:36" ht="26.25" customHeight="1">
      <c r="B93" s="383">
        <v>52</v>
      </c>
      <c r="C93" s="303">
        <v>56</v>
      </c>
      <c r="D93" s="304" t="s">
        <v>544</v>
      </c>
      <c r="E93" s="305" t="s">
        <v>24</v>
      </c>
      <c r="F93" s="61" t="s">
        <v>6</v>
      </c>
      <c r="G93" s="316">
        <v>5</v>
      </c>
      <c r="H93" s="306" t="s">
        <v>43</v>
      </c>
      <c r="I93" s="317">
        <v>2324.1268</v>
      </c>
      <c r="J93" s="307">
        <v>47.720596762955822</v>
      </c>
      <c r="K93" s="395">
        <v>47.720596762955822</v>
      </c>
      <c r="L93" s="323"/>
      <c r="M93" s="323"/>
      <c r="N93" s="323"/>
      <c r="O93" s="323"/>
      <c r="P93" s="323"/>
      <c r="Q93" s="323"/>
      <c r="R93" s="323"/>
      <c r="S93" s="323"/>
      <c r="T93" s="323"/>
      <c r="U93" s="323"/>
      <c r="V93" s="323"/>
      <c r="W93" s="323"/>
      <c r="X93" s="323"/>
      <c r="Y93" s="323"/>
      <c r="Z93" s="323"/>
      <c r="AA93" s="323"/>
      <c r="AB93" s="323"/>
      <c r="AC93" s="406" t="s">
        <v>1071</v>
      </c>
      <c r="AD93" s="407" t="s">
        <v>1071</v>
      </c>
      <c r="AE93" s="407" t="s">
        <v>1071</v>
      </c>
      <c r="AF93" s="408" t="s">
        <v>1071</v>
      </c>
      <c r="AG93" s="318">
        <v>466.8471517847313</v>
      </c>
      <c r="AH93" s="409" t="s">
        <v>1071</v>
      </c>
      <c r="AI93" s="410" t="s">
        <v>1071</v>
      </c>
      <c r="AJ93" s="308"/>
    </row>
    <row r="94" spans="2:36" ht="26.25" customHeight="1">
      <c r="B94" s="383">
        <v>53</v>
      </c>
      <c r="C94" s="303">
        <v>57</v>
      </c>
      <c r="D94" s="304" t="s">
        <v>548</v>
      </c>
      <c r="E94" s="305" t="s">
        <v>24</v>
      </c>
      <c r="F94" s="61" t="s">
        <v>6</v>
      </c>
      <c r="G94" s="316">
        <v>4</v>
      </c>
      <c r="H94" s="306" t="s">
        <v>43</v>
      </c>
      <c r="I94" s="317">
        <v>1328.7739999999999</v>
      </c>
      <c r="J94" s="307">
        <v>27.28331700451966</v>
      </c>
      <c r="K94" s="395">
        <v>27.28331700451966</v>
      </c>
      <c r="L94" s="323"/>
      <c r="M94" s="323"/>
      <c r="N94" s="323"/>
      <c r="O94" s="323"/>
      <c r="P94" s="323"/>
      <c r="Q94" s="323"/>
      <c r="R94" s="323"/>
      <c r="S94" s="323"/>
      <c r="T94" s="323"/>
      <c r="U94" s="323"/>
      <c r="V94" s="323"/>
      <c r="W94" s="323"/>
      <c r="X94" s="323"/>
      <c r="Y94" s="323"/>
      <c r="Z94" s="323"/>
      <c r="AA94" s="323"/>
      <c r="AB94" s="323"/>
      <c r="AC94" s="406">
        <v>299.73303333333342</v>
      </c>
      <c r="AD94" s="407" t="s">
        <v>1071</v>
      </c>
      <c r="AE94" s="407" t="s">
        <v>1071</v>
      </c>
      <c r="AF94" s="408" t="s">
        <v>1071</v>
      </c>
      <c r="AG94" s="318">
        <v>528.50564821526882</v>
      </c>
      <c r="AH94" s="409" t="s">
        <v>1071</v>
      </c>
      <c r="AI94" s="410" t="s">
        <v>1071</v>
      </c>
      <c r="AJ94" s="308"/>
    </row>
    <row r="95" spans="2:36" ht="26.25" customHeight="1">
      <c r="B95" s="383">
        <v>54</v>
      </c>
      <c r="C95" s="303">
        <v>58</v>
      </c>
      <c r="D95" s="304" t="s">
        <v>1042</v>
      </c>
      <c r="E95" s="305" t="s">
        <v>24</v>
      </c>
      <c r="F95" s="61" t="s">
        <v>6</v>
      </c>
      <c r="G95" s="316">
        <v>3</v>
      </c>
      <c r="H95" s="306" t="s">
        <v>43</v>
      </c>
      <c r="I95" s="317">
        <v>1436.0619999999999</v>
      </c>
      <c r="J95" s="307">
        <v>29.486229249025424</v>
      </c>
      <c r="K95" s="395">
        <v>29.486229249025424</v>
      </c>
      <c r="L95" s="323"/>
      <c r="M95" s="323"/>
      <c r="N95" s="323"/>
      <c r="O95" s="323"/>
      <c r="P95" s="323"/>
      <c r="Q95" s="323"/>
      <c r="R95" s="323"/>
      <c r="S95" s="323"/>
      <c r="T95" s="323"/>
      <c r="U95" s="323"/>
      <c r="V95" s="323"/>
      <c r="W95" s="323"/>
      <c r="X95" s="323"/>
      <c r="Y95" s="323"/>
      <c r="Z95" s="323"/>
      <c r="AA95" s="323"/>
      <c r="AB95" s="323"/>
      <c r="AC95" s="406">
        <v>192.44503333333341</v>
      </c>
      <c r="AD95" s="407" t="s">
        <v>1071</v>
      </c>
      <c r="AE95" s="407" t="s">
        <v>1071</v>
      </c>
      <c r="AF95" s="408" t="s">
        <v>1071</v>
      </c>
      <c r="AG95" s="318">
        <v>421.21764821526881</v>
      </c>
      <c r="AH95" s="409" t="s">
        <v>1071</v>
      </c>
      <c r="AI95" s="410" t="s">
        <v>1071</v>
      </c>
      <c r="AJ95" s="308"/>
    </row>
    <row r="96" spans="2:36" ht="26.25" customHeight="1">
      <c r="B96" s="383">
        <v>55</v>
      </c>
      <c r="C96" s="303">
        <v>59</v>
      </c>
      <c r="D96" s="304" t="s">
        <v>554</v>
      </c>
      <c r="E96" s="305" t="s">
        <v>24</v>
      </c>
      <c r="F96" s="61" t="s">
        <v>31</v>
      </c>
      <c r="G96" s="316">
        <v>3</v>
      </c>
      <c r="H96" s="306" t="s">
        <v>44</v>
      </c>
      <c r="I96" s="317" t="s">
        <v>1071</v>
      </c>
      <c r="J96" s="307">
        <v>0</v>
      </c>
      <c r="K96" s="395">
        <v>0</v>
      </c>
      <c r="L96" s="323"/>
      <c r="M96" s="323"/>
      <c r="N96" s="323"/>
      <c r="O96" s="323"/>
      <c r="P96" s="323"/>
      <c r="Q96" s="323"/>
      <c r="R96" s="323"/>
      <c r="S96" s="323"/>
      <c r="T96" s="323"/>
      <c r="U96" s="323"/>
      <c r="V96" s="323"/>
      <c r="W96" s="323"/>
      <c r="X96" s="323"/>
      <c r="Y96" s="323"/>
      <c r="Z96" s="323"/>
      <c r="AA96" s="323"/>
      <c r="AB96" s="323"/>
      <c r="AC96" s="406" t="s">
        <v>1071</v>
      </c>
      <c r="AD96" s="407" t="s">
        <v>1071</v>
      </c>
      <c r="AE96" s="407" t="s">
        <v>1071</v>
      </c>
      <c r="AF96" s="408" t="s">
        <v>1071</v>
      </c>
      <c r="AG96" s="318" t="s">
        <v>1071</v>
      </c>
      <c r="AH96" s="409" t="s">
        <v>1071</v>
      </c>
      <c r="AI96" s="410" t="s">
        <v>1071</v>
      </c>
      <c r="AJ96" s="308"/>
    </row>
    <row r="97" spans="1:36" ht="26.25" customHeight="1">
      <c r="B97" s="383">
        <v>56</v>
      </c>
      <c r="C97" s="303">
        <v>60</v>
      </c>
      <c r="D97" s="304" t="s">
        <v>559</v>
      </c>
      <c r="E97" s="305" t="s">
        <v>24</v>
      </c>
      <c r="F97" s="61" t="s">
        <v>31</v>
      </c>
      <c r="G97" s="316">
        <v>3</v>
      </c>
      <c r="H97" s="306" t="s">
        <v>44</v>
      </c>
      <c r="I97" s="317" t="s">
        <v>1071</v>
      </c>
      <c r="J97" s="307">
        <v>0</v>
      </c>
      <c r="K97" s="395">
        <v>0</v>
      </c>
      <c r="L97" s="323"/>
      <c r="M97" s="323"/>
      <c r="N97" s="323"/>
      <c r="O97" s="323"/>
      <c r="P97" s="323"/>
      <c r="Q97" s="323"/>
      <c r="R97" s="323"/>
      <c r="S97" s="323"/>
      <c r="T97" s="323"/>
      <c r="U97" s="323"/>
      <c r="V97" s="323"/>
      <c r="W97" s="323"/>
      <c r="X97" s="323"/>
      <c r="Y97" s="323"/>
      <c r="Z97" s="323"/>
      <c r="AA97" s="323"/>
      <c r="AB97" s="323"/>
      <c r="AC97" s="406" t="s">
        <v>1071</v>
      </c>
      <c r="AD97" s="407" t="s">
        <v>1071</v>
      </c>
      <c r="AE97" s="407" t="s">
        <v>1071</v>
      </c>
      <c r="AF97" s="408" t="s">
        <v>1071</v>
      </c>
      <c r="AG97" s="318" t="s">
        <v>1071</v>
      </c>
      <c r="AH97" s="409" t="s">
        <v>1071</v>
      </c>
      <c r="AI97" s="410" t="s">
        <v>1071</v>
      </c>
      <c r="AJ97" s="308"/>
    </row>
    <row r="98" spans="1:36" ht="26.25" customHeight="1">
      <c r="B98" s="383">
        <v>57</v>
      </c>
      <c r="C98" s="303">
        <v>61</v>
      </c>
      <c r="D98" s="304" t="s">
        <v>563</v>
      </c>
      <c r="E98" s="305" t="s">
        <v>24</v>
      </c>
      <c r="F98" s="61" t="s">
        <v>6</v>
      </c>
      <c r="G98" s="316">
        <v>6</v>
      </c>
      <c r="H98" s="306" t="s">
        <v>43</v>
      </c>
      <c r="I98" s="317">
        <v>2964.093166666667</v>
      </c>
      <c r="J98" s="307">
        <v>60.86083374380987</v>
      </c>
      <c r="K98" s="395">
        <v>60.86083374380987</v>
      </c>
      <c r="L98" s="323"/>
      <c r="M98" s="323"/>
      <c r="N98" s="323"/>
      <c r="O98" s="323"/>
      <c r="P98" s="323"/>
      <c r="Q98" s="323"/>
      <c r="R98" s="323"/>
      <c r="S98" s="323"/>
      <c r="T98" s="323"/>
      <c r="U98" s="323"/>
      <c r="V98" s="323"/>
      <c r="W98" s="323"/>
      <c r="X98" s="323"/>
      <c r="Y98" s="323"/>
      <c r="Z98" s="323"/>
      <c r="AA98" s="323"/>
      <c r="AB98" s="323"/>
      <c r="AC98" s="406" t="s">
        <v>1071</v>
      </c>
      <c r="AD98" s="407" t="s">
        <v>1071</v>
      </c>
      <c r="AE98" s="407" t="s">
        <v>1071</v>
      </c>
      <c r="AF98" s="408" t="s">
        <v>1071</v>
      </c>
      <c r="AG98" s="318">
        <v>1106.8135184513983</v>
      </c>
      <c r="AH98" s="409" t="s">
        <v>1071</v>
      </c>
      <c r="AI98" s="410" t="s">
        <v>1071</v>
      </c>
      <c r="AJ98" s="308"/>
    </row>
    <row r="99" spans="1:36" ht="26.25" customHeight="1">
      <c r="B99" s="383">
        <v>58</v>
      </c>
      <c r="C99" s="303">
        <v>63</v>
      </c>
      <c r="D99" s="304" t="s">
        <v>567</v>
      </c>
      <c r="E99" s="305" t="s">
        <v>23</v>
      </c>
      <c r="F99" s="61" t="s">
        <v>6</v>
      </c>
      <c r="G99" s="316">
        <v>4</v>
      </c>
      <c r="H99" s="306" t="s">
        <v>43</v>
      </c>
      <c r="I99" s="317">
        <v>1298.9772500000001</v>
      </c>
      <c r="J99" s="307">
        <v>26.671509296094893</v>
      </c>
      <c r="K99" s="395">
        <v>26.671509296094893</v>
      </c>
      <c r="L99" s="323"/>
      <c r="M99" s="323"/>
      <c r="N99" s="323"/>
      <c r="O99" s="323"/>
      <c r="P99" s="323"/>
      <c r="Q99" s="323"/>
      <c r="R99" s="323"/>
      <c r="S99" s="323"/>
      <c r="T99" s="323"/>
      <c r="U99" s="323"/>
      <c r="V99" s="323"/>
      <c r="W99" s="323"/>
      <c r="X99" s="323"/>
      <c r="Y99" s="323"/>
      <c r="Z99" s="323"/>
      <c r="AA99" s="323"/>
      <c r="AB99" s="323"/>
      <c r="AC99" s="406">
        <v>329.52978333333317</v>
      </c>
      <c r="AD99" s="407" t="s">
        <v>1071</v>
      </c>
      <c r="AE99" s="407" t="s">
        <v>1071</v>
      </c>
      <c r="AF99" s="408" t="s">
        <v>1071</v>
      </c>
      <c r="AG99" s="318">
        <v>558.30239821526857</v>
      </c>
      <c r="AH99" s="409" t="s">
        <v>1071</v>
      </c>
      <c r="AI99" s="410" t="s">
        <v>1071</v>
      </c>
      <c r="AJ99" s="308"/>
    </row>
    <row r="100" spans="1:36" ht="26.25" customHeight="1">
      <c r="B100" s="383">
        <v>59</v>
      </c>
      <c r="C100" s="303">
        <v>64</v>
      </c>
      <c r="D100" s="304" t="s">
        <v>568</v>
      </c>
      <c r="E100" s="305" t="s">
        <v>24</v>
      </c>
      <c r="F100" s="61" t="s">
        <v>6</v>
      </c>
      <c r="G100" s="316">
        <v>4</v>
      </c>
      <c r="H100" s="306" t="s">
        <v>43</v>
      </c>
      <c r="I100" s="317">
        <v>3434.4807500000006</v>
      </c>
      <c r="J100" s="307">
        <v>61.461678888704235</v>
      </c>
      <c r="K100" s="395">
        <v>61.461678888704235</v>
      </c>
      <c r="L100" s="323"/>
      <c r="M100" s="323"/>
      <c r="N100" s="323"/>
      <c r="O100" s="323"/>
      <c r="P100" s="323"/>
      <c r="Q100" s="323"/>
      <c r="R100" s="323"/>
      <c r="S100" s="323"/>
      <c r="T100" s="323"/>
      <c r="U100" s="323"/>
      <c r="V100" s="323"/>
      <c r="W100" s="323"/>
      <c r="X100" s="323"/>
      <c r="Y100" s="323"/>
      <c r="Z100" s="323"/>
      <c r="AA100" s="323"/>
      <c r="AB100" s="323"/>
      <c r="AC100" s="406" t="s">
        <v>1071</v>
      </c>
      <c r="AD100" s="407" t="s">
        <v>1071</v>
      </c>
      <c r="AE100" s="407" t="s">
        <v>1071</v>
      </c>
      <c r="AF100" s="408" t="s">
        <v>1071</v>
      </c>
      <c r="AG100" s="318">
        <v>1577.2011017847319</v>
      </c>
      <c r="AH100" s="409" t="s">
        <v>1071</v>
      </c>
      <c r="AI100" s="410" t="s">
        <v>1071</v>
      </c>
      <c r="AJ100" s="308"/>
    </row>
    <row r="101" spans="1:36" ht="26.25" customHeight="1">
      <c r="B101" s="383">
        <v>60</v>
      </c>
      <c r="C101" s="303">
        <v>65</v>
      </c>
      <c r="D101" s="304" t="s">
        <v>1043</v>
      </c>
      <c r="E101" s="305" t="s">
        <v>24</v>
      </c>
      <c r="F101" s="61" t="s">
        <v>6</v>
      </c>
      <c r="G101" s="316">
        <v>2</v>
      </c>
      <c r="H101" s="306" t="s">
        <v>43</v>
      </c>
      <c r="I101" s="317">
        <v>3343.4524999999999</v>
      </c>
      <c r="J101" s="307">
        <v>65.199790262221001</v>
      </c>
      <c r="K101" s="395">
        <v>65.199790262221001</v>
      </c>
      <c r="L101" s="323"/>
      <c r="M101" s="323"/>
      <c r="N101" s="323"/>
      <c r="O101" s="323"/>
      <c r="P101" s="323"/>
      <c r="Q101" s="323"/>
      <c r="R101" s="323"/>
      <c r="S101" s="323"/>
      <c r="T101" s="323"/>
      <c r="U101" s="323"/>
      <c r="V101" s="323"/>
      <c r="W101" s="323"/>
      <c r="X101" s="323"/>
      <c r="Y101" s="323"/>
      <c r="Z101" s="323"/>
      <c r="AA101" s="323"/>
      <c r="AB101" s="323"/>
      <c r="AC101" s="406" t="s">
        <v>1071</v>
      </c>
      <c r="AD101" s="407" t="s">
        <v>1071</v>
      </c>
      <c r="AE101" s="407" t="s">
        <v>1071</v>
      </c>
      <c r="AF101" s="408" t="s">
        <v>1071</v>
      </c>
      <c r="AG101" s="318">
        <v>1486.1728517847312</v>
      </c>
      <c r="AH101" s="409" t="s">
        <v>1071</v>
      </c>
      <c r="AI101" s="410" t="s">
        <v>1071</v>
      </c>
      <c r="AJ101" s="308"/>
    </row>
    <row r="102" spans="1:36" ht="26.25" customHeight="1">
      <c r="B102" s="383">
        <v>61</v>
      </c>
      <c r="C102" s="303">
        <v>66</v>
      </c>
      <c r="D102" s="304" t="s">
        <v>573</v>
      </c>
      <c r="E102" s="305" t="s">
        <v>24</v>
      </c>
      <c r="F102" s="61" t="s">
        <v>6</v>
      </c>
      <c r="G102" s="316">
        <v>3</v>
      </c>
      <c r="H102" s="306" t="s">
        <v>43</v>
      </c>
      <c r="I102" s="317">
        <v>4467.1376666666665</v>
      </c>
      <c r="J102" s="307">
        <v>19.055210950098441</v>
      </c>
      <c r="K102" s="395">
        <v>19.055210950098441</v>
      </c>
      <c r="L102" s="323"/>
      <c r="M102" s="323"/>
      <c r="N102" s="323"/>
      <c r="O102" s="323"/>
      <c r="P102" s="323"/>
      <c r="Q102" s="323"/>
      <c r="R102" s="323"/>
      <c r="S102" s="323"/>
      <c r="T102" s="323"/>
      <c r="U102" s="323"/>
      <c r="V102" s="323"/>
      <c r="W102" s="323"/>
      <c r="X102" s="323"/>
      <c r="Y102" s="323"/>
      <c r="Z102" s="323"/>
      <c r="AA102" s="323"/>
      <c r="AB102" s="323"/>
      <c r="AC102" s="406" t="s">
        <v>1071</v>
      </c>
      <c r="AD102" s="407" t="s">
        <v>1071</v>
      </c>
      <c r="AE102" s="407" t="s">
        <v>1071</v>
      </c>
      <c r="AF102" s="408" t="s">
        <v>1071</v>
      </c>
      <c r="AG102" s="318">
        <v>2609.8580184513976</v>
      </c>
      <c r="AH102" s="409" t="s">
        <v>1071</v>
      </c>
      <c r="AI102" s="410" t="s">
        <v>1071</v>
      </c>
      <c r="AJ102" s="308"/>
    </row>
    <row r="103" spans="1:36" ht="26.25" customHeight="1">
      <c r="B103" s="383">
        <v>62</v>
      </c>
      <c r="C103" s="303">
        <v>67</v>
      </c>
      <c r="D103" s="304" t="s">
        <v>577</v>
      </c>
      <c r="E103" s="305" t="s">
        <v>24</v>
      </c>
      <c r="F103" s="61" t="s">
        <v>31</v>
      </c>
      <c r="G103" s="316">
        <v>3</v>
      </c>
      <c r="H103" s="306" t="s">
        <v>44</v>
      </c>
      <c r="I103" s="317" t="s">
        <v>1071</v>
      </c>
      <c r="J103" s="307">
        <v>0</v>
      </c>
      <c r="K103" s="395">
        <v>0</v>
      </c>
      <c r="L103" s="323"/>
      <c r="M103" s="323"/>
      <c r="N103" s="323"/>
      <c r="O103" s="323"/>
      <c r="P103" s="323"/>
      <c r="Q103" s="323"/>
      <c r="R103" s="323"/>
      <c r="S103" s="323"/>
      <c r="T103" s="323"/>
      <c r="U103" s="323"/>
      <c r="V103" s="323"/>
      <c r="W103" s="323"/>
      <c r="X103" s="323"/>
      <c r="Y103" s="323"/>
      <c r="Z103" s="323"/>
      <c r="AA103" s="323"/>
      <c r="AB103" s="323"/>
      <c r="AC103" s="406" t="s">
        <v>1071</v>
      </c>
      <c r="AD103" s="407" t="s">
        <v>1071</v>
      </c>
      <c r="AE103" s="407" t="s">
        <v>1071</v>
      </c>
      <c r="AF103" s="408" t="s">
        <v>1071</v>
      </c>
      <c r="AG103" s="318" t="s">
        <v>1071</v>
      </c>
      <c r="AH103" s="409" t="s">
        <v>1071</v>
      </c>
      <c r="AI103" s="410" t="s">
        <v>1071</v>
      </c>
      <c r="AJ103" s="308"/>
    </row>
    <row r="104" spans="1:36" ht="26.25" customHeight="1">
      <c r="B104" s="383">
        <v>63</v>
      </c>
      <c r="C104" s="303">
        <v>68</v>
      </c>
      <c r="D104" s="304" t="s">
        <v>1044</v>
      </c>
      <c r="E104" s="305" t="s">
        <v>24</v>
      </c>
      <c r="F104" s="61" t="s">
        <v>6</v>
      </c>
      <c r="G104" s="316">
        <v>4</v>
      </c>
      <c r="H104" s="306" t="s">
        <v>43</v>
      </c>
      <c r="I104" s="317">
        <v>3217.0102499999998</v>
      </c>
      <c r="J104" s="307">
        <v>66.053904168458331</v>
      </c>
      <c r="K104" s="395">
        <v>66.053904168458331</v>
      </c>
      <c r="L104" s="323"/>
      <c r="M104" s="323"/>
      <c r="N104" s="323"/>
      <c r="O104" s="323"/>
      <c r="P104" s="323"/>
      <c r="Q104" s="323"/>
      <c r="R104" s="323"/>
      <c r="S104" s="323"/>
      <c r="T104" s="323"/>
      <c r="U104" s="323"/>
      <c r="V104" s="323"/>
      <c r="W104" s="323"/>
      <c r="X104" s="323"/>
      <c r="Y104" s="323"/>
      <c r="Z104" s="323"/>
      <c r="AA104" s="323"/>
      <c r="AB104" s="323"/>
      <c r="AC104" s="406" t="s">
        <v>1071</v>
      </c>
      <c r="AD104" s="407" t="s">
        <v>1071</v>
      </c>
      <c r="AE104" s="407" t="s">
        <v>1071</v>
      </c>
      <c r="AF104" s="408" t="s">
        <v>1071</v>
      </c>
      <c r="AG104" s="318">
        <v>1359.7306017847311</v>
      </c>
      <c r="AH104" s="409" t="s">
        <v>1071</v>
      </c>
      <c r="AI104" s="410" t="s">
        <v>1071</v>
      </c>
      <c r="AJ104" s="308"/>
    </row>
    <row r="105" spans="1:36" s="287" customFormat="1" ht="13.2">
      <c r="A105" s="251"/>
      <c r="B105" s="912" t="s">
        <v>271</v>
      </c>
      <c r="C105" s="913"/>
      <c r="D105" s="913"/>
      <c r="E105" s="913"/>
      <c r="F105" s="913"/>
      <c r="G105" s="913"/>
      <c r="H105" s="913"/>
      <c r="I105" s="913"/>
      <c r="J105" s="309">
        <v>7</v>
      </c>
      <c r="K105" s="370">
        <v>7</v>
      </c>
      <c r="L105" s="2"/>
      <c r="M105" s="2"/>
      <c r="N105" s="2"/>
      <c r="O105" s="2"/>
      <c r="P105" s="2"/>
      <c r="Q105" s="2"/>
      <c r="R105" s="2"/>
      <c r="S105" s="2"/>
      <c r="T105" s="2"/>
      <c r="U105" s="2"/>
      <c r="V105" s="2"/>
      <c r="W105" s="2"/>
      <c r="X105" s="2"/>
      <c r="Y105" s="2"/>
      <c r="Z105" s="2"/>
      <c r="AA105" s="2"/>
      <c r="AB105" s="2"/>
      <c r="AC105" s="411"/>
      <c r="AD105" s="408"/>
      <c r="AE105" s="408"/>
      <c r="AF105" s="408"/>
      <c r="AG105" s="2"/>
      <c r="AI105" s="412"/>
      <c r="AJ105" s="308"/>
    </row>
    <row r="106" spans="1:36" ht="13.2" customHeight="1">
      <c r="B106" s="912" t="s">
        <v>272</v>
      </c>
      <c r="C106" s="913"/>
      <c r="D106" s="913"/>
      <c r="E106" s="913"/>
      <c r="F106" s="913"/>
      <c r="G106" s="913"/>
      <c r="H106" s="913"/>
      <c r="I106" s="913"/>
      <c r="J106" s="310">
        <v>48</v>
      </c>
      <c r="K106" s="371">
        <v>48</v>
      </c>
      <c r="L106" s="2"/>
      <c r="M106" s="2"/>
      <c r="N106" s="2"/>
      <c r="O106" s="2"/>
      <c r="P106" s="2"/>
      <c r="Q106" s="2"/>
      <c r="R106" s="2"/>
      <c r="S106" s="2"/>
      <c r="T106" s="2"/>
      <c r="U106" s="2"/>
      <c r="V106" s="2"/>
      <c r="W106" s="2"/>
      <c r="X106" s="2"/>
      <c r="Y106" s="2"/>
      <c r="Z106" s="2"/>
      <c r="AA106" s="2"/>
      <c r="AB106" s="2"/>
      <c r="AC106" s="411"/>
      <c r="AD106" s="408"/>
      <c r="AE106" s="408"/>
      <c r="AF106" s="408"/>
      <c r="AI106" s="405"/>
      <c r="AJ106" s="308"/>
    </row>
    <row r="107" spans="1:36" ht="13.2" customHeight="1">
      <c r="B107" s="912" t="s">
        <v>273</v>
      </c>
      <c r="C107" s="913"/>
      <c r="D107" s="913"/>
      <c r="E107" s="913"/>
      <c r="F107" s="913"/>
      <c r="G107" s="913"/>
      <c r="H107" s="913"/>
      <c r="I107" s="913"/>
      <c r="J107" s="310">
        <v>8</v>
      </c>
      <c r="K107" s="371">
        <v>8</v>
      </c>
      <c r="L107" s="2"/>
      <c r="M107" s="2"/>
      <c r="N107" s="2"/>
      <c r="O107" s="2"/>
      <c r="P107" s="2"/>
      <c r="Q107" s="2"/>
      <c r="R107" s="2"/>
      <c r="S107" s="2"/>
      <c r="T107" s="2"/>
      <c r="U107" s="2"/>
      <c r="V107" s="2"/>
      <c r="W107" s="2"/>
      <c r="X107" s="2"/>
      <c r="Y107" s="2"/>
      <c r="Z107" s="2"/>
      <c r="AA107" s="2"/>
      <c r="AB107" s="2"/>
      <c r="AC107" s="411"/>
      <c r="AD107" s="408"/>
      <c r="AE107" s="408"/>
      <c r="AF107" s="408"/>
      <c r="AI107" s="405"/>
      <c r="AJ107" s="308"/>
    </row>
    <row r="108" spans="1:36" ht="13.2" customHeight="1">
      <c r="B108" s="912" t="s">
        <v>274</v>
      </c>
      <c r="C108" s="913"/>
      <c r="D108" s="913"/>
      <c r="E108" s="913"/>
      <c r="F108" s="913"/>
      <c r="G108" s="913"/>
      <c r="H108" s="913"/>
      <c r="I108" s="913"/>
      <c r="J108" s="311">
        <v>0</v>
      </c>
      <c r="K108" s="372">
        <v>66.053904168458331</v>
      </c>
      <c r="L108" s="2"/>
      <c r="M108" s="2"/>
      <c r="N108" s="2"/>
      <c r="O108" s="2"/>
      <c r="P108" s="2"/>
      <c r="Q108" s="2"/>
      <c r="R108" s="2"/>
      <c r="S108" s="2"/>
      <c r="T108" s="2"/>
      <c r="U108" s="2"/>
      <c r="V108" s="2"/>
      <c r="W108" s="2"/>
      <c r="X108" s="2"/>
      <c r="Y108" s="2"/>
      <c r="Z108" s="2"/>
      <c r="AA108" s="2"/>
      <c r="AB108" s="2"/>
      <c r="AC108" s="411"/>
      <c r="AD108" s="408"/>
      <c r="AE108" s="408"/>
      <c r="AF108" s="408"/>
      <c r="AI108" s="405"/>
      <c r="AJ108" s="308"/>
    </row>
    <row r="109" spans="1:36" ht="13.95" customHeight="1" thickBot="1">
      <c r="B109" s="914" t="s">
        <v>275</v>
      </c>
      <c r="C109" s="915"/>
      <c r="D109" s="915"/>
      <c r="E109" s="915"/>
      <c r="F109" s="915"/>
      <c r="G109" s="915"/>
      <c r="H109" s="915"/>
      <c r="I109" s="915"/>
      <c r="J109" s="325">
        <v>68</v>
      </c>
      <c r="K109" s="373">
        <v>68</v>
      </c>
      <c r="L109" s="2"/>
      <c r="M109" s="2"/>
      <c r="N109" s="2"/>
      <c r="O109" s="2"/>
      <c r="P109" s="2"/>
      <c r="Q109" s="2"/>
      <c r="R109" s="2"/>
      <c r="S109" s="2"/>
      <c r="T109" s="2"/>
      <c r="U109" s="2"/>
      <c r="V109" s="2"/>
      <c r="W109" s="2"/>
      <c r="X109" s="2"/>
      <c r="Y109" s="2"/>
      <c r="Z109" s="2"/>
      <c r="AA109" s="2"/>
      <c r="AB109" s="2"/>
      <c r="AC109" s="411"/>
      <c r="AD109" s="408"/>
      <c r="AE109" s="408"/>
      <c r="AF109" s="408"/>
      <c r="AI109" s="405"/>
      <c r="AJ109" s="308"/>
    </row>
    <row r="110" spans="1:36" s="296" customFormat="1" ht="13.8" thickBot="1">
      <c r="A110" s="485"/>
      <c r="B110" s="910" t="s">
        <v>276</v>
      </c>
      <c r="C110" s="911"/>
      <c r="D110" s="911"/>
      <c r="E110" s="911"/>
      <c r="F110" s="911"/>
      <c r="G110" s="911"/>
      <c r="H110" s="911"/>
      <c r="I110" s="911"/>
      <c r="J110" s="345" t="s">
        <v>1044</v>
      </c>
      <c r="K110" s="374" t="s">
        <v>1044</v>
      </c>
      <c r="L110" s="21"/>
      <c r="M110" s="21"/>
      <c r="N110" s="21"/>
      <c r="O110" s="21"/>
      <c r="P110" s="21"/>
      <c r="Q110" s="21"/>
      <c r="R110" s="21"/>
      <c r="S110" s="21"/>
      <c r="T110" s="21"/>
      <c r="U110" s="21"/>
      <c r="V110" s="21"/>
      <c r="W110" s="21"/>
      <c r="X110" s="21"/>
      <c r="Y110" s="21"/>
      <c r="Z110" s="21"/>
      <c r="AA110" s="21"/>
      <c r="AB110" s="21"/>
      <c r="AC110" s="411"/>
      <c r="AD110" s="408"/>
      <c r="AE110" s="408"/>
      <c r="AF110" s="408"/>
      <c r="AG110" s="268"/>
      <c r="AI110" s="413"/>
      <c r="AJ110" s="308"/>
    </row>
    <row r="111" spans="1:36" ht="3" customHeight="1" thickBot="1">
      <c r="B111" s="274" t="s">
        <v>231</v>
      </c>
      <c r="C111" s="2"/>
      <c r="D111" s="2"/>
      <c r="E111" s="2"/>
      <c r="F111" s="2"/>
      <c r="G111" s="2"/>
      <c r="H111" s="2"/>
      <c r="J111" s="269"/>
      <c r="K111" s="360" t="s">
        <v>1071</v>
      </c>
      <c r="L111" s="269"/>
      <c r="M111" s="269"/>
      <c r="N111" s="269"/>
      <c r="O111" s="269"/>
      <c r="P111" s="269"/>
      <c r="Q111" s="269"/>
      <c r="R111" s="269"/>
      <c r="S111" s="269"/>
      <c r="T111" s="269"/>
      <c r="U111" s="269"/>
      <c r="V111" s="269"/>
      <c r="W111" s="269"/>
      <c r="X111" s="269"/>
      <c r="Y111" s="269"/>
      <c r="Z111" s="269"/>
      <c r="AA111" s="269"/>
      <c r="AB111" s="2"/>
      <c r="AC111" s="411"/>
      <c r="AD111" s="408"/>
      <c r="AE111" s="408"/>
      <c r="AF111" s="408"/>
      <c r="AI111" s="405"/>
      <c r="AJ111" s="308"/>
    </row>
    <row r="112" spans="1:36" ht="20.399999999999999">
      <c r="B112" s="2"/>
      <c r="C112" s="2"/>
      <c r="D112" s="2"/>
      <c r="E112" s="2"/>
      <c r="F112" s="2"/>
      <c r="G112" s="2"/>
      <c r="H112" s="2"/>
      <c r="I112" s="312" t="s">
        <v>270</v>
      </c>
      <c r="J112" s="312" t="s">
        <v>308</v>
      </c>
      <c r="K112" s="312" t="s">
        <v>307</v>
      </c>
      <c r="L112" s="269"/>
      <c r="M112" s="269"/>
      <c r="N112" s="269"/>
      <c r="O112" s="269"/>
      <c r="P112" s="269"/>
      <c r="Q112" s="269"/>
      <c r="R112" s="269"/>
      <c r="S112" s="269"/>
      <c r="T112" s="269"/>
      <c r="U112" s="269"/>
      <c r="V112" s="269"/>
      <c r="W112" s="269"/>
      <c r="X112" s="269"/>
      <c r="Y112" s="269"/>
      <c r="Z112" s="269"/>
      <c r="AA112" s="269"/>
      <c r="AB112" s="2"/>
      <c r="AC112" s="411"/>
      <c r="AD112" s="408"/>
      <c r="AE112" s="408"/>
      <c r="AF112" s="408"/>
      <c r="AI112" s="405"/>
      <c r="AJ112" s="308"/>
    </row>
    <row r="113" spans="2:36" ht="13.5" customHeight="1" thickBot="1">
      <c r="B113" s="2"/>
      <c r="C113" s="2"/>
      <c r="D113" s="2"/>
      <c r="E113" s="2"/>
      <c r="F113" s="2"/>
      <c r="G113" s="2"/>
      <c r="H113" s="2"/>
      <c r="I113" s="313" t="s">
        <v>277</v>
      </c>
      <c r="J113" s="314">
        <v>66.053904168458331</v>
      </c>
      <c r="K113" s="396">
        <v>66.053904168458331</v>
      </c>
      <c r="L113" s="269"/>
      <c r="M113" s="269"/>
      <c r="N113" s="269"/>
      <c r="O113" s="269"/>
      <c r="P113" s="269"/>
      <c r="Q113" s="269"/>
      <c r="R113" s="269"/>
      <c r="S113" s="269"/>
      <c r="T113" s="269"/>
      <c r="U113" s="269"/>
      <c r="V113" s="269"/>
      <c r="W113" s="269"/>
      <c r="X113" s="269"/>
      <c r="Y113" s="269"/>
      <c r="Z113" s="269"/>
      <c r="AA113" s="269"/>
      <c r="AB113" s="2"/>
      <c r="AC113" s="411"/>
      <c r="AD113" s="408"/>
      <c r="AE113" s="408"/>
      <c r="AF113" s="408"/>
      <c r="AI113" s="405"/>
      <c r="AJ113" s="308"/>
    </row>
    <row r="114" spans="2:36" ht="3.9" customHeight="1" thickBot="1">
      <c r="B114" s="2" t="s">
        <v>231</v>
      </c>
      <c r="C114" s="2"/>
      <c r="D114" s="2"/>
      <c r="E114" s="2"/>
      <c r="F114" s="2"/>
      <c r="G114" s="2"/>
      <c r="H114" s="2"/>
      <c r="J114" s="269"/>
      <c r="K114" s="397" t="s">
        <v>1071</v>
      </c>
      <c r="L114" s="269"/>
      <c r="M114" s="269"/>
      <c r="N114" s="269"/>
      <c r="O114" s="269"/>
      <c r="P114" s="269"/>
      <c r="Q114" s="269"/>
      <c r="R114" s="269"/>
      <c r="S114" s="269"/>
      <c r="T114" s="269"/>
      <c r="U114" s="269"/>
      <c r="V114" s="269"/>
      <c r="W114" s="269"/>
      <c r="X114" s="269"/>
      <c r="Y114" s="269"/>
      <c r="Z114" s="269"/>
      <c r="AA114" s="269"/>
      <c r="AB114" s="2"/>
      <c r="AC114" s="414"/>
      <c r="AD114" s="415"/>
      <c r="AE114" s="415"/>
      <c r="AF114" s="415"/>
      <c r="AG114" s="416"/>
      <c r="AH114" s="417"/>
      <c r="AI114" s="418"/>
      <c r="AJ114" s="308"/>
    </row>
    <row r="115" spans="2:36" ht="13.5" customHeight="1">
      <c r="B115" s="2"/>
      <c r="C115" s="2"/>
      <c r="D115" s="2"/>
      <c r="E115" s="2"/>
      <c r="F115" s="2"/>
      <c r="G115" s="2"/>
      <c r="H115" s="2"/>
      <c r="J115" s="269"/>
      <c r="K115" s="269"/>
      <c r="L115" s="269"/>
      <c r="M115" s="269"/>
      <c r="N115" s="269"/>
      <c r="O115" s="269"/>
      <c r="P115" s="269"/>
      <c r="Q115" s="269"/>
      <c r="R115" s="269"/>
      <c r="S115" s="269"/>
      <c r="T115" s="269"/>
      <c r="U115" s="269"/>
      <c r="V115" s="269"/>
      <c r="W115" s="269"/>
      <c r="X115" s="269"/>
      <c r="Y115" s="269"/>
      <c r="Z115" s="269"/>
      <c r="AA115" s="269"/>
      <c r="AB115" s="2"/>
      <c r="AC115" s="308"/>
      <c r="AD115" s="308"/>
      <c r="AE115" s="308"/>
      <c r="AF115" s="308"/>
      <c r="AJ115" s="308"/>
    </row>
    <row r="116" spans="2:36" ht="13.5" customHeight="1">
      <c r="B116" s="2"/>
      <c r="C116" s="2"/>
      <c r="D116" s="2"/>
      <c r="E116" s="2"/>
      <c r="F116" s="2"/>
      <c r="G116" s="2"/>
      <c r="H116" s="2"/>
      <c r="J116" s="269"/>
      <c r="K116" s="269"/>
      <c r="L116" s="269"/>
      <c r="M116" s="269"/>
      <c r="N116" s="269"/>
      <c r="O116" s="269"/>
      <c r="P116" s="269"/>
      <c r="Q116" s="269"/>
      <c r="R116" s="269"/>
      <c r="S116" s="269"/>
      <c r="T116" s="269"/>
      <c r="U116" s="269"/>
      <c r="V116" s="269"/>
      <c r="W116" s="269"/>
      <c r="X116" s="269"/>
      <c r="Y116" s="269"/>
      <c r="Z116" s="269"/>
      <c r="AA116" s="269"/>
      <c r="AB116" s="2"/>
      <c r="AC116" s="308"/>
      <c r="AD116" s="308"/>
      <c r="AE116" s="308"/>
      <c r="AF116" s="308"/>
      <c r="AJ116" s="308"/>
    </row>
    <row r="117" spans="2:36" ht="13.5" customHeight="1">
      <c r="B117" s="2"/>
      <c r="C117" s="2"/>
      <c r="D117" s="2"/>
      <c r="E117" s="2"/>
      <c r="F117" s="2"/>
      <c r="G117" s="2"/>
      <c r="H117" s="2"/>
      <c r="J117" s="269"/>
      <c r="K117" s="269"/>
      <c r="L117" s="269"/>
      <c r="M117" s="269"/>
      <c r="N117" s="269"/>
      <c r="O117" s="269"/>
      <c r="P117" s="269"/>
      <c r="Q117" s="269"/>
      <c r="R117" s="269"/>
      <c r="S117" s="269"/>
      <c r="T117" s="269"/>
      <c r="U117" s="269"/>
      <c r="V117" s="269"/>
      <c r="W117" s="269"/>
      <c r="X117" s="269"/>
      <c r="Y117" s="269"/>
      <c r="Z117" s="269"/>
      <c r="AA117" s="269"/>
      <c r="AB117" s="2"/>
    </row>
    <row r="118" spans="2:36" ht="12.75" hidden="1" customHeight="1"/>
    <row r="119" spans="2:36" ht="24.9" hidden="1" customHeight="1">
      <c r="G119" s="347"/>
      <c r="J119" s="348" t="e">
        <v>#REF!</v>
      </c>
      <c r="K119" s="348"/>
    </row>
    <row r="120" spans="2:36" ht="24.9" hidden="1" customHeight="1" thickBot="1">
      <c r="D120" s="269">
        <v>87</v>
      </c>
      <c r="E120" s="349" t="s">
        <v>1087</v>
      </c>
      <c r="G120" s="347"/>
    </row>
    <row r="121" spans="2:36" ht="24.9" hidden="1" customHeight="1" thickBot="1">
      <c r="C121" s="269" t="e">
        <v>#REF!</v>
      </c>
      <c r="D121" s="350"/>
      <c r="E121" s="351" t="s">
        <v>300</v>
      </c>
      <c r="F121" s="352">
        <v>1118.7366999999999</v>
      </c>
    </row>
    <row r="122" spans="2:36" ht="24.9" hidden="1" customHeight="1" thickBot="1">
      <c r="C122" s="269" t="e">
        <v>#REF!</v>
      </c>
      <c r="D122" s="350"/>
      <c r="E122" s="351" t="s">
        <v>301</v>
      </c>
      <c r="F122" s="352">
        <v>4605.4699999999993</v>
      </c>
    </row>
    <row r="123" spans="2:36" ht="24.9" hidden="1" customHeight="1" thickBot="1">
      <c r="C123" s="269" t="e">
        <v>#REF!</v>
      </c>
      <c r="D123" s="350"/>
      <c r="E123" s="351" t="s">
        <v>302</v>
      </c>
      <c r="F123" s="352">
        <v>2016.4808690476186</v>
      </c>
    </row>
    <row r="124" spans="2:36" ht="24.9" hidden="1" customHeight="1" thickBot="1">
      <c r="C124" s="269" t="e">
        <v>#REF!</v>
      </c>
      <c r="D124" s="350">
        <v>70</v>
      </c>
      <c r="E124" s="351" t="s">
        <v>303</v>
      </c>
      <c r="F124" s="352">
        <v>1628.5070333333333</v>
      </c>
    </row>
    <row r="125" spans="2:36" ht="24.9" hidden="1" customHeight="1" thickBot="1">
      <c r="C125" s="269" t="e">
        <v>#REF!</v>
      </c>
      <c r="D125" s="350">
        <v>71</v>
      </c>
      <c r="E125" s="351" t="s">
        <v>304</v>
      </c>
      <c r="F125" s="352">
        <v>1857.2796482152687</v>
      </c>
    </row>
    <row r="126" spans="2:36" ht="24.9" hidden="1" customHeight="1" thickBot="1">
      <c r="C126" s="269" t="e">
        <v>#REF!</v>
      </c>
      <c r="D126" s="350">
        <v>72</v>
      </c>
      <c r="E126" s="351" t="s">
        <v>305</v>
      </c>
      <c r="F126" s="352">
        <v>3310.9754345238089</v>
      </c>
    </row>
    <row r="127" spans="2:36" ht="24.9" hidden="1" customHeight="1" thickBot="1">
      <c r="C127" s="269" t="e">
        <v>#REF!</v>
      </c>
      <c r="D127" s="350">
        <v>73</v>
      </c>
      <c r="E127" s="351" t="s">
        <v>306</v>
      </c>
      <c r="F127" s="352">
        <v>1567.6087845238094</v>
      </c>
    </row>
    <row r="128" spans="2:36" ht="24.9" hidden="1" customHeight="1">
      <c r="B128" s="353">
        <v>0</v>
      </c>
      <c r="C128" s="269" t="s">
        <v>1071</v>
      </c>
      <c r="D128" s="350"/>
    </row>
    <row r="129" spans="3:6" ht="24.9" hidden="1" customHeight="1">
      <c r="C129" s="269" t="s">
        <v>1071</v>
      </c>
      <c r="D129" s="350"/>
      <c r="E129" s="269" t="s">
        <v>279</v>
      </c>
      <c r="F129" s="354" t="e">
        <v>#REF!</v>
      </c>
    </row>
    <row r="130" spans="3:6" ht="24.9" hidden="1" customHeight="1">
      <c r="C130" s="269" t="s">
        <v>1071</v>
      </c>
      <c r="D130" s="350"/>
      <c r="E130" s="269" t="s">
        <v>280</v>
      </c>
      <c r="F130" s="355" t="e">
        <v>#REF!</v>
      </c>
    </row>
    <row r="131" spans="3:6" ht="24.9" hidden="1" customHeight="1">
      <c r="C131" s="269" t="e">
        <v>#REF!</v>
      </c>
      <c r="D131" s="350"/>
      <c r="E131" s="269" t="s">
        <v>281</v>
      </c>
      <c r="F131" s="350" t="e">
        <v>#REF!</v>
      </c>
    </row>
    <row r="132" spans="3:6" ht="24.9" hidden="1" customHeight="1">
      <c r="D132" s="350"/>
      <c r="E132" s="269" t="s">
        <v>254</v>
      </c>
      <c r="F132" s="356" t="e">
        <v>#REF!</v>
      </c>
    </row>
    <row r="133" spans="3:6" ht="24.9" hidden="1" customHeight="1"/>
    <row r="134" spans="3:6" ht="12.75" hidden="1" customHeight="1"/>
    <row r="135" spans="3:6" ht="12.75" customHeight="1"/>
    <row r="136" spans="3:6" ht="12.75" customHeight="1"/>
    <row r="137" spans="3:6" ht="12.75" customHeight="1"/>
    <row r="138" spans="3:6" ht="12.75" customHeight="1"/>
    <row r="139" spans="3:6" ht="12.75" customHeight="1"/>
    <row r="140" spans="3:6" ht="12.75" customHeight="1"/>
    <row r="141" spans="3:6" ht="12.75" customHeight="1"/>
    <row r="142" spans="3:6" ht="12.75" customHeight="1"/>
    <row r="143" spans="3:6" ht="12.75" customHeight="1"/>
    <row r="144" spans="3:6" ht="12.75" customHeight="1"/>
    <row r="145" ht="12.75" customHeight="1"/>
    <row r="146" ht="12.75" customHeight="1"/>
    <row r="147" ht="13.2" hidden="1"/>
    <row r="148" ht="13.2" hidden="1"/>
    <row r="149" ht="13.2" hidden="1"/>
    <row r="150" ht="13.2" hidden="1"/>
    <row r="151" ht="13.2" hidden="1"/>
    <row r="152" ht="13.2" hidden="1"/>
    <row r="153" ht="13.2" hidden="1"/>
    <row r="154" ht="13.2" hidden="1"/>
    <row r="155" ht="13.2" hidden="1"/>
    <row r="156" ht="13.2" hidden="1"/>
    <row r="157" ht="13.2" hidden="1"/>
    <row r="158" ht="13.2" hidden="1"/>
    <row r="159" ht="13.2" hidden="1"/>
    <row r="160" ht="13.2" hidden="1"/>
    <row r="161" ht="13.2" hidden="1"/>
    <row r="162" ht="13.2" hidden="1"/>
    <row r="163" ht="13.2" hidden="1"/>
    <row r="164" ht="13.2" hidden="1"/>
    <row r="165" ht="13.2" hidden="1"/>
    <row r="166" ht="13.2" hidden="1"/>
    <row r="167" ht="13.2" hidden="1"/>
    <row r="168" ht="13.2" hidden="1"/>
    <row r="169" ht="13.2" hidden="1"/>
    <row r="170" ht="13.2" hidden="1"/>
    <row r="171" ht="13.2" hidden="1"/>
    <row r="172" ht="13.2" hidden="1"/>
    <row r="173" ht="13.2" hidden="1"/>
    <row r="174" ht="13.2" hidden="1"/>
    <row r="175" ht="13.2" hidden="1"/>
    <row r="176" ht="13.2" hidden="1"/>
    <row r="177" ht="13.2" hidden="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704" spans="4:4" ht="0" hidden="1" customHeight="1">
      <c r="D704" s="634" t="s">
        <v>711</v>
      </c>
    </row>
    <row r="705" spans="2:25" ht="0" hidden="1" customHeight="1">
      <c r="D705" s="634"/>
    </row>
    <row r="706" spans="2:25" ht="0" hidden="1" customHeight="1">
      <c r="C706" s="269" t="s">
        <v>1072</v>
      </c>
      <c r="D706" s="634" t="s">
        <v>1073</v>
      </c>
      <c r="E706" s="269" t="s">
        <v>1074</v>
      </c>
      <c r="F706" s="427" t="s">
        <v>591</v>
      </c>
      <c r="G706" s="419">
        <v>1</v>
      </c>
      <c r="I706" s="269">
        <v>3</v>
      </c>
      <c r="K706" s="461">
        <v>35158</v>
      </c>
      <c r="L706" s="461">
        <v>35723</v>
      </c>
      <c r="M706" s="420">
        <v>16943.759999999998</v>
      </c>
      <c r="T706" s="422" t="s">
        <v>24</v>
      </c>
      <c r="U706" s="423">
        <v>14</v>
      </c>
      <c r="V706" s="424" t="s">
        <v>24</v>
      </c>
    </row>
    <row r="707" spans="2:25" ht="0" hidden="1" customHeight="1">
      <c r="C707" s="269" t="s">
        <v>1075</v>
      </c>
      <c r="D707" s="634" t="s">
        <v>1078</v>
      </c>
      <c r="E707" s="269" t="s">
        <v>1079</v>
      </c>
      <c r="F707" s="427" t="s">
        <v>595</v>
      </c>
      <c r="G707" s="419">
        <v>0.5</v>
      </c>
      <c r="I707" s="269">
        <v>1</v>
      </c>
      <c r="K707" s="461">
        <v>42810</v>
      </c>
      <c r="L707" s="461">
        <v>42901</v>
      </c>
      <c r="M707" s="420">
        <v>334.33</v>
      </c>
      <c r="T707" s="422" t="s">
        <v>24</v>
      </c>
      <c r="U707" s="423">
        <v>64</v>
      </c>
      <c r="V707" s="424" t="s">
        <v>24</v>
      </c>
    </row>
    <row r="708" spans="2:25" ht="0" hidden="1" customHeight="1">
      <c r="B708" s="860"/>
      <c r="C708" s="724" t="s">
        <v>592</v>
      </c>
      <c r="D708" s="820" t="s">
        <v>1080</v>
      </c>
      <c r="E708" s="724" t="s">
        <v>1081</v>
      </c>
      <c r="F708" s="724" t="s">
        <v>595</v>
      </c>
      <c r="G708" s="419">
        <v>0.6</v>
      </c>
      <c r="H708" s="861"/>
      <c r="I708" s="269">
        <v>1</v>
      </c>
      <c r="J708" s="315" t="e">
        <v>#N/A</v>
      </c>
      <c r="K708" s="726">
        <v>43837</v>
      </c>
      <c r="L708" s="726">
        <v>45163</v>
      </c>
      <c r="M708" s="420">
        <v>2364.31</v>
      </c>
      <c r="T708" s="422" t="s">
        <v>24</v>
      </c>
      <c r="U708" s="423">
        <v>101</v>
      </c>
      <c r="V708" s="424" t="s">
        <v>24</v>
      </c>
      <c r="Y708" s="319" t="s">
        <v>1071</v>
      </c>
    </row>
    <row r="709" spans="2:25" ht="0" hidden="1" customHeight="1">
      <c r="B709" s="860"/>
      <c r="C709" s="725"/>
      <c r="D709" s="821"/>
      <c r="E709" s="725"/>
      <c r="F709" s="725"/>
      <c r="G709" s="419">
        <v>0.4</v>
      </c>
      <c r="H709" s="861"/>
      <c r="I709" s="269">
        <v>2</v>
      </c>
      <c r="K709" s="727"/>
      <c r="L709" s="727"/>
      <c r="M709" s="420">
        <v>2364.31</v>
      </c>
      <c r="N709" s="319">
        <v>945.72400000000005</v>
      </c>
      <c r="O709" s="319" t="s">
        <v>1071</v>
      </c>
      <c r="T709" s="422" t="s">
        <v>24</v>
      </c>
      <c r="U709" s="423">
        <v>87</v>
      </c>
      <c r="V709" s="424" t="s">
        <v>24</v>
      </c>
    </row>
    <row r="710" spans="2:25" ht="0" hidden="1" customHeight="1">
      <c r="B710" s="269">
        <v>6</v>
      </c>
      <c r="C710" s="427" t="s">
        <v>1075</v>
      </c>
      <c r="D710" s="427" t="s">
        <v>1078</v>
      </c>
      <c r="E710" s="427" t="s">
        <v>1079</v>
      </c>
      <c r="F710" s="427" t="s">
        <v>595</v>
      </c>
      <c r="G710" s="419">
        <v>0.5</v>
      </c>
      <c r="I710" s="269">
        <v>1</v>
      </c>
      <c r="K710" s="461">
        <v>42808</v>
      </c>
      <c r="L710" s="461">
        <v>42943</v>
      </c>
      <c r="M710" s="420">
        <v>360.91</v>
      </c>
      <c r="T710" s="422" t="s">
        <v>24</v>
      </c>
      <c r="U710" s="423">
        <v>63</v>
      </c>
      <c r="V710" s="424" t="s">
        <v>24</v>
      </c>
    </row>
  </sheetData>
  <sheetProtection selectLockedCells="1"/>
  <dataConsolidate link="1"/>
  <mergeCells count="52">
    <mergeCell ref="B110:I110"/>
    <mergeCell ref="B105:I105"/>
    <mergeCell ref="B106:I106"/>
    <mergeCell ref="B107:I107"/>
    <mergeCell ref="B108:I108"/>
    <mergeCell ref="B109:I109"/>
    <mergeCell ref="G38:G40"/>
    <mergeCell ref="H38:H39"/>
    <mergeCell ref="I38:J38"/>
    <mergeCell ref="L39:L40"/>
    <mergeCell ref="AB39:AB40"/>
    <mergeCell ref="C38:C40"/>
    <mergeCell ref="B38:B40"/>
    <mergeCell ref="D38:D40"/>
    <mergeCell ref="E38:E39"/>
    <mergeCell ref="F38:F39"/>
    <mergeCell ref="F35:I35"/>
    <mergeCell ref="B1:J1"/>
    <mergeCell ref="B2:J2"/>
    <mergeCell ref="B3:J3"/>
    <mergeCell ref="B4:J4"/>
    <mergeCell ref="B5:J5"/>
    <mergeCell ref="B7:J7"/>
    <mergeCell ref="B9:J9"/>
    <mergeCell ref="B10:J10"/>
    <mergeCell ref="B12:C13"/>
    <mergeCell ref="E13:H13"/>
    <mergeCell ref="E12:I12"/>
    <mergeCell ref="A38:A40"/>
    <mergeCell ref="AC40:AE40"/>
    <mergeCell ref="AG40:AI40"/>
    <mergeCell ref="B14:C15"/>
    <mergeCell ref="E15:F15"/>
    <mergeCell ref="G15:J15"/>
    <mergeCell ref="B17:J17"/>
    <mergeCell ref="B26:J26"/>
    <mergeCell ref="B27:I27"/>
    <mergeCell ref="B28:I28"/>
    <mergeCell ref="B29:J29"/>
    <mergeCell ref="B30:I30"/>
    <mergeCell ref="B31:I31"/>
    <mergeCell ref="B32:J32"/>
    <mergeCell ref="B33:I33"/>
    <mergeCell ref="B35:D35"/>
    <mergeCell ref="K708:K709"/>
    <mergeCell ref="L708:L709"/>
    <mergeCell ref="B708:B709"/>
    <mergeCell ref="C708:C709"/>
    <mergeCell ref="D708:D709"/>
    <mergeCell ref="E708:E709"/>
    <mergeCell ref="F708:F709"/>
    <mergeCell ref="H708:H709"/>
  </mergeCells>
  <conditionalFormatting sqref="F42:G42 F43:F104">
    <cfRule type="cellIs" dxfId="112" priority="131" stopIfTrue="1" operator="equal">
      <formula>"PENDIENTE"</formula>
    </cfRule>
  </conditionalFormatting>
  <conditionalFormatting sqref="C121:C130">
    <cfRule type="cellIs" dxfId="111" priority="127" operator="equal">
      <formula>#REF!</formula>
    </cfRule>
  </conditionalFormatting>
  <conditionalFormatting sqref="E129:E132">
    <cfRule type="cellIs" dxfId="110" priority="126" operator="equal">
      <formula>$F$35</formula>
    </cfRule>
  </conditionalFormatting>
  <conditionalFormatting sqref="J42:J110">
    <cfRule type="cellIs" dxfId="109" priority="52" operator="lessThan">
      <formula>0</formula>
    </cfRule>
    <cfRule type="cellIs" dxfId="108" priority="122" operator="lessThan">
      <formula>0</formula>
    </cfRule>
  </conditionalFormatting>
  <conditionalFormatting sqref="A42:J110">
    <cfRule type="expression" dxfId="107" priority="132" stopIfTrue="1">
      <formula>MOD(ROW(),2)</formula>
    </cfRule>
  </conditionalFormatting>
  <conditionalFormatting sqref="E42:E104">
    <cfRule type="cellIs" dxfId="106" priority="59" stopIfTrue="1" operator="equal">
      <formula>"DESCARTADO"</formula>
    </cfRule>
  </conditionalFormatting>
  <conditionalFormatting sqref="F43:G104">
    <cfRule type="cellIs" dxfId="105" priority="53" stopIfTrue="1" operator="equal">
      <formula>"NO HÁBIL"</formula>
    </cfRule>
  </conditionalFormatting>
  <conditionalFormatting sqref="F42:F104">
    <cfRule type="cellIs" dxfId="104" priority="54" stopIfTrue="1" operator="equal">
      <formula>"NO APLICA"</formula>
    </cfRule>
    <cfRule type="cellIs" dxfId="103" priority="55" stopIfTrue="1" operator="equal">
      <formula>"CUMPLE"</formula>
    </cfRule>
    <cfRule type="cellIs" dxfId="102" priority="56" stopIfTrue="1" operator="equal">
      <formula>"NO CUMPLE"</formula>
    </cfRule>
    <cfRule type="cellIs" dxfId="101" priority="128" stopIfTrue="1" operator="equal">
      <formula>"NO APLICA"</formula>
    </cfRule>
    <cfRule type="cellIs" dxfId="100" priority="129" stopIfTrue="1" operator="equal">
      <formula>"CUMPLE"</formula>
    </cfRule>
    <cfRule type="cellIs" dxfId="99" priority="130" stopIfTrue="1" operator="equal">
      <formula>"NO CUMPLE"</formula>
    </cfRule>
  </conditionalFormatting>
  <conditionalFormatting sqref="F42:G104">
    <cfRule type="cellIs" dxfId="98" priority="125" stopIfTrue="1" operator="equal">
      <formula>"NO HÁBIL"</formula>
    </cfRule>
  </conditionalFormatting>
  <conditionalFormatting sqref="F706:G706">
    <cfRule type="cellIs" dxfId="97" priority="51" stopIfTrue="1" operator="greaterThan">
      <formula>0</formula>
    </cfRule>
  </conditionalFormatting>
  <conditionalFormatting sqref="F706:G706">
    <cfRule type="cellIs" dxfId="96" priority="50" operator="equal">
      <formula>0</formula>
    </cfRule>
  </conditionalFormatting>
  <conditionalFormatting sqref="F707:G707">
    <cfRule type="cellIs" dxfId="95" priority="49" stopIfTrue="1" operator="greaterThan">
      <formula>0</formula>
    </cfRule>
  </conditionalFormatting>
  <conditionalFormatting sqref="F707:G707">
    <cfRule type="cellIs" dxfId="94" priority="48" operator="equal">
      <formula>0</formula>
    </cfRule>
  </conditionalFormatting>
  <conditionalFormatting sqref="F707:G707">
    <cfRule type="cellIs" dxfId="93" priority="47" stopIfTrue="1" operator="greaterThan">
      <formula>0</formula>
    </cfRule>
  </conditionalFormatting>
  <conditionalFormatting sqref="K706:M706">
    <cfRule type="cellIs" dxfId="92" priority="46" stopIfTrue="1" operator="greaterThan">
      <formula>0</formula>
    </cfRule>
  </conditionalFormatting>
  <conditionalFormatting sqref="K706:L706">
    <cfRule type="cellIs" dxfId="91" priority="45" operator="notBetween">
      <formula>$Q$17</formula>
      <formula>$R$17</formula>
    </cfRule>
  </conditionalFormatting>
  <conditionalFormatting sqref="K706:M706">
    <cfRule type="cellIs" dxfId="90" priority="44" operator="equal">
      <formula>0</formula>
    </cfRule>
  </conditionalFormatting>
  <conditionalFormatting sqref="K707:M707">
    <cfRule type="cellIs" dxfId="89" priority="43" stopIfTrue="1" operator="greaterThan">
      <formula>0</formula>
    </cfRule>
  </conditionalFormatting>
  <conditionalFormatting sqref="K707:L707">
    <cfRule type="cellIs" dxfId="88" priority="42" operator="notBetween">
      <formula>$Q$17</formula>
      <formula>$R$17</formula>
    </cfRule>
  </conditionalFormatting>
  <conditionalFormatting sqref="K707:M707">
    <cfRule type="cellIs" dxfId="87" priority="41" operator="equal">
      <formula>0</formula>
    </cfRule>
  </conditionalFormatting>
  <conditionalFormatting sqref="T706:V706">
    <cfRule type="cellIs" dxfId="86" priority="40" stopIfTrue="1" operator="greaterThan">
      <formula>0</formula>
    </cfRule>
  </conditionalFormatting>
  <conditionalFormatting sqref="T706:V706">
    <cfRule type="cellIs" dxfId="85" priority="38" stopIfTrue="1" operator="equal">
      <formula>"NO"</formula>
    </cfRule>
    <cfRule type="cellIs" dxfId="84" priority="39" stopIfTrue="1" operator="equal">
      <formula>"SI"</formula>
    </cfRule>
  </conditionalFormatting>
  <conditionalFormatting sqref="T706:V706">
    <cfRule type="cellIs" dxfId="83" priority="37" operator="equal">
      <formula>0</formula>
    </cfRule>
  </conditionalFormatting>
  <conditionalFormatting sqref="T706:U706">
    <cfRule type="cellIs" dxfId="82" priority="36" stopIfTrue="1" operator="equal">
      <formula>"NO APLICA"</formula>
    </cfRule>
  </conditionalFormatting>
  <conditionalFormatting sqref="T706:U706">
    <cfRule type="cellIs" dxfId="81" priority="35" stopIfTrue="1" operator="equal">
      <formula>"NO APLICA"</formula>
    </cfRule>
  </conditionalFormatting>
  <conditionalFormatting sqref="V706">
    <cfRule type="cellIs" dxfId="80" priority="34" stopIfTrue="1" operator="equal">
      <formula>"NO APLICA"</formula>
    </cfRule>
  </conditionalFormatting>
  <conditionalFormatting sqref="T707:V707">
    <cfRule type="cellIs" dxfId="79" priority="33" stopIfTrue="1" operator="greaterThan">
      <formula>0</formula>
    </cfRule>
  </conditionalFormatting>
  <conditionalFormatting sqref="T707:V707">
    <cfRule type="cellIs" dxfId="78" priority="32" operator="equal">
      <formula>0</formula>
    </cfRule>
  </conditionalFormatting>
  <conditionalFormatting sqref="T707:V707">
    <cfRule type="cellIs" dxfId="77" priority="27" stopIfTrue="1" operator="equal">
      <formula>"NO"</formula>
    </cfRule>
    <cfRule type="cellIs" dxfId="76" priority="28" stopIfTrue="1" operator="equal">
      <formula>"SI"</formula>
    </cfRule>
  </conditionalFormatting>
  <conditionalFormatting sqref="T707:U707">
    <cfRule type="cellIs" dxfId="75" priority="26" stopIfTrue="1" operator="equal">
      <formula>"NO APLICA"</formula>
    </cfRule>
  </conditionalFormatting>
  <conditionalFormatting sqref="T707:U707">
    <cfRule type="cellIs" dxfId="74" priority="25" stopIfTrue="1" operator="equal">
      <formula>"NO APLICA"</formula>
    </cfRule>
  </conditionalFormatting>
  <conditionalFormatting sqref="V707">
    <cfRule type="cellIs" dxfId="73" priority="24" stopIfTrue="1" operator="equal">
      <formula>"NO APLICA"</formula>
    </cfRule>
  </conditionalFormatting>
  <conditionalFormatting sqref="C708:G708 G709">
    <cfRule type="cellIs" dxfId="72" priority="23" stopIfTrue="1" operator="greaterThan">
      <formula>0</formula>
    </cfRule>
  </conditionalFormatting>
  <conditionalFormatting sqref="E708">
    <cfRule type="cellIs" dxfId="71" priority="22" stopIfTrue="1" operator="greaterThan">
      <formula>0</formula>
    </cfRule>
  </conditionalFormatting>
  <conditionalFormatting sqref="C708:G708 G709">
    <cfRule type="cellIs" dxfId="70" priority="21" operator="equal">
      <formula>0</formula>
    </cfRule>
  </conditionalFormatting>
  <conditionalFormatting sqref="K708:M708 M709">
    <cfRule type="cellIs" dxfId="69" priority="20" stopIfTrue="1" operator="greaterThan">
      <formula>0</formula>
    </cfRule>
  </conditionalFormatting>
  <conditionalFormatting sqref="K708:L708">
    <cfRule type="cellIs" dxfId="68" priority="19" operator="notBetween">
      <formula>$Q$17</formula>
      <formula>$R$17</formula>
    </cfRule>
  </conditionalFormatting>
  <conditionalFormatting sqref="K708:M708 M709">
    <cfRule type="cellIs" dxfId="67" priority="18" operator="equal">
      <formula>0</formula>
    </cfRule>
  </conditionalFormatting>
  <conditionalFormatting sqref="T708:V709">
    <cfRule type="cellIs" dxfId="66" priority="17" stopIfTrue="1" operator="greaterThan">
      <formula>0</formula>
    </cfRule>
  </conditionalFormatting>
  <conditionalFormatting sqref="T708:V709">
    <cfRule type="cellIs" dxfId="65" priority="15" stopIfTrue="1" operator="equal">
      <formula>"NO"</formula>
    </cfRule>
    <cfRule type="cellIs" dxfId="64" priority="16" stopIfTrue="1" operator="equal">
      <formula>"SI"</formula>
    </cfRule>
  </conditionalFormatting>
  <conditionalFormatting sqref="T708:V709">
    <cfRule type="cellIs" dxfId="63" priority="14" stopIfTrue="1" operator="equal">
      <formula>"NO APLICA"</formula>
    </cfRule>
  </conditionalFormatting>
  <conditionalFormatting sqref="T708:V709">
    <cfRule type="cellIs" dxfId="62" priority="13" operator="equal">
      <formula>0</formula>
    </cfRule>
  </conditionalFormatting>
  <conditionalFormatting sqref="C710:G710">
    <cfRule type="cellIs" dxfId="61" priority="12" stopIfTrue="1" operator="greaterThan">
      <formula>0</formula>
    </cfRule>
  </conditionalFormatting>
  <conditionalFormatting sqref="C710:G710">
    <cfRule type="cellIs" dxfId="60" priority="11" operator="equal">
      <formula>0</formula>
    </cfRule>
  </conditionalFormatting>
  <conditionalFormatting sqref="D710">
    <cfRule type="cellIs" dxfId="59" priority="10" stopIfTrue="1" operator="greaterThan">
      <formula>0</formula>
    </cfRule>
  </conditionalFormatting>
  <conditionalFormatting sqref="D710 F710:G710">
    <cfRule type="cellIs" dxfId="58" priority="9" stopIfTrue="1" operator="greaterThan">
      <formula>0</formula>
    </cfRule>
  </conditionalFormatting>
  <conditionalFormatting sqref="K710:M710">
    <cfRule type="cellIs" dxfId="57" priority="8" stopIfTrue="1" operator="greaterThan">
      <formula>0</formula>
    </cfRule>
  </conditionalFormatting>
  <conditionalFormatting sqref="K710:L710">
    <cfRule type="cellIs" dxfId="56" priority="7" operator="notBetween">
      <formula>$Q$17</formula>
      <formula>$R$17</formula>
    </cfRule>
  </conditionalFormatting>
  <conditionalFormatting sqref="K710:M710">
    <cfRule type="cellIs" dxfId="55" priority="6" operator="equal">
      <formula>0</formula>
    </cfRule>
  </conditionalFormatting>
  <conditionalFormatting sqref="T710:V710">
    <cfRule type="cellIs" dxfId="54" priority="5" stopIfTrue="1" operator="greaterThan">
      <formula>0</formula>
    </cfRule>
  </conditionalFormatting>
  <conditionalFormatting sqref="T710:V710">
    <cfRule type="cellIs" dxfId="53" priority="4" operator="equal">
      <formula>0</formula>
    </cfRule>
  </conditionalFormatting>
  <conditionalFormatting sqref="T710:V710">
    <cfRule type="cellIs" dxfId="52" priority="2" stopIfTrue="1" operator="equal">
      <formula>"NO"</formula>
    </cfRule>
    <cfRule type="cellIs" dxfId="51" priority="3" stopIfTrue="1" operator="equal">
      <formula>"SI"</formula>
    </cfRule>
  </conditionalFormatting>
  <conditionalFormatting sqref="T710:V710">
    <cfRule type="cellIs" dxfId="50" priority="1" stopIfTrue="1" operator="equal">
      <formula>"NO APLICA"</formula>
    </cfRule>
  </conditionalFormatting>
  <dataValidations count="2">
    <dataValidation type="whole" allowBlank="1" showInputMessage="1" showErrorMessage="1" errorTitle="ERROR" error="&quot;EL NUMERO DE MODULO ESTA POR FUERA DEL RANGO&quot;" sqref="B14:C15" xr:uid="{00000000-0002-0000-0500-000000000000}">
      <formula1>1</formula1>
      <formula2>D13</formula2>
    </dataValidation>
    <dataValidation type="list" allowBlank="1" showInputMessage="1" showErrorMessage="1" sqref="D15" xr:uid="{00000000-0002-0000-0500-000001000000}">
      <formula1>METEVA</formula1>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3">
    <tabColor rgb="FFFF0000"/>
    <pageSetUpPr fitToPage="1"/>
  </sheetPr>
  <dimension ref="A1:G526"/>
  <sheetViews>
    <sheetView showGridLines="0" topLeftCell="A37" zoomScaleNormal="100" workbookViewId="0">
      <selection activeCell="D45" sqref="D45"/>
    </sheetView>
  </sheetViews>
  <sheetFormatPr baseColWidth="10" defaultColWidth="0" defaultRowHeight="14.4" zeroHeight="1"/>
  <cols>
    <col min="1" max="1" width="3.88671875" style="121" customWidth="1"/>
    <col min="2" max="2" width="8.109375" style="121" customWidth="1"/>
    <col min="3" max="3" width="14" style="121" customWidth="1"/>
    <col min="4" max="4" width="62.109375" style="121" customWidth="1"/>
    <col min="5" max="5" width="14.44140625" style="121" customWidth="1"/>
    <col min="6" max="7" width="11.44140625" style="121" customWidth="1"/>
    <col min="8" max="16384" width="11.44140625" style="121" hidden="1"/>
  </cols>
  <sheetData>
    <row r="1" spans="1:5" s="4" customFormat="1" ht="15" customHeight="1">
      <c r="A1" s="115"/>
      <c r="B1" s="115"/>
      <c r="C1" s="918" t="s">
        <v>0</v>
      </c>
      <c r="D1" s="918"/>
      <c r="E1" s="918"/>
    </row>
    <row r="2" spans="1:5" s="2" customFormat="1" ht="15" customHeight="1">
      <c r="A2" s="117"/>
      <c r="B2" s="117"/>
      <c r="C2" s="918" t="s">
        <v>1</v>
      </c>
      <c r="D2" s="918"/>
      <c r="E2" s="918"/>
    </row>
    <row r="3" spans="1:5" s="2" customFormat="1" ht="15" customHeight="1">
      <c r="A3" s="117"/>
      <c r="B3" s="117"/>
      <c r="C3" s="918" t="s">
        <v>355</v>
      </c>
      <c r="D3" s="918"/>
      <c r="E3" s="918"/>
    </row>
    <row r="4" spans="1:5" s="2" customFormat="1" ht="12.75" customHeight="1">
      <c r="A4" s="117"/>
      <c r="B4" s="117"/>
      <c r="C4" s="918" t="s">
        <v>346</v>
      </c>
      <c r="D4" s="918"/>
      <c r="E4" s="918"/>
    </row>
    <row r="5" spans="1:5" s="2" customFormat="1" ht="13.2">
      <c r="A5" s="117"/>
      <c r="B5" s="116"/>
      <c r="C5" s="116"/>
      <c r="D5" s="3"/>
      <c r="E5" s="53"/>
    </row>
    <row r="6" spans="1:5" s="2" customFormat="1" ht="13.2">
      <c r="A6" s="117"/>
      <c r="B6" s="117"/>
      <c r="C6" s="918" t="s">
        <v>179</v>
      </c>
      <c r="D6" s="918"/>
      <c r="E6" s="918"/>
    </row>
    <row r="7" spans="1:5" s="2" customFormat="1" ht="13.2">
      <c r="A7" s="117"/>
      <c r="B7" s="117"/>
      <c r="C7" s="918" t="s">
        <v>385</v>
      </c>
      <c r="D7" s="918"/>
      <c r="E7" s="918"/>
    </row>
    <row r="8" spans="1:5" s="2" customFormat="1" ht="12.75" customHeight="1">
      <c r="A8" s="117"/>
      <c r="B8" s="116"/>
      <c r="C8" s="116"/>
      <c r="D8" s="3"/>
      <c r="E8" s="53"/>
    </row>
    <row r="9" spans="1:5" s="2" customFormat="1" ht="67.5" customHeight="1">
      <c r="A9" s="117"/>
      <c r="B9" s="117"/>
      <c r="C9" s="918" t="s">
        <v>1046</v>
      </c>
      <c r="D9" s="918"/>
      <c r="E9" s="918"/>
    </row>
    <row r="10" spans="1:5" s="2" customFormat="1" ht="12.75" customHeight="1">
      <c r="A10" s="117"/>
      <c r="B10" s="116"/>
      <c r="C10" s="116"/>
      <c r="D10" s="3"/>
      <c r="E10" s="53"/>
    </row>
    <row r="11" spans="1:5" s="2" customFormat="1" ht="13.2">
      <c r="A11" s="117"/>
      <c r="B11" s="117"/>
      <c r="C11" s="891">
        <v>0</v>
      </c>
      <c r="D11" s="891"/>
      <c r="E11" s="891"/>
    </row>
    <row r="12" spans="1:5" s="2" customFormat="1" ht="15.6">
      <c r="A12" s="117"/>
      <c r="B12" s="118"/>
      <c r="C12" s="118"/>
      <c r="D12" s="119"/>
      <c r="E12" s="53"/>
    </row>
    <row r="13" spans="1:5" s="2" customFormat="1" ht="13.2">
      <c r="A13" s="117"/>
      <c r="B13" s="117"/>
      <c r="C13" s="683" t="s">
        <v>222</v>
      </c>
      <c r="D13" s="683"/>
      <c r="E13" s="683"/>
    </row>
    <row r="14" spans="1:5">
      <c r="A14" s="120"/>
      <c r="B14" s="120"/>
      <c r="C14" s="683" t="s">
        <v>96</v>
      </c>
      <c r="D14" s="683"/>
      <c r="E14" s="683"/>
    </row>
    <row r="15" spans="1:5" ht="15" thickBot="1"/>
    <row r="16" spans="1:5" ht="24" customHeight="1" thickTop="1">
      <c r="B16" s="916" t="s">
        <v>38</v>
      </c>
      <c r="C16" s="916" t="s">
        <v>97</v>
      </c>
      <c r="D16" s="919" t="s">
        <v>15</v>
      </c>
      <c r="E16" s="921" t="s">
        <v>22</v>
      </c>
    </row>
    <row r="17" spans="2:5" ht="24" customHeight="1" thickBot="1">
      <c r="B17" s="917"/>
      <c r="C17" s="917"/>
      <c r="D17" s="920"/>
      <c r="E17" s="922"/>
    </row>
    <row r="18" spans="2:5" ht="4.5" customHeight="1">
      <c r="B18" s="122"/>
      <c r="C18" s="122"/>
      <c r="D18" s="123"/>
      <c r="E18" s="124"/>
    </row>
    <row r="19" spans="2:5">
      <c r="B19" s="125">
        <v>1</v>
      </c>
      <c r="C19" s="125">
        <v>1</v>
      </c>
      <c r="D19" s="126" t="s">
        <v>386</v>
      </c>
      <c r="E19" s="127">
        <v>20</v>
      </c>
    </row>
    <row r="20" spans="2:5">
      <c r="B20" s="125">
        <v>2</v>
      </c>
      <c r="C20" s="125">
        <v>2</v>
      </c>
      <c r="D20" s="126" t="s">
        <v>390</v>
      </c>
      <c r="E20" s="127">
        <v>20</v>
      </c>
    </row>
    <row r="21" spans="2:5">
      <c r="B21" s="125">
        <v>3</v>
      </c>
      <c r="C21" s="125">
        <v>3</v>
      </c>
      <c r="D21" s="126" t="s">
        <v>393</v>
      </c>
      <c r="E21" s="127">
        <v>20</v>
      </c>
    </row>
    <row r="22" spans="2:5">
      <c r="B22" s="125">
        <v>4</v>
      </c>
      <c r="C22" s="125">
        <v>4</v>
      </c>
      <c r="D22" s="126" t="s">
        <v>396</v>
      </c>
      <c r="E22" s="127">
        <v>20</v>
      </c>
    </row>
    <row r="23" spans="2:5">
      <c r="B23" s="125">
        <v>5</v>
      </c>
      <c r="C23" s="125">
        <v>5</v>
      </c>
      <c r="D23" s="126" t="s">
        <v>1032</v>
      </c>
      <c r="E23" s="127">
        <v>20</v>
      </c>
    </row>
    <row r="24" spans="2:5">
      <c r="B24" s="125">
        <v>6</v>
      </c>
      <c r="C24" s="125">
        <v>6</v>
      </c>
      <c r="D24" s="126" t="s">
        <v>403</v>
      </c>
      <c r="E24" s="127">
        <v>20</v>
      </c>
    </row>
    <row r="25" spans="2:5">
      <c r="B25" s="125">
        <v>7</v>
      </c>
      <c r="C25" s="125">
        <v>7</v>
      </c>
      <c r="D25" s="126" t="s">
        <v>407</v>
      </c>
      <c r="E25" s="127">
        <v>20</v>
      </c>
    </row>
    <row r="26" spans="2:5">
      <c r="B26" s="125">
        <v>8</v>
      </c>
      <c r="C26" s="125">
        <v>8</v>
      </c>
      <c r="D26" s="126" t="s">
        <v>412</v>
      </c>
      <c r="E26" s="127">
        <v>20</v>
      </c>
    </row>
    <row r="27" spans="2:5">
      <c r="B27" s="125">
        <v>9</v>
      </c>
      <c r="C27" s="125">
        <v>9</v>
      </c>
      <c r="D27" s="126" t="s">
        <v>413</v>
      </c>
      <c r="E27" s="127">
        <v>20</v>
      </c>
    </row>
    <row r="28" spans="2:5">
      <c r="B28" s="125">
        <v>10</v>
      </c>
      <c r="C28" s="125">
        <v>10</v>
      </c>
      <c r="D28" s="126" t="s">
        <v>417</v>
      </c>
      <c r="E28" s="127">
        <v>20</v>
      </c>
    </row>
    <row r="29" spans="2:5">
      <c r="B29" s="125">
        <v>11</v>
      </c>
      <c r="C29" s="125">
        <v>11</v>
      </c>
      <c r="D29" s="126" t="s">
        <v>421</v>
      </c>
      <c r="E29" s="127">
        <v>20</v>
      </c>
    </row>
    <row r="30" spans="2:5">
      <c r="B30" s="125">
        <v>12</v>
      </c>
      <c r="C30" s="125">
        <v>12</v>
      </c>
      <c r="D30" s="126" t="s">
        <v>422</v>
      </c>
      <c r="E30" s="127">
        <v>20</v>
      </c>
    </row>
    <row r="31" spans="2:5">
      <c r="B31" s="125">
        <v>13</v>
      </c>
      <c r="C31" s="125">
        <v>13</v>
      </c>
      <c r="D31" s="126" t="s">
        <v>425</v>
      </c>
      <c r="E31" s="127">
        <v>20</v>
      </c>
    </row>
    <row r="32" spans="2:5">
      <c r="B32" s="125">
        <v>14</v>
      </c>
      <c r="C32" s="125">
        <v>14</v>
      </c>
      <c r="D32" s="126" t="s">
        <v>429</v>
      </c>
      <c r="E32" s="127">
        <v>20</v>
      </c>
    </row>
    <row r="33" spans="2:5">
      <c r="B33" s="125">
        <v>15</v>
      </c>
      <c r="C33" s="125">
        <v>15</v>
      </c>
      <c r="D33" s="126" t="s">
        <v>433</v>
      </c>
      <c r="E33" s="127">
        <v>20</v>
      </c>
    </row>
    <row r="34" spans="2:5">
      <c r="B34" s="125">
        <v>16</v>
      </c>
      <c r="C34" s="125">
        <v>16</v>
      </c>
      <c r="D34" s="126" t="s">
        <v>438</v>
      </c>
      <c r="E34" s="127">
        <v>0</v>
      </c>
    </row>
    <row r="35" spans="2:5">
      <c r="B35" s="125">
        <v>17</v>
      </c>
      <c r="C35" s="125">
        <v>17</v>
      </c>
      <c r="D35" s="126" t="s">
        <v>442</v>
      </c>
      <c r="E35" s="127">
        <v>20</v>
      </c>
    </row>
    <row r="36" spans="2:5">
      <c r="B36" s="125">
        <v>18</v>
      </c>
      <c r="C36" s="125">
        <v>18</v>
      </c>
      <c r="D36" s="126" t="s">
        <v>445</v>
      </c>
      <c r="E36" s="127">
        <v>20</v>
      </c>
    </row>
    <row r="37" spans="2:5">
      <c r="B37" s="125">
        <v>19</v>
      </c>
      <c r="C37" s="125">
        <v>19</v>
      </c>
      <c r="D37" s="126" t="s">
        <v>446</v>
      </c>
      <c r="E37" s="127">
        <v>20</v>
      </c>
    </row>
    <row r="38" spans="2:5">
      <c r="B38" s="125">
        <v>20</v>
      </c>
      <c r="C38" s="125">
        <v>20</v>
      </c>
      <c r="D38" s="126" t="s">
        <v>450</v>
      </c>
      <c r="E38" s="127">
        <v>20</v>
      </c>
    </row>
    <row r="39" spans="2:5">
      <c r="B39" s="125">
        <v>21</v>
      </c>
      <c r="C39" s="125">
        <v>21</v>
      </c>
      <c r="D39" s="126" t="s">
        <v>1033</v>
      </c>
      <c r="E39" s="127">
        <v>20</v>
      </c>
    </row>
    <row r="40" spans="2:5">
      <c r="B40" s="125">
        <v>22</v>
      </c>
      <c r="C40" s="125">
        <v>22</v>
      </c>
      <c r="D40" s="126" t="s">
        <v>456</v>
      </c>
      <c r="E40" s="127">
        <v>20</v>
      </c>
    </row>
    <row r="41" spans="2:5">
      <c r="B41" s="125">
        <v>23</v>
      </c>
      <c r="C41" s="125">
        <v>23</v>
      </c>
      <c r="D41" s="126" t="s">
        <v>1034</v>
      </c>
      <c r="E41" s="127">
        <v>20</v>
      </c>
    </row>
    <row r="42" spans="2:5">
      <c r="B42" s="125">
        <v>24</v>
      </c>
      <c r="C42" s="125">
        <v>24</v>
      </c>
      <c r="D42" s="126" t="s">
        <v>463</v>
      </c>
      <c r="E42" s="127">
        <v>20</v>
      </c>
    </row>
    <row r="43" spans="2:5">
      <c r="B43" s="125">
        <v>25</v>
      </c>
      <c r="C43" s="125">
        <v>25</v>
      </c>
      <c r="D43" s="126" t="s">
        <v>466</v>
      </c>
      <c r="E43" s="127">
        <v>20</v>
      </c>
    </row>
    <row r="44" spans="2:5">
      <c r="B44" s="125">
        <v>26</v>
      </c>
      <c r="C44" s="125">
        <v>26</v>
      </c>
      <c r="D44" s="126" t="s">
        <v>469</v>
      </c>
      <c r="E44" s="127">
        <v>20</v>
      </c>
    </row>
    <row r="45" spans="2:5">
      <c r="B45" s="125">
        <v>27</v>
      </c>
      <c r="C45" s="125">
        <v>27</v>
      </c>
      <c r="D45" s="126" t="s">
        <v>1035</v>
      </c>
      <c r="E45" s="127">
        <v>20</v>
      </c>
    </row>
    <row r="46" spans="2:5">
      <c r="B46" s="125">
        <v>28</v>
      </c>
      <c r="C46" s="125">
        <v>28</v>
      </c>
      <c r="D46" s="126" t="s">
        <v>1036</v>
      </c>
      <c r="E46" s="127">
        <v>20</v>
      </c>
    </row>
    <row r="47" spans="2:5">
      <c r="B47" s="125">
        <v>29</v>
      </c>
      <c r="C47" s="125">
        <v>29</v>
      </c>
      <c r="D47" s="126" t="s">
        <v>438</v>
      </c>
      <c r="E47" s="127">
        <v>20</v>
      </c>
    </row>
    <row r="48" spans="2:5">
      <c r="B48" s="125">
        <v>30</v>
      </c>
      <c r="C48" s="125">
        <v>30</v>
      </c>
      <c r="D48" s="126" t="s">
        <v>1037</v>
      </c>
      <c r="E48" s="127">
        <v>20</v>
      </c>
    </row>
    <row r="49" spans="2:5">
      <c r="B49" s="125">
        <v>31</v>
      </c>
      <c r="C49" s="125">
        <v>31</v>
      </c>
      <c r="D49" s="126" t="s">
        <v>479</v>
      </c>
      <c r="E49" s="127">
        <v>20</v>
      </c>
    </row>
    <row r="50" spans="2:5">
      <c r="B50" s="125">
        <v>32</v>
      </c>
      <c r="C50" s="125">
        <v>32</v>
      </c>
      <c r="D50" s="126" t="s">
        <v>483</v>
      </c>
      <c r="E50" s="127">
        <v>20</v>
      </c>
    </row>
    <row r="51" spans="2:5">
      <c r="B51" s="125">
        <v>33</v>
      </c>
      <c r="C51" s="125">
        <v>33</v>
      </c>
      <c r="D51" s="126" t="s">
        <v>486</v>
      </c>
      <c r="E51" s="127">
        <v>20</v>
      </c>
    </row>
    <row r="52" spans="2:5">
      <c r="B52" s="125">
        <v>34</v>
      </c>
      <c r="C52" s="125">
        <v>34</v>
      </c>
      <c r="D52" s="126" t="s">
        <v>491</v>
      </c>
      <c r="E52" s="127">
        <v>20</v>
      </c>
    </row>
    <row r="53" spans="2:5">
      <c r="B53" s="125">
        <v>35</v>
      </c>
      <c r="C53" s="125">
        <v>35</v>
      </c>
      <c r="D53" s="126" t="s">
        <v>494</v>
      </c>
      <c r="E53" s="127">
        <v>20</v>
      </c>
    </row>
    <row r="54" spans="2:5">
      <c r="B54" s="125">
        <v>36</v>
      </c>
      <c r="C54" s="125">
        <v>36</v>
      </c>
      <c r="D54" s="126" t="s">
        <v>497</v>
      </c>
      <c r="E54" s="127">
        <v>20</v>
      </c>
    </row>
    <row r="55" spans="2:5">
      <c r="B55" s="125">
        <v>37</v>
      </c>
      <c r="C55" s="125">
        <v>37</v>
      </c>
      <c r="D55" s="126" t="s">
        <v>501</v>
      </c>
      <c r="E55" s="127">
        <v>20</v>
      </c>
    </row>
    <row r="56" spans="2:5">
      <c r="B56" s="125">
        <v>38</v>
      </c>
      <c r="C56" s="125">
        <v>38</v>
      </c>
      <c r="D56" s="126" t="s">
        <v>1038</v>
      </c>
      <c r="E56" s="127">
        <v>20</v>
      </c>
    </row>
    <row r="57" spans="2:5">
      <c r="B57" s="125">
        <v>39</v>
      </c>
      <c r="C57" s="125">
        <v>39</v>
      </c>
      <c r="D57" s="126" t="s">
        <v>506</v>
      </c>
      <c r="E57" s="127">
        <v>20</v>
      </c>
    </row>
    <row r="58" spans="2:5">
      <c r="B58" s="125">
        <v>40</v>
      </c>
      <c r="C58" s="125">
        <v>40</v>
      </c>
      <c r="D58" s="126" t="s">
        <v>507</v>
      </c>
      <c r="E58" s="127">
        <v>20</v>
      </c>
    </row>
    <row r="59" spans="2:5">
      <c r="B59" s="125">
        <v>41</v>
      </c>
      <c r="C59" s="125">
        <v>43</v>
      </c>
      <c r="D59" s="126" t="s">
        <v>512</v>
      </c>
      <c r="E59" s="127">
        <v>20</v>
      </c>
    </row>
    <row r="60" spans="2:5">
      <c r="B60" s="125">
        <v>42</v>
      </c>
      <c r="C60" s="125">
        <v>44</v>
      </c>
      <c r="D60" s="126" t="s">
        <v>1039</v>
      </c>
      <c r="E60" s="127">
        <v>20</v>
      </c>
    </row>
    <row r="61" spans="2:5">
      <c r="B61" s="125">
        <v>43</v>
      </c>
      <c r="C61" s="125">
        <v>46</v>
      </c>
      <c r="D61" s="126" t="s">
        <v>517</v>
      </c>
      <c r="E61" s="127">
        <v>20</v>
      </c>
    </row>
    <row r="62" spans="2:5">
      <c r="B62" s="125">
        <v>44</v>
      </c>
      <c r="C62" s="125">
        <v>47</v>
      </c>
      <c r="D62" s="126" t="s">
        <v>520</v>
      </c>
      <c r="E62" s="127">
        <v>20</v>
      </c>
    </row>
    <row r="63" spans="2:5">
      <c r="B63" s="125">
        <v>45</v>
      </c>
      <c r="C63" s="125">
        <v>48</v>
      </c>
      <c r="D63" s="126" t="s">
        <v>523</v>
      </c>
      <c r="E63" s="127">
        <v>20</v>
      </c>
    </row>
    <row r="64" spans="2:5">
      <c r="B64" s="125">
        <v>46</v>
      </c>
      <c r="C64" s="125">
        <v>49</v>
      </c>
      <c r="D64" s="126" t="s">
        <v>526</v>
      </c>
      <c r="E64" s="127">
        <v>20</v>
      </c>
    </row>
    <row r="65" spans="2:5">
      <c r="B65" s="125">
        <v>47</v>
      </c>
      <c r="C65" s="125">
        <v>50</v>
      </c>
      <c r="D65" s="126" t="s">
        <v>1040</v>
      </c>
      <c r="E65" s="127">
        <v>20</v>
      </c>
    </row>
    <row r="66" spans="2:5">
      <c r="B66" s="125">
        <v>48</v>
      </c>
      <c r="C66" s="125">
        <v>51</v>
      </c>
      <c r="D66" s="126" t="s">
        <v>531</v>
      </c>
      <c r="E66" s="127">
        <v>20</v>
      </c>
    </row>
    <row r="67" spans="2:5">
      <c r="B67" s="125">
        <v>49</v>
      </c>
      <c r="C67" s="125">
        <v>52</v>
      </c>
      <c r="D67" s="126" t="s">
        <v>535</v>
      </c>
      <c r="E67" s="127">
        <v>20</v>
      </c>
    </row>
    <row r="68" spans="2:5">
      <c r="B68" s="125">
        <v>50</v>
      </c>
      <c r="C68" s="125">
        <v>53</v>
      </c>
      <c r="D68" s="126" t="s">
        <v>539</v>
      </c>
      <c r="E68" s="127">
        <v>20</v>
      </c>
    </row>
    <row r="69" spans="2:5">
      <c r="B69" s="125">
        <v>51</v>
      </c>
      <c r="C69" s="125">
        <v>55</v>
      </c>
      <c r="D69" s="126" t="s">
        <v>1041</v>
      </c>
      <c r="E69" s="127">
        <v>20</v>
      </c>
    </row>
    <row r="70" spans="2:5">
      <c r="B70" s="125">
        <v>52</v>
      </c>
      <c r="C70" s="125">
        <v>56</v>
      </c>
      <c r="D70" s="126" t="s">
        <v>544</v>
      </c>
      <c r="E70" s="127">
        <v>20</v>
      </c>
    </row>
    <row r="71" spans="2:5">
      <c r="B71" s="125">
        <v>53</v>
      </c>
      <c r="C71" s="125">
        <v>57</v>
      </c>
      <c r="D71" s="126" t="s">
        <v>548</v>
      </c>
      <c r="E71" s="127">
        <v>20</v>
      </c>
    </row>
    <row r="72" spans="2:5">
      <c r="B72" s="125">
        <v>54</v>
      </c>
      <c r="C72" s="125">
        <v>58</v>
      </c>
      <c r="D72" s="126" t="s">
        <v>1042</v>
      </c>
      <c r="E72" s="127">
        <v>20</v>
      </c>
    </row>
    <row r="73" spans="2:5">
      <c r="B73" s="125">
        <v>55</v>
      </c>
      <c r="C73" s="125">
        <v>59</v>
      </c>
      <c r="D73" s="126" t="s">
        <v>554</v>
      </c>
      <c r="E73" s="127">
        <v>20</v>
      </c>
    </row>
    <row r="74" spans="2:5">
      <c r="B74" s="125">
        <v>56</v>
      </c>
      <c r="C74" s="125">
        <v>60</v>
      </c>
      <c r="D74" s="126" t="s">
        <v>559</v>
      </c>
      <c r="E74" s="127">
        <v>20</v>
      </c>
    </row>
    <row r="75" spans="2:5">
      <c r="B75" s="125">
        <v>57</v>
      </c>
      <c r="C75" s="125">
        <v>61</v>
      </c>
      <c r="D75" s="126" t="s">
        <v>563</v>
      </c>
      <c r="E75" s="127">
        <v>20</v>
      </c>
    </row>
    <row r="76" spans="2:5">
      <c r="B76" s="125">
        <v>58</v>
      </c>
      <c r="C76" s="125">
        <v>63</v>
      </c>
      <c r="D76" s="126" t="s">
        <v>567</v>
      </c>
      <c r="E76" s="127">
        <v>20</v>
      </c>
    </row>
    <row r="77" spans="2:5">
      <c r="B77" s="125">
        <v>59</v>
      </c>
      <c r="C77" s="125">
        <v>64</v>
      </c>
      <c r="D77" s="126" t="s">
        <v>568</v>
      </c>
      <c r="E77" s="127">
        <v>20</v>
      </c>
    </row>
    <row r="78" spans="2:5">
      <c r="B78" s="125">
        <v>60</v>
      </c>
      <c r="C78" s="125">
        <v>65</v>
      </c>
      <c r="D78" s="126" t="s">
        <v>1043</v>
      </c>
      <c r="E78" s="127">
        <v>20</v>
      </c>
    </row>
    <row r="79" spans="2:5">
      <c r="B79" s="125">
        <v>61</v>
      </c>
      <c r="C79" s="125">
        <v>66</v>
      </c>
      <c r="D79" s="126" t="s">
        <v>573</v>
      </c>
      <c r="E79" s="127">
        <v>20</v>
      </c>
    </row>
    <row r="80" spans="2:5">
      <c r="B80" s="125">
        <v>62</v>
      </c>
      <c r="C80" s="125">
        <v>67</v>
      </c>
      <c r="D80" s="126" t="s">
        <v>577</v>
      </c>
      <c r="E80" s="127">
        <v>20</v>
      </c>
    </row>
    <row r="81" spans="2:5">
      <c r="B81" s="125">
        <v>63</v>
      </c>
      <c r="C81" s="125">
        <v>68</v>
      </c>
      <c r="D81" s="126" t="s">
        <v>1044</v>
      </c>
      <c r="E81" s="127">
        <v>20</v>
      </c>
    </row>
    <row r="82" spans="2:5"/>
    <row r="83" spans="2:5"/>
    <row r="84" spans="2:5"/>
    <row r="85" spans="2:5"/>
    <row r="86" spans="2:5"/>
    <row r="87" spans="2:5"/>
    <row r="88" spans="2:5"/>
    <row r="89" spans="2:5"/>
    <row r="90" spans="2:5"/>
    <row r="91" spans="2:5"/>
    <row r="92" spans="2:5"/>
    <row r="93" spans="2:5"/>
    <row r="94" spans="2:5"/>
    <row r="95" spans="2:5"/>
    <row r="96" spans="2:5"/>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4">
    <mergeCell ref="B16:B17"/>
    <mergeCell ref="C9:E9"/>
    <mergeCell ref="C1:E1"/>
    <mergeCell ref="C2:E2"/>
    <mergeCell ref="C3:E3"/>
    <mergeCell ref="C4:E4"/>
    <mergeCell ref="C6:E6"/>
    <mergeCell ref="C7:E7"/>
    <mergeCell ref="C11:E11"/>
    <mergeCell ref="C13:E13"/>
    <mergeCell ref="C14:E14"/>
    <mergeCell ref="C16:C17"/>
    <mergeCell ref="D16:D17"/>
    <mergeCell ref="E16:E17"/>
  </mergeCells>
  <conditionalFormatting sqref="B19:E81">
    <cfRule type="expression" dxfId="49" priority="22"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tabColor rgb="FFFF0000"/>
    <pageSetUpPr fitToPage="1"/>
  </sheetPr>
  <dimension ref="A1:H514"/>
  <sheetViews>
    <sheetView showGridLines="0" topLeftCell="A33" zoomScale="112" zoomScaleNormal="112" workbookViewId="0">
      <selection activeCell="F34" sqref="F34"/>
    </sheetView>
  </sheetViews>
  <sheetFormatPr baseColWidth="10" defaultColWidth="0" defaultRowHeight="14.4" zeroHeight="1"/>
  <cols>
    <col min="1" max="1" width="3.88671875" style="121" customWidth="1"/>
    <col min="2" max="2" width="6.6640625" style="121" customWidth="1"/>
    <col min="3" max="3" width="14" style="121" customWidth="1"/>
    <col min="4" max="4" width="61.44140625" style="121" customWidth="1"/>
    <col min="5" max="5" width="16.6640625" style="121" customWidth="1"/>
    <col min="6" max="6" width="14.44140625" style="121" customWidth="1"/>
    <col min="7" max="8" width="11.44140625" style="121" customWidth="1"/>
    <col min="9" max="16384" width="11.44140625" style="121" hidden="1"/>
  </cols>
  <sheetData>
    <row r="1" spans="1:6" s="4" customFormat="1" ht="15" customHeight="1">
      <c r="A1" s="115"/>
      <c r="B1" s="115"/>
      <c r="C1" s="918" t="s">
        <v>0</v>
      </c>
      <c r="D1" s="918"/>
      <c r="E1" s="918"/>
      <c r="F1" s="918"/>
    </row>
    <row r="2" spans="1:6" s="2" customFormat="1" ht="15" customHeight="1">
      <c r="A2" s="117"/>
      <c r="B2" s="117"/>
      <c r="C2" s="918" t="s">
        <v>1</v>
      </c>
      <c r="D2" s="918"/>
      <c r="E2" s="918"/>
      <c r="F2" s="918"/>
    </row>
    <row r="3" spans="1:6" s="2" customFormat="1" ht="15" customHeight="1">
      <c r="A3" s="117"/>
      <c r="B3" s="117"/>
      <c r="C3" s="918" t="s">
        <v>355</v>
      </c>
      <c r="D3" s="918"/>
      <c r="E3" s="918"/>
      <c r="F3" s="918"/>
    </row>
    <row r="4" spans="1:6" s="2" customFormat="1" ht="12.75" customHeight="1">
      <c r="A4" s="117"/>
      <c r="B4" s="117"/>
      <c r="C4" s="918" t="s">
        <v>346</v>
      </c>
      <c r="D4" s="918"/>
      <c r="E4" s="918"/>
      <c r="F4" s="918"/>
    </row>
    <row r="5" spans="1:6" s="2" customFormat="1" ht="13.2">
      <c r="A5" s="117"/>
      <c r="B5" s="116"/>
      <c r="C5" s="116"/>
      <c r="D5" s="3"/>
      <c r="E5" s="53"/>
      <c r="F5" s="53"/>
    </row>
    <row r="6" spans="1:6" s="2" customFormat="1" ht="13.2">
      <c r="A6" s="117"/>
      <c r="B6" s="117"/>
      <c r="C6" s="918" t="s">
        <v>179</v>
      </c>
      <c r="D6" s="918"/>
      <c r="E6" s="918"/>
      <c r="F6" s="918"/>
    </row>
    <row r="7" spans="1:6" s="2" customFormat="1" ht="13.2">
      <c r="A7" s="117"/>
      <c r="B7" s="117"/>
      <c r="C7" s="918" t="s">
        <v>385</v>
      </c>
      <c r="D7" s="918"/>
      <c r="E7" s="918"/>
      <c r="F7" s="918"/>
    </row>
    <row r="8" spans="1:6" s="2" customFormat="1" ht="12.75" customHeight="1">
      <c r="A8" s="117"/>
      <c r="B8" s="116"/>
      <c r="C8" s="116"/>
      <c r="D8" s="3"/>
      <c r="E8" s="53"/>
      <c r="F8" s="53"/>
    </row>
    <row r="9" spans="1:6" s="2" customFormat="1" ht="67.5" customHeight="1">
      <c r="A9" s="117"/>
      <c r="B9" s="117"/>
      <c r="C9" s="918" t="s">
        <v>1046</v>
      </c>
      <c r="D9" s="918"/>
      <c r="E9" s="918"/>
      <c r="F9" s="918"/>
    </row>
    <row r="10" spans="1:6" s="2" customFormat="1" ht="12.75" customHeight="1">
      <c r="A10" s="117"/>
      <c r="B10" s="116"/>
      <c r="C10" s="116"/>
      <c r="D10" s="3"/>
      <c r="E10" s="53"/>
      <c r="F10" s="53"/>
    </row>
    <row r="11" spans="1:6" s="2" customFormat="1" ht="13.2">
      <c r="A11" s="117"/>
      <c r="B11" s="117"/>
      <c r="C11" s="891">
        <v>0</v>
      </c>
      <c r="D11" s="891"/>
      <c r="E11" s="891"/>
      <c r="F11" s="891"/>
    </row>
    <row r="12" spans="1:6" s="2" customFormat="1" ht="15.6">
      <c r="A12" s="117"/>
      <c r="B12" s="118"/>
      <c r="C12" s="118"/>
      <c r="D12" s="119"/>
      <c r="E12" s="53"/>
      <c r="F12" s="53"/>
    </row>
    <row r="13" spans="1:6" s="2" customFormat="1" ht="13.2">
      <c r="A13" s="117"/>
      <c r="B13" s="117"/>
      <c r="C13" s="683" t="s">
        <v>222</v>
      </c>
      <c r="D13" s="683"/>
      <c r="E13" s="683"/>
      <c r="F13" s="683"/>
    </row>
    <row r="14" spans="1:6">
      <c r="A14" s="120"/>
      <c r="B14" s="120"/>
      <c r="C14" s="683" t="s">
        <v>286</v>
      </c>
      <c r="D14" s="683"/>
      <c r="E14" s="683"/>
      <c r="F14" s="683"/>
    </row>
    <row r="15" spans="1:6" ht="15" thickBot="1"/>
    <row r="16" spans="1:6" ht="24" customHeight="1" thickTop="1">
      <c r="B16" s="916" t="s">
        <v>38</v>
      </c>
      <c r="C16" s="916" t="s">
        <v>97</v>
      </c>
      <c r="D16" s="919" t="s">
        <v>15</v>
      </c>
      <c r="E16" s="581" t="s">
        <v>317</v>
      </c>
      <c r="F16" s="581" t="s">
        <v>318</v>
      </c>
    </row>
    <row r="17" spans="2:6" ht="24" customHeight="1" thickBot="1">
      <c r="B17" s="917"/>
      <c r="C17" s="917"/>
      <c r="D17" s="920"/>
      <c r="E17" s="582" t="s">
        <v>319</v>
      </c>
      <c r="F17" s="582" t="s">
        <v>22</v>
      </c>
    </row>
    <row r="18" spans="2:6" ht="4.5" customHeight="1">
      <c r="B18" s="122"/>
      <c r="C18" s="122"/>
      <c r="D18" s="123"/>
      <c r="E18" s="124"/>
      <c r="F18" s="124"/>
    </row>
    <row r="19" spans="2:6">
      <c r="B19" s="125">
        <v>1</v>
      </c>
      <c r="C19" s="125">
        <v>1</v>
      </c>
      <c r="D19" s="126" t="s">
        <v>386</v>
      </c>
      <c r="E19" s="377" t="s">
        <v>6</v>
      </c>
      <c r="F19" s="127">
        <v>10</v>
      </c>
    </row>
    <row r="20" spans="2:6">
      <c r="B20" s="125">
        <v>2</v>
      </c>
      <c r="C20" s="125">
        <v>2</v>
      </c>
      <c r="D20" s="126" t="s">
        <v>390</v>
      </c>
      <c r="E20" s="377" t="s">
        <v>6</v>
      </c>
      <c r="F20" s="127">
        <v>10</v>
      </c>
    </row>
    <row r="21" spans="2:6">
      <c r="B21" s="125">
        <v>3</v>
      </c>
      <c r="C21" s="125">
        <v>3</v>
      </c>
      <c r="D21" s="126" t="s">
        <v>393</v>
      </c>
      <c r="E21" s="377" t="s">
        <v>6</v>
      </c>
      <c r="F21" s="127">
        <v>10</v>
      </c>
    </row>
    <row r="22" spans="2:6">
      <c r="B22" s="125">
        <v>4</v>
      </c>
      <c r="C22" s="125">
        <v>4</v>
      </c>
      <c r="D22" s="126" t="s">
        <v>396</v>
      </c>
      <c r="E22" s="377" t="s">
        <v>6</v>
      </c>
      <c r="F22" s="127">
        <v>10</v>
      </c>
    </row>
    <row r="23" spans="2:6">
      <c r="B23" s="125">
        <v>5</v>
      </c>
      <c r="C23" s="125">
        <v>5</v>
      </c>
      <c r="D23" s="126" t="s">
        <v>1032</v>
      </c>
      <c r="E23" s="377" t="s">
        <v>6</v>
      </c>
      <c r="F23" s="127">
        <v>10</v>
      </c>
    </row>
    <row r="24" spans="2:6">
      <c r="B24" s="125">
        <v>6</v>
      </c>
      <c r="C24" s="125">
        <v>6</v>
      </c>
      <c r="D24" s="126" t="s">
        <v>403</v>
      </c>
      <c r="E24" s="377" t="s">
        <v>6</v>
      </c>
      <c r="F24" s="127">
        <v>10</v>
      </c>
    </row>
    <row r="25" spans="2:6">
      <c r="B25" s="125">
        <v>7</v>
      </c>
      <c r="C25" s="125">
        <v>7</v>
      </c>
      <c r="D25" s="126" t="s">
        <v>407</v>
      </c>
      <c r="E25" s="377" t="s">
        <v>6</v>
      </c>
      <c r="F25" s="127">
        <v>10</v>
      </c>
    </row>
    <row r="26" spans="2:6">
      <c r="B26" s="125">
        <v>8</v>
      </c>
      <c r="C26" s="125">
        <v>8</v>
      </c>
      <c r="D26" s="126" t="s">
        <v>412</v>
      </c>
      <c r="E26" s="377" t="s">
        <v>6</v>
      </c>
      <c r="F26" s="127">
        <v>10</v>
      </c>
    </row>
    <row r="27" spans="2:6">
      <c r="B27" s="125">
        <v>9</v>
      </c>
      <c r="C27" s="125">
        <v>9</v>
      </c>
      <c r="D27" s="126" t="s">
        <v>413</v>
      </c>
      <c r="E27" s="377" t="s">
        <v>6</v>
      </c>
      <c r="F27" s="127">
        <v>10</v>
      </c>
    </row>
    <row r="28" spans="2:6">
      <c r="B28" s="125">
        <v>10</v>
      </c>
      <c r="C28" s="125">
        <v>10</v>
      </c>
      <c r="D28" s="126" t="s">
        <v>417</v>
      </c>
      <c r="E28" s="377" t="s">
        <v>6</v>
      </c>
      <c r="F28" s="127">
        <v>10</v>
      </c>
    </row>
    <row r="29" spans="2:6">
      <c r="B29" s="125">
        <v>11</v>
      </c>
      <c r="C29" s="125">
        <v>11</v>
      </c>
      <c r="D29" s="126" t="s">
        <v>421</v>
      </c>
      <c r="E29" s="377" t="s">
        <v>6</v>
      </c>
      <c r="F29" s="127">
        <v>10</v>
      </c>
    </row>
    <row r="30" spans="2:6">
      <c r="B30" s="125">
        <v>12</v>
      </c>
      <c r="C30" s="125">
        <v>12</v>
      </c>
      <c r="D30" s="126" t="s">
        <v>422</v>
      </c>
      <c r="E30" s="377" t="s">
        <v>6</v>
      </c>
      <c r="F30" s="127">
        <v>10</v>
      </c>
    </row>
    <row r="31" spans="2:6">
      <c r="B31" s="125">
        <v>13</v>
      </c>
      <c r="C31" s="125">
        <v>13</v>
      </c>
      <c r="D31" s="126" t="s">
        <v>425</v>
      </c>
      <c r="E31" s="377" t="s">
        <v>6</v>
      </c>
      <c r="F31" s="127">
        <v>10</v>
      </c>
    </row>
    <row r="32" spans="2:6">
      <c r="B32" s="125">
        <v>14</v>
      </c>
      <c r="C32" s="125">
        <v>14</v>
      </c>
      <c r="D32" s="126" t="s">
        <v>429</v>
      </c>
      <c r="E32" s="377" t="s">
        <v>6</v>
      </c>
      <c r="F32" s="127">
        <v>10</v>
      </c>
    </row>
    <row r="33" spans="2:6">
      <c r="B33" s="125">
        <v>15</v>
      </c>
      <c r="C33" s="125">
        <v>15</v>
      </c>
      <c r="D33" s="126" t="s">
        <v>433</v>
      </c>
      <c r="E33" s="377" t="s">
        <v>6</v>
      </c>
      <c r="F33" s="127">
        <v>10</v>
      </c>
    </row>
    <row r="34" spans="2:6">
      <c r="B34" s="125">
        <v>16</v>
      </c>
      <c r="C34" s="125">
        <v>16</v>
      </c>
      <c r="D34" s="126" t="s">
        <v>438</v>
      </c>
      <c r="E34" s="377" t="s">
        <v>6</v>
      </c>
      <c r="F34" s="127">
        <v>10</v>
      </c>
    </row>
    <row r="35" spans="2:6">
      <c r="B35" s="125">
        <v>17</v>
      </c>
      <c r="C35" s="125">
        <v>17</v>
      </c>
      <c r="D35" s="126" t="s">
        <v>442</v>
      </c>
      <c r="E35" s="377" t="s">
        <v>6</v>
      </c>
      <c r="F35" s="127">
        <v>10</v>
      </c>
    </row>
    <row r="36" spans="2:6">
      <c r="B36" s="125">
        <v>18</v>
      </c>
      <c r="C36" s="125">
        <v>18</v>
      </c>
      <c r="D36" s="126" t="s">
        <v>445</v>
      </c>
      <c r="E36" s="377" t="s">
        <v>6</v>
      </c>
      <c r="F36" s="127">
        <v>10</v>
      </c>
    </row>
    <row r="37" spans="2:6">
      <c r="B37" s="125">
        <v>19</v>
      </c>
      <c r="C37" s="125">
        <v>19</v>
      </c>
      <c r="D37" s="126" t="s">
        <v>446</v>
      </c>
      <c r="E37" s="377" t="s">
        <v>6</v>
      </c>
      <c r="F37" s="127">
        <v>10</v>
      </c>
    </row>
    <row r="38" spans="2:6">
      <c r="B38" s="125">
        <v>20</v>
      </c>
      <c r="C38" s="125">
        <v>20</v>
      </c>
      <c r="D38" s="126" t="s">
        <v>450</v>
      </c>
      <c r="E38" s="377" t="s">
        <v>6</v>
      </c>
      <c r="F38" s="127">
        <v>10</v>
      </c>
    </row>
    <row r="39" spans="2:6">
      <c r="B39" s="125">
        <v>21</v>
      </c>
      <c r="C39" s="125">
        <v>21</v>
      </c>
      <c r="D39" s="126" t="s">
        <v>1033</v>
      </c>
      <c r="E39" s="377" t="s">
        <v>6</v>
      </c>
      <c r="F39" s="127">
        <v>10</v>
      </c>
    </row>
    <row r="40" spans="2:6">
      <c r="B40" s="125">
        <v>22</v>
      </c>
      <c r="C40" s="125">
        <v>22</v>
      </c>
      <c r="D40" s="126" t="s">
        <v>456</v>
      </c>
      <c r="E40" s="377" t="s">
        <v>6</v>
      </c>
      <c r="F40" s="127">
        <v>10</v>
      </c>
    </row>
    <row r="41" spans="2:6">
      <c r="B41" s="125">
        <v>23</v>
      </c>
      <c r="C41" s="125">
        <v>23</v>
      </c>
      <c r="D41" s="126" t="s">
        <v>1034</v>
      </c>
      <c r="E41" s="377" t="s">
        <v>6</v>
      </c>
      <c r="F41" s="127">
        <v>10</v>
      </c>
    </row>
    <row r="42" spans="2:6">
      <c r="B42" s="125">
        <v>24</v>
      </c>
      <c r="C42" s="125">
        <v>24</v>
      </c>
      <c r="D42" s="126" t="s">
        <v>463</v>
      </c>
      <c r="E42" s="377" t="s">
        <v>6</v>
      </c>
      <c r="F42" s="127">
        <v>10</v>
      </c>
    </row>
    <row r="43" spans="2:6">
      <c r="B43" s="125">
        <v>25</v>
      </c>
      <c r="C43" s="125">
        <v>25</v>
      </c>
      <c r="D43" s="126" t="s">
        <v>466</v>
      </c>
      <c r="E43" s="377" t="s">
        <v>6</v>
      </c>
      <c r="F43" s="127">
        <v>10</v>
      </c>
    </row>
    <row r="44" spans="2:6">
      <c r="B44" s="125">
        <v>26</v>
      </c>
      <c r="C44" s="125">
        <v>26</v>
      </c>
      <c r="D44" s="126" t="s">
        <v>469</v>
      </c>
      <c r="E44" s="377" t="s">
        <v>6</v>
      </c>
      <c r="F44" s="127">
        <v>10</v>
      </c>
    </row>
    <row r="45" spans="2:6">
      <c r="B45" s="125">
        <v>27</v>
      </c>
      <c r="C45" s="125">
        <v>27</v>
      </c>
      <c r="D45" s="126" t="s">
        <v>1035</v>
      </c>
      <c r="E45" s="377" t="s">
        <v>6</v>
      </c>
      <c r="F45" s="127">
        <v>10</v>
      </c>
    </row>
    <row r="46" spans="2:6">
      <c r="B46" s="125">
        <v>28</v>
      </c>
      <c r="C46" s="125">
        <v>28</v>
      </c>
      <c r="D46" s="126" t="s">
        <v>1036</v>
      </c>
      <c r="E46" s="377" t="s">
        <v>6</v>
      </c>
      <c r="F46" s="127">
        <v>10</v>
      </c>
    </row>
    <row r="47" spans="2:6">
      <c r="B47" s="125">
        <v>29</v>
      </c>
      <c r="C47" s="125">
        <v>29</v>
      </c>
      <c r="D47" s="126" t="s">
        <v>438</v>
      </c>
      <c r="E47" s="377" t="s">
        <v>6</v>
      </c>
      <c r="F47" s="127">
        <v>10</v>
      </c>
    </row>
    <row r="48" spans="2:6">
      <c r="B48" s="125">
        <v>30</v>
      </c>
      <c r="C48" s="125">
        <v>30</v>
      </c>
      <c r="D48" s="126" t="s">
        <v>1037</v>
      </c>
      <c r="E48" s="377" t="s">
        <v>6</v>
      </c>
      <c r="F48" s="127">
        <v>10</v>
      </c>
    </row>
    <row r="49" spans="2:6">
      <c r="B49" s="125">
        <v>31</v>
      </c>
      <c r="C49" s="125">
        <v>31</v>
      </c>
      <c r="D49" s="126" t="s">
        <v>479</v>
      </c>
      <c r="E49" s="377" t="s">
        <v>6</v>
      </c>
      <c r="F49" s="127">
        <v>10</v>
      </c>
    </row>
    <row r="50" spans="2:6">
      <c r="B50" s="125">
        <v>32</v>
      </c>
      <c r="C50" s="125">
        <v>32</v>
      </c>
      <c r="D50" s="126" t="s">
        <v>483</v>
      </c>
      <c r="E50" s="377" t="s">
        <v>6</v>
      </c>
      <c r="F50" s="127">
        <v>10</v>
      </c>
    </row>
    <row r="51" spans="2:6">
      <c r="B51" s="125">
        <v>33</v>
      </c>
      <c r="C51" s="125">
        <v>33</v>
      </c>
      <c r="D51" s="126" t="s">
        <v>486</v>
      </c>
      <c r="E51" s="377" t="s">
        <v>6</v>
      </c>
      <c r="F51" s="127">
        <v>10</v>
      </c>
    </row>
    <row r="52" spans="2:6">
      <c r="B52" s="125">
        <v>34</v>
      </c>
      <c r="C52" s="125">
        <v>34</v>
      </c>
      <c r="D52" s="126" t="s">
        <v>491</v>
      </c>
      <c r="E52" s="377" t="s">
        <v>6</v>
      </c>
      <c r="F52" s="127">
        <v>10</v>
      </c>
    </row>
    <row r="53" spans="2:6">
      <c r="B53" s="125">
        <v>35</v>
      </c>
      <c r="C53" s="125">
        <v>35</v>
      </c>
      <c r="D53" s="126" t="s">
        <v>494</v>
      </c>
      <c r="E53" s="377" t="s">
        <v>6</v>
      </c>
      <c r="F53" s="127">
        <v>10</v>
      </c>
    </row>
    <row r="54" spans="2:6">
      <c r="B54" s="125">
        <v>36</v>
      </c>
      <c r="C54" s="125">
        <v>36</v>
      </c>
      <c r="D54" s="126" t="s">
        <v>497</v>
      </c>
      <c r="E54" s="377" t="s">
        <v>6</v>
      </c>
      <c r="F54" s="127">
        <v>10</v>
      </c>
    </row>
    <row r="55" spans="2:6">
      <c r="B55" s="125">
        <v>37</v>
      </c>
      <c r="C55" s="125">
        <v>37</v>
      </c>
      <c r="D55" s="126" t="s">
        <v>501</v>
      </c>
      <c r="E55" s="377" t="s">
        <v>6</v>
      </c>
      <c r="F55" s="127">
        <v>10</v>
      </c>
    </row>
    <row r="56" spans="2:6">
      <c r="B56" s="125">
        <v>38</v>
      </c>
      <c r="C56" s="125">
        <v>38</v>
      </c>
      <c r="D56" s="126" t="s">
        <v>1038</v>
      </c>
      <c r="E56" s="377" t="s">
        <v>6</v>
      </c>
      <c r="F56" s="127">
        <v>10</v>
      </c>
    </row>
    <row r="57" spans="2:6">
      <c r="B57" s="125">
        <v>39</v>
      </c>
      <c r="C57" s="125">
        <v>39</v>
      </c>
      <c r="D57" s="126" t="s">
        <v>506</v>
      </c>
      <c r="E57" s="377" t="s">
        <v>6</v>
      </c>
      <c r="F57" s="127">
        <v>10</v>
      </c>
    </row>
    <row r="58" spans="2:6">
      <c r="B58" s="125">
        <v>40</v>
      </c>
      <c r="C58" s="125">
        <v>40</v>
      </c>
      <c r="D58" s="126" t="s">
        <v>507</v>
      </c>
      <c r="E58" s="377" t="s">
        <v>6</v>
      </c>
      <c r="F58" s="127">
        <v>10</v>
      </c>
    </row>
    <row r="59" spans="2:6">
      <c r="B59" s="125">
        <v>41</v>
      </c>
      <c r="C59" s="125">
        <v>43</v>
      </c>
      <c r="D59" s="126" t="s">
        <v>512</v>
      </c>
      <c r="E59" s="377" t="s">
        <v>6</v>
      </c>
      <c r="F59" s="127">
        <v>10</v>
      </c>
    </row>
    <row r="60" spans="2:6">
      <c r="B60" s="125">
        <v>42</v>
      </c>
      <c r="C60" s="125">
        <v>44</v>
      </c>
      <c r="D60" s="126" t="s">
        <v>1039</v>
      </c>
      <c r="E60" s="377" t="s">
        <v>6</v>
      </c>
      <c r="F60" s="127">
        <v>10</v>
      </c>
    </row>
    <row r="61" spans="2:6">
      <c r="B61" s="125">
        <v>43</v>
      </c>
      <c r="C61" s="125">
        <v>46</v>
      </c>
      <c r="D61" s="126" t="s">
        <v>517</v>
      </c>
      <c r="E61" s="377" t="s">
        <v>6</v>
      </c>
      <c r="F61" s="127">
        <v>10</v>
      </c>
    </row>
    <row r="62" spans="2:6">
      <c r="B62" s="125">
        <v>44</v>
      </c>
      <c r="C62" s="125">
        <v>47</v>
      </c>
      <c r="D62" s="126" t="s">
        <v>520</v>
      </c>
      <c r="E62" s="377" t="s">
        <v>6</v>
      </c>
      <c r="F62" s="127">
        <v>0</v>
      </c>
    </row>
    <row r="63" spans="2:6">
      <c r="B63" s="125">
        <v>45</v>
      </c>
      <c r="C63" s="125">
        <v>48</v>
      </c>
      <c r="D63" s="126" t="s">
        <v>523</v>
      </c>
      <c r="E63" s="377" t="s">
        <v>6</v>
      </c>
      <c r="F63" s="127">
        <v>10</v>
      </c>
    </row>
    <row r="64" spans="2:6">
      <c r="B64" s="125">
        <v>46</v>
      </c>
      <c r="C64" s="125">
        <v>49</v>
      </c>
      <c r="D64" s="126" t="s">
        <v>526</v>
      </c>
      <c r="E64" s="377" t="s">
        <v>6</v>
      </c>
      <c r="F64" s="127">
        <v>10</v>
      </c>
    </row>
    <row r="65" spans="2:6">
      <c r="B65" s="125">
        <v>47</v>
      </c>
      <c r="C65" s="125">
        <v>50</v>
      </c>
      <c r="D65" s="126" t="s">
        <v>1040</v>
      </c>
      <c r="E65" s="377" t="s">
        <v>6</v>
      </c>
      <c r="F65" s="127">
        <v>10</v>
      </c>
    </row>
    <row r="66" spans="2:6">
      <c r="B66" s="125">
        <v>48</v>
      </c>
      <c r="C66" s="125">
        <v>51</v>
      </c>
      <c r="D66" s="126" t="s">
        <v>531</v>
      </c>
      <c r="E66" s="377" t="s">
        <v>6</v>
      </c>
      <c r="F66" s="127">
        <v>10</v>
      </c>
    </row>
    <row r="67" spans="2:6">
      <c r="B67" s="125">
        <v>49</v>
      </c>
      <c r="C67" s="125">
        <v>52</v>
      </c>
      <c r="D67" s="126" t="s">
        <v>535</v>
      </c>
      <c r="E67" s="377" t="s">
        <v>6</v>
      </c>
      <c r="F67" s="127">
        <v>10</v>
      </c>
    </row>
    <row r="68" spans="2:6">
      <c r="B68" s="125">
        <v>50</v>
      </c>
      <c r="C68" s="125">
        <v>53</v>
      </c>
      <c r="D68" s="126" t="s">
        <v>539</v>
      </c>
      <c r="E68" s="377" t="s">
        <v>6</v>
      </c>
      <c r="F68" s="127">
        <v>10</v>
      </c>
    </row>
    <row r="69" spans="2:6">
      <c r="B69" s="125">
        <v>51</v>
      </c>
      <c r="C69" s="125">
        <v>55</v>
      </c>
      <c r="D69" s="126" t="s">
        <v>1041</v>
      </c>
      <c r="E69" s="377" t="s">
        <v>6</v>
      </c>
      <c r="F69" s="127">
        <v>10</v>
      </c>
    </row>
    <row r="70" spans="2:6">
      <c r="B70" s="125">
        <v>52</v>
      </c>
      <c r="C70" s="125">
        <v>56</v>
      </c>
      <c r="D70" s="126" t="s">
        <v>544</v>
      </c>
      <c r="E70" s="377" t="s">
        <v>6</v>
      </c>
      <c r="F70" s="127">
        <v>10</v>
      </c>
    </row>
    <row r="71" spans="2:6">
      <c r="B71" s="125">
        <v>53</v>
      </c>
      <c r="C71" s="125">
        <v>57</v>
      </c>
      <c r="D71" s="126" t="s">
        <v>548</v>
      </c>
      <c r="E71" s="377" t="s">
        <v>6</v>
      </c>
      <c r="F71" s="127">
        <v>10</v>
      </c>
    </row>
    <row r="72" spans="2:6">
      <c r="B72" s="125">
        <v>54</v>
      </c>
      <c r="C72" s="125">
        <v>58</v>
      </c>
      <c r="D72" s="126" t="s">
        <v>1042</v>
      </c>
      <c r="E72" s="377" t="s">
        <v>6</v>
      </c>
      <c r="F72" s="127">
        <v>10</v>
      </c>
    </row>
    <row r="73" spans="2:6">
      <c r="B73" s="125">
        <v>55</v>
      </c>
      <c r="C73" s="125">
        <v>59</v>
      </c>
      <c r="D73" s="126" t="s">
        <v>554</v>
      </c>
      <c r="E73" s="377" t="s">
        <v>6</v>
      </c>
      <c r="F73" s="127">
        <v>10</v>
      </c>
    </row>
    <row r="74" spans="2:6">
      <c r="B74" s="125">
        <v>56</v>
      </c>
      <c r="C74" s="125">
        <v>60</v>
      </c>
      <c r="D74" s="126" t="s">
        <v>559</v>
      </c>
      <c r="E74" s="377" t="s">
        <v>6</v>
      </c>
      <c r="F74" s="127">
        <v>10</v>
      </c>
    </row>
    <row r="75" spans="2:6">
      <c r="B75" s="125">
        <v>57</v>
      </c>
      <c r="C75" s="125">
        <v>61</v>
      </c>
      <c r="D75" s="126" t="s">
        <v>563</v>
      </c>
      <c r="E75" s="377" t="s">
        <v>6</v>
      </c>
      <c r="F75" s="127">
        <v>10</v>
      </c>
    </row>
    <row r="76" spans="2:6">
      <c r="B76" s="125">
        <v>58</v>
      </c>
      <c r="C76" s="125">
        <v>63</v>
      </c>
      <c r="D76" s="126" t="s">
        <v>567</v>
      </c>
      <c r="E76" s="377" t="s">
        <v>6</v>
      </c>
      <c r="F76" s="127">
        <v>10</v>
      </c>
    </row>
    <row r="77" spans="2:6">
      <c r="B77" s="125">
        <v>59</v>
      </c>
      <c r="C77" s="125">
        <v>64</v>
      </c>
      <c r="D77" s="126" t="s">
        <v>568</v>
      </c>
      <c r="E77" s="377" t="s">
        <v>6</v>
      </c>
      <c r="F77" s="127">
        <v>10</v>
      </c>
    </row>
    <row r="78" spans="2:6">
      <c r="B78" s="125">
        <v>60</v>
      </c>
      <c r="C78" s="125">
        <v>65</v>
      </c>
      <c r="D78" s="126" t="s">
        <v>1043</v>
      </c>
      <c r="E78" s="377" t="s">
        <v>6</v>
      </c>
      <c r="F78" s="127">
        <v>10</v>
      </c>
    </row>
    <row r="79" spans="2:6">
      <c r="B79" s="125">
        <v>61</v>
      </c>
      <c r="C79" s="125">
        <v>66</v>
      </c>
      <c r="D79" s="126" t="s">
        <v>573</v>
      </c>
      <c r="E79" s="377" t="s">
        <v>6</v>
      </c>
      <c r="F79" s="127">
        <v>10</v>
      </c>
    </row>
    <row r="80" spans="2:6">
      <c r="B80" s="125">
        <v>62</v>
      </c>
      <c r="C80" s="125">
        <v>67</v>
      </c>
      <c r="D80" s="126" t="s">
        <v>577</v>
      </c>
      <c r="E80" s="377" t="s">
        <v>6</v>
      </c>
      <c r="F80" s="127">
        <v>10</v>
      </c>
    </row>
    <row r="81" spans="2:6">
      <c r="B81" s="125">
        <v>63</v>
      </c>
      <c r="C81" s="125">
        <v>68</v>
      </c>
      <c r="D81" s="126" t="s">
        <v>1044</v>
      </c>
      <c r="E81" s="377" t="s">
        <v>6</v>
      </c>
      <c r="F81" s="127">
        <v>10</v>
      </c>
    </row>
    <row r="82" spans="2:6" ht="3" customHeight="1" thickBot="1">
      <c r="B82" s="386" t="s">
        <v>231</v>
      </c>
      <c r="C82" s="386" t="s">
        <v>231</v>
      </c>
      <c r="D82" s="128"/>
      <c r="E82" s="128"/>
      <c r="F82" s="127">
        <v>10</v>
      </c>
    </row>
    <row r="83" spans="2:6" ht="15" thickTop="1"/>
    <row r="84" spans="2:6"/>
    <row r="85" spans="2:6"/>
    <row r="86" spans="2:6"/>
    <row r="87" spans="2:6"/>
    <row r="88" spans="2:6"/>
    <row r="89" spans="2:6"/>
    <row r="90" spans="2:6"/>
    <row r="91" spans="2:6"/>
    <row r="92" spans="2:6"/>
    <row r="93" spans="2:6"/>
    <row r="94" spans="2:6"/>
    <row r="95" spans="2:6"/>
    <row r="96" spans="2: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B16:B17"/>
    <mergeCell ref="C7:F7"/>
    <mergeCell ref="C1:F1"/>
    <mergeCell ref="C2:F2"/>
    <mergeCell ref="C3:F3"/>
    <mergeCell ref="C4:F4"/>
    <mergeCell ref="C6:F6"/>
    <mergeCell ref="C9:F9"/>
    <mergeCell ref="C11:F11"/>
    <mergeCell ref="C13:F13"/>
    <mergeCell ref="C14:F14"/>
    <mergeCell ref="C16:C17"/>
    <mergeCell ref="D16:D17"/>
  </mergeCells>
  <phoneticPr fontId="104" type="noConversion"/>
  <conditionalFormatting sqref="B19:F19 B20:E81 F20:F82">
    <cfRule type="expression" dxfId="48" priority="9" stopIfTrue="1">
      <formula>MOD(ROW(),2)</formula>
    </cfRule>
  </conditionalFormatting>
  <conditionalFormatting sqref="E19:E81">
    <cfRule type="cellIs" dxfId="47" priority="6" operator="equal">
      <formula>"NO CUMPLE-2"</formula>
    </cfRule>
    <cfRule type="cellIs" dxfId="46" priority="7" operator="equal">
      <formula>"NO CUMPLE-1"</formula>
    </cfRule>
    <cfRule type="cellIs" dxfId="45" priority="8" operator="equal">
      <formula>"CUMPLE"</formula>
    </cfRule>
  </conditionalFormatting>
  <dataValidations count="2">
    <dataValidation type="list" allowBlank="1" showInputMessage="1" showErrorMessage="1" sqref="E82" xr:uid="{00000000-0002-0000-0700-000000000000}">
      <formula1>CUMPLIMIENTO</formula1>
    </dataValidation>
    <dataValidation type="list" allowBlank="1" showInputMessage="1" showErrorMessage="1" sqref="E19:E81" xr:uid="{00000000-0002-0000-07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5">
    <tabColor rgb="FFFF0000"/>
    <pageSetUpPr fitToPage="1"/>
  </sheetPr>
  <dimension ref="A1:H514"/>
  <sheetViews>
    <sheetView showGridLines="0" topLeftCell="A13" zoomScale="112" zoomScaleNormal="112" workbookViewId="0">
      <selection activeCell="C9" sqref="C9:F9"/>
    </sheetView>
  </sheetViews>
  <sheetFormatPr baseColWidth="10" defaultColWidth="0" defaultRowHeight="14.4" zeroHeight="1"/>
  <cols>
    <col min="1" max="1" width="3.88671875" style="121" customWidth="1"/>
    <col min="2" max="2" width="6.6640625" style="121" customWidth="1"/>
    <col min="3" max="3" width="14" style="121" customWidth="1"/>
    <col min="4" max="4" width="61.44140625" style="121" customWidth="1"/>
    <col min="5" max="6" width="14.44140625" style="121" customWidth="1"/>
    <col min="7" max="8" width="11.44140625" style="121" customWidth="1"/>
    <col min="9" max="16384" width="11.44140625" style="121" hidden="1"/>
  </cols>
  <sheetData>
    <row r="1" spans="1:6" s="4" customFormat="1" ht="15" customHeight="1">
      <c r="A1" s="115"/>
      <c r="B1" s="115"/>
      <c r="C1" s="918" t="s">
        <v>0</v>
      </c>
      <c r="D1" s="918"/>
      <c r="E1" s="918"/>
      <c r="F1" s="918"/>
    </row>
    <row r="2" spans="1:6" s="2" customFormat="1" ht="15" customHeight="1">
      <c r="A2" s="117"/>
      <c r="B2" s="117"/>
      <c r="C2" s="918" t="s">
        <v>1</v>
      </c>
      <c r="D2" s="918"/>
      <c r="E2" s="918"/>
      <c r="F2" s="918"/>
    </row>
    <row r="3" spans="1:6" s="2" customFormat="1" ht="15" customHeight="1">
      <c r="A3" s="117"/>
      <c r="B3" s="117"/>
      <c r="C3" s="918" t="s">
        <v>355</v>
      </c>
      <c r="D3" s="918"/>
      <c r="E3" s="918"/>
      <c r="F3" s="918"/>
    </row>
    <row r="4" spans="1:6" s="2" customFormat="1" ht="12.75" customHeight="1">
      <c r="A4" s="117"/>
      <c r="B4" s="117"/>
      <c r="C4" s="918" t="s">
        <v>346</v>
      </c>
      <c r="D4" s="918"/>
      <c r="E4" s="918"/>
      <c r="F4" s="918"/>
    </row>
    <row r="5" spans="1:6" s="2" customFormat="1" ht="13.2">
      <c r="A5" s="117"/>
      <c r="B5" s="116"/>
      <c r="C5" s="116"/>
      <c r="D5" s="3"/>
      <c r="E5" s="53"/>
      <c r="F5" s="53"/>
    </row>
    <row r="6" spans="1:6" s="2" customFormat="1" ht="13.2">
      <c r="A6" s="117"/>
      <c r="B6" s="117"/>
      <c r="C6" s="918" t="s">
        <v>179</v>
      </c>
      <c r="D6" s="918"/>
      <c r="E6" s="918"/>
      <c r="F6" s="918"/>
    </row>
    <row r="7" spans="1:6" s="2" customFormat="1" ht="13.2">
      <c r="A7" s="117"/>
      <c r="B7" s="117"/>
      <c r="C7" s="918" t="s">
        <v>385</v>
      </c>
      <c r="D7" s="918"/>
      <c r="E7" s="918"/>
      <c r="F7" s="918"/>
    </row>
    <row r="8" spans="1:6" s="2" customFormat="1" ht="12.75" customHeight="1">
      <c r="A8" s="117"/>
      <c r="B8" s="116"/>
      <c r="C8" s="116"/>
      <c r="D8" s="3"/>
      <c r="E8" s="53"/>
      <c r="F8" s="53"/>
    </row>
    <row r="9" spans="1:6" s="2" customFormat="1" ht="67.5" customHeight="1">
      <c r="A9" s="117"/>
      <c r="B9" s="117"/>
      <c r="C9" s="918" t="s">
        <v>1046</v>
      </c>
      <c r="D9" s="918"/>
      <c r="E9" s="918"/>
      <c r="F9" s="918"/>
    </row>
    <row r="10" spans="1:6" s="2" customFormat="1" ht="12.75" customHeight="1">
      <c r="A10" s="117"/>
      <c r="B10" s="116"/>
      <c r="C10" s="116"/>
      <c r="D10" s="3"/>
      <c r="E10" s="53"/>
      <c r="F10" s="53"/>
    </row>
    <row r="11" spans="1:6" s="2" customFormat="1" ht="13.2">
      <c r="A11" s="117"/>
      <c r="B11" s="117"/>
      <c r="C11" s="891">
        <v>0</v>
      </c>
      <c r="D11" s="891"/>
      <c r="E11" s="891"/>
      <c r="F11" s="891"/>
    </row>
    <row r="12" spans="1:6" s="2" customFormat="1" ht="15.6">
      <c r="A12" s="117"/>
      <c r="B12" s="118"/>
      <c r="C12" s="118"/>
      <c r="D12" s="119"/>
      <c r="E12" s="53"/>
      <c r="F12" s="53"/>
    </row>
    <row r="13" spans="1:6" s="2" customFormat="1" ht="13.2">
      <c r="A13" s="117"/>
      <c r="B13" s="117"/>
      <c r="C13" s="683" t="s">
        <v>222</v>
      </c>
      <c r="D13" s="683"/>
      <c r="E13" s="683"/>
      <c r="F13" s="683"/>
    </row>
    <row r="14" spans="1:6">
      <c r="A14" s="120"/>
      <c r="B14" s="120"/>
      <c r="C14" s="683" t="s">
        <v>361</v>
      </c>
      <c r="D14" s="683"/>
      <c r="E14" s="683"/>
      <c r="F14" s="683"/>
    </row>
    <row r="15" spans="1:6" ht="15" thickBot="1"/>
    <row r="16" spans="1:6" ht="24" customHeight="1" thickTop="1">
      <c r="B16" s="916" t="s">
        <v>38</v>
      </c>
      <c r="C16" s="916" t="s">
        <v>97</v>
      </c>
      <c r="D16" s="919" t="s">
        <v>15</v>
      </c>
      <c r="E16" s="581" t="s">
        <v>362</v>
      </c>
      <c r="F16" s="581"/>
    </row>
    <row r="17" spans="2:6" ht="24" customHeight="1" thickBot="1">
      <c r="B17" s="917"/>
      <c r="C17" s="917"/>
      <c r="D17" s="920"/>
      <c r="E17" s="582" t="s">
        <v>363</v>
      </c>
      <c r="F17" s="582" t="s">
        <v>22</v>
      </c>
    </row>
    <row r="18" spans="2:6" ht="4.5" customHeight="1">
      <c r="B18" s="122"/>
      <c r="C18" s="122"/>
      <c r="D18" s="123"/>
      <c r="E18" s="124"/>
      <c r="F18" s="124"/>
    </row>
    <row r="19" spans="2:6">
      <c r="B19" s="125">
        <v>1</v>
      </c>
      <c r="C19" s="125">
        <v>1</v>
      </c>
      <c r="D19" s="126" t="s">
        <v>386</v>
      </c>
      <c r="E19" s="377" t="s">
        <v>24</v>
      </c>
      <c r="F19" s="377">
        <v>1</v>
      </c>
    </row>
    <row r="20" spans="2:6">
      <c r="B20" s="125">
        <v>2</v>
      </c>
      <c r="C20" s="125">
        <v>2</v>
      </c>
      <c r="D20" s="126" t="s">
        <v>390</v>
      </c>
      <c r="E20" s="377" t="s">
        <v>24</v>
      </c>
      <c r="F20" s="377">
        <v>1</v>
      </c>
    </row>
    <row r="21" spans="2:6">
      <c r="B21" s="125">
        <v>3</v>
      </c>
      <c r="C21" s="125">
        <v>3</v>
      </c>
      <c r="D21" s="126" t="s">
        <v>393</v>
      </c>
      <c r="E21" s="377" t="s">
        <v>24</v>
      </c>
      <c r="F21" s="377">
        <v>1</v>
      </c>
    </row>
    <row r="22" spans="2:6">
      <c r="B22" s="125">
        <v>4</v>
      </c>
      <c r="C22" s="125">
        <v>4</v>
      </c>
      <c r="D22" s="126" t="s">
        <v>396</v>
      </c>
      <c r="E22" s="377" t="s">
        <v>24</v>
      </c>
      <c r="F22" s="377">
        <v>1</v>
      </c>
    </row>
    <row r="23" spans="2:6">
      <c r="B23" s="125">
        <v>5</v>
      </c>
      <c r="C23" s="125">
        <v>5</v>
      </c>
      <c r="D23" s="126" t="s">
        <v>1032</v>
      </c>
      <c r="E23" s="377" t="s">
        <v>24</v>
      </c>
      <c r="F23" s="377">
        <v>1</v>
      </c>
    </row>
    <row r="24" spans="2:6">
      <c r="B24" s="125">
        <v>6</v>
      </c>
      <c r="C24" s="125">
        <v>6</v>
      </c>
      <c r="D24" s="126" t="s">
        <v>403</v>
      </c>
      <c r="E24" s="377" t="s">
        <v>24</v>
      </c>
      <c r="F24" s="377">
        <v>1</v>
      </c>
    </row>
    <row r="25" spans="2:6">
      <c r="B25" s="125">
        <v>7</v>
      </c>
      <c r="C25" s="125">
        <v>7</v>
      </c>
      <c r="D25" s="126" t="s">
        <v>407</v>
      </c>
      <c r="E25" s="377" t="s">
        <v>24</v>
      </c>
      <c r="F25" s="377">
        <v>1</v>
      </c>
    </row>
    <row r="26" spans="2:6">
      <c r="B26" s="125">
        <v>8</v>
      </c>
      <c r="C26" s="125">
        <v>8</v>
      </c>
      <c r="D26" s="126" t="s">
        <v>412</v>
      </c>
      <c r="E26" s="377" t="s">
        <v>24</v>
      </c>
      <c r="F26" s="377">
        <v>1</v>
      </c>
    </row>
    <row r="27" spans="2:6">
      <c r="B27" s="125">
        <v>9</v>
      </c>
      <c r="C27" s="125">
        <v>9</v>
      </c>
      <c r="D27" s="126" t="s">
        <v>413</v>
      </c>
      <c r="E27" s="377" t="s">
        <v>24</v>
      </c>
      <c r="F27" s="377">
        <v>1</v>
      </c>
    </row>
    <row r="28" spans="2:6">
      <c r="B28" s="125">
        <v>10</v>
      </c>
      <c r="C28" s="125">
        <v>10</v>
      </c>
      <c r="D28" s="126" t="s">
        <v>417</v>
      </c>
      <c r="E28" s="377" t="s">
        <v>24</v>
      </c>
      <c r="F28" s="377">
        <v>1</v>
      </c>
    </row>
    <row r="29" spans="2:6">
      <c r="B29" s="125">
        <v>11</v>
      </c>
      <c r="C29" s="125">
        <v>11</v>
      </c>
      <c r="D29" s="126" t="s">
        <v>421</v>
      </c>
      <c r="E29" s="377" t="s">
        <v>24</v>
      </c>
      <c r="F29" s="377">
        <v>1</v>
      </c>
    </row>
    <row r="30" spans="2:6">
      <c r="B30" s="125">
        <v>12</v>
      </c>
      <c r="C30" s="125">
        <v>12</v>
      </c>
      <c r="D30" s="126" t="s">
        <v>422</v>
      </c>
      <c r="E30" s="377" t="s">
        <v>24</v>
      </c>
      <c r="F30" s="377">
        <v>1</v>
      </c>
    </row>
    <row r="31" spans="2:6">
      <c r="B31" s="125">
        <v>13</v>
      </c>
      <c r="C31" s="125">
        <v>13</v>
      </c>
      <c r="D31" s="126" t="s">
        <v>425</v>
      </c>
      <c r="E31" s="377" t="s">
        <v>24</v>
      </c>
      <c r="F31" s="377">
        <v>1</v>
      </c>
    </row>
    <row r="32" spans="2:6">
      <c r="B32" s="125">
        <v>14</v>
      </c>
      <c r="C32" s="125">
        <v>14</v>
      </c>
      <c r="D32" s="126" t="s">
        <v>429</v>
      </c>
      <c r="E32" s="377" t="s">
        <v>24</v>
      </c>
      <c r="F32" s="377">
        <v>1</v>
      </c>
    </row>
    <row r="33" spans="2:6">
      <c r="B33" s="125">
        <v>15</v>
      </c>
      <c r="C33" s="125">
        <v>15</v>
      </c>
      <c r="D33" s="126" t="s">
        <v>433</v>
      </c>
      <c r="E33" s="377" t="s">
        <v>24</v>
      </c>
      <c r="F33" s="377">
        <v>1</v>
      </c>
    </row>
    <row r="34" spans="2:6">
      <c r="B34" s="125">
        <v>16</v>
      </c>
      <c r="C34" s="125">
        <v>16</v>
      </c>
      <c r="D34" s="126" t="s">
        <v>438</v>
      </c>
      <c r="E34" s="377" t="s">
        <v>24</v>
      </c>
      <c r="F34" s="377">
        <v>1</v>
      </c>
    </row>
    <row r="35" spans="2:6">
      <c r="B35" s="125">
        <v>17</v>
      </c>
      <c r="C35" s="125">
        <v>17</v>
      </c>
      <c r="D35" s="126" t="s">
        <v>442</v>
      </c>
      <c r="E35" s="377" t="s">
        <v>24</v>
      </c>
      <c r="F35" s="377">
        <v>1</v>
      </c>
    </row>
    <row r="36" spans="2:6">
      <c r="B36" s="125">
        <v>18</v>
      </c>
      <c r="C36" s="125">
        <v>18</v>
      </c>
      <c r="D36" s="126" t="s">
        <v>445</v>
      </c>
      <c r="E36" s="377" t="s">
        <v>24</v>
      </c>
      <c r="F36" s="377">
        <v>1</v>
      </c>
    </row>
    <row r="37" spans="2:6">
      <c r="B37" s="125">
        <v>19</v>
      </c>
      <c r="C37" s="125">
        <v>19</v>
      </c>
      <c r="D37" s="126" t="s">
        <v>446</v>
      </c>
      <c r="E37" s="377" t="s">
        <v>24</v>
      </c>
      <c r="F37" s="377">
        <v>1</v>
      </c>
    </row>
    <row r="38" spans="2:6">
      <c r="B38" s="125">
        <v>20</v>
      </c>
      <c r="C38" s="125">
        <v>20</v>
      </c>
      <c r="D38" s="126" t="s">
        <v>450</v>
      </c>
      <c r="E38" s="377" t="s">
        <v>24</v>
      </c>
      <c r="F38" s="377">
        <v>1</v>
      </c>
    </row>
    <row r="39" spans="2:6">
      <c r="B39" s="125">
        <v>21</v>
      </c>
      <c r="C39" s="125">
        <v>21</v>
      </c>
      <c r="D39" s="126" t="s">
        <v>1033</v>
      </c>
      <c r="E39" s="377" t="s">
        <v>24</v>
      </c>
      <c r="F39" s="377">
        <v>1</v>
      </c>
    </row>
    <row r="40" spans="2:6">
      <c r="B40" s="125">
        <v>22</v>
      </c>
      <c r="C40" s="125">
        <v>22</v>
      </c>
      <c r="D40" s="126" t="s">
        <v>456</v>
      </c>
      <c r="E40" s="377" t="s">
        <v>24</v>
      </c>
      <c r="F40" s="377">
        <v>1</v>
      </c>
    </row>
    <row r="41" spans="2:6">
      <c r="B41" s="125">
        <v>23</v>
      </c>
      <c r="C41" s="125">
        <v>23</v>
      </c>
      <c r="D41" s="126" t="s">
        <v>1034</v>
      </c>
      <c r="E41" s="377" t="s">
        <v>24</v>
      </c>
      <c r="F41" s="377">
        <v>1</v>
      </c>
    </row>
    <row r="42" spans="2:6">
      <c r="B42" s="125">
        <v>24</v>
      </c>
      <c r="C42" s="125">
        <v>24</v>
      </c>
      <c r="D42" s="126" t="s">
        <v>463</v>
      </c>
      <c r="E42" s="377" t="s">
        <v>24</v>
      </c>
      <c r="F42" s="377">
        <v>1</v>
      </c>
    </row>
    <row r="43" spans="2:6">
      <c r="B43" s="125">
        <v>25</v>
      </c>
      <c r="C43" s="125">
        <v>25</v>
      </c>
      <c r="D43" s="126" t="s">
        <v>466</v>
      </c>
      <c r="E43" s="377" t="s">
        <v>24</v>
      </c>
      <c r="F43" s="377">
        <v>1</v>
      </c>
    </row>
    <row r="44" spans="2:6">
      <c r="B44" s="125">
        <v>26</v>
      </c>
      <c r="C44" s="125">
        <v>26</v>
      </c>
      <c r="D44" s="126" t="s">
        <v>469</v>
      </c>
      <c r="E44" s="377" t="s">
        <v>24</v>
      </c>
      <c r="F44" s="377">
        <v>1</v>
      </c>
    </row>
    <row r="45" spans="2:6">
      <c r="B45" s="125">
        <v>27</v>
      </c>
      <c r="C45" s="125">
        <v>27</v>
      </c>
      <c r="D45" s="126" t="s">
        <v>1035</v>
      </c>
      <c r="E45" s="377" t="s">
        <v>24</v>
      </c>
      <c r="F45" s="377">
        <v>1</v>
      </c>
    </row>
    <row r="46" spans="2:6">
      <c r="B46" s="125">
        <v>28</v>
      </c>
      <c r="C46" s="125">
        <v>28</v>
      </c>
      <c r="D46" s="126" t="s">
        <v>1036</v>
      </c>
      <c r="E46" s="377" t="s">
        <v>24</v>
      </c>
      <c r="F46" s="377">
        <v>1</v>
      </c>
    </row>
    <row r="47" spans="2:6">
      <c r="B47" s="125">
        <v>29</v>
      </c>
      <c r="C47" s="125">
        <v>29</v>
      </c>
      <c r="D47" s="126" t="s">
        <v>438</v>
      </c>
      <c r="E47" s="377" t="s">
        <v>24</v>
      </c>
      <c r="F47" s="377">
        <v>1</v>
      </c>
    </row>
    <row r="48" spans="2:6">
      <c r="B48" s="125">
        <v>30</v>
      </c>
      <c r="C48" s="125">
        <v>30</v>
      </c>
      <c r="D48" s="126" t="s">
        <v>1037</v>
      </c>
      <c r="E48" s="377" t="s">
        <v>24</v>
      </c>
      <c r="F48" s="377">
        <v>1</v>
      </c>
    </row>
    <row r="49" spans="2:6">
      <c r="B49" s="125">
        <v>31</v>
      </c>
      <c r="C49" s="125">
        <v>31</v>
      </c>
      <c r="D49" s="126" t="s">
        <v>479</v>
      </c>
      <c r="E49" s="377" t="s">
        <v>24</v>
      </c>
      <c r="F49" s="377">
        <v>1</v>
      </c>
    </row>
    <row r="50" spans="2:6">
      <c r="B50" s="125">
        <v>32</v>
      </c>
      <c r="C50" s="125">
        <v>32</v>
      </c>
      <c r="D50" s="126" t="s">
        <v>483</v>
      </c>
      <c r="E50" s="377" t="s">
        <v>24</v>
      </c>
      <c r="F50" s="377">
        <v>1</v>
      </c>
    </row>
    <row r="51" spans="2:6">
      <c r="B51" s="125">
        <v>33</v>
      </c>
      <c r="C51" s="125">
        <v>33</v>
      </c>
      <c r="D51" s="126" t="s">
        <v>486</v>
      </c>
      <c r="E51" s="377" t="s">
        <v>24</v>
      </c>
      <c r="F51" s="377">
        <v>1</v>
      </c>
    </row>
    <row r="52" spans="2:6">
      <c r="B52" s="125">
        <v>34</v>
      </c>
      <c r="C52" s="125">
        <v>34</v>
      </c>
      <c r="D52" s="126" t="s">
        <v>491</v>
      </c>
      <c r="E52" s="377" t="s">
        <v>24</v>
      </c>
      <c r="F52" s="377">
        <v>1</v>
      </c>
    </row>
    <row r="53" spans="2:6">
      <c r="B53" s="125">
        <v>35</v>
      </c>
      <c r="C53" s="125">
        <v>35</v>
      </c>
      <c r="D53" s="126" t="s">
        <v>494</v>
      </c>
      <c r="E53" s="377" t="s">
        <v>24</v>
      </c>
      <c r="F53" s="377">
        <v>1</v>
      </c>
    </row>
    <row r="54" spans="2:6">
      <c r="B54" s="125">
        <v>36</v>
      </c>
      <c r="C54" s="125">
        <v>36</v>
      </c>
      <c r="D54" s="126" t="s">
        <v>497</v>
      </c>
      <c r="E54" s="377" t="s">
        <v>24</v>
      </c>
      <c r="F54" s="377">
        <v>1</v>
      </c>
    </row>
    <row r="55" spans="2:6">
      <c r="B55" s="125">
        <v>37</v>
      </c>
      <c r="C55" s="125">
        <v>37</v>
      </c>
      <c r="D55" s="126" t="s">
        <v>501</v>
      </c>
      <c r="E55" s="377" t="s">
        <v>24</v>
      </c>
      <c r="F55" s="377">
        <v>1</v>
      </c>
    </row>
    <row r="56" spans="2:6">
      <c r="B56" s="125">
        <v>38</v>
      </c>
      <c r="C56" s="125">
        <v>38</v>
      </c>
      <c r="D56" s="126" t="s">
        <v>1038</v>
      </c>
      <c r="E56" s="377" t="s">
        <v>24</v>
      </c>
      <c r="F56" s="377">
        <v>1</v>
      </c>
    </row>
    <row r="57" spans="2:6">
      <c r="B57" s="125">
        <v>39</v>
      </c>
      <c r="C57" s="125">
        <v>39</v>
      </c>
      <c r="D57" s="126" t="s">
        <v>506</v>
      </c>
      <c r="E57" s="377" t="s">
        <v>24</v>
      </c>
      <c r="F57" s="377">
        <v>1</v>
      </c>
    </row>
    <row r="58" spans="2:6">
      <c r="B58" s="125">
        <v>40</v>
      </c>
      <c r="C58" s="125">
        <v>40</v>
      </c>
      <c r="D58" s="126" t="s">
        <v>507</v>
      </c>
      <c r="E58" s="377" t="s">
        <v>24</v>
      </c>
      <c r="F58" s="377">
        <v>1</v>
      </c>
    </row>
    <row r="59" spans="2:6">
      <c r="B59" s="125">
        <v>41</v>
      </c>
      <c r="C59" s="125">
        <v>43</v>
      </c>
      <c r="D59" s="126" t="s">
        <v>512</v>
      </c>
      <c r="E59" s="377" t="s">
        <v>24</v>
      </c>
      <c r="F59" s="377">
        <v>1</v>
      </c>
    </row>
    <row r="60" spans="2:6">
      <c r="B60" s="125">
        <v>42</v>
      </c>
      <c r="C60" s="125">
        <v>44</v>
      </c>
      <c r="D60" s="126" t="s">
        <v>1039</v>
      </c>
      <c r="E60" s="377" t="s">
        <v>24</v>
      </c>
      <c r="F60" s="377">
        <v>1</v>
      </c>
    </row>
    <row r="61" spans="2:6">
      <c r="B61" s="125">
        <v>43</v>
      </c>
      <c r="C61" s="125">
        <v>46</v>
      </c>
      <c r="D61" s="126" t="s">
        <v>517</v>
      </c>
      <c r="E61" s="377" t="s">
        <v>24</v>
      </c>
      <c r="F61" s="377">
        <v>1</v>
      </c>
    </row>
    <row r="62" spans="2:6">
      <c r="B62" s="125">
        <v>44</v>
      </c>
      <c r="C62" s="125">
        <v>47</v>
      </c>
      <c r="D62" s="126" t="s">
        <v>520</v>
      </c>
      <c r="E62" s="377" t="s">
        <v>24</v>
      </c>
      <c r="F62" s="377">
        <v>1</v>
      </c>
    </row>
    <row r="63" spans="2:6">
      <c r="B63" s="125">
        <v>45</v>
      </c>
      <c r="C63" s="125">
        <v>48</v>
      </c>
      <c r="D63" s="126" t="s">
        <v>523</v>
      </c>
      <c r="E63" s="377" t="s">
        <v>24</v>
      </c>
      <c r="F63" s="377">
        <v>1</v>
      </c>
    </row>
    <row r="64" spans="2:6">
      <c r="B64" s="125">
        <v>46</v>
      </c>
      <c r="C64" s="125">
        <v>49</v>
      </c>
      <c r="D64" s="126" t="s">
        <v>526</v>
      </c>
      <c r="E64" s="377" t="s">
        <v>24</v>
      </c>
      <c r="F64" s="377">
        <v>1</v>
      </c>
    </row>
    <row r="65" spans="2:6">
      <c r="B65" s="125">
        <v>47</v>
      </c>
      <c r="C65" s="125">
        <v>50</v>
      </c>
      <c r="D65" s="126" t="s">
        <v>1040</v>
      </c>
      <c r="E65" s="377" t="s">
        <v>24</v>
      </c>
      <c r="F65" s="377">
        <v>1</v>
      </c>
    </row>
    <row r="66" spans="2:6">
      <c r="B66" s="125">
        <v>48</v>
      </c>
      <c r="C66" s="125">
        <v>51</v>
      </c>
      <c r="D66" s="126" t="s">
        <v>531</v>
      </c>
      <c r="E66" s="377" t="s">
        <v>24</v>
      </c>
      <c r="F66" s="377">
        <v>1</v>
      </c>
    </row>
    <row r="67" spans="2:6">
      <c r="B67" s="125">
        <v>49</v>
      </c>
      <c r="C67" s="125">
        <v>52</v>
      </c>
      <c r="D67" s="126" t="s">
        <v>535</v>
      </c>
      <c r="E67" s="377" t="s">
        <v>24</v>
      </c>
      <c r="F67" s="377">
        <v>1</v>
      </c>
    </row>
    <row r="68" spans="2:6">
      <c r="B68" s="125">
        <v>50</v>
      </c>
      <c r="C68" s="125">
        <v>53</v>
      </c>
      <c r="D68" s="126" t="s">
        <v>539</v>
      </c>
      <c r="E68" s="377" t="s">
        <v>24</v>
      </c>
      <c r="F68" s="377">
        <v>1</v>
      </c>
    </row>
    <row r="69" spans="2:6">
      <c r="B69" s="125">
        <v>51</v>
      </c>
      <c r="C69" s="125">
        <v>55</v>
      </c>
      <c r="D69" s="126" t="s">
        <v>1041</v>
      </c>
      <c r="E69" s="377" t="s">
        <v>24</v>
      </c>
      <c r="F69" s="377">
        <v>1</v>
      </c>
    </row>
    <row r="70" spans="2:6">
      <c r="B70" s="125">
        <v>52</v>
      </c>
      <c r="C70" s="125">
        <v>56</v>
      </c>
      <c r="D70" s="126" t="s">
        <v>544</v>
      </c>
      <c r="E70" s="377" t="s">
        <v>24</v>
      </c>
      <c r="F70" s="377">
        <v>1</v>
      </c>
    </row>
    <row r="71" spans="2:6">
      <c r="B71" s="125">
        <v>53</v>
      </c>
      <c r="C71" s="125">
        <v>57</v>
      </c>
      <c r="D71" s="126" t="s">
        <v>548</v>
      </c>
      <c r="E71" s="377" t="s">
        <v>24</v>
      </c>
      <c r="F71" s="377">
        <v>1</v>
      </c>
    </row>
    <row r="72" spans="2:6">
      <c r="B72" s="125">
        <v>54</v>
      </c>
      <c r="C72" s="125">
        <v>58</v>
      </c>
      <c r="D72" s="126" t="s">
        <v>1042</v>
      </c>
      <c r="E72" s="377" t="s">
        <v>24</v>
      </c>
      <c r="F72" s="377">
        <v>1</v>
      </c>
    </row>
    <row r="73" spans="2:6">
      <c r="B73" s="125">
        <v>55</v>
      </c>
      <c r="C73" s="125">
        <v>59</v>
      </c>
      <c r="D73" s="126" t="s">
        <v>554</v>
      </c>
      <c r="E73" s="377" t="s">
        <v>24</v>
      </c>
      <c r="F73" s="377">
        <v>1</v>
      </c>
    </row>
    <row r="74" spans="2:6">
      <c r="B74" s="125">
        <v>56</v>
      </c>
      <c r="C74" s="125">
        <v>60</v>
      </c>
      <c r="D74" s="126" t="s">
        <v>559</v>
      </c>
      <c r="E74" s="377" t="s">
        <v>24</v>
      </c>
      <c r="F74" s="377">
        <v>1</v>
      </c>
    </row>
    <row r="75" spans="2:6">
      <c r="B75" s="125">
        <v>57</v>
      </c>
      <c r="C75" s="125">
        <v>61</v>
      </c>
      <c r="D75" s="126" t="s">
        <v>563</v>
      </c>
      <c r="E75" s="377" t="s">
        <v>24</v>
      </c>
      <c r="F75" s="377">
        <v>1</v>
      </c>
    </row>
    <row r="76" spans="2:6">
      <c r="B76" s="125">
        <v>58</v>
      </c>
      <c r="C76" s="125">
        <v>63</v>
      </c>
      <c r="D76" s="126" t="s">
        <v>567</v>
      </c>
      <c r="E76" s="377" t="s">
        <v>24</v>
      </c>
      <c r="F76" s="377">
        <v>1</v>
      </c>
    </row>
    <row r="77" spans="2:6">
      <c r="B77" s="125">
        <v>59</v>
      </c>
      <c r="C77" s="125">
        <v>64</v>
      </c>
      <c r="D77" s="126" t="s">
        <v>568</v>
      </c>
      <c r="E77" s="377" t="s">
        <v>24</v>
      </c>
      <c r="F77" s="377">
        <v>1</v>
      </c>
    </row>
    <row r="78" spans="2:6">
      <c r="B78" s="125">
        <v>60</v>
      </c>
      <c r="C78" s="125">
        <v>65</v>
      </c>
      <c r="D78" s="126" t="s">
        <v>1043</v>
      </c>
      <c r="E78" s="377" t="s">
        <v>24</v>
      </c>
      <c r="F78" s="377">
        <v>1</v>
      </c>
    </row>
    <row r="79" spans="2:6">
      <c r="B79" s="125">
        <v>61</v>
      </c>
      <c r="C79" s="125">
        <v>66</v>
      </c>
      <c r="D79" s="126" t="s">
        <v>573</v>
      </c>
      <c r="E79" s="377" t="s">
        <v>24</v>
      </c>
      <c r="F79" s="377">
        <v>1</v>
      </c>
    </row>
    <row r="80" spans="2:6">
      <c r="B80" s="125">
        <v>62</v>
      </c>
      <c r="C80" s="125">
        <v>67</v>
      </c>
      <c r="D80" s="126" t="s">
        <v>577</v>
      </c>
      <c r="E80" s="377" t="s">
        <v>24</v>
      </c>
      <c r="F80" s="377">
        <v>1</v>
      </c>
    </row>
    <row r="81" spans="2:6">
      <c r="B81" s="125">
        <v>63</v>
      </c>
      <c r="C81" s="125">
        <v>68</v>
      </c>
      <c r="D81" s="126" t="s">
        <v>1044</v>
      </c>
      <c r="E81" s="377" t="s">
        <v>24</v>
      </c>
      <c r="F81" s="377">
        <v>1</v>
      </c>
    </row>
    <row r="82" spans="2:6" ht="3" customHeight="1" thickBot="1">
      <c r="B82" s="386" t="s">
        <v>231</v>
      </c>
      <c r="C82" s="386" t="s">
        <v>231</v>
      </c>
      <c r="D82" s="128"/>
      <c r="E82" s="377" t="s">
        <v>24</v>
      </c>
      <c r="F82" s="129"/>
    </row>
    <row r="83" spans="2:6" ht="15" thickTop="1"/>
    <row r="84" spans="2:6"/>
    <row r="85" spans="2:6"/>
    <row r="86" spans="2:6"/>
    <row r="87" spans="2:6"/>
    <row r="88" spans="2:6"/>
    <row r="89" spans="2:6"/>
    <row r="90" spans="2:6"/>
    <row r="91" spans="2:6"/>
    <row r="92" spans="2:6"/>
    <row r="93" spans="2:6"/>
    <row r="94" spans="2:6"/>
    <row r="95" spans="2:6"/>
    <row r="96" spans="2: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9 B20:D81 F20:F81 E20:E82">
    <cfRule type="expression" dxfId="44" priority="18" stopIfTrue="1">
      <formula>MOD(ROW(),2)</formula>
    </cfRule>
  </conditionalFormatting>
  <conditionalFormatting sqref="E19:E82">
    <cfRule type="cellIs" dxfId="43" priority="11" operator="equal">
      <formula>"NO"</formula>
    </cfRule>
    <cfRule type="cellIs" dxfId="42" priority="12" operator="equal">
      <formula>"SI"</formula>
    </cfRule>
    <cfRule type="cellIs" dxfId="41" priority="15" operator="equal">
      <formula>"NO CUMPLE-2"</formula>
    </cfRule>
    <cfRule type="cellIs" dxfId="40" priority="16" operator="equal">
      <formula>"NO CUMPLE-1"</formula>
    </cfRule>
    <cfRule type="cellIs" dxfId="39" priority="17" operator="equal">
      <formula>"CUMPLE"</formula>
    </cfRule>
  </conditionalFormatting>
  <conditionalFormatting sqref="F19:F81">
    <cfRule type="cellIs" dxfId="38" priority="9" operator="equal">
      <formula>1</formula>
    </cfRule>
    <cfRule type="cellIs" dxfId="37" priority="10" operator="equal">
      <formula>0</formula>
    </cfRule>
  </conditionalFormatting>
  <dataValidations count="1">
    <dataValidation type="list" allowBlank="1" showInputMessage="1" showErrorMessage="1" sqref="E19:E82" xr:uid="{00000000-0002-0000-0800-000001000000}">
      <formula1>FSOSTENIBILIDAD</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6">
    <tabColor rgb="FFFF0000"/>
    <pageSetUpPr fitToPage="1"/>
  </sheetPr>
  <dimension ref="A1:J729"/>
  <sheetViews>
    <sheetView showGridLines="0" zoomScaleNormal="100" workbookViewId="0">
      <selection sqref="A1:XFD1048576"/>
    </sheetView>
  </sheetViews>
  <sheetFormatPr baseColWidth="10" defaultColWidth="0" defaultRowHeight="14.4" zeroHeight="1"/>
  <cols>
    <col min="1" max="1" width="3.88671875" style="121" customWidth="1"/>
    <col min="2" max="2" width="8" style="121" customWidth="1"/>
    <col min="3" max="3" width="14" style="121" customWidth="1"/>
    <col min="4" max="4" width="45" style="121" customWidth="1"/>
    <col min="5" max="5" width="18.88671875" style="121" customWidth="1"/>
    <col min="6" max="6" width="14.44140625" style="121" customWidth="1"/>
    <col min="7" max="7" width="18.88671875" style="121" customWidth="1"/>
    <col min="8" max="8" width="14.44140625" style="121" customWidth="1"/>
    <col min="9" max="10" width="11.44140625" style="121" customWidth="1"/>
    <col min="11" max="16384" width="11.44140625" style="121" hidden="1"/>
  </cols>
  <sheetData>
    <row r="1" spans="1:8" s="4" customFormat="1" ht="15" customHeight="1">
      <c r="A1" s="115"/>
      <c r="B1" s="115"/>
      <c r="C1" s="918" t="s">
        <v>0</v>
      </c>
      <c r="D1" s="918"/>
      <c r="E1" s="918"/>
      <c r="F1" s="918"/>
      <c r="G1" s="918"/>
      <c r="H1" s="918"/>
    </row>
    <row r="2" spans="1:8" s="2" customFormat="1" ht="15" customHeight="1">
      <c r="A2" s="117"/>
      <c r="B2" s="117"/>
      <c r="C2" s="918" t="s">
        <v>1</v>
      </c>
      <c r="D2" s="918"/>
      <c r="E2" s="918"/>
      <c r="F2" s="918"/>
      <c r="G2" s="918"/>
      <c r="H2" s="918"/>
    </row>
    <row r="3" spans="1:8" s="2" customFormat="1" ht="15" customHeight="1">
      <c r="A3" s="117"/>
      <c r="B3" s="117"/>
      <c r="C3" s="918" t="s">
        <v>355</v>
      </c>
      <c r="D3" s="918"/>
      <c r="E3" s="918"/>
      <c r="F3" s="918"/>
      <c r="G3" s="918"/>
      <c r="H3" s="918"/>
    </row>
    <row r="4" spans="1:8" s="2" customFormat="1" ht="12.75" customHeight="1">
      <c r="A4" s="117"/>
      <c r="B4" s="117"/>
      <c r="C4" s="918" t="s">
        <v>346</v>
      </c>
      <c r="D4" s="918"/>
      <c r="E4" s="918"/>
      <c r="F4" s="918"/>
      <c r="G4" s="918"/>
      <c r="H4" s="918"/>
    </row>
    <row r="5" spans="1:8" s="2" customFormat="1" ht="13.2">
      <c r="A5" s="117"/>
      <c r="B5" s="116"/>
      <c r="C5" s="116"/>
      <c r="D5" s="3"/>
      <c r="E5" s="53"/>
      <c r="F5" s="53"/>
      <c r="G5" s="53"/>
      <c r="H5" s="53"/>
    </row>
    <row r="6" spans="1:8" s="2" customFormat="1" ht="13.2">
      <c r="A6" s="117"/>
      <c r="B6" s="117"/>
      <c r="C6" s="918" t="s">
        <v>179</v>
      </c>
      <c r="D6" s="918"/>
      <c r="E6" s="918"/>
      <c r="F6" s="918"/>
      <c r="G6" s="918"/>
      <c r="H6" s="918"/>
    </row>
    <row r="7" spans="1:8" s="2" customFormat="1" ht="13.2">
      <c r="A7" s="117"/>
      <c r="B7" s="117"/>
      <c r="C7" s="918" t="s">
        <v>385</v>
      </c>
      <c r="D7" s="918"/>
      <c r="E7" s="918"/>
      <c r="F7" s="918"/>
      <c r="G7" s="918"/>
      <c r="H7" s="918"/>
    </row>
    <row r="8" spans="1:8" s="2" customFormat="1" ht="12.75" customHeight="1">
      <c r="A8" s="117"/>
      <c r="B8" s="116"/>
      <c r="C8" s="116"/>
      <c r="D8" s="3"/>
      <c r="E8" s="53"/>
      <c r="F8" s="53"/>
      <c r="G8" s="53"/>
      <c r="H8" s="53"/>
    </row>
    <row r="9" spans="1:8" s="2" customFormat="1" ht="67.5" customHeight="1">
      <c r="A9" s="117"/>
      <c r="B9" s="117"/>
      <c r="C9" s="918" t="s">
        <v>1046</v>
      </c>
      <c r="D9" s="918"/>
      <c r="E9" s="918"/>
      <c r="F9" s="918"/>
      <c r="G9" s="918"/>
      <c r="H9" s="918"/>
    </row>
    <row r="10" spans="1:8" s="2" customFormat="1" ht="12.75" customHeight="1">
      <c r="A10" s="117"/>
      <c r="B10" s="116"/>
      <c r="C10" s="116"/>
      <c r="D10" s="3"/>
      <c r="E10" s="53"/>
      <c r="F10" s="53"/>
      <c r="G10" s="53"/>
      <c r="H10" s="53"/>
    </row>
    <row r="11" spans="1:8" s="2" customFormat="1" ht="13.2">
      <c r="A11" s="117"/>
      <c r="B11" s="117"/>
      <c r="C11" s="891">
        <v>0</v>
      </c>
      <c r="D11" s="891"/>
      <c r="E11" s="891"/>
      <c r="F11" s="891"/>
      <c r="G11" s="891"/>
      <c r="H11" s="891"/>
    </row>
    <row r="12" spans="1:8" s="2" customFormat="1" ht="15.6">
      <c r="A12" s="117"/>
      <c r="B12" s="118"/>
      <c r="C12" s="118"/>
      <c r="D12" s="119"/>
      <c r="E12" s="53"/>
      <c r="F12" s="53"/>
      <c r="G12" s="53"/>
      <c r="H12" s="53"/>
    </row>
    <row r="13" spans="1:8" s="2" customFormat="1" ht="13.2">
      <c r="A13" s="117"/>
      <c r="B13" s="117"/>
      <c r="C13" s="683" t="s">
        <v>221</v>
      </c>
      <c r="D13" s="683"/>
      <c r="E13" s="683"/>
      <c r="F13" s="683"/>
      <c r="G13" s="683"/>
      <c r="H13" s="683"/>
    </row>
    <row r="14" spans="1:8">
      <c r="A14" s="120"/>
      <c r="B14" s="120"/>
      <c r="C14" s="683" t="s">
        <v>368</v>
      </c>
      <c r="D14" s="683"/>
      <c r="E14" s="683"/>
      <c r="F14" s="683"/>
      <c r="G14" s="683"/>
      <c r="H14" s="683"/>
    </row>
    <row r="15" spans="1:8" ht="15" thickBot="1"/>
    <row r="16" spans="1:8" ht="24" customHeight="1" thickTop="1">
      <c r="B16" s="916" t="s">
        <v>38</v>
      </c>
      <c r="C16" s="925" t="s">
        <v>97</v>
      </c>
      <c r="D16" s="927" t="s">
        <v>15</v>
      </c>
      <c r="E16" s="929" t="s">
        <v>369</v>
      </c>
      <c r="F16" s="931" t="s">
        <v>22</v>
      </c>
      <c r="G16" s="923" t="s">
        <v>381</v>
      </c>
      <c r="H16" s="921" t="s">
        <v>22</v>
      </c>
    </row>
    <row r="17" spans="2:8" ht="24" customHeight="1" thickBot="1">
      <c r="B17" s="917"/>
      <c r="C17" s="926"/>
      <c r="D17" s="928"/>
      <c r="E17" s="930"/>
      <c r="F17" s="932"/>
      <c r="G17" s="924"/>
      <c r="H17" s="922"/>
    </row>
    <row r="18" spans="2:8" ht="4.5" customHeight="1">
      <c r="B18" s="122"/>
      <c r="C18" s="122"/>
      <c r="D18" s="464"/>
      <c r="E18" s="465"/>
      <c r="F18" s="466"/>
      <c r="G18" s="470"/>
      <c r="H18" s="471"/>
    </row>
    <row r="19" spans="2:8">
      <c r="B19" s="125">
        <v>1</v>
      </c>
      <c r="C19" s="463">
        <v>1</v>
      </c>
      <c r="D19" s="467" t="s">
        <v>386</v>
      </c>
      <c r="E19" s="468" t="s">
        <v>24</v>
      </c>
      <c r="F19" s="469">
        <v>0.25</v>
      </c>
      <c r="G19" s="472" t="s">
        <v>23</v>
      </c>
      <c r="H19" s="473">
        <v>0</v>
      </c>
    </row>
    <row r="20" spans="2:8">
      <c r="B20" s="125">
        <v>2</v>
      </c>
      <c r="C20" s="463">
        <v>2</v>
      </c>
      <c r="D20" s="467" t="s">
        <v>390</v>
      </c>
      <c r="E20" s="468" t="s">
        <v>24</v>
      </c>
      <c r="F20" s="469">
        <v>0.25</v>
      </c>
      <c r="G20" s="472" t="s">
        <v>23</v>
      </c>
      <c r="H20" s="473">
        <v>0</v>
      </c>
    </row>
    <row r="21" spans="2:8" ht="18.75" customHeight="1">
      <c r="B21" s="125">
        <v>3</v>
      </c>
      <c r="C21" s="463">
        <v>3</v>
      </c>
      <c r="D21" s="467" t="s">
        <v>393</v>
      </c>
      <c r="E21" s="468" t="s">
        <v>24</v>
      </c>
      <c r="F21" s="469">
        <v>0.25</v>
      </c>
      <c r="G21" s="472" t="s">
        <v>24</v>
      </c>
      <c r="H21" s="473">
        <v>0.25</v>
      </c>
    </row>
    <row r="22" spans="2:8">
      <c r="B22" s="125">
        <v>4</v>
      </c>
      <c r="C22" s="463">
        <v>4</v>
      </c>
      <c r="D22" s="467" t="s">
        <v>396</v>
      </c>
      <c r="E22" s="468" t="s">
        <v>24</v>
      </c>
      <c r="F22" s="469">
        <v>0.25</v>
      </c>
      <c r="G22" s="472" t="s">
        <v>24</v>
      </c>
      <c r="H22" s="473">
        <v>0.25</v>
      </c>
    </row>
    <row r="23" spans="2:8">
      <c r="B23" s="125">
        <v>5</v>
      </c>
      <c r="C23" s="463">
        <v>5</v>
      </c>
      <c r="D23" s="467" t="s">
        <v>1032</v>
      </c>
      <c r="E23" s="468" t="s">
        <v>24</v>
      </c>
      <c r="F23" s="469">
        <v>0.25</v>
      </c>
      <c r="G23" s="472" t="s">
        <v>24</v>
      </c>
      <c r="H23" s="473">
        <v>0.25</v>
      </c>
    </row>
    <row r="24" spans="2:8">
      <c r="B24" s="125">
        <v>6</v>
      </c>
      <c r="C24" s="463">
        <v>6</v>
      </c>
      <c r="D24" s="467" t="s">
        <v>403</v>
      </c>
      <c r="E24" s="468" t="s">
        <v>24</v>
      </c>
      <c r="F24" s="469">
        <v>0.25</v>
      </c>
      <c r="G24" s="472" t="s">
        <v>24</v>
      </c>
      <c r="H24" s="473">
        <v>0.25</v>
      </c>
    </row>
    <row r="25" spans="2:8">
      <c r="B25" s="125">
        <v>7</v>
      </c>
      <c r="C25" s="463">
        <v>7</v>
      </c>
      <c r="D25" s="467" t="s">
        <v>407</v>
      </c>
      <c r="E25" s="468" t="s">
        <v>24</v>
      </c>
      <c r="F25" s="469">
        <v>0.25</v>
      </c>
      <c r="G25" s="472" t="s">
        <v>24</v>
      </c>
      <c r="H25" s="473">
        <v>0.25</v>
      </c>
    </row>
    <row r="26" spans="2:8">
      <c r="B26" s="125">
        <v>8</v>
      </c>
      <c r="C26" s="463">
        <v>8</v>
      </c>
      <c r="D26" s="467" t="s">
        <v>412</v>
      </c>
      <c r="E26" s="468" t="s">
        <v>24</v>
      </c>
      <c r="F26" s="469">
        <v>0.25</v>
      </c>
      <c r="G26" s="472" t="s">
        <v>24</v>
      </c>
      <c r="H26" s="473">
        <v>0.25</v>
      </c>
    </row>
    <row r="27" spans="2:8">
      <c r="B27" s="125">
        <v>9</v>
      </c>
      <c r="C27" s="463">
        <v>9</v>
      </c>
      <c r="D27" s="467" t="s">
        <v>413</v>
      </c>
      <c r="E27" s="468" t="s">
        <v>24</v>
      </c>
      <c r="F27" s="469">
        <v>0.25</v>
      </c>
      <c r="G27" s="472" t="s">
        <v>24</v>
      </c>
      <c r="H27" s="473">
        <v>0.25</v>
      </c>
    </row>
    <row r="28" spans="2:8" ht="18.75" customHeight="1">
      <c r="B28" s="125">
        <v>10</v>
      </c>
      <c r="C28" s="463">
        <v>10</v>
      </c>
      <c r="D28" s="467" t="s">
        <v>417</v>
      </c>
      <c r="E28" s="468" t="s">
        <v>24</v>
      </c>
      <c r="F28" s="469">
        <v>0.25</v>
      </c>
      <c r="G28" s="472" t="s">
        <v>24</v>
      </c>
      <c r="H28" s="473">
        <v>0.25</v>
      </c>
    </row>
    <row r="29" spans="2:8">
      <c r="B29" s="125">
        <v>11</v>
      </c>
      <c r="C29" s="463">
        <v>11</v>
      </c>
      <c r="D29" s="467" t="s">
        <v>421</v>
      </c>
      <c r="E29" s="468" t="s">
        <v>24</v>
      </c>
      <c r="F29" s="469">
        <v>0.25</v>
      </c>
      <c r="G29" s="472" t="s">
        <v>24</v>
      </c>
      <c r="H29" s="473">
        <v>0.25</v>
      </c>
    </row>
    <row r="30" spans="2:8">
      <c r="B30" s="125">
        <v>12</v>
      </c>
      <c r="C30" s="463">
        <v>12</v>
      </c>
      <c r="D30" s="467" t="s">
        <v>422</v>
      </c>
      <c r="E30" s="468" t="s">
        <v>24</v>
      </c>
      <c r="F30" s="469">
        <v>0.25</v>
      </c>
      <c r="G30" s="472" t="s">
        <v>23</v>
      </c>
      <c r="H30" s="473">
        <v>0</v>
      </c>
    </row>
    <row r="31" spans="2:8">
      <c r="B31" s="125">
        <v>13</v>
      </c>
      <c r="C31" s="463">
        <v>13</v>
      </c>
      <c r="D31" s="467" t="s">
        <v>425</v>
      </c>
      <c r="E31" s="468" t="s">
        <v>24</v>
      </c>
      <c r="F31" s="469">
        <v>0.25</v>
      </c>
      <c r="G31" s="472" t="s">
        <v>23</v>
      </c>
      <c r="H31" s="473">
        <v>0</v>
      </c>
    </row>
    <row r="32" spans="2:8">
      <c r="B32" s="125">
        <v>14</v>
      </c>
      <c r="C32" s="463">
        <v>14</v>
      </c>
      <c r="D32" s="467" t="s">
        <v>429</v>
      </c>
      <c r="E32" s="468" t="s">
        <v>24</v>
      </c>
      <c r="F32" s="469">
        <v>0.25</v>
      </c>
      <c r="G32" s="472" t="s">
        <v>23</v>
      </c>
      <c r="H32" s="473">
        <v>0</v>
      </c>
    </row>
    <row r="33" spans="2:8">
      <c r="B33" s="125">
        <v>15</v>
      </c>
      <c r="C33" s="463">
        <v>15</v>
      </c>
      <c r="D33" s="467" t="s">
        <v>433</v>
      </c>
      <c r="E33" s="468" t="s">
        <v>24</v>
      </c>
      <c r="F33" s="469">
        <v>0.25</v>
      </c>
      <c r="G33" s="472" t="s">
        <v>24</v>
      </c>
      <c r="H33" s="473">
        <v>0.25</v>
      </c>
    </row>
    <row r="34" spans="2:8">
      <c r="B34" s="125">
        <v>16</v>
      </c>
      <c r="C34" s="463">
        <v>16</v>
      </c>
      <c r="D34" s="467" t="s">
        <v>438</v>
      </c>
      <c r="E34" s="468" t="s">
        <v>24</v>
      </c>
      <c r="F34" s="469">
        <v>0.25</v>
      </c>
      <c r="G34" s="472" t="s">
        <v>24</v>
      </c>
      <c r="H34" s="473">
        <v>0.25</v>
      </c>
    </row>
    <row r="35" spans="2:8" ht="18.75" customHeight="1">
      <c r="B35" s="125">
        <v>17</v>
      </c>
      <c r="C35" s="463">
        <v>17</v>
      </c>
      <c r="D35" s="467" t="s">
        <v>442</v>
      </c>
      <c r="E35" s="468" t="s">
        <v>24</v>
      </c>
      <c r="F35" s="469">
        <v>0.25</v>
      </c>
      <c r="G35" s="472" t="s">
        <v>23</v>
      </c>
      <c r="H35" s="473">
        <v>0</v>
      </c>
    </row>
    <row r="36" spans="2:8">
      <c r="B36" s="125">
        <v>18</v>
      </c>
      <c r="C36" s="463">
        <v>18</v>
      </c>
      <c r="D36" s="467" t="s">
        <v>445</v>
      </c>
      <c r="E36" s="468" t="s">
        <v>24</v>
      </c>
      <c r="F36" s="469">
        <v>0.25</v>
      </c>
      <c r="G36" s="472" t="s">
        <v>23</v>
      </c>
      <c r="H36" s="473">
        <v>0</v>
      </c>
    </row>
    <row r="37" spans="2:8">
      <c r="B37" s="125">
        <v>19</v>
      </c>
      <c r="C37" s="463">
        <v>19</v>
      </c>
      <c r="D37" s="467" t="s">
        <v>446</v>
      </c>
      <c r="E37" s="468" t="s">
        <v>24</v>
      </c>
      <c r="F37" s="469">
        <v>0.25</v>
      </c>
      <c r="G37" s="472" t="s">
        <v>23</v>
      </c>
      <c r="H37" s="473">
        <v>0</v>
      </c>
    </row>
    <row r="38" spans="2:8">
      <c r="B38" s="125">
        <v>20</v>
      </c>
      <c r="C38" s="463">
        <v>20</v>
      </c>
      <c r="D38" s="467" t="s">
        <v>450</v>
      </c>
      <c r="E38" s="468" t="s">
        <v>24</v>
      </c>
      <c r="F38" s="469">
        <v>0.25</v>
      </c>
      <c r="G38" s="472" t="s">
        <v>24</v>
      </c>
      <c r="H38" s="473">
        <v>0.25</v>
      </c>
    </row>
    <row r="39" spans="2:8">
      <c r="B39" s="125">
        <v>21</v>
      </c>
      <c r="C39" s="463">
        <v>21</v>
      </c>
      <c r="D39" s="467" t="s">
        <v>1033</v>
      </c>
      <c r="E39" s="468" t="s">
        <v>24</v>
      </c>
      <c r="F39" s="469">
        <v>0.25</v>
      </c>
      <c r="G39" s="472" t="s">
        <v>24</v>
      </c>
      <c r="H39" s="473">
        <v>0.25</v>
      </c>
    </row>
    <row r="40" spans="2:8">
      <c r="B40" s="125">
        <v>22</v>
      </c>
      <c r="C40" s="463">
        <v>22</v>
      </c>
      <c r="D40" s="467" t="s">
        <v>456</v>
      </c>
      <c r="E40" s="468" t="s">
        <v>24</v>
      </c>
      <c r="F40" s="469">
        <v>0.25</v>
      </c>
      <c r="G40" s="472" t="s">
        <v>24</v>
      </c>
      <c r="H40" s="473">
        <v>0.25</v>
      </c>
    </row>
    <row r="41" spans="2:8">
      <c r="B41" s="125">
        <v>23</v>
      </c>
      <c r="C41" s="463">
        <v>23</v>
      </c>
      <c r="D41" s="467" t="s">
        <v>1034</v>
      </c>
      <c r="E41" s="468" t="s">
        <v>24</v>
      </c>
      <c r="F41" s="469">
        <v>0.25</v>
      </c>
      <c r="G41" s="472" t="s">
        <v>24</v>
      </c>
      <c r="H41" s="473">
        <v>0.25</v>
      </c>
    </row>
    <row r="42" spans="2:8" ht="18.75" customHeight="1">
      <c r="B42" s="125">
        <v>24</v>
      </c>
      <c r="C42" s="463">
        <v>24</v>
      </c>
      <c r="D42" s="467" t="s">
        <v>463</v>
      </c>
      <c r="E42" s="468" t="s">
        <v>24</v>
      </c>
      <c r="F42" s="469">
        <v>0.25</v>
      </c>
      <c r="G42" s="472" t="s">
        <v>24</v>
      </c>
      <c r="H42" s="473">
        <v>0.25</v>
      </c>
    </row>
    <row r="43" spans="2:8">
      <c r="B43" s="125">
        <v>25</v>
      </c>
      <c r="C43" s="463">
        <v>25</v>
      </c>
      <c r="D43" s="467" t="s">
        <v>466</v>
      </c>
      <c r="E43" s="468" t="s">
        <v>24</v>
      </c>
      <c r="F43" s="469">
        <v>0.25</v>
      </c>
      <c r="G43" s="472" t="s">
        <v>24</v>
      </c>
      <c r="H43" s="473">
        <v>0.25</v>
      </c>
    </row>
    <row r="44" spans="2:8">
      <c r="B44" s="125">
        <v>26</v>
      </c>
      <c r="C44" s="463">
        <v>26</v>
      </c>
      <c r="D44" s="467" t="s">
        <v>469</v>
      </c>
      <c r="E44" s="468" t="s">
        <v>24</v>
      </c>
      <c r="F44" s="469">
        <v>0.25</v>
      </c>
      <c r="G44" s="472" t="s">
        <v>24</v>
      </c>
      <c r="H44" s="473">
        <v>0.25</v>
      </c>
    </row>
    <row r="45" spans="2:8">
      <c r="B45" s="125">
        <v>27</v>
      </c>
      <c r="C45" s="463">
        <v>27</v>
      </c>
      <c r="D45" s="467" t="s">
        <v>1035</v>
      </c>
      <c r="E45" s="468" t="s">
        <v>24</v>
      </c>
      <c r="F45" s="469">
        <v>0.25</v>
      </c>
      <c r="G45" s="472" t="s">
        <v>23</v>
      </c>
      <c r="H45" s="473">
        <v>0</v>
      </c>
    </row>
    <row r="46" spans="2:8">
      <c r="B46" s="125">
        <v>28</v>
      </c>
      <c r="C46" s="463">
        <v>28</v>
      </c>
      <c r="D46" s="467" t="s">
        <v>1036</v>
      </c>
      <c r="E46" s="468" t="s">
        <v>24</v>
      </c>
      <c r="F46" s="469">
        <v>0.25</v>
      </c>
      <c r="G46" s="472" t="s">
        <v>24</v>
      </c>
      <c r="H46" s="473">
        <v>0.25</v>
      </c>
    </row>
    <row r="47" spans="2:8">
      <c r="B47" s="125">
        <v>29</v>
      </c>
      <c r="C47" s="463">
        <v>29</v>
      </c>
      <c r="D47" s="467" t="s">
        <v>438</v>
      </c>
      <c r="E47" s="468" t="s">
        <v>24</v>
      </c>
      <c r="F47" s="469">
        <v>0.25</v>
      </c>
      <c r="G47" s="472" t="s">
        <v>24</v>
      </c>
      <c r="H47" s="473">
        <v>0.25</v>
      </c>
    </row>
    <row r="48" spans="2:8">
      <c r="B48" s="125">
        <v>30</v>
      </c>
      <c r="C48" s="463">
        <v>30</v>
      </c>
      <c r="D48" s="467" t="s">
        <v>1037</v>
      </c>
      <c r="E48" s="468" t="s">
        <v>24</v>
      </c>
      <c r="F48" s="469">
        <v>0.25</v>
      </c>
      <c r="G48" s="472" t="s">
        <v>24</v>
      </c>
      <c r="H48" s="473">
        <v>0.25</v>
      </c>
    </row>
    <row r="49" spans="2:8" ht="18.75" customHeight="1">
      <c r="B49" s="125">
        <v>31</v>
      </c>
      <c r="C49" s="463">
        <v>31</v>
      </c>
      <c r="D49" s="467" t="s">
        <v>479</v>
      </c>
      <c r="E49" s="468" t="s">
        <v>24</v>
      </c>
      <c r="F49" s="469">
        <v>0.25</v>
      </c>
      <c r="G49" s="472" t="s">
        <v>24</v>
      </c>
      <c r="H49" s="473">
        <v>0.25</v>
      </c>
    </row>
    <row r="50" spans="2:8">
      <c r="B50" s="125">
        <v>32</v>
      </c>
      <c r="C50" s="463">
        <v>32</v>
      </c>
      <c r="D50" s="467" t="s">
        <v>483</v>
      </c>
      <c r="E50" s="468" t="s">
        <v>24</v>
      </c>
      <c r="F50" s="469">
        <v>0.25</v>
      </c>
      <c r="G50" s="472" t="s">
        <v>24</v>
      </c>
      <c r="H50" s="473">
        <v>0.25</v>
      </c>
    </row>
    <row r="51" spans="2:8">
      <c r="B51" s="125">
        <v>33</v>
      </c>
      <c r="C51" s="463">
        <v>33</v>
      </c>
      <c r="D51" s="467" t="s">
        <v>486</v>
      </c>
      <c r="E51" s="468" t="s">
        <v>24</v>
      </c>
      <c r="F51" s="469">
        <v>0.25</v>
      </c>
      <c r="G51" s="472" t="s">
        <v>24</v>
      </c>
      <c r="H51" s="473">
        <v>0.25</v>
      </c>
    </row>
    <row r="52" spans="2:8">
      <c r="B52" s="125">
        <v>34</v>
      </c>
      <c r="C52" s="463">
        <v>34</v>
      </c>
      <c r="D52" s="467" t="s">
        <v>491</v>
      </c>
      <c r="E52" s="468" t="s">
        <v>24</v>
      </c>
      <c r="F52" s="469">
        <v>0.25</v>
      </c>
      <c r="G52" s="472" t="s">
        <v>24</v>
      </c>
      <c r="H52" s="473">
        <v>0.25</v>
      </c>
    </row>
    <row r="53" spans="2:8">
      <c r="B53" s="125">
        <v>35</v>
      </c>
      <c r="C53" s="463">
        <v>35</v>
      </c>
      <c r="D53" s="467" t="s">
        <v>494</v>
      </c>
      <c r="E53" s="468" t="s">
        <v>24</v>
      </c>
      <c r="F53" s="469">
        <v>0.25</v>
      </c>
      <c r="G53" s="472" t="s">
        <v>24</v>
      </c>
      <c r="H53" s="473">
        <v>0.25</v>
      </c>
    </row>
    <row r="54" spans="2:8">
      <c r="B54" s="125">
        <v>36</v>
      </c>
      <c r="C54" s="463">
        <v>36</v>
      </c>
      <c r="D54" s="467" t="s">
        <v>497</v>
      </c>
      <c r="E54" s="468" t="s">
        <v>24</v>
      </c>
      <c r="F54" s="469">
        <v>0.25</v>
      </c>
      <c r="G54" s="472" t="s">
        <v>24</v>
      </c>
      <c r="H54" s="473">
        <v>0.25</v>
      </c>
    </row>
    <row r="55" spans="2:8">
      <c r="B55" s="125">
        <v>37</v>
      </c>
      <c r="C55" s="463">
        <v>37</v>
      </c>
      <c r="D55" s="467" t="s">
        <v>501</v>
      </c>
      <c r="E55" s="468" t="s">
        <v>24</v>
      </c>
      <c r="F55" s="469">
        <v>0.25</v>
      </c>
      <c r="G55" s="472" t="s">
        <v>23</v>
      </c>
      <c r="H55" s="473">
        <v>0</v>
      </c>
    </row>
    <row r="56" spans="2:8" ht="18.75" customHeight="1">
      <c r="B56" s="125">
        <v>38</v>
      </c>
      <c r="C56" s="463">
        <v>38</v>
      </c>
      <c r="D56" s="467" t="s">
        <v>1038</v>
      </c>
      <c r="E56" s="468" t="s">
        <v>24</v>
      </c>
      <c r="F56" s="469">
        <v>0.25</v>
      </c>
      <c r="G56" s="472" t="s">
        <v>23</v>
      </c>
      <c r="H56" s="473">
        <v>0</v>
      </c>
    </row>
    <row r="57" spans="2:8">
      <c r="B57" s="125">
        <v>39</v>
      </c>
      <c r="C57" s="463">
        <v>39</v>
      </c>
      <c r="D57" s="467" t="s">
        <v>506</v>
      </c>
      <c r="E57" s="468" t="s">
        <v>24</v>
      </c>
      <c r="F57" s="469">
        <v>0.25</v>
      </c>
      <c r="G57" s="472" t="s">
        <v>23</v>
      </c>
      <c r="H57" s="473">
        <v>0</v>
      </c>
    </row>
    <row r="58" spans="2:8">
      <c r="B58" s="125">
        <v>40</v>
      </c>
      <c r="C58" s="463">
        <v>40</v>
      </c>
      <c r="D58" s="467" t="s">
        <v>507</v>
      </c>
      <c r="E58" s="468" t="s">
        <v>24</v>
      </c>
      <c r="F58" s="469">
        <v>0.25</v>
      </c>
      <c r="G58" s="472" t="s">
        <v>24</v>
      </c>
      <c r="H58" s="473">
        <v>0.25</v>
      </c>
    </row>
    <row r="59" spans="2:8">
      <c r="B59" s="125">
        <v>41</v>
      </c>
      <c r="C59" s="463">
        <v>43</v>
      </c>
      <c r="D59" s="467" t="s">
        <v>512</v>
      </c>
      <c r="E59" s="468" t="s">
        <v>24</v>
      </c>
      <c r="F59" s="469">
        <v>0.25</v>
      </c>
      <c r="G59" s="472" t="s">
        <v>23</v>
      </c>
      <c r="H59" s="473">
        <v>0</v>
      </c>
    </row>
    <row r="60" spans="2:8">
      <c r="B60" s="125">
        <v>42</v>
      </c>
      <c r="C60" s="463">
        <v>44</v>
      </c>
      <c r="D60" s="467" t="s">
        <v>1039</v>
      </c>
      <c r="E60" s="468" t="s">
        <v>24</v>
      </c>
      <c r="F60" s="469">
        <v>0.25</v>
      </c>
      <c r="G60" s="472" t="s">
        <v>23</v>
      </c>
      <c r="H60" s="473">
        <v>0</v>
      </c>
    </row>
    <row r="61" spans="2:8">
      <c r="B61" s="125">
        <v>43</v>
      </c>
      <c r="C61" s="463">
        <v>46</v>
      </c>
      <c r="D61" s="467" t="s">
        <v>517</v>
      </c>
      <c r="E61" s="468" t="s">
        <v>24</v>
      </c>
      <c r="F61" s="469">
        <v>0.25</v>
      </c>
      <c r="G61" s="472" t="s">
        <v>24</v>
      </c>
      <c r="H61" s="473">
        <v>0.25</v>
      </c>
    </row>
    <row r="62" spans="2:8">
      <c r="B62" s="125">
        <v>44</v>
      </c>
      <c r="C62" s="463">
        <v>47</v>
      </c>
      <c r="D62" s="467" t="s">
        <v>520</v>
      </c>
      <c r="E62" s="468" t="s">
        <v>24</v>
      </c>
      <c r="F62" s="469">
        <v>0.25</v>
      </c>
      <c r="G62" s="472" t="s">
        <v>24</v>
      </c>
      <c r="H62" s="473">
        <v>0.25</v>
      </c>
    </row>
    <row r="63" spans="2:8" ht="18.75" customHeight="1">
      <c r="B63" s="125">
        <v>45</v>
      </c>
      <c r="C63" s="463">
        <v>48</v>
      </c>
      <c r="D63" s="467" t="s">
        <v>523</v>
      </c>
      <c r="E63" s="468" t="s">
        <v>24</v>
      </c>
      <c r="F63" s="469">
        <v>0.25</v>
      </c>
      <c r="G63" s="472" t="s">
        <v>23</v>
      </c>
      <c r="H63" s="473">
        <v>0</v>
      </c>
    </row>
    <row r="64" spans="2:8">
      <c r="B64" s="125">
        <v>46</v>
      </c>
      <c r="C64" s="463">
        <v>49</v>
      </c>
      <c r="D64" s="467" t="s">
        <v>526</v>
      </c>
      <c r="E64" s="468" t="s">
        <v>24</v>
      </c>
      <c r="F64" s="469">
        <v>0.25</v>
      </c>
      <c r="G64" s="472" t="s">
        <v>24</v>
      </c>
      <c r="H64" s="473">
        <v>0.25</v>
      </c>
    </row>
    <row r="65" spans="2:8">
      <c r="B65" s="125">
        <v>47</v>
      </c>
      <c r="C65" s="463">
        <v>50</v>
      </c>
      <c r="D65" s="467" t="s">
        <v>1040</v>
      </c>
      <c r="E65" s="468" t="s">
        <v>24</v>
      </c>
      <c r="F65" s="469">
        <v>0.25</v>
      </c>
      <c r="G65" s="472" t="s">
        <v>24</v>
      </c>
      <c r="H65" s="473">
        <v>0.25</v>
      </c>
    </row>
    <row r="66" spans="2:8">
      <c r="B66" s="125">
        <v>48</v>
      </c>
      <c r="C66" s="463">
        <v>51</v>
      </c>
      <c r="D66" s="467" t="s">
        <v>531</v>
      </c>
      <c r="E66" s="468" t="s">
        <v>24</v>
      </c>
      <c r="F66" s="469">
        <v>0.25</v>
      </c>
      <c r="G66" s="472" t="s">
        <v>23</v>
      </c>
      <c r="H66" s="473">
        <v>0</v>
      </c>
    </row>
    <row r="67" spans="2:8">
      <c r="B67" s="125">
        <v>49</v>
      </c>
      <c r="C67" s="463">
        <v>52</v>
      </c>
      <c r="D67" s="467" t="s">
        <v>535</v>
      </c>
      <c r="E67" s="468" t="s">
        <v>24</v>
      </c>
      <c r="F67" s="469">
        <v>0.25</v>
      </c>
      <c r="G67" s="472" t="s">
        <v>24</v>
      </c>
      <c r="H67" s="473">
        <v>0.25</v>
      </c>
    </row>
    <row r="68" spans="2:8">
      <c r="B68" s="125">
        <v>50</v>
      </c>
      <c r="C68" s="463">
        <v>53</v>
      </c>
      <c r="D68" s="467" t="s">
        <v>539</v>
      </c>
      <c r="E68" s="468" t="s">
        <v>24</v>
      </c>
      <c r="F68" s="469">
        <v>0.25</v>
      </c>
      <c r="G68" s="472" t="s">
        <v>24</v>
      </c>
      <c r="H68" s="473">
        <v>0.25</v>
      </c>
    </row>
    <row r="69" spans="2:8">
      <c r="B69" s="125">
        <v>51</v>
      </c>
      <c r="C69" s="463">
        <v>55</v>
      </c>
      <c r="D69" s="467" t="s">
        <v>1041</v>
      </c>
      <c r="E69" s="468" t="s">
        <v>24</v>
      </c>
      <c r="F69" s="469">
        <v>0.25</v>
      </c>
      <c r="G69" s="472" t="s">
        <v>24</v>
      </c>
      <c r="H69" s="473">
        <v>0.25</v>
      </c>
    </row>
    <row r="70" spans="2:8" ht="18.75" customHeight="1">
      <c r="B70" s="125">
        <v>52</v>
      </c>
      <c r="C70" s="463">
        <v>56</v>
      </c>
      <c r="D70" s="467" t="s">
        <v>544</v>
      </c>
      <c r="E70" s="468" t="s">
        <v>24</v>
      </c>
      <c r="F70" s="469">
        <v>0.25</v>
      </c>
      <c r="G70" s="472" t="s">
        <v>24</v>
      </c>
      <c r="H70" s="473">
        <v>0.25</v>
      </c>
    </row>
    <row r="71" spans="2:8">
      <c r="B71" s="125">
        <v>53</v>
      </c>
      <c r="C71" s="463">
        <v>57</v>
      </c>
      <c r="D71" s="467" t="s">
        <v>548</v>
      </c>
      <c r="E71" s="468" t="s">
        <v>24</v>
      </c>
      <c r="F71" s="469">
        <v>0.25</v>
      </c>
      <c r="G71" s="472" t="s">
        <v>24</v>
      </c>
      <c r="H71" s="473">
        <v>0.25</v>
      </c>
    </row>
    <row r="72" spans="2:8">
      <c r="B72" s="125">
        <v>54</v>
      </c>
      <c r="C72" s="463">
        <v>58</v>
      </c>
      <c r="D72" s="467" t="s">
        <v>1042</v>
      </c>
      <c r="E72" s="468" t="s">
        <v>24</v>
      </c>
      <c r="F72" s="469">
        <v>0.25</v>
      </c>
      <c r="G72" s="472" t="s">
        <v>24</v>
      </c>
      <c r="H72" s="473">
        <v>0.25</v>
      </c>
    </row>
    <row r="73" spans="2:8">
      <c r="B73" s="125">
        <v>55</v>
      </c>
      <c r="C73" s="463">
        <v>59</v>
      </c>
      <c r="D73" s="467" t="s">
        <v>554</v>
      </c>
      <c r="E73" s="468" t="s">
        <v>24</v>
      </c>
      <c r="F73" s="469">
        <v>0.25</v>
      </c>
      <c r="G73" s="472" t="s">
        <v>24</v>
      </c>
      <c r="H73" s="473">
        <v>0.25</v>
      </c>
    </row>
    <row r="74" spans="2:8">
      <c r="B74" s="125">
        <v>56</v>
      </c>
      <c r="C74" s="463">
        <v>60</v>
      </c>
      <c r="D74" s="467" t="s">
        <v>559</v>
      </c>
      <c r="E74" s="468" t="s">
        <v>24</v>
      </c>
      <c r="F74" s="469">
        <v>0.25</v>
      </c>
      <c r="G74" s="472" t="s">
        <v>24</v>
      </c>
      <c r="H74" s="473">
        <v>0.25</v>
      </c>
    </row>
    <row r="75" spans="2:8">
      <c r="B75" s="125">
        <v>57</v>
      </c>
      <c r="C75" s="463">
        <v>61</v>
      </c>
      <c r="D75" s="467" t="s">
        <v>563</v>
      </c>
      <c r="E75" s="468" t="s">
        <v>24</v>
      </c>
      <c r="F75" s="469">
        <v>0.25</v>
      </c>
      <c r="G75" s="472" t="s">
        <v>24</v>
      </c>
      <c r="H75" s="473">
        <v>0.25</v>
      </c>
    </row>
    <row r="76" spans="2:8">
      <c r="B76" s="125">
        <v>58</v>
      </c>
      <c r="C76" s="463">
        <v>63</v>
      </c>
      <c r="D76" s="467" t="s">
        <v>567</v>
      </c>
      <c r="E76" s="468" t="s">
        <v>24</v>
      </c>
      <c r="F76" s="469">
        <v>0.25</v>
      </c>
      <c r="G76" s="472" t="s">
        <v>24</v>
      </c>
      <c r="H76" s="473">
        <v>0.25</v>
      </c>
    </row>
    <row r="77" spans="2:8" ht="18.75" customHeight="1">
      <c r="B77" s="125">
        <v>59</v>
      </c>
      <c r="C77" s="463">
        <v>64</v>
      </c>
      <c r="D77" s="467" t="s">
        <v>568</v>
      </c>
      <c r="E77" s="468" t="s">
        <v>24</v>
      </c>
      <c r="F77" s="469">
        <v>0.25</v>
      </c>
      <c r="G77" s="472" t="s">
        <v>24</v>
      </c>
      <c r="H77" s="473">
        <v>0.25</v>
      </c>
    </row>
    <row r="78" spans="2:8">
      <c r="B78" s="125">
        <v>60</v>
      </c>
      <c r="C78" s="463">
        <v>65</v>
      </c>
      <c r="D78" s="467" t="s">
        <v>1043</v>
      </c>
      <c r="E78" s="468" t="s">
        <v>24</v>
      </c>
      <c r="F78" s="469">
        <v>0.25</v>
      </c>
      <c r="G78" s="472" t="s">
        <v>24</v>
      </c>
      <c r="H78" s="473">
        <v>0.25</v>
      </c>
    </row>
    <row r="79" spans="2:8">
      <c r="B79" s="125">
        <v>61</v>
      </c>
      <c r="C79" s="463">
        <v>66</v>
      </c>
      <c r="D79" s="467" t="s">
        <v>573</v>
      </c>
      <c r="E79" s="468" t="s">
        <v>24</v>
      </c>
      <c r="F79" s="469">
        <v>0.25</v>
      </c>
      <c r="G79" s="472" t="s">
        <v>24</v>
      </c>
      <c r="H79" s="473">
        <v>0.25</v>
      </c>
    </row>
    <row r="80" spans="2:8">
      <c r="B80" s="125">
        <v>62</v>
      </c>
      <c r="C80" s="463">
        <v>67</v>
      </c>
      <c r="D80" s="467" t="s">
        <v>577</v>
      </c>
      <c r="E80" s="468" t="s">
        <v>24</v>
      </c>
      <c r="F80" s="469">
        <v>0.25</v>
      </c>
      <c r="G80" s="472" t="s">
        <v>24</v>
      </c>
      <c r="H80" s="473">
        <v>0.25</v>
      </c>
    </row>
    <row r="81" spans="2:8">
      <c r="B81" s="125">
        <v>63</v>
      </c>
      <c r="C81" s="463">
        <v>68</v>
      </c>
      <c r="D81" s="467" t="s">
        <v>1044</v>
      </c>
      <c r="E81" s="468" t="s">
        <v>24</v>
      </c>
      <c r="F81" s="469">
        <v>0.25</v>
      </c>
      <c r="G81" s="472" t="s">
        <v>24</v>
      </c>
      <c r="H81" s="473">
        <v>0.25</v>
      </c>
    </row>
    <row r="82" spans="2:8" ht="3" customHeight="1" thickBot="1">
      <c r="B82" s="386" t="s">
        <v>231</v>
      </c>
      <c r="C82" s="386" t="s">
        <v>231</v>
      </c>
      <c r="D82" s="128"/>
      <c r="E82" s="128"/>
      <c r="F82" s="243"/>
      <c r="G82" s="129"/>
      <c r="H82" s="243"/>
    </row>
    <row r="83" spans="2:8" ht="15" thickTop="1"/>
    <row r="84" spans="2:8"/>
    <row r="85" spans="2:8"/>
    <row r="86" spans="2:8"/>
    <row r="87" spans="2:8"/>
    <row r="88" spans="2:8"/>
    <row r="89" spans="2:8"/>
    <row r="90" spans="2:8"/>
    <row r="91" spans="2:8"/>
    <row r="92" spans="2:8"/>
    <row r="93" spans="2:8"/>
    <row r="94" spans="2:8"/>
    <row r="95" spans="2:8"/>
    <row r="96" spans="2:8"/>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sheetData>
  <mergeCells count="17">
    <mergeCell ref="C7:H7"/>
    <mergeCell ref="C1:H1"/>
    <mergeCell ref="C2:H2"/>
    <mergeCell ref="C3:H3"/>
    <mergeCell ref="C4:H4"/>
    <mergeCell ref="C6:H6"/>
    <mergeCell ref="B16:B17"/>
    <mergeCell ref="C16:C17"/>
    <mergeCell ref="D16:D17"/>
    <mergeCell ref="E16:E17"/>
    <mergeCell ref="F16:F17"/>
    <mergeCell ref="H16:H17"/>
    <mergeCell ref="C9:H9"/>
    <mergeCell ref="C11:H11"/>
    <mergeCell ref="C13:H13"/>
    <mergeCell ref="C14:H14"/>
    <mergeCell ref="G16:G17"/>
  </mergeCells>
  <conditionalFormatting sqref="C19:H81">
    <cfRule type="expression" dxfId="36" priority="141" stopIfTrue="1">
      <formula>MOD(ROW(),2)</formula>
    </cfRule>
  </conditionalFormatting>
  <conditionalFormatting sqref="E19:G81">
    <cfRule type="cellIs" dxfId="35" priority="139" operator="equal">
      <formula>"SI"</formula>
    </cfRule>
    <cfRule type="cellIs" dxfId="34" priority="140" operator="equal">
      <formula>"NO"</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5">
    <tabColor rgb="FFFF0000"/>
    <pageSetUpPr fitToPage="1"/>
  </sheetPr>
  <dimension ref="A1:I512"/>
  <sheetViews>
    <sheetView showGridLines="0" zoomScaleNormal="100" workbookViewId="0">
      <selection sqref="A1:XFD1048576"/>
    </sheetView>
  </sheetViews>
  <sheetFormatPr baseColWidth="10" defaultColWidth="0" defaultRowHeight="14.4" zeroHeight="1"/>
  <cols>
    <col min="1" max="1" width="3.88671875" style="121" customWidth="1"/>
    <col min="2" max="2" width="9.109375" style="121" customWidth="1"/>
    <col min="3" max="3" width="14" style="121" customWidth="1"/>
    <col min="4" max="4" width="45" style="121" customWidth="1"/>
    <col min="5" max="6" width="18.88671875" style="121" customWidth="1"/>
    <col min="7" max="7" width="14.44140625" style="121" customWidth="1"/>
    <col min="8" max="9" width="11.44140625" style="121" customWidth="1"/>
    <col min="10" max="16384" width="11.44140625" style="121" hidden="1"/>
  </cols>
  <sheetData>
    <row r="1" spans="1:7" s="4" customFormat="1" ht="15" customHeight="1">
      <c r="A1" s="115"/>
      <c r="B1" s="115"/>
      <c r="C1" s="918" t="s">
        <v>0</v>
      </c>
      <c r="D1" s="918"/>
      <c r="E1" s="918"/>
      <c r="F1" s="918"/>
      <c r="G1" s="918"/>
    </row>
    <row r="2" spans="1:7" s="2" customFormat="1" ht="15" customHeight="1">
      <c r="A2" s="117"/>
      <c r="B2" s="117"/>
      <c r="C2" s="918" t="s">
        <v>1</v>
      </c>
      <c r="D2" s="918"/>
      <c r="E2" s="918"/>
      <c r="F2" s="918"/>
      <c r="G2" s="918"/>
    </row>
    <row r="3" spans="1:7" s="2" customFormat="1" ht="15" customHeight="1">
      <c r="A3" s="117"/>
      <c r="B3" s="117"/>
      <c r="C3" s="918" t="s">
        <v>355</v>
      </c>
      <c r="D3" s="918"/>
      <c r="E3" s="918"/>
      <c r="F3" s="918"/>
      <c r="G3" s="918"/>
    </row>
    <row r="4" spans="1:7" s="2" customFormat="1" ht="12.75" customHeight="1">
      <c r="A4" s="117"/>
      <c r="B4" s="117"/>
      <c r="C4" s="918" t="s">
        <v>346</v>
      </c>
      <c r="D4" s="918"/>
      <c r="E4" s="918"/>
      <c r="F4" s="918"/>
      <c r="G4" s="918"/>
    </row>
    <row r="5" spans="1:7" s="2" customFormat="1" ht="13.2">
      <c r="A5" s="117"/>
      <c r="B5" s="116"/>
      <c r="C5" s="116"/>
      <c r="D5" s="3"/>
      <c r="E5" s="53"/>
      <c r="F5" s="53"/>
      <c r="G5" s="53"/>
    </row>
    <row r="6" spans="1:7" s="2" customFormat="1" ht="13.2">
      <c r="A6" s="117"/>
      <c r="B6" s="117"/>
      <c r="C6" s="918" t="s">
        <v>179</v>
      </c>
      <c r="D6" s="918"/>
      <c r="E6" s="918"/>
      <c r="F6" s="918"/>
      <c r="G6" s="918"/>
    </row>
    <row r="7" spans="1:7" s="2" customFormat="1" ht="13.2">
      <c r="A7" s="117"/>
      <c r="B7" s="117"/>
      <c r="C7" s="918" t="s">
        <v>385</v>
      </c>
      <c r="D7" s="918"/>
      <c r="E7" s="918"/>
      <c r="F7" s="918"/>
      <c r="G7" s="918"/>
    </row>
    <row r="8" spans="1:7" s="2" customFormat="1" ht="12.75" customHeight="1">
      <c r="A8" s="117"/>
      <c r="B8" s="116"/>
      <c r="C8" s="116"/>
      <c r="D8" s="3"/>
      <c r="E8" s="53"/>
      <c r="F8" s="53"/>
      <c r="G8" s="53"/>
    </row>
    <row r="9" spans="1:7" s="2" customFormat="1" ht="67.5" customHeight="1">
      <c r="A9" s="117"/>
      <c r="B9" s="117"/>
      <c r="C9" s="918" t="s">
        <v>1046</v>
      </c>
      <c r="D9" s="918"/>
      <c r="E9" s="918"/>
      <c r="F9" s="918"/>
      <c r="G9" s="918"/>
    </row>
    <row r="10" spans="1:7" s="2" customFormat="1" ht="12.75" customHeight="1">
      <c r="A10" s="117"/>
      <c r="B10" s="116"/>
      <c r="C10" s="116"/>
      <c r="D10" s="3"/>
      <c r="E10" s="53"/>
      <c r="F10" s="53"/>
      <c r="G10" s="53"/>
    </row>
    <row r="11" spans="1:7" s="2" customFormat="1" ht="13.2">
      <c r="A11" s="117"/>
      <c r="B11" s="117"/>
      <c r="C11" s="891">
        <v>0</v>
      </c>
      <c r="D11" s="891"/>
      <c r="E11" s="891"/>
      <c r="F11" s="891"/>
      <c r="G11" s="891"/>
    </row>
    <row r="12" spans="1:7" s="2" customFormat="1" ht="15.6">
      <c r="A12" s="117"/>
      <c r="B12" s="118"/>
      <c r="C12" s="118"/>
      <c r="D12" s="119"/>
      <c r="E12" s="53"/>
      <c r="F12" s="53"/>
      <c r="G12" s="53"/>
    </row>
    <row r="13" spans="1:7" s="2" customFormat="1" ht="13.2">
      <c r="A13" s="117"/>
      <c r="B13" s="117"/>
      <c r="C13" s="683" t="s">
        <v>221</v>
      </c>
      <c r="D13" s="683"/>
      <c r="E13" s="683"/>
      <c r="F13" s="683"/>
      <c r="G13" s="683"/>
    </row>
    <row r="14" spans="1:7">
      <c r="A14" s="120"/>
      <c r="B14" s="120"/>
      <c r="C14" s="683" t="s">
        <v>246</v>
      </c>
      <c r="D14" s="683"/>
      <c r="E14" s="683"/>
      <c r="F14" s="683"/>
      <c r="G14" s="683"/>
    </row>
    <row r="15" spans="1:7" ht="15" thickBot="1"/>
    <row r="16" spans="1:7" ht="24" customHeight="1" thickTop="1">
      <c r="B16" s="916" t="s">
        <v>38</v>
      </c>
      <c r="C16" s="916" t="s">
        <v>97</v>
      </c>
      <c r="D16" s="933" t="s">
        <v>15</v>
      </c>
      <c r="E16" s="923" t="s">
        <v>232</v>
      </c>
      <c r="F16" s="929" t="s">
        <v>233</v>
      </c>
      <c r="G16" s="921" t="s">
        <v>22</v>
      </c>
    </row>
    <row r="17" spans="2:7" ht="24" customHeight="1" thickBot="1">
      <c r="B17" s="917"/>
      <c r="C17" s="917"/>
      <c r="D17" s="934"/>
      <c r="E17" s="924"/>
      <c r="F17" s="930"/>
      <c r="G17" s="922"/>
    </row>
    <row r="18" spans="2:7" ht="4.5" customHeight="1">
      <c r="B18" s="122"/>
      <c r="C18" s="122"/>
      <c r="D18" s="123"/>
      <c r="E18" s="464"/>
      <c r="F18" s="465"/>
      <c r="G18" s="471"/>
    </row>
    <row r="19" spans="2:7">
      <c r="B19" s="125">
        <v>1</v>
      </c>
      <c r="C19" s="125">
        <v>1</v>
      </c>
      <c r="D19" s="474" t="s">
        <v>386</v>
      </c>
      <c r="E19" s="472" t="s">
        <v>237</v>
      </c>
      <c r="F19" s="475" t="s">
        <v>237</v>
      </c>
      <c r="G19" s="473">
        <v>1</v>
      </c>
    </row>
    <row r="20" spans="2:7">
      <c r="B20" s="125">
        <v>2</v>
      </c>
      <c r="C20" s="125">
        <v>2</v>
      </c>
      <c r="D20" s="474" t="s">
        <v>390</v>
      </c>
      <c r="E20" s="472" t="s">
        <v>237</v>
      </c>
      <c r="F20" s="475" t="s">
        <v>237</v>
      </c>
      <c r="G20" s="473">
        <v>1</v>
      </c>
    </row>
    <row r="21" spans="2:7" ht="18.75" customHeight="1">
      <c r="B21" s="125">
        <v>3</v>
      </c>
      <c r="C21" s="125">
        <v>3</v>
      </c>
      <c r="D21" s="474" t="s">
        <v>393</v>
      </c>
      <c r="E21" s="472" t="s">
        <v>237</v>
      </c>
      <c r="F21" s="475" t="s">
        <v>237</v>
      </c>
      <c r="G21" s="473">
        <v>1</v>
      </c>
    </row>
    <row r="22" spans="2:7">
      <c r="B22" s="125">
        <v>4</v>
      </c>
      <c r="C22" s="125">
        <v>4</v>
      </c>
      <c r="D22" s="474" t="s">
        <v>396</v>
      </c>
      <c r="E22" s="472" t="s">
        <v>237</v>
      </c>
      <c r="F22" s="475" t="s">
        <v>237</v>
      </c>
      <c r="G22" s="473">
        <v>1</v>
      </c>
    </row>
    <row r="23" spans="2:7">
      <c r="B23" s="125">
        <v>5</v>
      </c>
      <c r="C23" s="125">
        <v>5</v>
      </c>
      <c r="D23" s="474" t="s">
        <v>1032</v>
      </c>
      <c r="E23" s="472" t="s">
        <v>237</v>
      </c>
      <c r="F23" s="475" t="s">
        <v>237</v>
      </c>
      <c r="G23" s="473">
        <v>1</v>
      </c>
    </row>
    <row r="24" spans="2:7">
      <c r="B24" s="125">
        <v>6</v>
      </c>
      <c r="C24" s="125">
        <v>6</v>
      </c>
      <c r="D24" s="474" t="s">
        <v>403</v>
      </c>
      <c r="E24" s="472" t="s">
        <v>237</v>
      </c>
      <c r="F24" s="475" t="s">
        <v>237</v>
      </c>
      <c r="G24" s="473">
        <v>1</v>
      </c>
    </row>
    <row r="25" spans="2:7">
      <c r="B25" s="125">
        <v>7</v>
      </c>
      <c r="C25" s="125">
        <v>7</v>
      </c>
      <c r="D25" s="474" t="s">
        <v>407</v>
      </c>
      <c r="E25" s="472" t="s">
        <v>237</v>
      </c>
      <c r="F25" s="475" t="s">
        <v>237</v>
      </c>
      <c r="G25" s="473">
        <v>1</v>
      </c>
    </row>
    <row r="26" spans="2:7">
      <c r="B26" s="125">
        <v>8</v>
      </c>
      <c r="C26" s="125">
        <v>8</v>
      </c>
      <c r="D26" s="474" t="s">
        <v>412</v>
      </c>
      <c r="E26" s="472" t="s">
        <v>237</v>
      </c>
      <c r="F26" s="475" t="s">
        <v>237</v>
      </c>
      <c r="G26" s="473">
        <v>1</v>
      </c>
    </row>
    <row r="27" spans="2:7">
      <c r="B27" s="125">
        <v>9</v>
      </c>
      <c r="C27" s="125">
        <v>9</v>
      </c>
      <c r="D27" s="474" t="s">
        <v>413</v>
      </c>
      <c r="E27" s="472" t="s">
        <v>217</v>
      </c>
      <c r="F27" s="475" t="s">
        <v>217</v>
      </c>
      <c r="G27" s="473">
        <v>0</v>
      </c>
    </row>
    <row r="28" spans="2:7">
      <c r="B28" s="125">
        <v>10</v>
      </c>
      <c r="C28" s="125">
        <v>10</v>
      </c>
      <c r="D28" s="474" t="s">
        <v>417</v>
      </c>
      <c r="E28" s="472" t="s">
        <v>237</v>
      </c>
      <c r="F28" s="475" t="s">
        <v>237</v>
      </c>
      <c r="G28" s="473">
        <v>1</v>
      </c>
    </row>
    <row r="29" spans="2:7">
      <c r="B29" s="125">
        <v>11</v>
      </c>
      <c r="C29" s="125">
        <v>11</v>
      </c>
      <c r="D29" s="474" t="s">
        <v>421</v>
      </c>
      <c r="E29" s="472" t="s">
        <v>237</v>
      </c>
      <c r="F29" s="475" t="s">
        <v>237</v>
      </c>
      <c r="G29" s="473">
        <v>1</v>
      </c>
    </row>
    <row r="30" spans="2:7">
      <c r="B30" s="125">
        <v>12</v>
      </c>
      <c r="C30" s="125">
        <v>12</v>
      </c>
      <c r="D30" s="474" t="s">
        <v>422</v>
      </c>
      <c r="E30" s="472" t="s">
        <v>237</v>
      </c>
      <c r="F30" s="475" t="s">
        <v>237</v>
      </c>
      <c r="G30" s="473">
        <v>1</v>
      </c>
    </row>
    <row r="31" spans="2:7">
      <c r="B31" s="125">
        <v>13</v>
      </c>
      <c r="C31" s="125">
        <v>13</v>
      </c>
      <c r="D31" s="474" t="s">
        <v>425</v>
      </c>
      <c r="E31" s="472" t="s">
        <v>237</v>
      </c>
      <c r="F31" s="475" t="s">
        <v>237</v>
      </c>
      <c r="G31" s="473">
        <v>1</v>
      </c>
    </row>
    <row r="32" spans="2:7">
      <c r="B32" s="125">
        <v>14</v>
      </c>
      <c r="C32" s="125">
        <v>14</v>
      </c>
      <c r="D32" s="474" t="s">
        <v>429</v>
      </c>
      <c r="E32" s="472" t="s">
        <v>217</v>
      </c>
      <c r="F32" s="475" t="s">
        <v>217</v>
      </c>
      <c r="G32" s="473">
        <v>0</v>
      </c>
    </row>
    <row r="33" spans="2:7">
      <c r="B33" s="125">
        <v>15</v>
      </c>
      <c r="C33" s="125">
        <v>15</v>
      </c>
      <c r="D33" s="474" t="s">
        <v>433</v>
      </c>
      <c r="E33" s="472" t="s">
        <v>237</v>
      </c>
      <c r="F33" s="475" t="s">
        <v>237</v>
      </c>
      <c r="G33" s="473">
        <v>1</v>
      </c>
    </row>
    <row r="34" spans="2:7">
      <c r="B34" s="125">
        <v>16</v>
      </c>
      <c r="C34" s="125">
        <v>16</v>
      </c>
      <c r="D34" s="474" t="s">
        <v>438</v>
      </c>
      <c r="E34" s="472" t="s">
        <v>237</v>
      </c>
      <c r="F34" s="475" t="s">
        <v>237</v>
      </c>
      <c r="G34" s="473">
        <v>1</v>
      </c>
    </row>
    <row r="35" spans="2:7">
      <c r="B35" s="125">
        <v>17</v>
      </c>
      <c r="C35" s="125">
        <v>17</v>
      </c>
      <c r="D35" s="474" t="s">
        <v>442</v>
      </c>
      <c r="E35" s="472" t="s">
        <v>217</v>
      </c>
      <c r="F35" s="475" t="s">
        <v>217</v>
      </c>
      <c r="G35" s="473">
        <v>0</v>
      </c>
    </row>
    <row r="36" spans="2:7">
      <c r="B36" s="125">
        <v>18</v>
      </c>
      <c r="C36" s="125">
        <v>18</v>
      </c>
      <c r="D36" s="474" t="s">
        <v>445</v>
      </c>
      <c r="E36" s="472" t="s">
        <v>237</v>
      </c>
      <c r="F36" s="475" t="s">
        <v>237</v>
      </c>
      <c r="G36" s="473">
        <v>1</v>
      </c>
    </row>
    <row r="37" spans="2:7">
      <c r="B37" s="125">
        <v>19</v>
      </c>
      <c r="C37" s="125">
        <v>19</v>
      </c>
      <c r="D37" s="474" t="s">
        <v>446</v>
      </c>
      <c r="E37" s="472" t="s">
        <v>237</v>
      </c>
      <c r="F37" s="475" t="s">
        <v>237</v>
      </c>
      <c r="G37" s="473">
        <v>1</v>
      </c>
    </row>
    <row r="38" spans="2:7">
      <c r="B38" s="125">
        <v>20</v>
      </c>
      <c r="C38" s="125">
        <v>20</v>
      </c>
      <c r="D38" s="474" t="s">
        <v>450</v>
      </c>
      <c r="E38" s="472" t="s">
        <v>217</v>
      </c>
      <c r="F38" s="475" t="s">
        <v>217</v>
      </c>
      <c r="G38" s="473">
        <v>0</v>
      </c>
    </row>
    <row r="39" spans="2:7">
      <c r="B39" s="125">
        <v>21</v>
      </c>
      <c r="C39" s="125">
        <v>21</v>
      </c>
      <c r="D39" s="474" t="s">
        <v>1033</v>
      </c>
      <c r="E39" s="472" t="s">
        <v>237</v>
      </c>
      <c r="F39" s="475" t="s">
        <v>237</v>
      </c>
      <c r="G39" s="473">
        <v>1</v>
      </c>
    </row>
    <row r="40" spans="2:7">
      <c r="B40" s="125">
        <v>22</v>
      </c>
      <c r="C40" s="125">
        <v>22</v>
      </c>
      <c r="D40" s="474" t="s">
        <v>456</v>
      </c>
      <c r="E40" s="472" t="s">
        <v>237</v>
      </c>
      <c r="F40" s="475" t="s">
        <v>237</v>
      </c>
      <c r="G40" s="473">
        <v>1</v>
      </c>
    </row>
    <row r="41" spans="2:7">
      <c r="B41" s="125">
        <v>23</v>
      </c>
      <c r="C41" s="125">
        <v>23</v>
      </c>
      <c r="D41" s="474" t="s">
        <v>1034</v>
      </c>
      <c r="E41" s="472" t="s">
        <v>237</v>
      </c>
      <c r="F41" s="475" t="s">
        <v>237</v>
      </c>
      <c r="G41" s="473">
        <v>1</v>
      </c>
    </row>
    <row r="42" spans="2:7">
      <c r="B42" s="125">
        <v>24</v>
      </c>
      <c r="C42" s="125">
        <v>24</v>
      </c>
      <c r="D42" s="474" t="s">
        <v>463</v>
      </c>
      <c r="E42" s="472" t="s">
        <v>237</v>
      </c>
      <c r="F42" s="475" t="s">
        <v>237</v>
      </c>
      <c r="G42" s="473">
        <v>1</v>
      </c>
    </row>
    <row r="43" spans="2:7">
      <c r="B43" s="125">
        <v>25</v>
      </c>
      <c r="C43" s="125">
        <v>25</v>
      </c>
      <c r="D43" s="474" t="s">
        <v>466</v>
      </c>
      <c r="E43" s="472" t="s">
        <v>237</v>
      </c>
      <c r="F43" s="475" t="s">
        <v>237</v>
      </c>
      <c r="G43" s="473">
        <v>1</v>
      </c>
    </row>
    <row r="44" spans="2:7">
      <c r="B44" s="125">
        <v>26</v>
      </c>
      <c r="C44" s="125">
        <v>26</v>
      </c>
      <c r="D44" s="474" t="s">
        <v>469</v>
      </c>
      <c r="E44" s="472" t="s">
        <v>237</v>
      </c>
      <c r="F44" s="475" t="s">
        <v>237</v>
      </c>
      <c r="G44" s="473">
        <v>1</v>
      </c>
    </row>
    <row r="45" spans="2:7">
      <c r="B45" s="125">
        <v>27</v>
      </c>
      <c r="C45" s="125">
        <v>27</v>
      </c>
      <c r="D45" s="474" t="s">
        <v>1035</v>
      </c>
      <c r="E45" s="472" t="s">
        <v>217</v>
      </c>
      <c r="F45" s="475" t="s">
        <v>217</v>
      </c>
      <c r="G45" s="473">
        <v>0</v>
      </c>
    </row>
    <row r="46" spans="2:7">
      <c r="B46" s="125">
        <v>28</v>
      </c>
      <c r="C46" s="125">
        <v>28</v>
      </c>
      <c r="D46" s="474" t="s">
        <v>1036</v>
      </c>
      <c r="E46" s="472" t="s">
        <v>237</v>
      </c>
      <c r="F46" s="475" t="s">
        <v>237</v>
      </c>
      <c r="G46" s="473">
        <v>1</v>
      </c>
    </row>
    <row r="47" spans="2:7">
      <c r="B47" s="125">
        <v>29</v>
      </c>
      <c r="C47" s="125">
        <v>29</v>
      </c>
      <c r="D47" s="474" t="s">
        <v>438</v>
      </c>
      <c r="E47" s="472" t="s">
        <v>237</v>
      </c>
      <c r="F47" s="475" t="s">
        <v>237</v>
      </c>
      <c r="G47" s="473">
        <v>1</v>
      </c>
    </row>
    <row r="48" spans="2:7">
      <c r="B48" s="125">
        <v>30</v>
      </c>
      <c r="C48" s="125">
        <v>30</v>
      </c>
      <c r="D48" s="474" t="s">
        <v>1037</v>
      </c>
      <c r="E48" s="472" t="s">
        <v>237</v>
      </c>
      <c r="F48" s="475" t="s">
        <v>237</v>
      </c>
      <c r="G48" s="473">
        <v>1</v>
      </c>
    </row>
    <row r="49" spans="2:7">
      <c r="B49" s="125">
        <v>31</v>
      </c>
      <c r="C49" s="125">
        <v>31</v>
      </c>
      <c r="D49" s="474" t="s">
        <v>479</v>
      </c>
      <c r="E49" s="472" t="s">
        <v>237</v>
      </c>
      <c r="F49" s="475" t="s">
        <v>237</v>
      </c>
      <c r="G49" s="473">
        <v>1</v>
      </c>
    </row>
    <row r="50" spans="2:7" ht="18.75" customHeight="1">
      <c r="B50" s="125">
        <v>32</v>
      </c>
      <c r="C50" s="125">
        <v>32</v>
      </c>
      <c r="D50" s="474" t="s">
        <v>483</v>
      </c>
      <c r="E50" s="472" t="s">
        <v>237</v>
      </c>
      <c r="F50" s="475" t="s">
        <v>237</v>
      </c>
      <c r="G50" s="473">
        <v>1</v>
      </c>
    </row>
    <row r="51" spans="2:7">
      <c r="B51" s="125">
        <v>33</v>
      </c>
      <c r="C51" s="125">
        <v>33</v>
      </c>
      <c r="D51" s="474" t="s">
        <v>486</v>
      </c>
      <c r="E51" s="472" t="s">
        <v>237</v>
      </c>
      <c r="F51" s="475" t="s">
        <v>237</v>
      </c>
      <c r="G51" s="473">
        <v>1</v>
      </c>
    </row>
    <row r="52" spans="2:7">
      <c r="B52" s="125">
        <v>34</v>
      </c>
      <c r="C52" s="125">
        <v>34</v>
      </c>
      <c r="D52" s="474" t="s">
        <v>491</v>
      </c>
      <c r="E52" s="472" t="s">
        <v>237</v>
      </c>
      <c r="F52" s="475" t="s">
        <v>237</v>
      </c>
      <c r="G52" s="473">
        <v>1</v>
      </c>
    </row>
    <row r="53" spans="2:7">
      <c r="B53" s="125">
        <v>35</v>
      </c>
      <c r="C53" s="125">
        <v>35</v>
      </c>
      <c r="D53" s="474" t="s">
        <v>494</v>
      </c>
      <c r="E53" s="472" t="s">
        <v>237</v>
      </c>
      <c r="F53" s="475" t="s">
        <v>237</v>
      </c>
      <c r="G53" s="473">
        <v>1</v>
      </c>
    </row>
    <row r="54" spans="2:7">
      <c r="B54" s="125">
        <v>36</v>
      </c>
      <c r="C54" s="125">
        <v>36</v>
      </c>
      <c r="D54" s="474" t="s">
        <v>497</v>
      </c>
      <c r="E54" s="472" t="s">
        <v>217</v>
      </c>
      <c r="F54" s="475" t="s">
        <v>217</v>
      </c>
      <c r="G54" s="473">
        <v>0</v>
      </c>
    </row>
    <row r="55" spans="2:7">
      <c r="B55" s="125">
        <v>37</v>
      </c>
      <c r="C55" s="125">
        <v>37</v>
      </c>
      <c r="D55" s="474" t="s">
        <v>501</v>
      </c>
      <c r="E55" s="472" t="s">
        <v>237</v>
      </c>
      <c r="F55" s="475" t="s">
        <v>237</v>
      </c>
      <c r="G55" s="473">
        <v>1</v>
      </c>
    </row>
    <row r="56" spans="2:7">
      <c r="B56" s="125">
        <v>38</v>
      </c>
      <c r="C56" s="125">
        <v>38</v>
      </c>
      <c r="D56" s="474" t="s">
        <v>1038</v>
      </c>
      <c r="E56" s="472" t="s">
        <v>237</v>
      </c>
      <c r="F56" s="475" t="s">
        <v>237</v>
      </c>
      <c r="G56" s="473">
        <v>1</v>
      </c>
    </row>
    <row r="57" spans="2:7">
      <c r="B57" s="125">
        <v>39</v>
      </c>
      <c r="C57" s="125">
        <v>39</v>
      </c>
      <c r="D57" s="474" t="s">
        <v>506</v>
      </c>
      <c r="E57" s="472" t="s">
        <v>237</v>
      </c>
      <c r="F57" s="475" t="s">
        <v>237</v>
      </c>
      <c r="G57" s="473">
        <v>1</v>
      </c>
    </row>
    <row r="58" spans="2:7">
      <c r="B58" s="125">
        <v>40</v>
      </c>
      <c r="C58" s="125">
        <v>40</v>
      </c>
      <c r="D58" s="474" t="s">
        <v>507</v>
      </c>
      <c r="E58" s="472" t="s">
        <v>237</v>
      </c>
      <c r="F58" s="475" t="s">
        <v>237</v>
      </c>
      <c r="G58" s="473">
        <v>1</v>
      </c>
    </row>
    <row r="59" spans="2:7">
      <c r="B59" s="125">
        <v>41</v>
      </c>
      <c r="C59" s="125">
        <v>43</v>
      </c>
      <c r="D59" s="474" t="s">
        <v>512</v>
      </c>
      <c r="E59" s="472" t="s">
        <v>217</v>
      </c>
      <c r="F59" s="475" t="s">
        <v>217</v>
      </c>
      <c r="G59" s="473">
        <v>0</v>
      </c>
    </row>
    <row r="60" spans="2:7">
      <c r="B60" s="125">
        <v>42</v>
      </c>
      <c r="C60" s="125">
        <v>44</v>
      </c>
      <c r="D60" s="474" t="s">
        <v>1039</v>
      </c>
      <c r="E60" s="472" t="s">
        <v>237</v>
      </c>
      <c r="F60" s="475" t="s">
        <v>237</v>
      </c>
      <c r="G60" s="473">
        <v>1</v>
      </c>
    </row>
    <row r="61" spans="2:7">
      <c r="B61" s="125">
        <v>43</v>
      </c>
      <c r="C61" s="125">
        <v>46</v>
      </c>
      <c r="D61" s="474" t="s">
        <v>517</v>
      </c>
      <c r="E61" s="472" t="s">
        <v>237</v>
      </c>
      <c r="F61" s="475" t="s">
        <v>237</v>
      </c>
      <c r="G61" s="473">
        <v>1</v>
      </c>
    </row>
    <row r="62" spans="2:7">
      <c r="B62" s="125">
        <v>44</v>
      </c>
      <c r="C62" s="125">
        <v>47</v>
      </c>
      <c r="D62" s="474" t="s">
        <v>520</v>
      </c>
      <c r="E62" s="472" t="s">
        <v>237</v>
      </c>
      <c r="F62" s="475" t="s">
        <v>237</v>
      </c>
      <c r="G62" s="473">
        <v>1</v>
      </c>
    </row>
    <row r="63" spans="2:7">
      <c r="B63" s="125">
        <v>45</v>
      </c>
      <c r="C63" s="125">
        <v>48</v>
      </c>
      <c r="D63" s="474" t="s">
        <v>523</v>
      </c>
      <c r="E63" s="472" t="s">
        <v>237</v>
      </c>
      <c r="F63" s="475" t="s">
        <v>237</v>
      </c>
      <c r="G63" s="473">
        <v>1</v>
      </c>
    </row>
    <row r="64" spans="2:7">
      <c r="B64" s="125">
        <v>46</v>
      </c>
      <c r="C64" s="125">
        <v>49</v>
      </c>
      <c r="D64" s="474" t="s">
        <v>526</v>
      </c>
      <c r="E64" s="472" t="s">
        <v>217</v>
      </c>
      <c r="F64" s="475" t="s">
        <v>217</v>
      </c>
      <c r="G64" s="473">
        <v>0</v>
      </c>
    </row>
    <row r="65" spans="2:7">
      <c r="B65" s="125">
        <v>47</v>
      </c>
      <c r="C65" s="125">
        <v>50</v>
      </c>
      <c r="D65" s="474" t="s">
        <v>1040</v>
      </c>
      <c r="E65" s="472" t="s">
        <v>237</v>
      </c>
      <c r="F65" s="475" t="s">
        <v>237</v>
      </c>
      <c r="G65" s="473">
        <v>1</v>
      </c>
    </row>
    <row r="66" spans="2:7">
      <c r="B66" s="125">
        <v>48</v>
      </c>
      <c r="C66" s="125">
        <v>51</v>
      </c>
      <c r="D66" s="474" t="s">
        <v>531</v>
      </c>
      <c r="E66" s="472" t="s">
        <v>237</v>
      </c>
      <c r="F66" s="475" t="s">
        <v>237</v>
      </c>
      <c r="G66" s="473">
        <v>1</v>
      </c>
    </row>
    <row r="67" spans="2:7">
      <c r="B67" s="125">
        <v>49</v>
      </c>
      <c r="C67" s="125">
        <v>52</v>
      </c>
      <c r="D67" s="474" t="s">
        <v>535</v>
      </c>
      <c r="E67" s="472" t="s">
        <v>237</v>
      </c>
      <c r="F67" s="475" t="s">
        <v>237</v>
      </c>
      <c r="G67" s="473">
        <v>1</v>
      </c>
    </row>
    <row r="68" spans="2:7">
      <c r="B68" s="125">
        <v>50</v>
      </c>
      <c r="C68" s="125">
        <v>53</v>
      </c>
      <c r="D68" s="474" t="s">
        <v>539</v>
      </c>
      <c r="E68" s="472" t="s">
        <v>237</v>
      </c>
      <c r="F68" s="475" t="s">
        <v>237</v>
      </c>
      <c r="G68" s="473">
        <v>1</v>
      </c>
    </row>
    <row r="69" spans="2:7">
      <c r="B69" s="125">
        <v>51</v>
      </c>
      <c r="C69" s="125">
        <v>55</v>
      </c>
      <c r="D69" s="474" t="s">
        <v>1041</v>
      </c>
      <c r="E69" s="472" t="s">
        <v>237</v>
      </c>
      <c r="F69" s="475" t="s">
        <v>237</v>
      </c>
      <c r="G69" s="473">
        <v>1</v>
      </c>
    </row>
    <row r="70" spans="2:7">
      <c r="B70" s="125">
        <v>52</v>
      </c>
      <c r="C70" s="125">
        <v>56</v>
      </c>
      <c r="D70" s="474" t="s">
        <v>544</v>
      </c>
      <c r="E70" s="472" t="s">
        <v>237</v>
      </c>
      <c r="F70" s="475" t="s">
        <v>237</v>
      </c>
      <c r="G70" s="473">
        <v>1</v>
      </c>
    </row>
    <row r="71" spans="2:7">
      <c r="B71" s="125">
        <v>53</v>
      </c>
      <c r="C71" s="125">
        <v>57</v>
      </c>
      <c r="D71" s="474" t="s">
        <v>548</v>
      </c>
      <c r="E71" s="472" t="s">
        <v>237</v>
      </c>
      <c r="F71" s="475" t="s">
        <v>237</v>
      </c>
      <c r="G71" s="473">
        <v>1</v>
      </c>
    </row>
    <row r="72" spans="2:7">
      <c r="B72" s="125">
        <v>54</v>
      </c>
      <c r="C72" s="125">
        <v>58</v>
      </c>
      <c r="D72" s="474" t="s">
        <v>1042</v>
      </c>
      <c r="E72" s="472" t="s">
        <v>237</v>
      </c>
      <c r="F72" s="475" t="s">
        <v>237</v>
      </c>
      <c r="G72" s="473">
        <v>1</v>
      </c>
    </row>
    <row r="73" spans="2:7">
      <c r="B73" s="125">
        <v>55</v>
      </c>
      <c r="C73" s="125">
        <v>59</v>
      </c>
      <c r="D73" s="474" t="s">
        <v>554</v>
      </c>
      <c r="E73" s="472" t="s">
        <v>237</v>
      </c>
      <c r="F73" s="475" t="s">
        <v>237</v>
      </c>
      <c r="G73" s="473">
        <v>1</v>
      </c>
    </row>
    <row r="74" spans="2:7">
      <c r="B74" s="125">
        <v>56</v>
      </c>
      <c r="C74" s="125">
        <v>60</v>
      </c>
      <c r="D74" s="474" t="s">
        <v>559</v>
      </c>
      <c r="E74" s="472" t="s">
        <v>237</v>
      </c>
      <c r="F74" s="475" t="s">
        <v>237</v>
      </c>
      <c r="G74" s="473">
        <v>1</v>
      </c>
    </row>
    <row r="75" spans="2:7">
      <c r="B75" s="125">
        <v>57</v>
      </c>
      <c r="C75" s="125">
        <v>61</v>
      </c>
      <c r="D75" s="474" t="s">
        <v>563</v>
      </c>
      <c r="E75" s="472" t="s">
        <v>237</v>
      </c>
      <c r="F75" s="475" t="s">
        <v>237</v>
      </c>
      <c r="G75" s="473">
        <v>1</v>
      </c>
    </row>
    <row r="76" spans="2:7">
      <c r="B76" s="125">
        <v>58</v>
      </c>
      <c r="C76" s="125">
        <v>63</v>
      </c>
      <c r="D76" s="474" t="s">
        <v>567</v>
      </c>
      <c r="E76" s="472" t="s">
        <v>237</v>
      </c>
      <c r="F76" s="475" t="s">
        <v>237</v>
      </c>
      <c r="G76" s="473">
        <v>1</v>
      </c>
    </row>
    <row r="77" spans="2:7">
      <c r="B77" s="125">
        <v>59</v>
      </c>
      <c r="C77" s="125">
        <v>64</v>
      </c>
      <c r="D77" s="474" t="s">
        <v>568</v>
      </c>
      <c r="E77" s="472" t="s">
        <v>237</v>
      </c>
      <c r="F77" s="475" t="s">
        <v>237</v>
      </c>
      <c r="G77" s="473">
        <v>1</v>
      </c>
    </row>
    <row r="78" spans="2:7">
      <c r="B78" s="125">
        <v>60</v>
      </c>
      <c r="C78" s="125">
        <v>65</v>
      </c>
      <c r="D78" s="474" t="s">
        <v>1043</v>
      </c>
      <c r="E78" s="472" t="s">
        <v>237</v>
      </c>
      <c r="F78" s="475" t="s">
        <v>237</v>
      </c>
      <c r="G78" s="473">
        <v>1</v>
      </c>
    </row>
    <row r="79" spans="2:7" ht="18.75" customHeight="1">
      <c r="B79" s="125">
        <v>61</v>
      </c>
      <c r="C79" s="125">
        <v>66</v>
      </c>
      <c r="D79" s="474" t="s">
        <v>573</v>
      </c>
      <c r="E79" s="472" t="s">
        <v>237</v>
      </c>
      <c r="F79" s="475" t="s">
        <v>237</v>
      </c>
      <c r="G79" s="473">
        <v>1</v>
      </c>
    </row>
    <row r="80" spans="2:7">
      <c r="B80" s="125">
        <v>62</v>
      </c>
      <c r="C80" s="125">
        <v>67</v>
      </c>
      <c r="D80" s="474" t="s">
        <v>577</v>
      </c>
      <c r="E80" s="472" t="s">
        <v>237</v>
      </c>
      <c r="F80" s="475" t="s">
        <v>237</v>
      </c>
      <c r="G80" s="473">
        <v>1</v>
      </c>
    </row>
    <row r="81" spans="2:7">
      <c r="B81" s="125">
        <v>63</v>
      </c>
      <c r="C81" s="125">
        <v>68</v>
      </c>
      <c r="D81" s="474" t="s">
        <v>1044</v>
      </c>
      <c r="E81" s="472" t="s">
        <v>237</v>
      </c>
      <c r="F81" s="475" t="s">
        <v>237</v>
      </c>
      <c r="G81" s="473">
        <v>1</v>
      </c>
    </row>
    <row r="82" spans="2:7" ht="3" customHeight="1" thickBot="1">
      <c r="B82" s="386" t="s">
        <v>231</v>
      </c>
      <c r="C82" s="386" t="s">
        <v>231</v>
      </c>
      <c r="D82" s="128"/>
      <c r="E82" s="128"/>
      <c r="F82" s="129"/>
      <c r="G82" s="243"/>
    </row>
    <row r="83" spans="2:7" ht="15" thickTop="1"/>
    <row r="84" spans="2:7"/>
    <row r="85" spans="2:7"/>
    <row r="86" spans="2:7"/>
    <row r="87" spans="2:7"/>
    <row r="88" spans="2:7"/>
    <row r="89" spans="2:7"/>
    <row r="90" spans="2:7"/>
    <row r="91" spans="2:7"/>
    <row r="92" spans="2:7"/>
    <row r="93" spans="2:7"/>
    <row r="94" spans="2:7"/>
    <row r="95" spans="2:7"/>
    <row r="96" spans="2:7"/>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sheetData>
  <mergeCells count="16">
    <mergeCell ref="C7:G7"/>
    <mergeCell ref="C1:G1"/>
    <mergeCell ref="C2:G2"/>
    <mergeCell ref="C3:G3"/>
    <mergeCell ref="C4:G4"/>
    <mergeCell ref="C6:G6"/>
    <mergeCell ref="B16:B17"/>
    <mergeCell ref="C9:G9"/>
    <mergeCell ref="C11:G11"/>
    <mergeCell ref="C13:G13"/>
    <mergeCell ref="C14:G14"/>
    <mergeCell ref="C16:C17"/>
    <mergeCell ref="D16:D17"/>
    <mergeCell ref="G16:G17"/>
    <mergeCell ref="F16:F17"/>
    <mergeCell ref="E16:E17"/>
  </mergeCells>
  <conditionalFormatting sqref="B19:G81">
    <cfRule type="expression" dxfId="33"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rgb="FFFF0000"/>
    <pageSetUpPr fitToPage="1"/>
  </sheetPr>
  <dimension ref="A1:H526"/>
  <sheetViews>
    <sheetView showGridLines="0" zoomScaleNormal="100" workbookViewId="0">
      <selection sqref="A1:XFD1048576"/>
    </sheetView>
  </sheetViews>
  <sheetFormatPr baseColWidth="10" defaultColWidth="0" defaultRowHeight="14.4" zeroHeight="1"/>
  <cols>
    <col min="1" max="1" width="3.88671875" style="121" customWidth="1"/>
    <col min="2" max="2" width="7.6640625" style="121" customWidth="1"/>
    <col min="3" max="3" width="14" style="121" customWidth="1"/>
    <col min="4" max="4" width="51.33203125" style="121" customWidth="1"/>
    <col min="5" max="6" width="14.44140625" style="121" customWidth="1"/>
    <col min="7" max="8" width="11.44140625" style="121" customWidth="1"/>
    <col min="9" max="16384" width="11.44140625" style="121" hidden="1"/>
  </cols>
  <sheetData>
    <row r="1" spans="1:6" s="4" customFormat="1" ht="15" customHeight="1">
      <c r="A1" s="115"/>
      <c r="B1" s="115"/>
      <c r="C1" s="918" t="s">
        <v>0</v>
      </c>
      <c r="D1" s="918"/>
      <c r="E1" s="918"/>
      <c r="F1" s="918"/>
    </row>
    <row r="2" spans="1:6" s="2" customFormat="1" ht="15" customHeight="1">
      <c r="A2" s="117"/>
      <c r="B2" s="117"/>
      <c r="C2" s="918" t="s">
        <v>1</v>
      </c>
      <c r="D2" s="918"/>
      <c r="E2" s="918"/>
      <c r="F2" s="918"/>
    </row>
    <row r="3" spans="1:6" s="2" customFormat="1" ht="15" customHeight="1">
      <c r="A3" s="117"/>
      <c r="B3" s="117"/>
      <c r="C3" s="918" t="s">
        <v>355</v>
      </c>
      <c r="D3" s="918"/>
      <c r="E3" s="918"/>
      <c r="F3" s="918"/>
    </row>
    <row r="4" spans="1:6" s="2" customFormat="1" ht="12.75" customHeight="1">
      <c r="A4" s="117"/>
      <c r="B4" s="117"/>
      <c r="C4" s="918" t="s">
        <v>346</v>
      </c>
      <c r="D4" s="918"/>
      <c r="E4" s="918"/>
      <c r="F4" s="918"/>
    </row>
    <row r="5" spans="1:6" s="2" customFormat="1" ht="13.2">
      <c r="A5" s="117"/>
      <c r="B5" s="116"/>
      <c r="C5" s="116"/>
      <c r="D5" s="3"/>
      <c r="E5" s="53"/>
      <c r="F5" s="53"/>
    </row>
    <row r="6" spans="1:6" s="2" customFormat="1" ht="13.2">
      <c r="A6" s="117"/>
      <c r="B6" s="117"/>
      <c r="C6" s="918" t="s">
        <v>179</v>
      </c>
      <c r="D6" s="918"/>
      <c r="E6" s="918"/>
      <c r="F6" s="918"/>
    </row>
    <row r="7" spans="1:6" s="2" customFormat="1" ht="13.2">
      <c r="A7" s="117"/>
      <c r="B7" s="117"/>
      <c r="C7" s="918" t="s">
        <v>385</v>
      </c>
      <c r="D7" s="918"/>
      <c r="E7" s="918"/>
      <c r="F7" s="918"/>
    </row>
    <row r="8" spans="1:6" s="2" customFormat="1" ht="12.75" customHeight="1">
      <c r="A8" s="117"/>
      <c r="B8" s="116"/>
      <c r="C8" s="116"/>
      <c r="D8" s="3"/>
      <c r="E8" s="53"/>
      <c r="F8" s="53"/>
    </row>
    <row r="9" spans="1:6" s="2" customFormat="1" ht="67.5" customHeight="1">
      <c r="A9" s="117"/>
      <c r="B9" s="117"/>
      <c r="C9" s="918" t="s">
        <v>1046</v>
      </c>
      <c r="D9" s="918"/>
      <c r="E9" s="918"/>
      <c r="F9" s="918"/>
    </row>
    <row r="10" spans="1:6" s="2" customFormat="1" ht="12.75" customHeight="1">
      <c r="A10" s="117"/>
      <c r="B10" s="116"/>
      <c r="C10" s="116"/>
      <c r="D10" s="3"/>
      <c r="E10" s="53"/>
      <c r="F10" s="53"/>
    </row>
    <row r="11" spans="1:6" s="2" customFormat="1" ht="13.2">
      <c r="A11" s="117"/>
      <c r="B11" s="117"/>
      <c r="C11" s="891">
        <v>0</v>
      </c>
      <c r="D11" s="891"/>
      <c r="E11" s="891"/>
      <c r="F11" s="891"/>
    </row>
    <row r="12" spans="1:6" s="2" customFormat="1" ht="15.6">
      <c r="A12" s="117"/>
      <c r="B12" s="118"/>
      <c r="C12" s="118"/>
      <c r="D12" s="119"/>
      <c r="E12" s="53"/>
      <c r="F12" s="53"/>
    </row>
    <row r="13" spans="1:6" s="2" customFormat="1" ht="13.2">
      <c r="A13" s="117"/>
      <c r="B13" s="117"/>
      <c r="C13" s="683" t="s">
        <v>222</v>
      </c>
      <c r="D13" s="683"/>
      <c r="E13" s="683"/>
      <c r="F13" s="683"/>
    </row>
    <row r="14" spans="1:6">
      <c r="A14" s="120"/>
      <c r="B14" s="120"/>
      <c r="C14" s="683" t="s">
        <v>332</v>
      </c>
      <c r="D14" s="683"/>
      <c r="E14" s="683"/>
      <c r="F14" s="683"/>
    </row>
    <row r="15" spans="1:6" ht="15" thickBot="1"/>
    <row r="16" spans="1:6" ht="24" customHeight="1" thickTop="1">
      <c r="B16" s="916" t="s">
        <v>38</v>
      </c>
      <c r="C16" s="916" t="s">
        <v>97</v>
      </c>
      <c r="D16" s="933" t="s">
        <v>15</v>
      </c>
      <c r="E16" s="923" t="s">
        <v>331</v>
      </c>
      <c r="F16" s="931" t="s">
        <v>334</v>
      </c>
    </row>
    <row r="17" spans="2:6" ht="24" customHeight="1" thickBot="1">
      <c r="B17" s="917"/>
      <c r="C17" s="917"/>
      <c r="D17" s="934"/>
      <c r="E17" s="924"/>
      <c r="F17" s="932"/>
    </row>
    <row r="18" spans="2:6" ht="4.5" customHeight="1">
      <c r="B18" s="122"/>
      <c r="C18" s="122"/>
      <c r="D18" s="123"/>
      <c r="E18" s="464"/>
      <c r="F18" s="471"/>
    </row>
    <row r="19" spans="2:6">
      <c r="B19" s="125">
        <v>1</v>
      </c>
      <c r="C19" s="125">
        <v>1</v>
      </c>
      <c r="D19" s="474" t="s">
        <v>386</v>
      </c>
      <c r="E19" s="472" t="s">
        <v>23</v>
      </c>
      <c r="F19" s="473">
        <v>0</v>
      </c>
    </row>
    <row r="20" spans="2:6">
      <c r="B20" s="125">
        <v>2</v>
      </c>
      <c r="C20" s="125">
        <v>2</v>
      </c>
      <c r="D20" s="474" t="s">
        <v>390</v>
      </c>
      <c r="E20" s="472" t="s">
        <v>23</v>
      </c>
      <c r="F20" s="473">
        <v>0</v>
      </c>
    </row>
    <row r="21" spans="2:6">
      <c r="B21" s="125">
        <v>3</v>
      </c>
      <c r="C21" s="125">
        <v>3</v>
      </c>
      <c r="D21" s="474" t="s">
        <v>393</v>
      </c>
      <c r="E21" s="472" t="s">
        <v>23</v>
      </c>
      <c r="F21" s="473">
        <v>0</v>
      </c>
    </row>
    <row r="22" spans="2:6">
      <c r="B22" s="125">
        <v>4</v>
      </c>
      <c r="C22" s="125">
        <v>4</v>
      </c>
      <c r="D22" s="474" t="s">
        <v>396</v>
      </c>
      <c r="E22" s="472" t="s">
        <v>23</v>
      </c>
      <c r="F22" s="473">
        <v>0</v>
      </c>
    </row>
    <row r="23" spans="2:6">
      <c r="B23" s="125">
        <v>5</v>
      </c>
      <c r="C23" s="125">
        <v>5</v>
      </c>
      <c r="D23" s="474" t="s">
        <v>1032</v>
      </c>
      <c r="E23" s="472" t="s">
        <v>23</v>
      </c>
      <c r="F23" s="473">
        <v>0</v>
      </c>
    </row>
    <row r="24" spans="2:6">
      <c r="B24" s="125">
        <v>6</v>
      </c>
      <c r="C24" s="125">
        <v>6</v>
      </c>
      <c r="D24" s="474" t="s">
        <v>403</v>
      </c>
      <c r="E24" s="472" t="s">
        <v>23</v>
      </c>
      <c r="F24" s="473">
        <v>0</v>
      </c>
    </row>
    <row r="25" spans="2:6">
      <c r="B25" s="125">
        <v>7</v>
      </c>
      <c r="C25" s="125">
        <v>7</v>
      </c>
      <c r="D25" s="474" t="s">
        <v>407</v>
      </c>
      <c r="E25" s="472" t="s">
        <v>23</v>
      </c>
      <c r="F25" s="473">
        <v>0</v>
      </c>
    </row>
    <row r="26" spans="2:6">
      <c r="B26" s="125">
        <v>8</v>
      </c>
      <c r="C26" s="125">
        <v>8</v>
      </c>
      <c r="D26" s="474" t="s">
        <v>412</v>
      </c>
      <c r="E26" s="472" t="s">
        <v>23</v>
      </c>
      <c r="F26" s="473">
        <v>0</v>
      </c>
    </row>
    <row r="27" spans="2:6">
      <c r="B27" s="125">
        <v>9</v>
      </c>
      <c r="C27" s="125">
        <v>9</v>
      </c>
      <c r="D27" s="474" t="s">
        <v>413</v>
      </c>
      <c r="E27" s="472" t="s">
        <v>23</v>
      </c>
      <c r="F27" s="473">
        <v>0</v>
      </c>
    </row>
    <row r="28" spans="2:6">
      <c r="B28" s="125">
        <v>10</v>
      </c>
      <c r="C28" s="125">
        <v>10</v>
      </c>
      <c r="D28" s="474" t="s">
        <v>417</v>
      </c>
      <c r="E28" s="472" t="s">
        <v>23</v>
      </c>
      <c r="F28" s="473">
        <v>0</v>
      </c>
    </row>
    <row r="29" spans="2:6">
      <c r="B29" s="125">
        <v>11</v>
      </c>
      <c r="C29" s="125">
        <v>11</v>
      </c>
      <c r="D29" s="474" t="s">
        <v>421</v>
      </c>
      <c r="E29" s="472" t="s">
        <v>23</v>
      </c>
      <c r="F29" s="473">
        <v>0</v>
      </c>
    </row>
    <row r="30" spans="2:6">
      <c r="B30" s="125">
        <v>12</v>
      </c>
      <c r="C30" s="125">
        <v>12</v>
      </c>
      <c r="D30" s="474" t="s">
        <v>422</v>
      </c>
      <c r="E30" s="472" t="s">
        <v>23</v>
      </c>
      <c r="F30" s="473">
        <v>0</v>
      </c>
    </row>
    <row r="31" spans="2:6">
      <c r="B31" s="125">
        <v>13</v>
      </c>
      <c r="C31" s="125">
        <v>13</v>
      </c>
      <c r="D31" s="474" t="s">
        <v>425</v>
      </c>
      <c r="E31" s="472" t="s">
        <v>23</v>
      </c>
      <c r="F31" s="473">
        <v>0</v>
      </c>
    </row>
    <row r="32" spans="2:6">
      <c r="B32" s="125">
        <v>14</v>
      </c>
      <c r="C32" s="125">
        <v>14</v>
      </c>
      <c r="D32" s="474" t="s">
        <v>429</v>
      </c>
      <c r="E32" s="472" t="s">
        <v>23</v>
      </c>
      <c r="F32" s="473">
        <v>0</v>
      </c>
    </row>
    <row r="33" spans="2:6">
      <c r="B33" s="125">
        <v>15</v>
      </c>
      <c r="C33" s="125">
        <v>15</v>
      </c>
      <c r="D33" s="474" t="s">
        <v>433</v>
      </c>
      <c r="E33" s="472" t="s">
        <v>23</v>
      </c>
      <c r="F33" s="473">
        <v>0</v>
      </c>
    </row>
    <row r="34" spans="2:6">
      <c r="B34" s="125">
        <v>16</v>
      </c>
      <c r="C34" s="125">
        <v>16</v>
      </c>
      <c r="D34" s="474" t="s">
        <v>438</v>
      </c>
      <c r="E34" s="472" t="s">
        <v>23</v>
      </c>
      <c r="F34" s="473">
        <v>0</v>
      </c>
    </row>
    <row r="35" spans="2:6">
      <c r="B35" s="125">
        <v>17</v>
      </c>
      <c r="C35" s="125">
        <v>17</v>
      </c>
      <c r="D35" s="474" t="s">
        <v>442</v>
      </c>
      <c r="E35" s="472" t="s">
        <v>23</v>
      </c>
      <c r="F35" s="473">
        <v>0</v>
      </c>
    </row>
    <row r="36" spans="2:6">
      <c r="B36" s="125">
        <v>18</v>
      </c>
      <c r="C36" s="125">
        <v>18</v>
      </c>
      <c r="D36" s="474" t="s">
        <v>445</v>
      </c>
      <c r="E36" s="472" t="s">
        <v>23</v>
      </c>
      <c r="F36" s="473">
        <v>0</v>
      </c>
    </row>
    <row r="37" spans="2:6">
      <c r="B37" s="125">
        <v>19</v>
      </c>
      <c r="C37" s="125">
        <v>19</v>
      </c>
      <c r="D37" s="474" t="s">
        <v>446</v>
      </c>
      <c r="E37" s="472" t="s">
        <v>23</v>
      </c>
      <c r="F37" s="473">
        <v>0</v>
      </c>
    </row>
    <row r="38" spans="2:6">
      <c r="B38" s="125">
        <v>20</v>
      </c>
      <c r="C38" s="125">
        <v>20</v>
      </c>
      <c r="D38" s="474" t="s">
        <v>450</v>
      </c>
      <c r="E38" s="472" t="s">
        <v>23</v>
      </c>
      <c r="F38" s="473">
        <v>0</v>
      </c>
    </row>
    <row r="39" spans="2:6">
      <c r="B39" s="125">
        <v>21</v>
      </c>
      <c r="C39" s="125">
        <v>21</v>
      </c>
      <c r="D39" s="474" t="s">
        <v>1033</v>
      </c>
      <c r="E39" s="472" t="s">
        <v>23</v>
      </c>
      <c r="F39" s="473">
        <v>0</v>
      </c>
    </row>
    <row r="40" spans="2:6">
      <c r="B40" s="125">
        <v>22</v>
      </c>
      <c r="C40" s="125">
        <v>22</v>
      </c>
      <c r="D40" s="474" t="s">
        <v>456</v>
      </c>
      <c r="E40" s="472" t="s">
        <v>23</v>
      </c>
      <c r="F40" s="473">
        <v>0</v>
      </c>
    </row>
    <row r="41" spans="2:6">
      <c r="B41" s="125">
        <v>23</v>
      </c>
      <c r="C41" s="125">
        <v>23</v>
      </c>
      <c r="D41" s="474" t="s">
        <v>1034</v>
      </c>
      <c r="E41" s="472" t="s">
        <v>23</v>
      </c>
      <c r="F41" s="473">
        <v>0</v>
      </c>
    </row>
    <row r="42" spans="2:6">
      <c r="B42" s="125">
        <v>24</v>
      </c>
      <c r="C42" s="125">
        <v>24</v>
      </c>
      <c r="D42" s="474" t="s">
        <v>463</v>
      </c>
      <c r="E42" s="472" t="s">
        <v>23</v>
      </c>
      <c r="F42" s="473">
        <v>0</v>
      </c>
    </row>
    <row r="43" spans="2:6">
      <c r="B43" s="125">
        <v>25</v>
      </c>
      <c r="C43" s="125">
        <v>25</v>
      </c>
      <c r="D43" s="474" t="s">
        <v>466</v>
      </c>
      <c r="E43" s="472" t="s">
        <v>23</v>
      </c>
      <c r="F43" s="473">
        <v>0</v>
      </c>
    </row>
    <row r="44" spans="2:6">
      <c r="B44" s="125">
        <v>26</v>
      </c>
      <c r="C44" s="125">
        <v>26</v>
      </c>
      <c r="D44" s="474" t="s">
        <v>469</v>
      </c>
      <c r="E44" s="472" t="s">
        <v>23</v>
      </c>
      <c r="F44" s="473">
        <v>0</v>
      </c>
    </row>
    <row r="45" spans="2:6">
      <c r="B45" s="125">
        <v>27</v>
      </c>
      <c r="C45" s="125">
        <v>27</v>
      </c>
      <c r="D45" s="474" t="s">
        <v>1035</v>
      </c>
      <c r="E45" s="472" t="s">
        <v>23</v>
      </c>
      <c r="F45" s="473">
        <v>0</v>
      </c>
    </row>
    <row r="46" spans="2:6">
      <c r="B46" s="125">
        <v>28</v>
      </c>
      <c r="C46" s="125">
        <v>28</v>
      </c>
      <c r="D46" s="474" t="s">
        <v>1036</v>
      </c>
      <c r="E46" s="472" t="s">
        <v>23</v>
      </c>
      <c r="F46" s="473">
        <v>0</v>
      </c>
    </row>
    <row r="47" spans="2:6">
      <c r="B47" s="125">
        <v>29</v>
      </c>
      <c r="C47" s="125">
        <v>29</v>
      </c>
      <c r="D47" s="474" t="s">
        <v>438</v>
      </c>
      <c r="E47" s="472" t="s">
        <v>23</v>
      </c>
      <c r="F47" s="473">
        <v>0</v>
      </c>
    </row>
    <row r="48" spans="2:6">
      <c r="B48" s="125">
        <v>30</v>
      </c>
      <c r="C48" s="125">
        <v>30</v>
      </c>
      <c r="D48" s="474" t="s">
        <v>1037</v>
      </c>
      <c r="E48" s="472" t="s">
        <v>23</v>
      </c>
      <c r="F48" s="473">
        <v>0</v>
      </c>
    </row>
    <row r="49" spans="2:6">
      <c r="B49" s="125">
        <v>31</v>
      </c>
      <c r="C49" s="125">
        <v>31</v>
      </c>
      <c r="D49" s="474" t="s">
        <v>479</v>
      </c>
      <c r="E49" s="472" t="s">
        <v>23</v>
      </c>
      <c r="F49" s="473">
        <v>0</v>
      </c>
    </row>
    <row r="50" spans="2:6">
      <c r="B50" s="125">
        <v>32</v>
      </c>
      <c r="C50" s="125">
        <v>32</v>
      </c>
      <c r="D50" s="474" t="s">
        <v>483</v>
      </c>
      <c r="E50" s="472" t="s">
        <v>23</v>
      </c>
      <c r="F50" s="473">
        <v>0</v>
      </c>
    </row>
    <row r="51" spans="2:6">
      <c r="B51" s="125">
        <v>33</v>
      </c>
      <c r="C51" s="125">
        <v>33</v>
      </c>
      <c r="D51" s="474" t="s">
        <v>486</v>
      </c>
      <c r="E51" s="472" t="s">
        <v>23</v>
      </c>
      <c r="F51" s="473">
        <v>0</v>
      </c>
    </row>
    <row r="52" spans="2:6">
      <c r="B52" s="125">
        <v>34</v>
      </c>
      <c r="C52" s="125">
        <v>34</v>
      </c>
      <c r="D52" s="474" t="s">
        <v>491</v>
      </c>
      <c r="E52" s="472" t="s">
        <v>23</v>
      </c>
      <c r="F52" s="473">
        <v>0</v>
      </c>
    </row>
    <row r="53" spans="2:6">
      <c r="B53" s="125">
        <v>35</v>
      </c>
      <c r="C53" s="125">
        <v>35</v>
      </c>
      <c r="D53" s="474" t="s">
        <v>494</v>
      </c>
      <c r="E53" s="472" t="s">
        <v>23</v>
      </c>
      <c r="F53" s="473">
        <v>0</v>
      </c>
    </row>
    <row r="54" spans="2:6">
      <c r="B54" s="125">
        <v>36</v>
      </c>
      <c r="C54" s="125">
        <v>36</v>
      </c>
      <c r="D54" s="474" t="s">
        <v>497</v>
      </c>
      <c r="E54" s="472" t="s">
        <v>23</v>
      </c>
      <c r="F54" s="473">
        <v>0</v>
      </c>
    </row>
    <row r="55" spans="2:6">
      <c r="B55" s="125">
        <v>37</v>
      </c>
      <c r="C55" s="125">
        <v>37</v>
      </c>
      <c r="D55" s="474" t="s">
        <v>501</v>
      </c>
      <c r="E55" s="472" t="s">
        <v>23</v>
      </c>
      <c r="F55" s="473">
        <v>0</v>
      </c>
    </row>
    <row r="56" spans="2:6">
      <c r="B56" s="125">
        <v>38</v>
      </c>
      <c r="C56" s="125">
        <v>38</v>
      </c>
      <c r="D56" s="474" t="s">
        <v>1038</v>
      </c>
      <c r="E56" s="472" t="s">
        <v>23</v>
      </c>
      <c r="F56" s="473">
        <v>0</v>
      </c>
    </row>
    <row r="57" spans="2:6">
      <c r="B57" s="125">
        <v>39</v>
      </c>
      <c r="C57" s="125">
        <v>39</v>
      </c>
      <c r="D57" s="474" t="s">
        <v>506</v>
      </c>
      <c r="E57" s="472" t="s">
        <v>23</v>
      </c>
      <c r="F57" s="473">
        <v>0</v>
      </c>
    </row>
    <row r="58" spans="2:6">
      <c r="B58" s="125">
        <v>40</v>
      </c>
      <c r="C58" s="125">
        <v>40</v>
      </c>
      <c r="D58" s="474" t="s">
        <v>507</v>
      </c>
      <c r="E58" s="472" t="s">
        <v>23</v>
      </c>
      <c r="F58" s="473">
        <v>0</v>
      </c>
    </row>
    <row r="59" spans="2:6">
      <c r="B59" s="125">
        <v>41</v>
      </c>
      <c r="C59" s="125">
        <v>43</v>
      </c>
      <c r="D59" s="474" t="s">
        <v>512</v>
      </c>
      <c r="E59" s="472" t="s">
        <v>23</v>
      </c>
      <c r="F59" s="473">
        <v>0</v>
      </c>
    </row>
    <row r="60" spans="2:6">
      <c r="B60" s="125">
        <v>42</v>
      </c>
      <c r="C60" s="125">
        <v>44</v>
      </c>
      <c r="D60" s="474" t="s">
        <v>1039</v>
      </c>
      <c r="E60" s="472" t="s">
        <v>23</v>
      </c>
      <c r="F60" s="473">
        <v>0</v>
      </c>
    </row>
    <row r="61" spans="2:6">
      <c r="B61" s="125">
        <v>43</v>
      </c>
      <c r="C61" s="125">
        <v>46</v>
      </c>
      <c r="D61" s="474" t="s">
        <v>517</v>
      </c>
      <c r="E61" s="472" t="s">
        <v>23</v>
      </c>
      <c r="F61" s="473">
        <v>0</v>
      </c>
    </row>
    <row r="62" spans="2:6">
      <c r="B62" s="125">
        <v>44</v>
      </c>
      <c r="C62" s="125">
        <v>47</v>
      </c>
      <c r="D62" s="474" t="s">
        <v>520</v>
      </c>
      <c r="E62" s="472" t="s">
        <v>23</v>
      </c>
      <c r="F62" s="473">
        <v>0</v>
      </c>
    </row>
    <row r="63" spans="2:6">
      <c r="B63" s="125">
        <v>45</v>
      </c>
      <c r="C63" s="125">
        <v>48</v>
      </c>
      <c r="D63" s="474" t="s">
        <v>523</v>
      </c>
      <c r="E63" s="472" t="s">
        <v>23</v>
      </c>
      <c r="F63" s="473">
        <v>0</v>
      </c>
    </row>
    <row r="64" spans="2:6">
      <c r="B64" s="125">
        <v>46</v>
      </c>
      <c r="C64" s="125">
        <v>49</v>
      </c>
      <c r="D64" s="474" t="s">
        <v>526</v>
      </c>
      <c r="E64" s="472" t="s">
        <v>23</v>
      </c>
      <c r="F64" s="473">
        <v>0</v>
      </c>
    </row>
    <row r="65" spans="2:6">
      <c r="B65" s="125">
        <v>47</v>
      </c>
      <c r="C65" s="125">
        <v>50</v>
      </c>
      <c r="D65" s="474" t="s">
        <v>1040</v>
      </c>
      <c r="E65" s="472" t="s">
        <v>23</v>
      </c>
      <c r="F65" s="473">
        <v>0</v>
      </c>
    </row>
    <row r="66" spans="2:6">
      <c r="B66" s="125">
        <v>48</v>
      </c>
      <c r="C66" s="125">
        <v>51</v>
      </c>
      <c r="D66" s="474" t="s">
        <v>531</v>
      </c>
      <c r="E66" s="472" t="s">
        <v>23</v>
      </c>
      <c r="F66" s="473">
        <v>0</v>
      </c>
    </row>
    <row r="67" spans="2:6">
      <c r="B67" s="125">
        <v>49</v>
      </c>
      <c r="C67" s="125">
        <v>52</v>
      </c>
      <c r="D67" s="474" t="s">
        <v>535</v>
      </c>
      <c r="E67" s="472" t="s">
        <v>23</v>
      </c>
      <c r="F67" s="473">
        <v>0</v>
      </c>
    </row>
    <row r="68" spans="2:6">
      <c r="B68" s="125">
        <v>50</v>
      </c>
      <c r="C68" s="125">
        <v>53</v>
      </c>
      <c r="D68" s="474" t="s">
        <v>539</v>
      </c>
      <c r="E68" s="472" t="s">
        <v>23</v>
      </c>
      <c r="F68" s="473">
        <v>0</v>
      </c>
    </row>
    <row r="69" spans="2:6">
      <c r="B69" s="125">
        <v>51</v>
      </c>
      <c r="C69" s="125">
        <v>55</v>
      </c>
      <c r="D69" s="474" t="s">
        <v>1041</v>
      </c>
      <c r="E69" s="472" t="s">
        <v>23</v>
      </c>
      <c r="F69" s="473">
        <v>0</v>
      </c>
    </row>
    <row r="70" spans="2:6">
      <c r="B70" s="125">
        <v>52</v>
      </c>
      <c r="C70" s="125">
        <v>56</v>
      </c>
      <c r="D70" s="474" t="s">
        <v>544</v>
      </c>
      <c r="E70" s="472" t="s">
        <v>23</v>
      </c>
      <c r="F70" s="473">
        <v>0</v>
      </c>
    </row>
    <row r="71" spans="2:6">
      <c r="B71" s="125">
        <v>53</v>
      </c>
      <c r="C71" s="125">
        <v>57</v>
      </c>
      <c r="D71" s="474" t="s">
        <v>548</v>
      </c>
      <c r="E71" s="472" t="s">
        <v>23</v>
      </c>
      <c r="F71" s="473">
        <v>0</v>
      </c>
    </row>
    <row r="72" spans="2:6">
      <c r="B72" s="125">
        <v>54</v>
      </c>
      <c r="C72" s="125">
        <v>58</v>
      </c>
      <c r="D72" s="474" t="s">
        <v>1042</v>
      </c>
      <c r="E72" s="472" t="s">
        <v>23</v>
      </c>
      <c r="F72" s="473">
        <v>0</v>
      </c>
    </row>
    <row r="73" spans="2:6">
      <c r="B73" s="125">
        <v>55</v>
      </c>
      <c r="C73" s="125">
        <v>59</v>
      </c>
      <c r="D73" s="474" t="s">
        <v>554</v>
      </c>
      <c r="E73" s="472" t="s">
        <v>23</v>
      </c>
      <c r="F73" s="473">
        <v>0</v>
      </c>
    </row>
    <row r="74" spans="2:6">
      <c r="B74" s="125">
        <v>56</v>
      </c>
      <c r="C74" s="125">
        <v>60</v>
      </c>
      <c r="D74" s="474" t="s">
        <v>559</v>
      </c>
      <c r="E74" s="472" t="s">
        <v>23</v>
      </c>
      <c r="F74" s="473">
        <v>0</v>
      </c>
    </row>
    <row r="75" spans="2:6">
      <c r="B75" s="125">
        <v>57</v>
      </c>
      <c r="C75" s="125">
        <v>61</v>
      </c>
      <c r="D75" s="474" t="s">
        <v>563</v>
      </c>
      <c r="E75" s="472" t="s">
        <v>23</v>
      </c>
      <c r="F75" s="473">
        <v>0</v>
      </c>
    </row>
    <row r="76" spans="2:6">
      <c r="B76" s="125">
        <v>58</v>
      </c>
      <c r="C76" s="125">
        <v>63</v>
      </c>
      <c r="D76" s="474" t="s">
        <v>567</v>
      </c>
      <c r="E76" s="472" t="s">
        <v>23</v>
      </c>
      <c r="F76" s="473">
        <v>0</v>
      </c>
    </row>
    <row r="77" spans="2:6">
      <c r="B77" s="125">
        <v>59</v>
      </c>
      <c r="C77" s="125">
        <v>64</v>
      </c>
      <c r="D77" s="474" t="s">
        <v>568</v>
      </c>
      <c r="E77" s="472" t="s">
        <v>23</v>
      </c>
      <c r="F77" s="473">
        <v>0</v>
      </c>
    </row>
    <row r="78" spans="2:6">
      <c r="B78" s="125">
        <v>60</v>
      </c>
      <c r="C78" s="125">
        <v>65</v>
      </c>
      <c r="D78" s="474" t="s">
        <v>1043</v>
      </c>
      <c r="E78" s="472" t="s">
        <v>23</v>
      </c>
      <c r="F78" s="473">
        <v>0</v>
      </c>
    </row>
    <row r="79" spans="2:6">
      <c r="B79" s="125">
        <v>61</v>
      </c>
      <c r="C79" s="125">
        <v>66</v>
      </c>
      <c r="D79" s="474" t="s">
        <v>573</v>
      </c>
      <c r="E79" s="472" t="s">
        <v>23</v>
      </c>
      <c r="F79" s="473">
        <v>0</v>
      </c>
    </row>
    <row r="80" spans="2:6">
      <c r="B80" s="125">
        <v>62</v>
      </c>
      <c r="C80" s="125">
        <v>67</v>
      </c>
      <c r="D80" s="474" t="s">
        <v>577</v>
      </c>
      <c r="E80" s="472" t="s">
        <v>23</v>
      </c>
      <c r="F80" s="473">
        <v>0</v>
      </c>
    </row>
    <row r="81" spans="2:6">
      <c r="B81" s="125">
        <v>63</v>
      </c>
      <c r="C81" s="125">
        <v>68</v>
      </c>
      <c r="D81" s="474" t="s">
        <v>1044</v>
      </c>
      <c r="E81" s="472" t="s">
        <v>23</v>
      </c>
      <c r="F81" s="473">
        <v>0</v>
      </c>
    </row>
    <row r="82" spans="2:6" ht="3" customHeight="1" thickBot="1">
      <c r="B82" s="386" t="s">
        <v>231</v>
      </c>
      <c r="C82" s="386" t="s">
        <v>231</v>
      </c>
      <c r="D82" s="128"/>
      <c r="E82" s="472" t="s">
        <v>23</v>
      </c>
      <c r="F82" s="129"/>
    </row>
    <row r="83" spans="2:6" ht="15" thickTop="1"/>
    <row r="84" spans="2:6"/>
    <row r="85" spans="2:6"/>
    <row r="86" spans="2:6"/>
    <row r="87" spans="2:6"/>
    <row r="88" spans="2:6"/>
    <row r="89" spans="2:6"/>
    <row r="90" spans="2:6"/>
    <row r="91" spans="2:6"/>
    <row r="92" spans="2:6"/>
    <row r="93" spans="2:6"/>
    <row r="94" spans="2:6"/>
    <row r="95" spans="2:6"/>
    <row r="96" spans="2: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5">
    <mergeCell ref="B16:B17"/>
    <mergeCell ref="C7:F7"/>
    <mergeCell ref="C1:F1"/>
    <mergeCell ref="C2:F2"/>
    <mergeCell ref="C3:F3"/>
    <mergeCell ref="C4:F4"/>
    <mergeCell ref="C6:F6"/>
    <mergeCell ref="C9:F9"/>
    <mergeCell ref="C11:F11"/>
    <mergeCell ref="C13:F13"/>
    <mergeCell ref="C14:F14"/>
    <mergeCell ref="C16:C17"/>
    <mergeCell ref="D16:D17"/>
    <mergeCell ref="F16:F17"/>
    <mergeCell ref="E16:E17"/>
  </mergeCells>
  <conditionalFormatting sqref="B19:D81">
    <cfRule type="expression" dxfId="32" priority="20" stopIfTrue="1">
      <formula>MOD(ROW(),2)</formula>
    </cfRule>
  </conditionalFormatting>
  <conditionalFormatting sqref="E19:E82">
    <cfRule type="cellIs" dxfId="31" priority="12" operator="equal">
      <formula>"NO"</formula>
    </cfRule>
    <cfRule type="cellIs" dxfId="30" priority="13" operator="equal">
      <formula>"SI"</formula>
    </cfRule>
  </conditionalFormatting>
  <conditionalFormatting sqref="F19:F81">
    <cfRule type="cellIs" dxfId="29" priority="7" operator="equal">
      <formula>-1</formula>
    </cfRule>
    <cfRule type="cellIs" dxfId="28" priority="8" operator="equal">
      <formula>0</formula>
    </cfRule>
  </conditionalFormatting>
  <dataValidations count="2">
    <dataValidation type="decimal" allowBlank="1" showInputMessage="1" showErrorMessage="1" sqref="F19:F81" xr:uid="{00000000-0002-0000-0B00-000000000000}">
      <formula1>-0.0000007</formula1>
      <formula2>0.0000007</formula2>
    </dataValidation>
    <dataValidation type="list" allowBlank="1" showInputMessage="1" showErrorMessage="1" sqref="E19:E82" xr:uid="{00000000-0002-0000-0B00-000001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7">
    <tabColor rgb="FF7030A0"/>
    <pageSetUpPr fitToPage="1"/>
  </sheetPr>
  <dimension ref="A1:N56"/>
  <sheetViews>
    <sheetView showGridLines="0" topLeftCell="A7" zoomScale="90" zoomScaleNormal="90" workbookViewId="0">
      <selection activeCell="D20" sqref="D20"/>
    </sheetView>
  </sheetViews>
  <sheetFormatPr baseColWidth="10" defaultColWidth="0" defaultRowHeight="14.4"/>
  <cols>
    <col min="1" max="1" width="1.44140625" style="121" customWidth="1"/>
    <col min="2" max="2" width="16.44140625" style="121" customWidth="1"/>
    <col min="3" max="3" width="15.44140625" style="121" customWidth="1"/>
    <col min="4" max="4" width="45.6640625" style="121" customWidth="1"/>
    <col min="5" max="6" width="14.109375" style="121" customWidth="1"/>
    <col min="7" max="8" width="15.33203125" style="121" customWidth="1"/>
    <col min="9" max="9" width="18.88671875" style="121" customWidth="1"/>
    <col min="10" max="10" width="15.6640625" style="121" customWidth="1"/>
    <col min="11" max="11" width="41.33203125" style="121" customWidth="1"/>
    <col min="12" max="13" width="11.44140625" style="121" customWidth="1"/>
    <col min="14" max="14" width="0" style="121" hidden="1" customWidth="1"/>
    <col min="15" max="16384" width="11.44140625" style="121" hidden="1"/>
  </cols>
  <sheetData>
    <row r="1" spans="1:11" s="4" customFormat="1" ht="15" customHeight="1">
      <c r="A1" s="115"/>
      <c r="B1" s="918" t="str">
        <f>PROPONENTES!B1</f>
        <v>INSTITUTO NACIONAL DE VÍAS</v>
      </c>
      <c r="C1" s="918"/>
      <c r="D1" s="918"/>
      <c r="E1" s="918"/>
      <c r="F1" s="918"/>
      <c r="G1" s="918"/>
      <c r="H1" s="918"/>
      <c r="I1" s="918"/>
      <c r="J1" s="918"/>
      <c r="K1" s="918"/>
    </row>
    <row r="2" spans="1:11" s="2" customFormat="1" ht="15" customHeight="1">
      <c r="A2" s="117"/>
      <c r="B2" s="918" t="str">
        <f>PROPONENTES!B2</f>
        <v>DIRECCIÓN GENERAL</v>
      </c>
      <c r="C2" s="918"/>
      <c r="D2" s="918"/>
      <c r="E2" s="918"/>
      <c r="F2" s="918"/>
      <c r="G2" s="918"/>
      <c r="H2" s="918"/>
      <c r="I2" s="918"/>
      <c r="J2" s="918"/>
      <c r="K2" s="918"/>
    </row>
    <row r="3" spans="1:11" s="2" customFormat="1" ht="15" customHeight="1">
      <c r="A3" s="117"/>
      <c r="B3" s="918" t="str">
        <f>PROPONENTES!B3</f>
        <v>DIRECCION JURIDICA</v>
      </c>
      <c r="C3" s="918"/>
      <c r="D3" s="918"/>
      <c r="E3" s="918"/>
      <c r="F3" s="918"/>
      <c r="G3" s="918"/>
      <c r="H3" s="918"/>
      <c r="I3" s="918"/>
      <c r="J3" s="918"/>
      <c r="K3" s="918"/>
    </row>
    <row r="4" spans="1:11" s="2" customFormat="1" ht="12.75" customHeight="1">
      <c r="A4" s="117"/>
      <c r="B4" s="918" t="str">
        <f>PROPONENTES!B4</f>
        <v>SUBDIRECCION DE PROCESOS DE SELECCIÓN CONTRACTUALES</v>
      </c>
      <c r="C4" s="918"/>
      <c r="D4" s="918"/>
      <c r="E4" s="918"/>
      <c r="F4" s="918"/>
      <c r="G4" s="918"/>
      <c r="H4" s="918"/>
      <c r="I4" s="918"/>
      <c r="J4" s="918"/>
      <c r="K4" s="918"/>
    </row>
    <row r="5" spans="1:11" s="2" customFormat="1" ht="13.2">
      <c r="A5" s="117"/>
      <c r="B5" s="116"/>
      <c r="C5" s="3"/>
      <c r="D5" s="53"/>
      <c r="E5" s="53"/>
      <c r="F5" s="53"/>
      <c r="G5" s="53"/>
      <c r="H5" s="53"/>
      <c r="I5" s="53"/>
      <c r="J5" s="53"/>
      <c r="K5" s="53"/>
    </row>
    <row r="6" spans="1:11" s="2" customFormat="1" ht="13.2">
      <c r="A6" s="117"/>
      <c r="B6" s="918" t="str">
        <f>+PROPONENTES!B6</f>
        <v>CONCURSO DE MÉRITOS ABIERTO</v>
      </c>
      <c r="C6" s="918"/>
      <c r="D6" s="918"/>
      <c r="E6" s="918"/>
      <c r="F6" s="918"/>
      <c r="G6" s="918"/>
      <c r="H6" s="918"/>
      <c r="I6" s="918"/>
      <c r="J6" s="918"/>
      <c r="K6" s="918"/>
    </row>
    <row r="7" spans="1:11" s="2" customFormat="1" ht="12.75" customHeight="1">
      <c r="A7" s="117"/>
      <c r="B7" s="918" t="str">
        <f>PROPONENTES!B7</f>
        <v>CMA-DEO-SGI-139-2023</v>
      </c>
      <c r="C7" s="918"/>
      <c r="D7" s="918"/>
      <c r="E7" s="918"/>
      <c r="F7" s="918"/>
      <c r="G7" s="918"/>
      <c r="H7" s="918"/>
      <c r="I7" s="918"/>
      <c r="J7" s="918"/>
      <c r="K7" s="918"/>
    </row>
    <row r="8" spans="1:11" s="2" customFormat="1" ht="15.6">
      <c r="A8" s="117"/>
      <c r="B8" s="116"/>
      <c r="C8" s="119"/>
      <c r="D8" s="53"/>
      <c r="E8" s="53"/>
      <c r="F8" s="53"/>
      <c r="G8" s="53"/>
      <c r="H8" s="53"/>
      <c r="I8" s="53"/>
      <c r="J8" s="53"/>
      <c r="K8" s="53"/>
    </row>
    <row r="9" spans="1:11" s="2" customFormat="1" ht="33.75" customHeight="1">
      <c r="A9" s="117"/>
      <c r="B9" s="918" t="str">
        <f>PROPONENTES!B9</f>
        <v>"OBJETO:“ADMINISTRACIÓN VIAL DE LAS CARRETERAS NACIONALES A CARGO DE INVÍAS, DE LA
DIRECCIÓN TERRITORIAL NORTE DE SANTANDER LOTES DEL 1 AL 4”,</v>
      </c>
      <c r="C9" s="918"/>
      <c r="D9" s="918"/>
      <c r="E9" s="918"/>
      <c r="F9" s="918"/>
      <c r="G9" s="918"/>
      <c r="H9" s="918"/>
      <c r="I9" s="918"/>
      <c r="J9" s="918"/>
      <c r="K9" s="918"/>
    </row>
    <row r="10" spans="1:11" s="2" customFormat="1" ht="15.6">
      <c r="A10" s="117"/>
      <c r="B10" s="116"/>
      <c r="C10" s="119"/>
      <c r="D10" s="53"/>
      <c r="E10" s="53"/>
      <c r="F10" s="53"/>
      <c r="G10" s="53"/>
      <c r="H10" s="53"/>
      <c r="I10" s="53"/>
      <c r="J10" s="53"/>
      <c r="K10" s="53"/>
    </row>
    <row r="11" spans="1:11" s="2" customFormat="1" ht="15.75" customHeight="1">
      <c r="A11" s="117"/>
      <c r="B11" s="918">
        <f>PROPONENTES!B11</f>
        <v>0</v>
      </c>
      <c r="C11" s="918"/>
      <c r="D11" s="918"/>
      <c r="E11" s="918"/>
      <c r="F11" s="918"/>
      <c r="G11" s="918"/>
      <c r="H11" s="918"/>
      <c r="I11" s="918"/>
      <c r="J11" s="918"/>
      <c r="K11" s="918"/>
    </row>
    <row r="12" spans="1:11" s="2" customFormat="1" ht="15.6">
      <c r="A12" s="117"/>
      <c r="B12" s="116"/>
      <c r="C12" s="119"/>
      <c r="D12" s="53"/>
      <c r="E12" s="53"/>
      <c r="F12" s="53"/>
      <c r="G12" s="53"/>
      <c r="H12" s="53"/>
      <c r="I12" s="53"/>
      <c r="J12" s="53"/>
      <c r="K12" s="53"/>
    </row>
    <row r="13" spans="1:11" s="2" customFormat="1" ht="13.2">
      <c r="A13" s="117"/>
      <c r="B13" s="683" t="s">
        <v>227</v>
      </c>
      <c r="C13" s="683"/>
      <c r="D13" s="683"/>
      <c r="E13" s="683"/>
      <c r="F13" s="683"/>
      <c r="G13" s="683"/>
      <c r="H13" s="683"/>
      <c r="I13" s="683"/>
      <c r="J13" s="683"/>
      <c r="K13" s="683"/>
    </row>
    <row r="14" spans="1:11">
      <c r="A14" s="120"/>
      <c r="B14" s="683" t="s">
        <v>219</v>
      </c>
      <c r="C14" s="683"/>
      <c r="D14" s="683"/>
      <c r="E14" s="683"/>
      <c r="F14" s="683"/>
      <c r="G14" s="683"/>
      <c r="H14" s="683"/>
      <c r="I14" s="683"/>
      <c r="J14" s="683"/>
      <c r="K14" s="683"/>
    </row>
    <row r="15" spans="1:11" ht="15" thickBot="1"/>
    <row r="16" spans="1:11" s="148" customFormat="1" ht="15.75" customHeight="1" thickTop="1">
      <c r="B16" s="942" t="s">
        <v>37</v>
      </c>
      <c r="C16" s="946" t="s">
        <v>117</v>
      </c>
      <c r="D16" s="946" t="s">
        <v>15</v>
      </c>
      <c r="E16" s="328"/>
      <c r="F16" s="950" t="s">
        <v>118</v>
      </c>
      <c r="G16" s="951"/>
      <c r="H16" s="951"/>
      <c r="I16" s="951"/>
      <c r="J16" s="935" t="s">
        <v>119</v>
      </c>
      <c r="K16" s="938" t="s">
        <v>120</v>
      </c>
    </row>
    <row r="17" spans="2:11" s="148" customFormat="1" ht="15" customHeight="1">
      <c r="B17" s="943"/>
      <c r="C17" s="947"/>
      <c r="D17" s="947"/>
      <c r="E17" s="948" t="s">
        <v>238</v>
      </c>
      <c r="F17" s="948" t="s">
        <v>236</v>
      </c>
      <c r="G17" s="948" t="s">
        <v>287</v>
      </c>
      <c r="H17" s="948" t="s">
        <v>121</v>
      </c>
      <c r="I17" s="948" t="s">
        <v>226</v>
      </c>
      <c r="J17" s="936"/>
      <c r="K17" s="939"/>
    </row>
    <row r="18" spans="2:11" s="148" customFormat="1" ht="70.5" customHeight="1">
      <c r="B18" s="944"/>
      <c r="C18" s="948"/>
      <c r="D18" s="948"/>
      <c r="E18" s="952"/>
      <c r="F18" s="952"/>
      <c r="G18" s="953"/>
      <c r="H18" s="953"/>
      <c r="I18" s="952"/>
      <c r="J18" s="937"/>
      <c r="K18" s="940"/>
    </row>
    <row r="19" spans="2:11" s="148" customFormat="1" ht="18" customHeight="1" thickBot="1">
      <c r="B19" s="945"/>
      <c r="C19" s="949"/>
      <c r="D19" s="949"/>
      <c r="E19" s="329"/>
      <c r="F19" s="330">
        <v>69</v>
      </c>
      <c r="G19" s="331">
        <v>10</v>
      </c>
      <c r="H19" s="331">
        <v>20</v>
      </c>
      <c r="I19" s="330">
        <v>1</v>
      </c>
      <c r="J19" s="332">
        <f>SUM(F19:I19)</f>
        <v>100</v>
      </c>
      <c r="K19" s="941"/>
    </row>
    <row r="20" spans="2:11" s="149" customFormat="1" ht="8.25" customHeight="1">
      <c r="B20" s="150"/>
      <c r="C20" s="151"/>
      <c r="D20" s="152"/>
      <c r="E20" s="152"/>
      <c r="F20" s="152"/>
      <c r="G20" s="153"/>
      <c r="H20" s="153"/>
      <c r="I20" s="152"/>
      <c r="J20" s="153"/>
      <c r="K20" s="154"/>
    </row>
    <row r="21" spans="2:11" s="149" customFormat="1" ht="13.8">
      <c r="B21" s="155">
        <f>PROPONENTES!C19</f>
        <v>1</v>
      </c>
      <c r="C21" s="156">
        <v>1</v>
      </c>
      <c r="D21" s="157" t="str">
        <f>VLOOKUP(B21,PROPONENTES!$C$19:$E$81,2,FALSE)</f>
        <v>CONSORCIO ADVIAL HE</v>
      </c>
      <c r="E21" s="239" t="str">
        <f>VLOOKUP(B21,'PONDERACION EXP.'!$C$41:$J$104,6,FALSE)</f>
        <v>HÁBIL</v>
      </c>
      <c r="F21" s="229">
        <f>VLOOKUP(B21,'PONDERACION EXP.'!$C$42:$J$104,8,FALSE)</f>
        <v>31.477449363555301</v>
      </c>
      <c r="G21" s="189" t="str">
        <f>VLOOKUP(B21,'EQUIPO DE TRABAJO'!$C$19:$F$81,3,FALSE)</f>
        <v>CUMPLE</v>
      </c>
      <c r="H21" s="189">
        <f>VLOOKUP(B21,'APOYO A IND. NAL.'!$C$19:$E$81,3,FALSE)</f>
        <v>20</v>
      </c>
      <c r="I21" s="190">
        <f>VLOOKUP(B21,'VIN.PERS.DISC.'!$C$19:$G$81,5,FALSE)</f>
        <v>1</v>
      </c>
      <c r="J21" s="230">
        <f>SUM(F21:I21)</f>
        <v>52.477449363555301</v>
      </c>
      <c r="K21" s="158"/>
    </row>
    <row r="22" spans="2:11" s="149" customFormat="1" ht="13.8">
      <c r="B22" s="155" t="e">
        <f>PROPONENTES!#REF!</f>
        <v>#REF!</v>
      </c>
      <c r="C22" s="156">
        <v>2</v>
      </c>
      <c r="D22" s="157" t="e">
        <f>VLOOKUP(B22,PROPONENTES!$C$19:$E$81,2,FALSE)</f>
        <v>#REF!</v>
      </c>
      <c r="E22" s="239" t="e">
        <f>VLOOKUP(B22,'PONDERACION EXP.'!$C$41:$J$104,6,FALSE)</f>
        <v>#REF!</v>
      </c>
      <c r="F22" s="229" t="e">
        <f>VLOOKUP(B22,'PONDERACION EXP.'!$C$42:$J$104,8,FALSE)</f>
        <v>#REF!</v>
      </c>
      <c r="G22" s="189" t="e">
        <f>VLOOKUP(B22,'EQUIPO DE TRABAJO'!$C$19:$F$81,3,FALSE)</f>
        <v>#REF!</v>
      </c>
      <c r="H22" s="189" t="e">
        <f>VLOOKUP(B22,'APOYO A IND. NAL.'!$C$19:$E$81,3,FALSE)</f>
        <v>#REF!</v>
      </c>
      <c r="I22" s="190" t="e">
        <f>VLOOKUP(B22,'VIN.PERS.DISC.'!$C$19:$G$81,5,FALSE)</f>
        <v>#REF!</v>
      </c>
      <c r="J22" s="230" t="e">
        <f t="shared" ref="J22:J52" si="0">SUM(F22:I22)</f>
        <v>#REF!</v>
      </c>
      <c r="K22" s="158"/>
    </row>
    <row r="23" spans="2:11" s="149" customFormat="1" ht="13.8">
      <c r="B23" s="155" t="e">
        <f>PROPONENTES!#REF!</f>
        <v>#REF!</v>
      </c>
      <c r="C23" s="156">
        <v>3</v>
      </c>
      <c r="D23" s="157" t="e">
        <f>VLOOKUP(B23,PROPONENTES!$C$19:$E$81,2,FALSE)</f>
        <v>#REF!</v>
      </c>
      <c r="E23" s="239" t="e">
        <f>VLOOKUP(B23,'PONDERACION EXP.'!$C$41:$J$104,6,FALSE)</f>
        <v>#REF!</v>
      </c>
      <c r="F23" s="229" t="e">
        <f>VLOOKUP(B23,'PONDERACION EXP.'!$C$42:$J$104,8,FALSE)</f>
        <v>#REF!</v>
      </c>
      <c r="G23" s="189" t="e">
        <f>VLOOKUP(B23,'EQUIPO DE TRABAJO'!$C$19:$F$81,3,FALSE)</f>
        <v>#REF!</v>
      </c>
      <c r="H23" s="189" t="e">
        <f>VLOOKUP(B23,'APOYO A IND. NAL.'!$C$19:$E$81,3,FALSE)</f>
        <v>#REF!</v>
      </c>
      <c r="I23" s="190" t="e">
        <f>VLOOKUP(B23,'VIN.PERS.DISC.'!$C$19:$G$81,5,FALSE)</f>
        <v>#REF!</v>
      </c>
      <c r="J23" s="230" t="e">
        <f t="shared" si="0"/>
        <v>#REF!</v>
      </c>
      <c r="K23" s="158"/>
    </row>
    <row r="24" spans="2:11" s="149" customFormat="1" ht="13.8">
      <c r="B24" s="155" t="e">
        <f>PROPONENTES!#REF!</f>
        <v>#REF!</v>
      </c>
      <c r="C24" s="156">
        <v>4</v>
      </c>
      <c r="D24" s="157" t="e">
        <f>VLOOKUP(B24,PROPONENTES!$C$19:$E$81,2,FALSE)</f>
        <v>#REF!</v>
      </c>
      <c r="E24" s="239" t="e">
        <f>VLOOKUP(B24,'PONDERACION EXP.'!$C$41:$J$104,6,FALSE)</f>
        <v>#REF!</v>
      </c>
      <c r="F24" s="229" t="e">
        <f>VLOOKUP(B24,'PONDERACION EXP.'!$C$42:$J$104,8,FALSE)</f>
        <v>#REF!</v>
      </c>
      <c r="G24" s="189" t="e">
        <f>VLOOKUP(B24,'EQUIPO DE TRABAJO'!$C$19:$F$81,3,FALSE)</f>
        <v>#REF!</v>
      </c>
      <c r="H24" s="189" t="e">
        <f>VLOOKUP(B24,'APOYO A IND. NAL.'!$C$19:$E$81,3,FALSE)</f>
        <v>#REF!</v>
      </c>
      <c r="I24" s="190" t="e">
        <f>VLOOKUP(B24,'VIN.PERS.DISC.'!$C$19:$G$81,5,FALSE)</f>
        <v>#REF!</v>
      </c>
      <c r="J24" s="230" t="e">
        <f t="shared" si="0"/>
        <v>#REF!</v>
      </c>
      <c r="K24" s="158"/>
    </row>
    <row r="25" spans="2:11" s="149" customFormat="1" ht="13.8">
      <c r="B25" s="155" t="e">
        <f>PROPONENTES!#REF!</f>
        <v>#REF!</v>
      </c>
      <c r="C25" s="156">
        <v>5</v>
      </c>
      <c r="D25" s="157" t="e">
        <f>VLOOKUP(B25,PROPONENTES!$C$19:$E$81,2,FALSE)</f>
        <v>#REF!</v>
      </c>
      <c r="E25" s="239" t="e">
        <f>VLOOKUP(B25,'PONDERACION EXP.'!$C$41:$J$104,6,FALSE)</f>
        <v>#REF!</v>
      </c>
      <c r="F25" s="229" t="e">
        <f>VLOOKUP(B25,'PONDERACION EXP.'!$C$42:$J$104,8,FALSE)</f>
        <v>#REF!</v>
      </c>
      <c r="G25" s="189" t="e">
        <f>VLOOKUP(B25,'EQUIPO DE TRABAJO'!$C$19:$F$81,3,FALSE)</f>
        <v>#REF!</v>
      </c>
      <c r="H25" s="189" t="e">
        <f>VLOOKUP(B25,'APOYO A IND. NAL.'!$C$19:$E$81,3,FALSE)</f>
        <v>#REF!</v>
      </c>
      <c r="I25" s="190" t="e">
        <f>VLOOKUP(B25,'VIN.PERS.DISC.'!$C$19:$G$81,5,FALSE)</f>
        <v>#REF!</v>
      </c>
      <c r="J25" s="230" t="e">
        <f t="shared" si="0"/>
        <v>#REF!</v>
      </c>
      <c r="K25" s="158"/>
    </row>
    <row r="26" spans="2:11" s="149" customFormat="1" ht="13.8">
      <c r="B26" s="155" t="e">
        <f>PROPONENTES!#REF!</f>
        <v>#REF!</v>
      </c>
      <c r="C26" s="156">
        <v>6</v>
      </c>
      <c r="D26" s="157" t="e">
        <f>VLOOKUP(B26,PROPONENTES!$C$19:$E$81,2,FALSE)</f>
        <v>#REF!</v>
      </c>
      <c r="E26" s="239" t="e">
        <f>VLOOKUP(B26,'PONDERACION EXP.'!$C$41:$J$104,6,FALSE)</f>
        <v>#REF!</v>
      </c>
      <c r="F26" s="229" t="e">
        <f>VLOOKUP(B26,'PONDERACION EXP.'!$C$42:$J$104,8,FALSE)</f>
        <v>#REF!</v>
      </c>
      <c r="G26" s="189" t="e">
        <f>VLOOKUP(B26,'EQUIPO DE TRABAJO'!$C$19:$F$81,3,FALSE)</f>
        <v>#REF!</v>
      </c>
      <c r="H26" s="189" t="e">
        <f>VLOOKUP(B26,'APOYO A IND. NAL.'!$C$19:$E$81,3,FALSE)</f>
        <v>#REF!</v>
      </c>
      <c r="I26" s="190" t="e">
        <f>VLOOKUP(B26,'VIN.PERS.DISC.'!$C$19:$G$81,5,FALSE)</f>
        <v>#REF!</v>
      </c>
      <c r="J26" s="230" t="e">
        <f t="shared" si="0"/>
        <v>#REF!</v>
      </c>
      <c r="K26" s="158"/>
    </row>
    <row r="27" spans="2:11" s="149" customFormat="1" ht="13.8">
      <c r="B27" s="155" t="e">
        <f>PROPONENTES!#REF!</f>
        <v>#REF!</v>
      </c>
      <c r="C27" s="156">
        <v>7</v>
      </c>
      <c r="D27" s="157" t="e">
        <f>VLOOKUP(B27,PROPONENTES!$C$19:$E$81,2,FALSE)</f>
        <v>#REF!</v>
      </c>
      <c r="E27" s="239" t="e">
        <f>VLOOKUP(B27,'PONDERACION EXP.'!$C$41:$J$104,6,FALSE)</f>
        <v>#REF!</v>
      </c>
      <c r="F27" s="229" t="e">
        <f>VLOOKUP(B27,'PONDERACION EXP.'!$C$42:$J$104,8,FALSE)</f>
        <v>#REF!</v>
      </c>
      <c r="G27" s="189" t="e">
        <f>VLOOKUP(B27,'EQUIPO DE TRABAJO'!$C$19:$F$81,3,FALSE)</f>
        <v>#REF!</v>
      </c>
      <c r="H27" s="189" t="e">
        <f>VLOOKUP(B27,'APOYO A IND. NAL.'!$C$19:$E$81,3,FALSE)</f>
        <v>#REF!</v>
      </c>
      <c r="I27" s="190" t="e">
        <f>VLOOKUP(B27,'VIN.PERS.DISC.'!$C$19:$G$81,5,FALSE)</f>
        <v>#REF!</v>
      </c>
      <c r="J27" s="230" t="e">
        <f t="shared" si="0"/>
        <v>#REF!</v>
      </c>
      <c r="K27" s="158"/>
    </row>
    <row r="28" spans="2:11" s="149" customFormat="1" ht="13.8">
      <c r="B28" s="155" t="e">
        <f>PROPONENTES!#REF!</f>
        <v>#REF!</v>
      </c>
      <c r="C28" s="156">
        <v>8</v>
      </c>
      <c r="D28" s="157" t="e">
        <f>VLOOKUP(B28,PROPONENTES!$C$19:$E$81,2,FALSE)</f>
        <v>#REF!</v>
      </c>
      <c r="E28" s="239" t="e">
        <f>VLOOKUP(B28,'PONDERACION EXP.'!$C$41:$J$104,6,FALSE)</f>
        <v>#REF!</v>
      </c>
      <c r="F28" s="229" t="e">
        <f>VLOOKUP(B28,'PONDERACION EXP.'!$C$42:$J$104,8,FALSE)</f>
        <v>#REF!</v>
      </c>
      <c r="G28" s="189" t="e">
        <f>VLOOKUP(B28,'EQUIPO DE TRABAJO'!$C$19:$F$81,3,FALSE)</f>
        <v>#REF!</v>
      </c>
      <c r="H28" s="189" t="e">
        <f>VLOOKUP(B28,'APOYO A IND. NAL.'!$C$19:$E$81,3,FALSE)</f>
        <v>#REF!</v>
      </c>
      <c r="I28" s="190" t="e">
        <f>VLOOKUP(B28,'VIN.PERS.DISC.'!$C$19:$G$81,5,FALSE)</f>
        <v>#REF!</v>
      </c>
      <c r="J28" s="230" t="e">
        <f t="shared" si="0"/>
        <v>#REF!</v>
      </c>
      <c r="K28" s="158"/>
    </row>
    <row r="29" spans="2:11" s="149" customFormat="1" ht="13.8">
      <c r="B29" s="155" t="e">
        <f>PROPONENTES!#REF!</f>
        <v>#REF!</v>
      </c>
      <c r="C29" s="156">
        <v>9</v>
      </c>
      <c r="D29" s="157" t="e">
        <f>VLOOKUP(B29,PROPONENTES!$C$19:$E$81,2,FALSE)</f>
        <v>#REF!</v>
      </c>
      <c r="E29" s="239" t="e">
        <f>VLOOKUP(B29,'PONDERACION EXP.'!$C$41:$J$104,6,FALSE)</f>
        <v>#REF!</v>
      </c>
      <c r="F29" s="229" t="e">
        <f>VLOOKUP(B29,'PONDERACION EXP.'!$C$42:$J$104,8,FALSE)</f>
        <v>#REF!</v>
      </c>
      <c r="G29" s="189" t="e">
        <f>VLOOKUP(B29,'EQUIPO DE TRABAJO'!$C$19:$F$81,3,FALSE)</f>
        <v>#REF!</v>
      </c>
      <c r="H29" s="189" t="e">
        <f>VLOOKUP(B29,'APOYO A IND. NAL.'!$C$19:$E$81,3,FALSE)</f>
        <v>#REF!</v>
      </c>
      <c r="I29" s="190" t="e">
        <f>VLOOKUP(B29,'VIN.PERS.DISC.'!$C$19:$G$81,5,FALSE)</f>
        <v>#REF!</v>
      </c>
      <c r="J29" s="230" t="e">
        <f t="shared" si="0"/>
        <v>#REF!</v>
      </c>
      <c r="K29" s="158"/>
    </row>
    <row r="30" spans="2:11" s="149" customFormat="1" ht="13.8">
      <c r="B30" s="155" t="e">
        <f>PROPONENTES!#REF!</f>
        <v>#REF!</v>
      </c>
      <c r="C30" s="156">
        <v>10</v>
      </c>
      <c r="D30" s="157" t="e">
        <f>VLOOKUP(B30,PROPONENTES!$C$19:$E$81,2,FALSE)</f>
        <v>#REF!</v>
      </c>
      <c r="E30" s="239" t="e">
        <f>VLOOKUP(B30,'PONDERACION EXP.'!$C$41:$J$104,6,FALSE)</f>
        <v>#REF!</v>
      </c>
      <c r="F30" s="229" t="e">
        <f>VLOOKUP(B30,'PONDERACION EXP.'!$C$42:$J$104,8,FALSE)</f>
        <v>#REF!</v>
      </c>
      <c r="G30" s="189" t="e">
        <f>VLOOKUP(B30,'EQUIPO DE TRABAJO'!$C$19:$F$81,3,FALSE)</f>
        <v>#REF!</v>
      </c>
      <c r="H30" s="189" t="e">
        <f>VLOOKUP(B30,'APOYO A IND. NAL.'!$C$19:$E$81,3,FALSE)</f>
        <v>#REF!</v>
      </c>
      <c r="I30" s="190" t="e">
        <f>VLOOKUP(B30,'VIN.PERS.DISC.'!$C$19:$G$81,5,FALSE)</f>
        <v>#REF!</v>
      </c>
      <c r="J30" s="230" t="e">
        <f t="shared" si="0"/>
        <v>#REF!</v>
      </c>
      <c r="K30" s="158"/>
    </row>
    <row r="31" spans="2:11" s="149" customFormat="1" ht="13.8">
      <c r="B31" s="155" t="e">
        <f>PROPONENTES!#REF!</f>
        <v>#REF!</v>
      </c>
      <c r="C31" s="156">
        <v>11</v>
      </c>
      <c r="D31" s="157" t="e">
        <f>VLOOKUP(B31,PROPONENTES!$C$19:$E$81,2,FALSE)</f>
        <v>#REF!</v>
      </c>
      <c r="E31" s="239" t="e">
        <f>VLOOKUP(B31,'PONDERACION EXP.'!$C$41:$J$104,6,FALSE)</f>
        <v>#REF!</v>
      </c>
      <c r="F31" s="229" t="e">
        <f>VLOOKUP(B31,'PONDERACION EXP.'!$C$42:$J$104,8,FALSE)</f>
        <v>#REF!</v>
      </c>
      <c r="G31" s="189" t="e">
        <f>VLOOKUP(B31,'EQUIPO DE TRABAJO'!$C$19:$F$81,3,FALSE)</f>
        <v>#REF!</v>
      </c>
      <c r="H31" s="189" t="e">
        <f>VLOOKUP(B31,'APOYO A IND. NAL.'!$C$19:$E$81,3,FALSE)</f>
        <v>#REF!</v>
      </c>
      <c r="I31" s="190" t="e">
        <f>VLOOKUP(B31,'VIN.PERS.DISC.'!$C$19:$G$81,5,FALSE)</f>
        <v>#REF!</v>
      </c>
      <c r="J31" s="230" t="e">
        <f t="shared" si="0"/>
        <v>#REF!</v>
      </c>
      <c r="K31" s="158"/>
    </row>
    <row r="32" spans="2:11" s="149" customFormat="1" ht="13.8">
      <c r="B32" s="155" t="e">
        <f>PROPONENTES!#REF!</f>
        <v>#REF!</v>
      </c>
      <c r="C32" s="156">
        <v>12</v>
      </c>
      <c r="D32" s="157" t="e">
        <f>VLOOKUP(B32,PROPONENTES!$C$19:$E$81,2,FALSE)</f>
        <v>#REF!</v>
      </c>
      <c r="E32" s="239" t="e">
        <f>VLOOKUP(B32,'PONDERACION EXP.'!$C$41:$J$104,6,FALSE)</f>
        <v>#REF!</v>
      </c>
      <c r="F32" s="229" t="e">
        <f>VLOOKUP(B32,'PONDERACION EXP.'!$C$42:$J$104,8,FALSE)</f>
        <v>#REF!</v>
      </c>
      <c r="G32" s="189" t="e">
        <f>VLOOKUP(B32,'EQUIPO DE TRABAJO'!$C$19:$F$81,3,FALSE)</f>
        <v>#REF!</v>
      </c>
      <c r="H32" s="189" t="e">
        <f>VLOOKUP(B32,'APOYO A IND. NAL.'!$C$19:$E$81,3,FALSE)</f>
        <v>#REF!</v>
      </c>
      <c r="I32" s="190" t="e">
        <f>VLOOKUP(B32,'VIN.PERS.DISC.'!$C$19:$G$81,5,FALSE)</f>
        <v>#REF!</v>
      </c>
      <c r="J32" s="230" t="e">
        <f t="shared" si="0"/>
        <v>#REF!</v>
      </c>
      <c r="K32" s="158"/>
    </row>
    <row r="33" spans="2:11" s="149" customFormat="1" ht="13.8">
      <c r="B33" s="155" t="e">
        <f>PROPONENTES!#REF!</f>
        <v>#REF!</v>
      </c>
      <c r="C33" s="156">
        <v>13</v>
      </c>
      <c r="D33" s="157" t="e">
        <f>VLOOKUP(B33,PROPONENTES!$C$19:$E$81,2,FALSE)</f>
        <v>#REF!</v>
      </c>
      <c r="E33" s="239" t="e">
        <f>VLOOKUP(B33,'PONDERACION EXP.'!$C$41:$J$104,6,FALSE)</f>
        <v>#REF!</v>
      </c>
      <c r="F33" s="229" t="e">
        <f>VLOOKUP(B33,'PONDERACION EXP.'!$C$42:$J$104,8,FALSE)</f>
        <v>#REF!</v>
      </c>
      <c r="G33" s="189" t="e">
        <f>VLOOKUP(B33,'EQUIPO DE TRABAJO'!$C$19:$F$81,3,FALSE)</f>
        <v>#REF!</v>
      </c>
      <c r="H33" s="189" t="e">
        <f>VLOOKUP(B33,'APOYO A IND. NAL.'!$C$19:$E$81,3,FALSE)</f>
        <v>#REF!</v>
      </c>
      <c r="I33" s="190" t="e">
        <f>VLOOKUP(B33,'VIN.PERS.DISC.'!$C$19:$G$81,5,FALSE)</f>
        <v>#REF!</v>
      </c>
      <c r="J33" s="230" t="e">
        <f t="shared" si="0"/>
        <v>#REF!</v>
      </c>
      <c r="K33" s="158"/>
    </row>
    <row r="34" spans="2:11" s="149" customFormat="1" ht="13.8">
      <c r="B34" s="155" t="e">
        <f>PROPONENTES!#REF!</f>
        <v>#REF!</v>
      </c>
      <c r="C34" s="156">
        <v>14</v>
      </c>
      <c r="D34" s="157" t="e">
        <f>VLOOKUP(B34,PROPONENTES!$C$19:$E$81,2,FALSE)</f>
        <v>#REF!</v>
      </c>
      <c r="E34" s="239" t="e">
        <f>VLOOKUP(B34,'PONDERACION EXP.'!$C$41:$J$104,6,FALSE)</f>
        <v>#REF!</v>
      </c>
      <c r="F34" s="229" t="e">
        <f>VLOOKUP(B34,'PONDERACION EXP.'!$C$42:$J$104,8,FALSE)</f>
        <v>#REF!</v>
      </c>
      <c r="G34" s="189" t="e">
        <f>VLOOKUP(B34,'EQUIPO DE TRABAJO'!$C$19:$F$81,3,FALSE)</f>
        <v>#REF!</v>
      </c>
      <c r="H34" s="189" t="e">
        <f>VLOOKUP(B34,'APOYO A IND. NAL.'!$C$19:$E$81,3,FALSE)</f>
        <v>#REF!</v>
      </c>
      <c r="I34" s="190" t="e">
        <f>VLOOKUP(B34,'VIN.PERS.DISC.'!$C$19:$G$81,5,FALSE)</f>
        <v>#REF!</v>
      </c>
      <c r="J34" s="230" t="e">
        <f t="shared" si="0"/>
        <v>#REF!</v>
      </c>
      <c r="K34" s="158"/>
    </row>
    <row r="35" spans="2:11" s="149" customFormat="1" ht="13.8">
      <c r="B35" s="155" t="e">
        <f>PROPONENTES!#REF!</f>
        <v>#REF!</v>
      </c>
      <c r="C35" s="156">
        <v>15</v>
      </c>
      <c r="D35" s="157" t="e">
        <f>VLOOKUP(B35,PROPONENTES!$C$19:$E$81,2,FALSE)</f>
        <v>#REF!</v>
      </c>
      <c r="E35" s="239" t="e">
        <f>VLOOKUP(B35,'PONDERACION EXP.'!$C$41:$J$104,6,FALSE)</f>
        <v>#REF!</v>
      </c>
      <c r="F35" s="229" t="e">
        <f>VLOOKUP(B35,'PONDERACION EXP.'!$C$42:$J$104,8,FALSE)</f>
        <v>#REF!</v>
      </c>
      <c r="G35" s="189" t="e">
        <f>VLOOKUP(B35,'EQUIPO DE TRABAJO'!$C$19:$F$81,3,FALSE)</f>
        <v>#REF!</v>
      </c>
      <c r="H35" s="189" t="e">
        <f>VLOOKUP(B35,'APOYO A IND. NAL.'!$C$19:$E$81,3,FALSE)</f>
        <v>#REF!</v>
      </c>
      <c r="I35" s="190" t="e">
        <f>VLOOKUP(B35,'VIN.PERS.DISC.'!$C$19:$G$81,5,FALSE)</f>
        <v>#REF!</v>
      </c>
      <c r="J35" s="230" t="e">
        <f t="shared" si="0"/>
        <v>#REF!</v>
      </c>
      <c r="K35" s="158"/>
    </row>
    <row r="36" spans="2:11" s="149" customFormat="1" ht="13.8">
      <c r="B36" s="155" t="e">
        <f>PROPONENTES!#REF!</f>
        <v>#REF!</v>
      </c>
      <c r="C36" s="156">
        <v>16</v>
      </c>
      <c r="D36" s="157" t="e">
        <f>VLOOKUP(B36,PROPONENTES!$C$19:$E$81,2,FALSE)</f>
        <v>#REF!</v>
      </c>
      <c r="E36" s="239" t="e">
        <f>VLOOKUP(B36,'PONDERACION EXP.'!$C$41:$J$104,6,FALSE)</f>
        <v>#REF!</v>
      </c>
      <c r="F36" s="229" t="e">
        <f>VLOOKUP(B36,'PONDERACION EXP.'!$C$42:$J$104,8,FALSE)</f>
        <v>#REF!</v>
      </c>
      <c r="G36" s="189" t="e">
        <f>VLOOKUP(B36,'EQUIPO DE TRABAJO'!$C$19:$F$81,3,FALSE)</f>
        <v>#REF!</v>
      </c>
      <c r="H36" s="189" t="e">
        <f>VLOOKUP(B36,'APOYO A IND. NAL.'!$C$19:$E$81,3,FALSE)</f>
        <v>#REF!</v>
      </c>
      <c r="I36" s="190" t="e">
        <f>VLOOKUP(B36,'VIN.PERS.DISC.'!$C$19:$G$81,5,FALSE)</f>
        <v>#REF!</v>
      </c>
      <c r="J36" s="230" t="e">
        <f t="shared" si="0"/>
        <v>#REF!</v>
      </c>
      <c r="K36" s="158"/>
    </row>
    <row r="37" spans="2:11" s="149" customFormat="1" ht="13.8">
      <c r="B37" s="155" t="e">
        <f>PROPONENTES!#REF!</f>
        <v>#REF!</v>
      </c>
      <c r="C37" s="156">
        <v>17</v>
      </c>
      <c r="D37" s="157" t="e">
        <f>VLOOKUP(B37,PROPONENTES!$C$19:$E$81,2,FALSE)</f>
        <v>#REF!</v>
      </c>
      <c r="E37" s="239" t="e">
        <f>VLOOKUP(B37,'PONDERACION EXP.'!$C$41:$J$104,6,FALSE)</f>
        <v>#REF!</v>
      </c>
      <c r="F37" s="229" t="e">
        <f>VLOOKUP(B37,'PONDERACION EXP.'!$C$42:$J$104,8,FALSE)</f>
        <v>#REF!</v>
      </c>
      <c r="G37" s="189" t="e">
        <f>VLOOKUP(B37,'EQUIPO DE TRABAJO'!$C$19:$F$81,3,FALSE)</f>
        <v>#REF!</v>
      </c>
      <c r="H37" s="189" t="e">
        <f>VLOOKUP(B37,'APOYO A IND. NAL.'!$C$19:$E$81,3,FALSE)</f>
        <v>#REF!</v>
      </c>
      <c r="I37" s="190" t="e">
        <f>VLOOKUP(B37,'VIN.PERS.DISC.'!$C$19:$G$81,5,FALSE)</f>
        <v>#REF!</v>
      </c>
      <c r="J37" s="230" t="e">
        <f t="shared" si="0"/>
        <v>#REF!</v>
      </c>
      <c r="K37" s="158"/>
    </row>
    <row r="38" spans="2:11" s="149" customFormat="1" ht="13.8">
      <c r="B38" s="155" t="e">
        <f>PROPONENTES!#REF!</f>
        <v>#REF!</v>
      </c>
      <c r="C38" s="156">
        <v>18</v>
      </c>
      <c r="D38" s="157" t="e">
        <f>VLOOKUP(B38,PROPONENTES!$C$19:$E$81,2,FALSE)</f>
        <v>#REF!</v>
      </c>
      <c r="E38" s="239" t="e">
        <f>VLOOKUP(B38,'PONDERACION EXP.'!$C$41:$J$104,6,FALSE)</f>
        <v>#REF!</v>
      </c>
      <c r="F38" s="229" t="e">
        <f>VLOOKUP(B38,'PONDERACION EXP.'!$C$42:$J$104,8,FALSE)</f>
        <v>#REF!</v>
      </c>
      <c r="G38" s="189" t="e">
        <f>VLOOKUP(B38,'EQUIPO DE TRABAJO'!$C$19:$F$81,3,FALSE)</f>
        <v>#REF!</v>
      </c>
      <c r="H38" s="189" t="e">
        <f>VLOOKUP(B38,'APOYO A IND. NAL.'!$C$19:$E$81,3,FALSE)</f>
        <v>#REF!</v>
      </c>
      <c r="I38" s="190" t="e">
        <f>VLOOKUP(B38,'VIN.PERS.DISC.'!$C$19:$G$81,5,FALSE)</f>
        <v>#REF!</v>
      </c>
      <c r="J38" s="230" t="e">
        <f t="shared" si="0"/>
        <v>#REF!</v>
      </c>
      <c r="K38" s="158"/>
    </row>
    <row r="39" spans="2:11" s="149" customFormat="1" ht="13.8">
      <c r="B39" s="155" t="e">
        <f>PROPONENTES!#REF!</f>
        <v>#REF!</v>
      </c>
      <c r="C39" s="156">
        <v>19</v>
      </c>
      <c r="D39" s="157" t="e">
        <f>VLOOKUP(B39,PROPONENTES!$C$19:$E$81,2,FALSE)</f>
        <v>#REF!</v>
      </c>
      <c r="E39" s="239" t="e">
        <f>VLOOKUP(B39,'PONDERACION EXP.'!$C$41:$J$104,6,FALSE)</f>
        <v>#REF!</v>
      </c>
      <c r="F39" s="229" t="e">
        <f>VLOOKUP(B39,'PONDERACION EXP.'!$C$42:$J$104,8,FALSE)</f>
        <v>#REF!</v>
      </c>
      <c r="G39" s="189" t="e">
        <f>VLOOKUP(B39,'EQUIPO DE TRABAJO'!$C$19:$F$81,3,FALSE)</f>
        <v>#REF!</v>
      </c>
      <c r="H39" s="189" t="e">
        <f>VLOOKUP(B39,'APOYO A IND. NAL.'!$C$19:$E$81,3,FALSE)</f>
        <v>#REF!</v>
      </c>
      <c r="I39" s="190" t="e">
        <f>VLOOKUP(B39,'VIN.PERS.DISC.'!$C$19:$G$81,5,FALSE)</f>
        <v>#REF!</v>
      </c>
      <c r="J39" s="230" t="e">
        <f t="shared" si="0"/>
        <v>#REF!</v>
      </c>
      <c r="K39" s="158"/>
    </row>
    <row r="40" spans="2:11" s="149" customFormat="1" ht="13.8">
      <c r="B40" s="155" t="e">
        <f>PROPONENTES!#REF!</f>
        <v>#REF!</v>
      </c>
      <c r="C40" s="156">
        <v>20</v>
      </c>
      <c r="D40" s="157" t="e">
        <f>VLOOKUP(B40,PROPONENTES!$C$19:$E$81,2,FALSE)</f>
        <v>#REF!</v>
      </c>
      <c r="E40" s="239" t="e">
        <f>VLOOKUP(B40,'PONDERACION EXP.'!$C$41:$J$104,6,FALSE)</f>
        <v>#REF!</v>
      </c>
      <c r="F40" s="229" t="e">
        <f>VLOOKUP(B40,'PONDERACION EXP.'!$C$42:$J$104,8,FALSE)</f>
        <v>#REF!</v>
      </c>
      <c r="G40" s="189" t="e">
        <f>VLOOKUP(B40,'EQUIPO DE TRABAJO'!$C$19:$F$81,3,FALSE)</f>
        <v>#REF!</v>
      </c>
      <c r="H40" s="189" t="e">
        <f>VLOOKUP(B40,'APOYO A IND. NAL.'!$C$19:$E$81,3,FALSE)</f>
        <v>#REF!</v>
      </c>
      <c r="I40" s="190" t="e">
        <f>VLOOKUP(B40,'VIN.PERS.DISC.'!$C$19:$G$81,5,FALSE)</f>
        <v>#REF!</v>
      </c>
      <c r="J40" s="230" t="e">
        <f t="shared" si="0"/>
        <v>#REF!</v>
      </c>
      <c r="K40" s="158"/>
    </row>
    <row r="41" spans="2:11" s="149" customFormat="1" ht="13.8">
      <c r="B41" s="155" t="e">
        <f>PROPONENTES!#REF!</f>
        <v>#REF!</v>
      </c>
      <c r="C41" s="156">
        <v>21</v>
      </c>
      <c r="D41" s="157" t="e">
        <f>VLOOKUP(B41,PROPONENTES!$C$19:$E$81,2,FALSE)</f>
        <v>#REF!</v>
      </c>
      <c r="E41" s="239" t="e">
        <f>VLOOKUP(B41,'PONDERACION EXP.'!$C$41:$J$104,6,FALSE)</f>
        <v>#REF!</v>
      </c>
      <c r="F41" s="229" t="e">
        <f>VLOOKUP(B41,'PONDERACION EXP.'!$C$42:$J$104,8,FALSE)</f>
        <v>#REF!</v>
      </c>
      <c r="G41" s="189" t="e">
        <f>VLOOKUP(B41,'EQUIPO DE TRABAJO'!$C$19:$F$81,3,FALSE)</f>
        <v>#REF!</v>
      </c>
      <c r="H41" s="189" t="e">
        <f>VLOOKUP(B41,'APOYO A IND. NAL.'!$C$19:$E$81,3,FALSE)</f>
        <v>#REF!</v>
      </c>
      <c r="I41" s="190" t="e">
        <f>VLOOKUP(B41,'VIN.PERS.DISC.'!$C$19:$G$81,5,FALSE)</f>
        <v>#REF!</v>
      </c>
      <c r="J41" s="230" t="e">
        <f t="shared" si="0"/>
        <v>#REF!</v>
      </c>
      <c r="K41" s="158"/>
    </row>
    <row r="42" spans="2:11" s="149" customFormat="1" ht="13.8">
      <c r="B42" s="155" t="e">
        <f>PROPONENTES!#REF!</f>
        <v>#REF!</v>
      </c>
      <c r="C42" s="156">
        <v>22</v>
      </c>
      <c r="D42" s="157" t="e">
        <f>VLOOKUP(B42,PROPONENTES!$C$19:$E$81,2,FALSE)</f>
        <v>#REF!</v>
      </c>
      <c r="E42" s="239" t="e">
        <f>VLOOKUP(B42,'PONDERACION EXP.'!$C$41:$J$104,6,FALSE)</f>
        <v>#REF!</v>
      </c>
      <c r="F42" s="229" t="e">
        <f>VLOOKUP(B42,'PONDERACION EXP.'!$C$42:$J$104,8,FALSE)</f>
        <v>#REF!</v>
      </c>
      <c r="G42" s="189" t="e">
        <f>VLOOKUP(B42,'EQUIPO DE TRABAJO'!$C$19:$F$81,3,FALSE)</f>
        <v>#REF!</v>
      </c>
      <c r="H42" s="189" t="e">
        <f>VLOOKUP(B42,'APOYO A IND. NAL.'!$C$19:$E$81,3,FALSE)</f>
        <v>#REF!</v>
      </c>
      <c r="I42" s="190" t="e">
        <f>VLOOKUP(B42,'VIN.PERS.DISC.'!$C$19:$G$81,5,FALSE)</f>
        <v>#REF!</v>
      </c>
      <c r="J42" s="230" t="e">
        <f t="shared" si="0"/>
        <v>#REF!</v>
      </c>
      <c r="K42" s="158"/>
    </row>
    <row r="43" spans="2:11" s="149" customFormat="1" ht="13.8">
      <c r="B43" s="155" t="e">
        <f>PROPONENTES!#REF!</f>
        <v>#REF!</v>
      </c>
      <c r="C43" s="156">
        <v>23</v>
      </c>
      <c r="D43" s="157" t="e">
        <f>VLOOKUP(B43,PROPONENTES!$C$19:$E$81,2,FALSE)</f>
        <v>#REF!</v>
      </c>
      <c r="E43" s="239" t="e">
        <f>VLOOKUP(B43,'PONDERACION EXP.'!$C$41:$J$104,6,FALSE)</f>
        <v>#REF!</v>
      </c>
      <c r="F43" s="229" t="e">
        <f>VLOOKUP(B43,'PONDERACION EXP.'!$C$42:$J$104,8,FALSE)</f>
        <v>#REF!</v>
      </c>
      <c r="G43" s="189" t="e">
        <f>VLOOKUP(B43,'EQUIPO DE TRABAJO'!$C$19:$F$81,3,FALSE)</f>
        <v>#REF!</v>
      </c>
      <c r="H43" s="189" t="e">
        <f>VLOOKUP(B43,'APOYO A IND. NAL.'!$C$19:$E$81,3,FALSE)</f>
        <v>#REF!</v>
      </c>
      <c r="I43" s="190" t="e">
        <f>VLOOKUP(B43,'VIN.PERS.DISC.'!$C$19:$G$81,5,FALSE)</f>
        <v>#REF!</v>
      </c>
      <c r="J43" s="230" t="e">
        <f t="shared" si="0"/>
        <v>#REF!</v>
      </c>
      <c r="K43" s="158"/>
    </row>
    <row r="44" spans="2:11" s="149" customFormat="1" ht="13.8">
      <c r="B44" s="155" t="e">
        <f>PROPONENTES!#REF!</f>
        <v>#REF!</v>
      </c>
      <c r="C44" s="156">
        <v>24</v>
      </c>
      <c r="D44" s="157" t="e">
        <f>VLOOKUP(B44,PROPONENTES!$C$19:$E$81,2,FALSE)</f>
        <v>#REF!</v>
      </c>
      <c r="E44" s="239" t="e">
        <f>VLOOKUP(B44,'PONDERACION EXP.'!$C$41:$J$104,6,FALSE)</f>
        <v>#REF!</v>
      </c>
      <c r="F44" s="229" t="e">
        <f>VLOOKUP(B44,'PONDERACION EXP.'!$C$42:$J$104,8,FALSE)</f>
        <v>#REF!</v>
      </c>
      <c r="G44" s="189" t="e">
        <f>VLOOKUP(B44,'EQUIPO DE TRABAJO'!$C$19:$F$81,3,FALSE)</f>
        <v>#REF!</v>
      </c>
      <c r="H44" s="189" t="e">
        <f>VLOOKUP(B44,'APOYO A IND. NAL.'!$C$19:$E$81,3,FALSE)</f>
        <v>#REF!</v>
      </c>
      <c r="I44" s="190" t="e">
        <f>VLOOKUP(B44,'VIN.PERS.DISC.'!$C$19:$G$81,5,FALSE)</f>
        <v>#REF!</v>
      </c>
      <c r="J44" s="230" t="e">
        <f t="shared" si="0"/>
        <v>#REF!</v>
      </c>
      <c r="K44" s="158"/>
    </row>
    <row r="45" spans="2:11" s="149" customFormat="1" ht="13.8">
      <c r="B45" s="155" t="e">
        <f>PROPONENTES!#REF!</f>
        <v>#REF!</v>
      </c>
      <c r="C45" s="156">
        <v>25</v>
      </c>
      <c r="D45" s="157" t="e">
        <f>VLOOKUP(B45,PROPONENTES!$C$19:$E$81,2,FALSE)</f>
        <v>#REF!</v>
      </c>
      <c r="E45" s="239" t="e">
        <f>VLOOKUP(B45,'PONDERACION EXP.'!$C$41:$J$104,6,FALSE)</f>
        <v>#REF!</v>
      </c>
      <c r="F45" s="229" t="e">
        <f>VLOOKUP(B45,'PONDERACION EXP.'!$C$42:$J$104,8,FALSE)</f>
        <v>#REF!</v>
      </c>
      <c r="G45" s="189" t="e">
        <f>VLOOKUP(B45,'EQUIPO DE TRABAJO'!$C$19:$F$81,3,FALSE)</f>
        <v>#REF!</v>
      </c>
      <c r="H45" s="189" t="e">
        <f>VLOOKUP(B45,'APOYO A IND. NAL.'!$C$19:$E$81,3,FALSE)</f>
        <v>#REF!</v>
      </c>
      <c r="I45" s="190" t="e">
        <f>VLOOKUP(B45,'VIN.PERS.DISC.'!$C$19:$G$81,5,FALSE)</f>
        <v>#REF!</v>
      </c>
      <c r="J45" s="230" t="e">
        <f t="shared" si="0"/>
        <v>#REF!</v>
      </c>
      <c r="K45" s="158"/>
    </row>
    <row r="46" spans="2:11" s="149" customFormat="1" ht="13.8">
      <c r="B46" s="155" t="e">
        <f>PROPONENTES!#REF!</f>
        <v>#REF!</v>
      </c>
      <c r="C46" s="156">
        <v>26</v>
      </c>
      <c r="D46" s="157" t="e">
        <f>VLOOKUP(B46,PROPONENTES!$C$19:$E$81,2,FALSE)</f>
        <v>#REF!</v>
      </c>
      <c r="E46" s="239" t="e">
        <f>VLOOKUP(B46,'PONDERACION EXP.'!$C$41:$J$104,6,FALSE)</f>
        <v>#REF!</v>
      </c>
      <c r="F46" s="229" t="e">
        <f>VLOOKUP(B46,'PONDERACION EXP.'!$C$42:$J$104,8,FALSE)</f>
        <v>#REF!</v>
      </c>
      <c r="G46" s="189" t="e">
        <f>VLOOKUP(B46,'EQUIPO DE TRABAJO'!$C$19:$F$81,3,FALSE)</f>
        <v>#REF!</v>
      </c>
      <c r="H46" s="189" t="e">
        <f>VLOOKUP(B46,'APOYO A IND. NAL.'!$C$19:$E$81,3,FALSE)</f>
        <v>#REF!</v>
      </c>
      <c r="I46" s="190" t="e">
        <f>VLOOKUP(B46,'VIN.PERS.DISC.'!$C$19:$G$81,5,FALSE)</f>
        <v>#REF!</v>
      </c>
      <c r="J46" s="230" t="e">
        <f t="shared" si="0"/>
        <v>#REF!</v>
      </c>
      <c r="K46" s="158"/>
    </row>
    <row r="47" spans="2:11" s="149" customFormat="1" ht="13.8">
      <c r="B47" s="155" t="e">
        <f>PROPONENTES!#REF!</f>
        <v>#REF!</v>
      </c>
      <c r="C47" s="156">
        <v>27</v>
      </c>
      <c r="D47" s="157" t="e">
        <f>VLOOKUP(B47,PROPONENTES!$C$19:$E$81,2,FALSE)</f>
        <v>#REF!</v>
      </c>
      <c r="E47" s="239" t="e">
        <f>VLOOKUP(B47,'PONDERACION EXP.'!$C$41:$J$104,6,FALSE)</f>
        <v>#REF!</v>
      </c>
      <c r="F47" s="229" t="e">
        <f>VLOOKUP(B47,'PONDERACION EXP.'!$C$42:$J$104,8,FALSE)</f>
        <v>#REF!</v>
      </c>
      <c r="G47" s="189" t="e">
        <f>VLOOKUP(B47,'EQUIPO DE TRABAJO'!$C$19:$F$81,3,FALSE)</f>
        <v>#REF!</v>
      </c>
      <c r="H47" s="189" t="e">
        <f>VLOOKUP(B47,'APOYO A IND. NAL.'!$C$19:$E$81,3,FALSE)</f>
        <v>#REF!</v>
      </c>
      <c r="I47" s="190" t="e">
        <f>VLOOKUP(B47,'VIN.PERS.DISC.'!$C$19:$G$81,5,FALSE)</f>
        <v>#REF!</v>
      </c>
      <c r="J47" s="230" t="e">
        <f t="shared" si="0"/>
        <v>#REF!</v>
      </c>
      <c r="K47" s="158"/>
    </row>
    <row r="48" spans="2:11" s="149" customFormat="1" ht="13.8">
      <c r="B48" s="155" t="e">
        <f>PROPONENTES!#REF!</f>
        <v>#REF!</v>
      </c>
      <c r="C48" s="156">
        <v>28</v>
      </c>
      <c r="D48" s="157" t="e">
        <f>VLOOKUP(B48,PROPONENTES!$C$19:$E$81,2,FALSE)</f>
        <v>#REF!</v>
      </c>
      <c r="E48" s="239" t="e">
        <f>VLOOKUP(B48,'PONDERACION EXP.'!$C$41:$J$104,6,FALSE)</f>
        <v>#REF!</v>
      </c>
      <c r="F48" s="229" t="e">
        <f>VLOOKUP(B48,'PONDERACION EXP.'!$C$42:$J$104,8,FALSE)</f>
        <v>#REF!</v>
      </c>
      <c r="G48" s="189" t="e">
        <f>VLOOKUP(B48,'EQUIPO DE TRABAJO'!$C$19:$F$81,3,FALSE)</f>
        <v>#REF!</v>
      </c>
      <c r="H48" s="189" t="e">
        <f>VLOOKUP(B48,'APOYO A IND. NAL.'!$C$19:$E$81,3,FALSE)</f>
        <v>#REF!</v>
      </c>
      <c r="I48" s="190" t="e">
        <f>VLOOKUP(B48,'VIN.PERS.DISC.'!$C$19:$G$81,5,FALSE)</f>
        <v>#REF!</v>
      </c>
      <c r="J48" s="230" t="e">
        <f t="shared" si="0"/>
        <v>#REF!</v>
      </c>
      <c r="K48" s="158"/>
    </row>
    <row r="49" spans="2:11" s="149" customFormat="1" ht="13.8">
      <c r="B49" s="155" t="e">
        <f>PROPONENTES!#REF!</f>
        <v>#REF!</v>
      </c>
      <c r="C49" s="156">
        <v>29</v>
      </c>
      <c r="D49" s="157" t="e">
        <f>VLOOKUP(B49,PROPONENTES!$C$19:$E$81,2,FALSE)</f>
        <v>#REF!</v>
      </c>
      <c r="E49" s="239" t="e">
        <f>VLOOKUP(B49,'PONDERACION EXP.'!$C$41:$J$104,6,FALSE)</f>
        <v>#REF!</v>
      </c>
      <c r="F49" s="229" t="e">
        <f>VLOOKUP(B49,'PONDERACION EXP.'!$C$42:$J$104,8,FALSE)</f>
        <v>#REF!</v>
      </c>
      <c r="G49" s="189" t="e">
        <f>VLOOKUP(B49,'EQUIPO DE TRABAJO'!$C$19:$F$81,3,FALSE)</f>
        <v>#REF!</v>
      </c>
      <c r="H49" s="189" t="e">
        <f>VLOOKUP(B49,'APOYO A IND. NAL.'!$C$19:$E$81,3,FALSE)</f>
        <v>#REF!</v>
      </c>
      <c r="I49" s="190" t="e">
        <f>VLOOKUP(B49,'VIN.PERS.DISC.'!$C$19:$G$81,5,FALSE)</f>
        <v>#REF!</v>
      </c>
      <c r="J49" s="230" t="e">
        <f t="shared" si="0"/>
        <v>#REF!</v>
      </c>
      <c r="K49" s="158"/>
    </row>
    <row r="50" spans="2:11" s="149" customFormat="1" ht="13.8">
      <c r="B50" s="155" t="e">
        <f>PROPONENTES!#REF!</f>
        <v>#REF!</v>
      </c>
      <c r="C50" s="156">
        <v>30</v>
      </c>
      <c r="D50" s="157" t="e">
        <f>VLOOKUP(B50,PROPONENTES!$C$19:$E$81,2,FALSE)</f>
        <v>#REF!</v>
      </c>
      <c r="E50" s="239" t="e">
        <f>VLOOKUP(B50,'PONDERACION EXP.'!$C$41:$J$104,6,FALSE)</f>
        <v>#REF!</v>
      </c>
      <c r="F50" s="229" t="e">
        <f>VLOOKUP(B50,'PONDERACION EXP.'!$C$42:$J$104,8,FALSE)</f>
        <v>#REF!</v>
      </c>
      <c r="G50" s="189" t="e">
        <f>VLOOKUP(B50,'EQUIPO DE TRABAJO'!$C$19:$F$81,3,FALSE)</f>
        <v>#REF!</v>
      </c>
      <c r="H50" s="189" t="e">
        <f>VLOOKUP(B50,'APOYO A IND. NAL.'!$C$19:$E$81,3,FALSE)</f>
        <v>#REF!</v>
      </c>
      <c r="I50" s="190" t="e">
        <f>VLOOKUP(B50,'VIN.PERS.DISC.'!$C$19:$G$81,5,FALSE)</f>
        <v>#REF!</v>
      </c>
      <c r="J50" s="230" t="e">
        <f t="shared" si="0"/>
        <v>#REF!</v>
      </c>
      <c r="K50" s="158"/>
    </row>
    <row r="51" spans="2:11" s="149" customFormat="1" ht="13.8">
      <c r="B51" s="155" t="e">
        <f>PROPONENTES!#REF!</f>
        <v>#REF!</v>
      </c>
      <c r="C51" s="156">
        <v>31</v>
      </c>
      <c r="D51" s="157" t="e">
        <f>VLOOKUP(B51,PROPONENTES!$C$19:$E$81,2,FALSE)</f>
        <v>#REF!</v>
      </c>
      <c r="E51" s="239" t="e">
        <f>VLOOKUP(B51,'PONDERACION EXP.'!$C$41:$J$104,6,FALSE)</f>
        <v>#REF!</v>
      </c>
      <c r="F51" s="229" t="e">
        <f>VLOOKUP(B51,'PONDERACION EXP.'!$C$42:$J$104,8,FALSE)</f>
        <v>#REF!</v>
      </c>
      <c r="G51" s="189" t="e">
        <f>VLOOKUP(B51,'EQUIPO DE TRABAJO'!$C$19:$F$81,3,FALSE)</f>
        <v>#REF!</v>
      </c>
      <c r="H51" s="189" t="e">
        <f>VLOOKUP(B51,'APOYO A IND. NAL.'!$C$19:$E$81,3,FALSE)</f>
        <v>#REF!</v>
      </c>
      <c r="I51" s="190" t="e">
        <f>VLOOKUP(B51,'VIN.PERS.DISC.'!$C$19:$G$81,5,FALSE)</f>
        <v>#REF!</v>
      </c>
      <c r="J51" s="230" t="e">
        <f t="shared" si="0"/>
        <v>#REF!</v>
      </c>
      <c r="K51" s="158"/>
    </row>
    <row r="52" spans="2:11" s="149" customFormat="1" ht="13.8">
      <c r="B52" s="155" t="e">
        <f>PROPONENTES!#REF!</f>
        <v>#REF!</v>
      </c>
      <c r="C52" s="156">
        <v>32</v>
      </c>
      <c r="D52" s="157" t="e">
        <f>VLOOKUP(B52,PROPONENTES!$C$19:$E$81,2,FALSE)</f>
        <v>#REF!</v>
      </c>
      <c r="E52" s="239" t="e">
        <f>VLOOKUP(B52,'PONDERACION EXP.'!$C$41:$J$104,6,FALSE)</f>
        <v>#REF!</v>
      </c>
      <c r="F52" s="229" t="e">
        <f>VLOOKUP(B52,'PONDERACION EXP.'!$C$42:$J$104,8,FALSE)</f>
        <v>#REF!</v>
      </c>
      <c r="G52" s="189" t="e">
        <f>VLOOKUP(B52,'EQUIPO DE TRABAJO'!$C$19:$F$81,3,FALSE)</f>
        <v>#REF!</v>
      </c>
      <c r="H52" s="189" t="e">
        <f>VLOOKUP(B52,'APOYO A IND. NAL.'!$C$19:$E$81,3,FALSE)</f>
        <v>#REF!</v>
      </c>
      <c r="I52" s="190" t="e">
        <f>VLOOKUP(B52,'VIN.PERS.DISC.'!$C$19:$G$81,5,FALSE)</f>
        <v>#REF!</v>
      </c>
      <c r="J52" s="230" t="e">
        <f t="shared" si="0"/>
        <v>#REF!</v>
      </c>
      <c r="K52" s="158"/>
    </row>
    <row r="53" spans="2:11" s="149" customFormat="1" ht="13.8">
      <c r="B53" s="155" t="e">
        <f>PROPONENTES!#REF!</f>
        <v>#REF!</v>
      </c>
      <c r="C53" s="156">
        <v>33</v>
      </c>
      <c r="D53" s="157" t="e">
        <f>VLOOKUP(B53,PROPONENTES!$C$19:$E$81,2,FALSE)</f>
        <v>#REF!</v>
      </c>
      <c r="E53" s="239" t="e">
        <f>VLOOKUP(B53,'PONDERACION EXP.'!$C$41:$J$104,6,FALSE)</f>
        <v>#REF!</v>
      </c>
      <c r="F53" s="229" t="e">
        <f>VLOOKUP(B53,'PONDERACION EXP.'!$C$42:$J$104,8,FALSE)</f>
        <v>#REF!</v>
      </c>
      <c r="G53" s="189" t="e">
        <f>VLOOKUP(B53,'EQUIPO DE TRABAJO'!$C$19:$F$81,3,FALSE)</f>
        <v>#REF!</v>
      </c>
      <c r="H53" s="189" t="e">
        <f>VLOOKUP(B53,'APOYO A IND. NAL.'!$C$19:$E$81,3,FALSE)</f>
        <v>#REF!</v>
      </c>
      <c r="I53" s="190" t="e">
        <f>VLOOKUP(B53,'VIN.PERS.DISC.'!$C$19:$G$81,5,FALSE)</f>
        <v>#REF!</v>
      </c>
      <c r="J53" s="230" t="e">
        <f>SUM(F53:I53)</f>
        <v>#REF!</v>
      </c>
      <c r="K53" s="158"/>
    </row>
    <row r="54" spans="2:11" s="149" customFormat="1" ht="13.8">
      <c r="B54" s="155" t="e">
        <f>PROPONENTES!#REF!</f>
        <v>#REF!</v>
      </c>
      <c r="C54" s="156">
        <v>34</v>
      </c>
      <c r="D54" s="157" t="e">
        <f>VLOOKUP(B54,PROPONENTES!$C$19:$E$81,2,FALSE)</f>
        <v>#REF!</v>
      </c>
      <c r="E54" s="239" t="e">
        <f>VLOOKUP(B54,'PONDERACION EXP.'!$C$41:$J$104,6,FALSE)</f>
        <v>#REF!</v>
      </c>
      <c r="F54" s="229" t="e">
        <f>VLOOKUP(B54,'PONDERACION EXP.'!$C$42:$J$104,8,FALSE)</f>
        <v>#REF!</v>
      </c>
      <c r="G54" s="189" t="e">
        <f>VLOOKUP(B54,'EQUIPO DE TRABAJO'!$C$19:$F$81,3,FALSE)</f>
        <v>#REF!</v>
      </c>
      <c r="H54" s="189" t="e">
        <f>VLOOKUP(B54,'APOYO A IND. NAL.'!$C$19:$E$81,3,FALSE)</f>
        <v>#REF!</v>
      </c>
      <c r="I54" s="190" t="e">
        <f>VLOOKUP(B54,'VIN.PERS.DISC.'!$C$19:$G$81,5,FALSE)</f>
        <v>#REF!</v>
      </c>
      <c r="J54" s="230" t="e">
        <f>SUM(F54:I54)</f>
        <v>#REF!</v>
      </c>
      <c r="K54" s="158"/>
    </row>
    <row r="55" spans="2:11" s="236" customFormat="1" ht="3.9" customHeight="1" thickBot="1">
      <c r="B55" s="233" t="s">
        <v>231</v>
      </c>
      <c r="C55" s="234"/>
      <c r="D55" s="234"/>
      <c r="E55" s="234"/>
      <c r="F55" s="234"/>
      <c r="G55" s="234"/>
      <c r="H55" s="234"/>
      <c r="I55" s="234"/>
      <c r="J55" s="234"/>
      <c r="K55" s="235"/>
    </row>
    <row r="56" spans="2:11" ht="15" thickTop="1"/>
  </sheetData>
  <mergeCells count="21">
    <mergeCell ref="B9:K9"/>
    <mergeCell ref="B11:K11"/>
    <mergeCell ref="B13:K13"/>
    <mergeCell ref="B14:K14"/>
    <mergeCell ref="B1:K1"/>
    <mergeCell ref="B2:K2"/>
    <mergeCell ref="B3:K3"/>
    <mergeCell ref="B4:K4"/>
    <mergeCell ref="B6:K6"/>
    <mergeCell ref="B7:K7"/>
    <mergeCell ref="J16:J18"/>
    <mergeCell ref="K16:K19"/>
    <mergeCell ref="B16:B19"/>
    <mergeCell ref="C16:C19"/>
    <mergeCell ref="D16:D19"/>
    <mergeCell ref="F16:I16"/>
    <mergeCell ref="E17:E18"/>
    <mergeCell ref="F17:F18"/>
    <mergeCell ref="G17:G18"/>
    <mergeCell ref="H17:H18"/>
    <mergeCell ref="I17:I18"/>
  </mergeCells>
  <conditionalFormatting sqref="B21:K54">
    <cfRule type="expression" dxfId="27" priority="42">
      <formula>MOD(ROW(),2)</formula>
    </cfRule>
  </conditionalFormatting>
  <conditionalFormatting sqref="E21:E54">
    <cfRule type="cellIs" dxfId="26" priority="3" operator="between">
      <formula>"NO HÁBIL"</formula>
      <formula>"NO CUMPLE"</formula>
    </cfRule>
    <cfRule type="cellIs" dxfId="25" priority="4" operator="between">
      <formula>"HÁBIL"</formula>
      <formula>"CUMPLE"</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
  <dimension ref="A1:M138"/>
  <sheetViews>
    <sheetView topLeftCell="A2" workbookViewId="0">
      <selection activeCell="M15" sqref="M15"/>
    </sheetView>
  </sheetViews>
  <sheetFormatPr baseColWidth="10" defaultColWidth="28.109375" defaultRowHeight="15.6"/>
  <cols>
    <col min="1" max="1" width="12.109375" style="162" customWidth="1"/>
    <col min="2" max="2" width="1.88671875" style="162" customWidth="1"/>
    <col min="3" max="3" width="14" style="162" bestFit="1" customWidth="1"/>
    <col min="4" max="4" width="10" style="162" bestFit="1" customWidth="1"/>
    <col min="5" max="5" width="6.5546875" style="162" bestFit="1" customWidth="1"/>
    <col min="6" max="6" width="11.88671875" style="162" customWidth="1"/>
    <col min="7" max="7" width="12.88671875" style="162" bestFit="1" customWidth="1"/>
    <col min="8" max="8" width="14.6640625" style="162" bestFit="1" customWidth="1"/>
    <col min="9" max="9" width="17.6640625" style="162" customWidth="1"/>
    <col min="10" max="11" width="12" style="213" customWidth="1"/>
    <col min="12" max="16384" width="28.109375" style="162"/>
  </cols>
  <sheetData>
    <row r="1" spans="1:13">
      <c r="A1" s="954" t="s">
        <v>19</v>
      </c>
      <c r="B1" s="954"/>
      <c r="C1" s="954"/>
      <c r="D1" s="6" t="s">
        <v>20</v>
      </c>
      <c r="E1" s="161"/>
      <c r="J1" s="214" t="s">
        <v>210</v>
      </c>
      <c r="K1" s="214" t="s">
        <v>211</v>
      </c>
    </row>
    <row r="2" spans="1:13">
      <c r="A2" s="163">
        <v>29222</v>
      </c>
      <c r="B2" s="164"/>
      <c r="C2" s="164">
        <v>29587</v>
      </c>
      <c r="D2" s="165">
        <v>4500</v>
      </c>
      <c r="J2" s="215">
        <v>1980</v>
      </c>
      <c r="K2" s="216">
        <v>4500</v>
      </c>
      <c r="M2" s="240" t="s">
        <v>234</v>
      </c>
    </row>
    <row r="3" spans="1:13">
      <c r="A3" s="164">
        <v>29588</v>
      </c>
      <c r="B3" s="164"/>
      <c r="C3" s="164">
        <v>29952</v>
      </c>
      <c r="D3" s="165">
        <v>5700</v>
      </c>
      <c r="E3" s="166">
        <v>0.26666666666666661</v>
      </c>
      <c r="J3" s="215">
        <v>1981</v>
      </c>
      <c r="K3" s="216">
        <v>5700</v>
      </c>
      <c r="M3" s="241" t="s">
        <v>237</v>
      </c>
    </row>
    <row r="4" spans="1:13">
      <c r="A4" s="164">
        <v>29953</v>
      </c>
      <c r="B4" s="164"/>
      <c r="C4" s="164">
        <v>30317</v>
      </c>
      <c r="D4" s="165">
        <v>7410</v>
      </c>
      <c r="E4" s="166">
        <v>0.30000000000000004</v>
      </c>
      <c r="J4" s="215">
        <v>1982</v>
      </c>
      <c r="K4" s="216">
        <v>7410</v>
      </c>
      <c r="M4" s="241" t="s">
        <v>217</v>
      </c>
    </row>
    <row r="5" spans="1:13">
      <c r="A5" s="164">
        <v>30318</v>
      </c>
      <c r="B5" s="164"/>
      <c r="C5" s="164">
        <v>30682</v>
      </c>
      <c r="D5" s="165">
        <v>9261</v>
      </c>
      <c r="E5" s="166">
        <v>0.24979757085020249</v>
      </c>
      <c r="J5" s="215">
        <v>1983</v>
      </c>
      <c r="K5" s="216">
        <v>9261</v>
      </c>
    </row>
    <row r="6" spans="1:13">
      <c r="A6" s="164">
        <v>30683</v>
      </c>
      <c r="B6" s="164"/>
      <c r="C6" s="164">
        <v>31048</v>
      </c>
      <c r="D6" s="165">
        <v>11298</v>
      </c>
      <c r="E6" s="166">
        <v>0.21995464852607705</v>
      </c>
      <c r="J6" s="215">
        <v>1984</v>
      </c>
      <c r="K6" s="216">
        <v>11298</v>
      </c>
    </row>
    <row r="7" spans="1:13">
      <c r="A7" s="163">
        <v>31049</v>
      </c>
      <c r="B7" s="164"/>
      <c r="C7" s="164">
        <v>31413</v>
      </c>
      <c r="D7" s="165">
        <v>13557.6</v>
      </c>
      <c r="E7" s="166">
        <v>0.19999999999999996</v>
      </c>
      <c r="J7" s="215">
        <v>1985</v>
      </c>
      <c r="K7" s="216">
        <v>13557.6</v>
      </c>
    </row>
    <row r="8" spans="1:13" ht="16.2" thickBot="1">
      <c r="A8" s="164">
        <v>31414</v>
      </c>
      <c r="B8" s="164"/>
      <c r="C8" s="164">
        <v>31778</v>
      </c>
      <c r="D8" s="165">
        <v>16611.400000000001</v>
      </c>
      <c r="E8" s="166">
        <v>0.22524635628724865</v>
      </c>
      <c r="G8" s="442">
        <v>44237</v>
      </c>
      <c r="J8" s="215">
        <v>1986</v>
      </c>
      <c r="K8" s="216">
        <v>16611.400000000001</v>
      </c>
    </row>
    <row r="9" spans="1:13" ht="16.2" thickTop="1">
      <c r="A9" s="164">
        <v>31779</v>
      </c>
      <c r="B9" s="164"/>
      <c r="C9" s="164">
        <v>32143</v>
      </c>
      <c r="D9" s="165">
        <v>20509.8</v>
      </c>
      <c r="E9" s="166">
        <v>0.23468220619574498</v>
      </c>
      <c r="G9" s="10" t="s">
        <v>28</v>
      </c>
      <c r="H9" s="11" t="s">
        <v>29</v>
      </c>
      <c r="J9" s="215">
        <v>1987</v>
      </c>
      <c r="K9" s="216">
        <v>20509.8</v>
      </c>
    </row>
    <row r="10" spans="1:13" ht="16.2" thickBot="1">
      <c r="A10" s="164">
        <v>32144</v>
      </c>
      <c r="B10" s="164"/>
      <c r="C10" s="164">
        <v>32508</v>
      </c>
      <c r="D10" s="165">
        <v>25637.4</v>
      </c>
      <c r="E10" s="166">
        <v>0.25000731357692429</v>
      </c>
      <c r="G10" s="12">
        <f ca="1">IF(PRESUPUESTOS!A1=21, G8,TODAY())</f>
        <v>45439</v>
      </c>
      <c r="H10" s="13">
        <f ca="1">LOOKUP(G10,A2:C106,D2:D106)</f>
        <v>1300000</v>
      </c>
      <c r="J10" s="215">
        <v>1988</v>
      </c>
      <c r="K10" s="216">
        <v>25637.4</v>
      </c>
    </row>
    <row r="11" spans="1:13" ht="16.2" thickTop="1">
      <c r="A11" s="164">
        <v>32509</v>
      </c>
      <c r="B11" s="164"/>
      <c r="C11" s="164">
        <v>32873</v>
      </c>
      <c r="D11" s="165">
        <v>32559.599999999999</v>
      </c>
      <c r="E11" s="166">
        <v>0.27000397856256853</v>
      </c>
      <c r="G11" s="10" t="s">
        <v>383</v>
      </c>
      <c r="H11" s="11" t="s">
        <v>384</v>
      </c>
      <c r="J11" s="215">
        <v>1989</v>
      </c>
      <c r="K11" s="216">
        <v>32559.599999999999</v>
      </c>
    </row>
    <row r="12" spans="1:13" ht="16.2" thickBot="1">
      <c r="A12" s="163">
        <v>32874</v>
      </c>
      <c r="B12" s="164"/>
      <c r="C12" s="164">
        <v>33238</v>
      </c>
      <c r="D12" s="165">
        <v>41025</v>
      </c>
      <c r="E12" s="166">
        <v>0.25999705156083008</v>
      </c>
      <c r="G12" s="12">
        <f ca="1">IF(PRESUPUESTOS!A3=21, G10,TODAY())-365</f>
        <v>45074</v>
      </c>
      <c r="H12" s="13">
        <f ca="1">LOOKUP(G12,A4:C108,D4:D108)</f>
        <v>1160000</v>
      </c>
      <c r="J12" s="215">
        <v>1990</v>
      </c>
      <c r="K12" s="216">
        <v>41025</v>
      </c>
    </row>
    <row r="13" spans="1:13" ht="16.2" thickTop="1">
      <c r="A13" s="164">
        <v>33239</v>
      </c>
      <c r="B13" s="164"/>
      <c r="C13" s="164">
        <v>33603</v>
      </c>
      <c r="D13" s="165">
        <v>51720</v>
      </c>
      <c r="E13" s="166">
        <v>0.26069469835466186</v>
      </c>
      <c r="J13" s="215">
        <v>1991</v>
      </c>
      <c r="K13" s="216">
        <v>51720</v>
      </c>
    </row>
    <row r="14" spans="1:13">
      <c r="A14" s="164">
        <v>33604</v>
      </c>
      <c r="B14" s="164"/>
      <c r="C14" s="164">
        <v>33969</v>
      </c>
      <c r="D14" s="165">
        <v>65190</v>
      </c>
      <c r="E14" s="166">
        <v>0.26044083526682127</v>
      </c>
      <c r="J14" s="215">
        <v>1992</v>
      </c>
      <c r="K14" s="216">
        <v>65190</v>
      </c>
    </row>
    <row r="15" spans="1:13">
      <c r="A15" s="164">
        <v>33970</v>
      </c>
      <c r="B15" s="164"/>
      <c r="C15" s="164">
        <v>34334</v>
      </c>
      <c r="D15" s="165">
        <v>81510</v>
      </c>
      <c r="E15" s="166">
        <v>0.25034514496088356</v>
      </c>
      <c r="J15" s="215">
        <v>1993</v>
      </c>
      <c r="K15" s="216">
        <v>81510</v>
      </c>
    </row>
    <row r="16" spans="1:13">
      <c r="A16" s="164">
        <v>34335</v>
      </c>
      <c r="B16" s="164"/>
      <c r="C16" s="164">
        <v>34699</v>
      </c>
      <c r="D16" s="165">
        <v>98700</v>
      </c>
      <c r="E16" s="166">
        <v>0.21089436878910561</v>
      </c>
      <c r="J16" s="215">
        <v>1994</v>
      </c>
      <c r="K16" s="216">
        <v>98700</v>
      </c>
    </row>
    <row r="17" spans="1:11">
      <c r="A17" s="163">
        <v>34700</v>
      </c>
      <c r="B17" s="164"/>
      <c r="C17" s="164">
        <v>35064</v>
      </c>
      <c r="D17" s="165">
        <v>118933.5</v>
      </c>
      <c r="E17" s="166">
        <v>0.20500000000000007</v>
      </c>
      <c r="J17" s="215">
        <v>1995</v>
      </c>
      <c r="K17" s="216">
        <v>118933.5</v>
      </c>
    </row>
    <row r="18" spans="1:11">
      <c r="A18" s="164">
        <v>35065</v>
      </c>
      <c r="B18" s="164"/>
      <c r="C18" s="164">
        <v>35430</v>
      </c>
      <c r="D18" s="165">
        <v>142125</v>
      </c>
      <c r="E18" s="166">
        <v>0.19499552270806797</v>
      </c>
      <c r="J18" s="215">
        <v>1996</v>
      </c>
      <c r="K18" s="216">
        <v>142125</v>
      </c>
    </row>
    <row r="19" spans="1:11">
      <c r="A19" s="164">
        <v>35431</v>
      </c>
      <c r="B19" s="164"/>
      <c r="C19" s="164">
        <v>35795</v>
      </c>
      <c r="D19" s="165">
        <v>172005</v>
      </c>
      <c r="E19" s="166">
        <v>0.21023746701846968</v>
      </c>
      <c r="J19" s="215">
        <v>1997</v>
      </c>
      <c r="K19" s="216">
        <v>172005</v>
      </c>
    </row>
    <row r="20" spans="1:11">
      <c r="A20" s="164">
        <v>35796</v>
      </c>
      <c r="B20" s="164"/>
      <c r="C20" s="164">
        <v>36160</v>
      </c>
      <c r="D20" s="165">
        <v>203826</v>
      </c>
      <c r="E20" s="166">
        <v>0.1850004360338362</v>
      </c>
      <c r="J20" s="215">
        <v>1998</v>
      </c>
      <c r="K20" s="216">
        <v>203826</v>
      </c>
    </row>
    <row r="21" spans="1:11">
      <c r="A21" s="164">
        <v>36161</v>
      </c>
      <c r="B21" s="164"/>
      <c r="C21" s="164">
        <v>36525</v>
      </c>
      <c r="D21" s="165">
        <v>236460</v>
      </c>
      <c r="E21" s="166">
        <v>0.16010715021636091</v>
      </c>
      <c r="J21" s="215">
        <v>1999</v>
      </c>
      <c r="K21" s="216">
        <v>236460</v>
      </c>
    </row>
    <row r="22" spans="1:11">
      <c r="A22" s="163">
        <v>36526</v>
      </c>
      <c r="B22" s="164"/>
      <c r="C22" s="164">
        <v>36891</v>
      </c>
      <c r="D22" s="165">
        <v>260100</v>
      </c>
      <c r="E22" s="166">
        <v>9.9974625729510214E-2</v>
      </c>
      <c r="J22" s="215">
        <v>2000</v>
      </c>
      <c r="K22" s="216">
        <v>260100</v>
      </c>
    </row>
    <row r="23" spans="1:11">
      <c r="A23" s="164">
        <v>36892</v>
      </c>
      <c r="B23" s="164"/>
      <c r="C23" s="164">
        <v>37256</v>
      </c>
      <c r="D23" s="165">
        <v>286000</v>
      </c>
      <c r="E23" s="166">
        <v>9.9577085736255233E-2</v>
      </c>
      <c r="J23" s="215">
        <v>2001</v>
      </c>
      <c r="K23" s="216">
        <v>286000</v>
      </c>
    </row>
    <row r="24" spans="1:11">
      <c r="A24" s="164">
        <v>37257</v>
      </c>
      <c r="B24" s="164"/>
      <c r="C24" s="164">
        <v>37621</v>
      </c>
      <c r="D24" s="165">
        <v>309000</v>
      </c>
      <c r="E24" s="166">
        <v>8.0419580419580416E-2</v>
      </c>
      <c r="J24" s="215">
        <v>2002</v>
      </c>
      <c r="K24" s="216">
        <v>309000</v>
      </c>
    </row>
    <row r="25" spans="1:11">
      <c r="A25" s="164">
        <v>37622</v>
      </c>
      <c r="B25" s="164"/>
      <c r="C25" s="164">
        <v>37986</v>
      </c>
      <c r="D25" s="165">
        <v>332000</v>
      </c>
      <c r="E25" s="166">
        <v>7.4433656957928696E-2</v>
      </c>
      <c r="J25" s="215">
        <v>2003</v>
      </c>
      <c r="K25" s="216">
        <v>332000</v>
      </c>
    </row>
    <row r="26" spans="1:11">
      <c r="A26" s="164">
        <v>37987</v>
      </c>
      <c r="B26" s="164"/>
      <c r="C26" s="164">
        <v>38352</v>
      </c>
      <c r="D26" s="165">
        <v>358000</v>
      </c>
      <c r="E26" s="166">
        <v>7.8313253012048278E-2</v>
      </c>
      <c r="J26" s="215">
        <v>2004</v>
      </c>
      <c r="K26" s="216">
        <v>358000</v>
      </c>
    </row>
    <row r="27" spans="1:11">
      <c r="A27" s="163">
        <v>38353</v>
      </c>
      <c r="B27" s="164"/>
      <c r="C27" s="164">
        <v>38717</v>
      </c>
      <c r="D27" s="165">
        <v>381500</v>
      </c>
      <c r="E27" s="166">
        <v>6.5642458100558576E-2</v>
      </c>
      <c r="J27" s="215">
        <v>2005</v>
      </c>
      <c r="K27" s="216">
        <v>381500</v>
      </c>
    </row>
    <row r="28" spans="1:11">
      <c r="A28" s="164">
        <v>38718</v>
      </c>
      <c r="B28" s="164"/>
      <c r="C28" s="164">
        <v>39082</v>
      </c>
      <c r="D28" s="165">
        <v>408000</v>
      </c>
      <c r="E28" s="166">
        <v>6.9462647444298753E-2</v>
      </c>
      <c r="J28" s="215">
        <v>2006</v>
      </c>
      <c r="K28" s="216">
        <v>408000</v>
      </c>
    </row>
    <row r="29" spans="1:11">
      <c r="A29" s="164">
        <v>39083</v>
      </c>
      <c r="B29" s="164"/>
      <c r="C29" s="164">
        <v>39447</v>
      </c>
      <c r="D29" s="165">
        <v>433700</v>
      </c>
      <c r="E29" s="166">
        <v>6.2990196078431371E-2</v>
      </c>
      <c r="J29" s="215">
        <v>2007</v>
      </c>
      <c r="K29" s="216">
        <v>433700</v>
      </c>
    </row>
    <row r="30" spans="1:11">
      <c r="A30" s="164">
        <v>39448</v>
      </c>
      <c r="B30" s="164"/>
      <c r="C30" s="164">
        <v>39813</v>
      </c>
      <c r="D30" s="165">
        <v>461500</v>
      </c>
      <c r="E30" s="166">
        <v>6.4099608023979737E-2</v>
      </c>
      <c r="J30" s="215">
        <v>2008</v>
      </c>
      <c r="K30" s="216">
        <v>461500</v>
      </c>
    </row>
    <row r="31" spans="1:11">
      <c r="A31" s="167">
        <v>39814</v>
      </c>
      <c r="B31" s="168"/>
      <c r="C31" s="167">
        <v>40178</v>
      </c>
      <c r="D31" s="169">
        <v>496900</v>
      </c>
      <c r="E31" s="166">
        <v>7.6706392199350049E-2</v>
      </c>
      <c r="J31" s="215">
        <v>2009</v>
      </c>
      <c r="K31" s="216">
        <v>496900</v>
      </c>
    </row>
    <row r="32" spans="1:11">
      <c r="A32" s="163">
        <v>40179</v>
      </c>
      <c r="B32" s="168"/>
      <c r="C32" s="167">
        <v>40543</v>
      </c>
      <c r="D32" s="169">
        <v>515000</v>
      </c>
      <c r="E32" s="166">
        <v>3.6425840209297622E-2</v>
      </c>
      <c r="J32" s="215">
        <v>2010</v>
      </c>
      <c r="K32" s="216">
        <v>515000</v>
      </c>
    </row>
    <row r="33" spans="1:11">
      <c r="A33" s="164">
        <v>40544</v>
      </c>
      <c r="B33" s="164"/>
      <c r="C33" s="164">
        <v>40908</v>
      </c>
      <c r="D33" s="165">
        <v>535600</v>
      </c>
      <c r="E33" s="166">
        <v>4.0000000000000036E-2</v>
      </c>
      <c r="J33" s="215">
        <v>2011</v>
      </c>
      <c r="K33" s="216">
        <v>535600</v>
      </c>
    </row>
    <row r="34" spans="1:11">
      <c r="A34" s="164">
        <v>40909</v>
      </c>
      <c r="B34" s="164"/>
      <c r="C34" s="164">
        <v>41274</v>
      </c>
      <c r="D34" s="165">
        <v>566700</v>
      </c>
      <c r="E34" s="166">
        <v>4.0000000000000036E-2</v>
      </c>
      <c r="J34" s="215">
        <v>2012</v>
      </c>
      <c r="K34" s="216">
        <v>566700</v>
      </c>
    </row>
    <row r="35" spans="1:11">
      <c r="A35" s="164">
        <v>41275</v>
      </c>
      <c r="B35" s="164"/>
      <c r="C35" s="164">
        <v>41639</v>
      </c>
      <c r="D35" s="165">
        <v>589500</v>
      </c>
      <c r="E35" s="166">
        <v>4.0232927474854421E-2</v>
      </c>
      <c r="J35" s="215">
        <v>2013</v>
      </c>
      <c r="K35" s="216">
        <v>589500</v>
      </c>
    </row>
    <row r="36" spans="1:11">
      <c r="A36" s="164">
        <v>41640</v>
      </c>
      <c r="B36" s="164"/>
      <c r="C36" s="164">
        <v>42004</v>
      </c>
      <c r="D36" s="165">
        <v>616000</v>
      </c>
      <c r="E36" s="166">
        <f t="shared" ref="E36:E43" si="0">+D36/D35-1</f>
        <v>4.495335029686176E-2</v>
      </c>
      <c r="J36" s="215">
        <v>2014</v>
      </c>
      <c r="K36" s="216">
        <v>616000</v>
      </c>
    </row>
    <row r="37" spans="1:11">
      <c r="A37" s="163">
        <v>42005</v>
      </c>
      <c r="B37" s="164"/>
      <c r="C37" s="164">
        <v>42369</v>
      </c>
      <c r="D37" s="165">
        <v>644350</v>
      </c>
      <c r="E37" s="166">
        <f t="shared" si="0"/>
        <v>4.6022727272727382E-2</v>
      </c>
      <c r="J37" s="215">
        <v>2015</v>
      </c>
      <c r="K37" s="216">
        <v>644350</v>
      </c>
    </row>
    <row r="38" spans="1:11">
      <c r="A38" s="164">
        <v>42370</v>
      </c>
      <c r="B38" s="164"/>
      <c r="C38" s="164">
        <v>42735</v>
      </c>
      <c r="D38" s="165">
        <v>689455</v>
      </c>
      <c r="E38" s="166">
        <f t="shared" si="0"/>
        <v>7.0000775975789464E-2</v>
      </c>
      <c r="J38" s="215">
        <v>2016</v>
      </c>
      <c r="K38" s="216">
        <v>689455</v>
      </c>
    </row>
    <row r="39" spans="1:11">
      <c r="A39" s="164">
        <v>42736</v>
      </c>
      <c r="B39" s="164"/>
      <c r="C39" s="164">
        <v>43100</v>
      </c>
      <c r="D39" s="165">
        <v>737717</v>
      </c>
      <c r="E39" s="166">
        <f t="shared" si="0"/>
        <v>7.0000217563147782E-2</v>
      </c>
      <c r="J39" s="215">
        <v>2017</v>
      </c>
      <c r="K39" s="216">
        <v>737717</v>
      </c>
    </row>
    <row r="40" spans="1:11">
      <c r="A40" s="164">
        <v>43101</v>
      </c>
      <c r="B40" s="164"/>
      <c r="C40" s="164">
        <v>43465</v>
      </c>
      <c r="D40" s="165">
        <v>781242</v>
      </c>
      <c r="E40" s="166">
        <f t="shared" si="0"/>
        <v>5.8999589273393438E-2</v>
      </c>
      <c r="J40" s="215">
        <v>2018</v>
      </c>
      <c r="K40" s="216">
        <v>781242</v>
      </c>
    </row>
    <row r="41" spans="1:11">
      <c r="A41" s="164">
        <v>43466</v>
      </c>
      <c r="B41" s="164"/>
      <c r="C41" s="164">
        <v>43830</v>
      </c>
      <c r="D41" s="165">
        <v>828116</v>
      </c>
      <c r="E41" s="166">
        <f t="shared" si="0"/>
        <v>5.9999334393184167E-2</v>
      </c>
      <c r="J41" s="215">
        <v>2019</v>
      </c>
      <c r="K41" s="216">
        <v>828116</v>
      </c>
    </row>
    <row r="42" spans="1:11">
      <c r="A42" s="164">
        <v>43831</v>
      </c>
      <c r="B42" s="164"/>
      <c r="C42" s="164">
        <v>44196</v>
      </c>
      <c r="D42" s="165">
        <v>877803</v>
      </c>
      <c r="E42" s="166">
        <f t="shared" si="0"/>
        <v>6.0000048302411679E-2</v>
      </c>
      <c r="J42" s="215">
        <v>2020</v>
      </c>
      <c r="K42" s="216">
        <v>877803</v>
      </c>
    </row>
    <row r="43" spans="1:11">
      <c r="A43" s="164">
        <v>44197</v>
      </c>
      <c r="B43" s="164"/>
      <c r="C43" s="164">
        <v>44561</v>
      </c>
      <c r="D43" s="165">
        <v>908526</v>
      </c>
      <c r="E43" s="166">
        <f t="shared" si="0"/>
        <v>3.4999880383183912E-2</v>
      </c>
      <c r="J43" s="215">
        <v>2021</v>
      </c>
      <c r="K43" s="216">
        <f>D43</f>
        <v>908526</v>
      </c>
    </row>
    <row r="44" spans="1:11">
      <c r="A44" s="164">
        <v>44562</v>
      </c>
      <c r="B44" s="164"/>
      <c r="C44" s="164">
        <v>44926</v>
      </c>
      <c r="D44" s="165">
        <v>1000000</v>
      </c>
      <c r="E44" s="166">
        <f>+D44/D42-1</f>
        <v>0.13920777213110469</v>
      </c>
      <c r="J44" s="215">
        <v>2022</v>
      </c>
      <c r="K44" s="216">
        <f>D44</f>
        <v>1000000</v>
      </c>
    </row>
    <row r="45" spans="1:11">
      <c r="A45" s="164">
        <v>44927</v>
      </c>
      <c r="B45" s="164"/>
      <c r="C45" s="164">
        <v>45291</v>
      </c>
      <c r="D45" s="165">
        <v>1160000</v>
      </c>
      <c r="E45" s="166">
        <f>+D45/D43-1</f>
        <v>0.27679339941839864</v>
      </c>
      <c r="J45" s="215">
        <v>2023</v>
      </c>
      <c r="K45" s="216">
        <f>D45</f>
        <v>1160000</v>
      </c>
    </row>
    <row r="46" spans="1:11">
      <c r="A46" s="164">
        <v>45292</v>
      </c>
      <c r="B46" s="164"/>
      <c r="C46" s="164">
        <v>45657</v>
      </c>
      <c r="D46" s="165">
        <v>1300000</v>
      </c>
      <c r="E46" s="166">
        <f>+D46/D44-1</f>
        <v>0.30000000000000004</v>
      </c>
      <c r="J46" s="215">
        <v>2023</v>
      </c>
      <c r="K46" s="216">
        <f>D46</f>
        <v>1300000</v>
      </c>
    </row>
    <row r="47" spans="1:11">
      <c r="A47" s="164"/>
      <c r="B47" s="164"/>
      <c r="C47" s="164"/>
      <c r="D47" s="165"/>
      <c r="E47" s="166"/>
      <c r="J47" s="215"/>
      <c r="K47" s="216"/>
    </row>
    <row r="48" spans="1:11">
      <c r="E48" s="166"/>
    </row>
    <row r="49" spans="5:5">
      <c r="E49" s="166"/>
    </row>
    <row r="50" spans="5:5">
      <c r="E50" s="166"/>
    </row>
    <row r="51" spans="5:5">
      <c r="E51" s="166"/>
    </row>
    <row r="52" spans="5:5">
      <c r="E52" s="166"/>
    </row>
    <row r="53" spans="5:5">
      <c r="E53" s="166"/>
    </row>
    <row r="54" spans="5:5">
      <c r="E54" s="166"/>
    </row>
    <row r="55" spans="5:5">
      <c r="E55" s="166"/>
    </row>
    <row r="56" spans="5:5">
      <c r="E56" s="166"/>
    </row>
    <row r="57" spans="5:5">
      <c r="E57" s="166"/>
    </row>
    <row r="58" spans="5:5">
      <c r="E58" s="166"/>
    </row>
    <row r="59" spans="5:5">
      <c r="E59" s="166"/>
    </row>
    <row r="60" spans="5:5">
      <c r="E60" s="166"/>
    </row>
    <row r="61" spans="5:5">
      <c r="E61" s="166"/>
    </row>
    <row r="62" spans="5:5">
      <c r="E62" s="166"/>
    </row>
    <row r="63" spans="5:5">
      <c r="E63" s="166"/>
    </row>
    <row r="64" spans="5:5">
      <c r="E64" s="166"/>
    </row>
    <row r="65" spans="5:5">
      <c r="E65" s="166"/>
    </row>
    <row r="66" spans="5:5">
      <c r="E66" s="166"/>
    </row>
    <row r="67" spans="5:5">
      <c r="E67" s="166"/>
    </row>
    <row r="68" spans="5:5">
      <c r="E68" s="166"/>
    </row>
    <row r="69" spans="5:5">
      <c r="E69" s="166"/>
    </row>
    <row r="70" spans="5:5">
      <c r="E70" s="166"/>
    </row>
    <row r="71" spans="5:5">
      <c r="E71" s="166"/>
    </row>
    <row r="72" spans="5:5">
      <c r="E72" s="166"/>
    </row>
    <row r="73" spans="5:5">
      <c r="E73" s="166"/>
    </row>
    <row r="74" spans="5:5">
      <c r="E74" s="166"/>
    </row>
    <row r="75" spans="5:5">
      <c r="E75" s="166"/>
    </row>
    <row r="76" spans="5:5">
      <c r="E76" s="166"/>
    </row>
    <row r="77" spans="5:5">
      <c r="E77" s="166"/>
    </row>
    <row r="78" spans="5:5">
      <c r="E78" s="166"/>
    </row>
    <row r="79" spans="5:5">
      <c r="E79" s="166"/>
    </row>
    <row r="80" spans="5:5">
      <c r="E80" s="166"/>
    </row>
    <row r="81" spans="5:5">
      <c r="E81" s="166"/>
    </row>
    <row r="82" spans="5:5">
      <c r="E82" s="166"/>
    </row>
    <row r="83" spans="5:5">
      <c r="E83" s="166"/>
    </row>
    <row r="84" spans="5:5">
      <c r="E84" s="166"/>
    </row>
    <row r="85" spans="5:5">
      <c r="E85" s="166"/>
    </row>
    <row r="86" spans="5:5">
      <c r="E86" s="166"/>
    </row>
    <row r="87" spans="5:5">
      <c r="E87" s="166"/>
    </row>
    <row r="88" spans="5:5">
      <c r="E88" s="166"/>
    </row>
    <row r="89" spans="5:5">
      <c r="E89" s="166"/>
    </row>
    <row r="90" spans="5:5">
      <c r="E90" s="166"/>
    </row>
    <row r="91" spans="5:5">
      <c r="E91" s="166"/>
    </row>
    <row r="92" spans="5:5">
      <c r="E92" s="166"/>
    </row>
    <row r="93" spans="5:5">
      <c r="E93" s="166"/>
    </row>
    <row r="94" spans="5:5">
      <c r="E94" s="166"/>
    </row>
    <row r="95" spans="5:5">
      <c r="E95" s="166"/>
    </row>
    <row r="96" spans="5:5">
      <c r="E96" s="166"/>
    </row>
    <row r="97" spans="5:5">
      <c r="E97" s="166"/>
    </row>
    <row r="98" spans="5:5">
      <c r="E98" s="166"/>
    </row>
    <row r="99" spans="5:5">
      <c r="E99" s="166"/>
    </row>
    <row r="100" spans="5:5">
      <c r="E100" s="166"/>
    </row>
    <row r="101" spans="5:5">
      <c r="E101" s="166"/>
    </row>
    <row r="102" spans="5:5">
      <c r="E102" s="166"/>
    </row>
    <row r="103" spans="5:5">
      <c r="E103" s="166"/>
    </row>
    <row r="104" spans="5:5">
      <c r="E104" s="166"/>
    </row>
    <row r="105" spans="5:5">
      <c r="E105" s="166"/>
    </row>
    <row r="106" spans="5:5">
      <c r="E106" s="166"/>
    </row>
    <row r="107" spans="5:5">
      <c r="E107" s="166"/>
    </row>
    <row r="108" spans="5:5">
      <c r="E108" s="166"/>
    </row>
    <row r="109" spans="5:5">
      <c r="E109" s="166"/>
    </row>
    <row r="110" spans="5:5">
      <c r="E110" s="166"/>
    </row>
    <row r="111" spans="5:5">
      <c r="E111" s="166"/>
    </row>
    <row r="112" spans="5:5">
      <c r="E112" s="166"/>
    </row>
    <row r="113" spans="5:5">
      <c r="E113" s="166"/>
    </row>
    <row r="114" spans="5:5">
      <c r="E114" s="166"/>
    </row>
    <row r="115" spans="5:5">
      <c r="E115" s="166"/>
    </row>
    <row r="116" spans="5:5">
      <c r="E116" s="166"/>
    </row>
    <row r="117" spans="5:5">
      <c r="E117" s="166"/>
    </row>
    <row r="118" spans="5:5">
      <c r="E118" s="166"/>
    </row>
    <row r="119" spans="5:5">
      <c r="E119" s="166"/>
    </row>
    <row r="120" spans="5:5">
      <c r="E120" s="166"/>
    </row>
    <row r="121" spans="5:5">
      <c r="E121" s="166"/>
    </row>
    <row r="122" spans="5:5">
      <c r="E122" s="166"/>
    </row>
    <row r="123" spans="5:5">
      <c r="E123" s="166"/>
    </row>
    <row r="124" spans="5:5">
      <c r="E124" s="166"/>
    </row>
    <row r="125" spans="5:5">
      <c r="E125" s="166"/>
    </row>
    <row r="126" spans="5:5">
      <c r="E126" s="166"/>
    </row>
    <row r="127" spans="5:5">
      <c r="E127" s="166"/>
    </row>
    <row r="128" spans="5:5">
      <c r="E128" s="166"/>
    </row>
    <row r="129" spans="5:5">
      <c r="E129" s="166"/>
    </row>
    <row r="130" spans="5:5">
      <c r="E130" s="166"/>
    </row>
    <row r="131" spans="5:5">
      <c r="E131" s="166"/>
    </row>
    <row r="132" spans="5:5">
      <c r="E132" s="166"/>
    </row>
    <row r="133" spans="5:5">
      <c r="E133" s="166"/>
    </row>
    <row r="134" spans="5:5">
      <c r="E134" s="166"/>
    </row>
    <row r="135" spans="5:5">
      <c r="E135" s="166"/>
    </row>
    <row r="136" spans="5:5">
      <c r="E136" s="166"/>
    </row>
    <row r="137" spans="5:5">
      <c r="E137" s="166"/>
    </row>
    <row r="138" spans="5:5">
      <c r="E138" s="166"/>
    </row>
  </sheetData>
  <mergeCells count="1">
    <mergeCell ref="A1:C1"/>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411"/>
  <dimension ref="A1:F10"/>
  <sheetViews>
    <sheetView showGridLines="0" workbookViewId="0">
      <selection activeCell="C17" sqref="C17"/>
    </sheetView>
  </sheetViews>
  <sheetFormatPr baseColWidth="10" defaultRowHeight="14.4"/>
  <cols>
    <col min="1" max="1" width="4.88671875" bestFit="1" customWidth="1"/>
    <col min="2" max="2" width="85.6640625" bestFit="1" customWidth="1"/>
    <col min="3" max="3" width="10.5546875" customWidth="1"/>
    <col min="4" max="4" width="15.33203125" bestFit="1" customWidth="1"/>
    <col min="5" max="5" width="24.5546875" bestFit="1" customWidth="1"/>
  </cols>
  <sheetData>
    <row r="1" spans="1:6" s="20" customFormat="1" ht="15" thickBot="1">
      <c r="A1" s="19" t="s">
        <v>13</v>
      </c>
      <c r="B1" s="19" t="s">
        <v>14</v>
      </c>
      <c r="C1" s="19" t="s">
        <v>25</v>
      </c>
      <c r="D1" s="9" t="s">
        <v>30</v>
      </c>
      <c r="E1" s="9" t="s">
        <v>32</v>
      </c>
      <c r="F1" s="9" t="s">
        <v>42</v>
      </c>
    </row>
    <row r="2" spans="1:6">
      <c r="A2" s="2">
        <v>1</v>
      </c>
      <c r="B2" s="2" t="s">
        <v>4</v>
      </c>
      <c r="C2" t="s">
        <v>24</v>
      </c>
      <c r="D2" t="s">
        <v>6</v>
      </c>
      <c r="E2" s="7" t="s">
        <v>33</v>
      </c>
      <c r="F2" s="7" t="s">
        <v>43</v>
      </c>
    </row>
    <row r="3" spans="1:6">
      <c r="A3" s="2">
        <v>2</v>
      </c>
      <c r="B3" s="2" t="s">
        <v>5</v>
      </c>
      <c r="C3" t="s">
        <v>23</v>
      </c>
      <c r="D3" t="s">
        <v>31</v>
      </c>
      <c r="E3" s="8" t="s">
        <v>34</v>
      </c>
      <c r="F3" s="8" t="s">
        <v>44</v>
      </c>
    </row>
    <row r="4" spans="1:6">
      <c r="A4" s="2">
        <v>3</v>
      </c>
      <c r="B4" s="2" t="s">
        <v>7</v>
      </c>
      <c r="E4" s="8" t="s">
        <v>35</v>
      </c>
      <c r="F4" s="8"/>
    </row>
    <row r="5" spans="1:6">
      <c r="A5" s="2">
        <v>4</v>
      </c>
      <c r="B5" s="2" t="s">
        <v>8</v>
      </c>
      <c r="E5" s="8" t="s">
        <v>36</v>
      </c>
    </row>
    <row r="6" spans="1:6">
      <c r="A6" s="2">
        <v>5</v>
      </c>
      <c r="B6" s="2" t="s">
        <v>9</v>
      </c>
    </row>
    <row r="7" spans="1:6">
      <c r="A7" s="2">
        <v>6</v>
      </c>
      <c r="B7" s="2" t="s">
        <v>10</v>
      </c>
    </row>
    <row r="8" spans="1:6">
      <c r="A8" s="2">
        <v>7</v>
      </c>
      <c r="B8" s="2" t="s">
        <v>11</v>
      </c>
    </row>
    <row r="9" spans="1:6">
      <c r="A9" s="2">
        <v>8</v>
      </c>
      <c r="B9" s="2" t="s">
        <v>2</v>
      </c>
    </row>
    <row r="10" spans="1:6">
      <c r="A10" s="2">
        <v>9</v>
      </c>
      <c r="B10" s="2" t="s">
        <v>12</v>
      </c>
    </row>
  </sheetData>
  <customSheetViews>
    <customSheetView guid="{DE67EBC3-31FE-423B-B030-1FFACB67D900}" showGridLines="0" state="veryHidden">
      <selection activeCell="C17" sqref="C17"/>
      <pageMargins left="0.7" right="0.7" top="0.75" bottom="0.75" header="0.3" footer="0.3"/>
      <pageSetup scale="78" orientation="portrait" r:id="rId1"/>
    </customSheetView>
    <customSheetView guid="{098B2E87-9C52-4BA2-B1C3-E2EE72C3347E}" showGridLines="0" state="veryHidden">
      <selection activeCell="C17" sqref="C17"/>
      <pageMargins left="0.7" right="0.7" top="0.75" bottom="0.75" header="0.3" footer="0.3"/>
      <pageSetup scale="78" orientation="portrait" r:id="rId2"/>
    </customSheetView>
  </customSheetViews>
  <phoneticPr fontId="19" type="noConversion"/>
  <pageMargins left="0.7" right="0.7" top="0.75" bottom="0.75" header="0.3" footer="0.3"/>
  <pageSetup scale="78"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tabColor rgb="FFFF0000"/>
    <pageSetUpPr fitToPage="1"/>
  </sheetPr>
  <dimension ref="A1:I656"/>
  <sheetViews>
    <sheetView showGridLines="0" zoomScaleNormal="100" workbookViewId="0">
      <selection sqref="A1:XFD1048576"/>
    </sheetView>
  </sheetViews>
  <sheetFormatPr baseColWidth="10" defaultColWidth="0" defaultRowHeight="14.4" zeroHeight="1"/>
  <cols>
    <col min="1" max="1" width="3.88671875" style="121" customWidth="1"/>
    <col min="2" max="2" width="6" style="121" customWidth="1"/>
    <col min="3" max="3" width="12.6640625" style="121" customWidth="1"/>
    <col min="4" max="4" width="51.33203125" style="121" customWidth="1"/>
    <col min="5" max="6" width="15.6640625" style="121" customWidth="1"/>
    <col min="7" max="7" width="14.44140625" style="121" customWidth="1"/>
    <col min="8" max="9" width="11.44140625" style="121" customWidth="1"/>
    <col min="10" max="16384" width="11.44140625" style="121" hidden="1"/>
  </cols>
  <sheetData>
    <row r="1" spans="1:7" s="4" customFormat="1" ht="15" customHeight="1">
      <c r="A1" s="115"/>
      <c r="B1" s="115"/>
      <c r="C1" s="918" t="s">
        <v>0</v>
      </c>
      <c r="D1" s="918"/>
      <c r="E1" s="918"/>
      <c r="F1" s="918"/>
      <c r="G1" s="918"/>
    </row>
    <row r="2" spans="1:7" s="2" customFormat="1" ht="15" customHeight="1">
      <c r="A2" s="117"/>
      <c r="B2" s="117"/>
      <c r="C2" s="918" t="s">
        <v>1</v>
      </c>
      <c r="D2" s="918"/>
      <c r="E2" s="918"/>
      <c r="F2" s="918"/>
      <c r="G2" s="918"/>
    </row>
    <row r="3" spans="1:7" s="2" customFormat="1" ht="15" customHeight="1">
      <c r="A3" s="117"/>
      <c r="B3" s="117"/>
      <c r="C3" s="918" t="s">
        <v>364</v>
      </c>
      <c r="D3" s="918"/>
      <c r="E3" s="918"/>
      <c r="F3" s="918"/>
      <c r="G3" s="918"/>
    </row>
    <row r="4" spans="1:7" s="2" customFormat="1" ht="12.75" customHeight="1">
      <c r="A4" s="117"/>
      <c r="B4" s="117"/>
      <c r="C4" s="918" t="s">
        <v>168</v>
      </c>
      <c r="D4" s="918"/>
      <c r="E4" s="918"/>
      <c r="F4" s="918"/>
      <c r="G4" s="918"/>
    </row>
    <row r="5" spans="1:7" s="2" customFormat="1" ht="13.2">
      <c r="A5" s="117"/>
      <c r="B5" s="116"/>
      <c r="C5" s="116"/>
      <c r="D5" s="3"/>
      <c r="E5" s="53"/>
      <c r="F5" s="53"/>
      <c r="G5" s="53"/>
    </row>
    <row r="6" spans="1:7" s="2" customFormat="1" ht="13.2">
      <c r="A6" s="117"/>
      <c r="B6" s="117"/>
      <c r="C6" s="918" t="s">
        <v>179</v>
      </c>
      <c r="D6" s="918"/>
      <c r="E6" s="918"/>
      <c r="F6" s="918"/>
      <c r="G6" s="918"/>
    </row>
    <row r="7" spans="1:7" s="2" customFormat="1" ht="13.2">
      <c r="A7" s="117"/>
      <c r="B7" s="117"/>
      <c r="C7" s="918" t="s">
        <v>365</v>
      </c>
      <c r="D7" s="918"/>
      <c r="E7" s="918"/>
      <c r="F7" s="918"/>
      <c r="G7" s="918"/>
    </row>
    <row r="8" spans="1:7" s="2" customFormat="1" ht="12.75" customHeight="1">
      <c r="A8" s="117"/>
      <c r="B8" s="116"/>
      <c r="C8" s="116"/>
      <c r="D8" s="3"/>
      <c r="E8" s="53"/>
      <c r="F8" s="53"/>
      <c r="G8" s="53"/>
    </row>
    <row r="9" spans="1:7" s="2" customFormat="1" ht="67.5" customHeight="1">
      <c r="A9" s="117"/>
      <c r="B9" s="117"/>
      <c r="C9" s="918" t="s">
        <v>366</v>
      </c>
      <c r="D9" s="918"/>
      <c r="E9" s="918"/>
      <c r="F9" s="918"/>
      <c r="G9" s="918"/>
    </row>
    <row r="10" spans="1:7" s="2" customFormat="1" ht="12.75" customHeight="1">
      <c r="A10" s="117"/>
      <c r="B10" s="116"/>
      <c r="C10" s="116"/>
      <c r="D10" s="3"/>
      <c r="E10" s="53"/>
      <c r="F10" s="53"/>
      <c r="G10" s="53"/>
    </row>
    <row r="11" spans="1:7" s="2" customFormat="1" ht="13.2">
      <c r="A11" s="117"/>
      <c r="B11" s="117"/>
      <c r="C11" s="891">
        <v>0</v>
      </c>
      <c r="D11" s="891"/>
      <c r="E11" s="891"/>
      <c r="F11" s="891"/>
      <c r="G11" s="891"/>
    </row>
    <row r="12" spans="1:7" s="2" customFormat="1" ht="15.6">
      <c r="A12" s="117"/>
      <c r="B12" s="118"/>
      <c r="C12" s="118"/>
      <c r="D12" s="119"/>
      <c r="E12" s="53"/>
      <c r="F12" s="53"/>
      <c r="G12" s="53"/>
    </row>
    <row r="13" spans="1:7" s="2" customFormat="1" ht="13.2">
      <c r="A13" s="117"/>
      <c r="B13" s="117"/>
      <c r="C13" s="683" t="s">
        <v>222</v>
      </c>
      <c r="D13" s="683"/>
      <c r="E13" s="683"/>
      <c r="F13" s="683"/>
      <c r="G13" s="683"/>
    </row>
    <row r="14" spans="1:7" ht="21.75" customHeight="1">
      <c r="A14" s="120"/>
      <c r="B14" s="120"/>
      <c r="C14" s="683" t="s">
        <v>347</v>
      </c>
      <c r="D14" s="683"/>
      <c r="E14" s="683"/>
      <c r="F14" s="683"/>
      <c r="G14" s="444"/>
    </row>
    <row r="15" spans="1:7" ht="15" thickBot="1"/>
    <row r="16" spans="1:7" ht="24" customHeight="1" thickTop="1">
      <c r="B16" s="955" t="s">
        <v>348</v>
      </c>
      <c r="C16" s="916" t="s">
        <v>97</v>
      </c>
      <c r="D16" s="933" t="s">
        <v>15</v>
      </c>
      <c r="E16" s="923" t="s">
        <v>349</v>
      </c>
      <c r="F16" s="931" t="s">
        <v>375</v>
      </c>
    </row>
    <row r="17" spans="2:6" ht="39" customHeight="1" thickBot="1">
      <c r="B17" s="956"/>
      <c r="C17" s="917"/>
      <c r="D17" s="934"/>
      <c r="E17" s="924"/>
      <c r="F17" s="932"/>
    </row>
    <row r="18" spans="2:6" ht="4.5" customHeight="1">
      <c r="B18" s="122"/>
      <c r="C18" s="122"/>
      <c r="D18" s="123"/>
      <c r="E18" s="464"/>
      <c r="F18" s="471"/>
    </row>
    <row r="19" spans="2:6">
      <c r="B19" s="125">
        <v>1</v>
      </c>
      <c r="C19" s="125">
        <v>1</v>
      </c>
      <c r="D19" s="474" t="s">
        <v>386</v>
      </c>
      <c r="E19" s="472" t="s">
        <v>23</v>
      </c>
      <c r="F19" s="473">
        <v>0</v>
      </c>
    </row>
    <row r="20" spans="2:6">
      <c r="B20" s="125">
        <v>2</v>
      </c>
      <c r="C20" s="125">
        <v>2</v>
      </c>
      <c r="D20" s="474" t="s">
        <v>390</v>
      </c>
      <c r="E20" s="472" t="s">
        <v>23</v>
      </c>
      <c r="F20" s="473">
        <v>0</v>
      </c>
    </row>
    <row r="21" spans="2:6">
      <c r="B21" s="125">
        <v>3</v>
      </c>
      <c r="C21" s="125">
        <v>3</v>
      </c>
      <c r="D21" s="474" t="s">
        <v>393</v>
      </c>
      <c r="E21" s="472" t="s">
        <v>23</v>
      </c>
      <c r="F21" s="473">
        <v>0</v>
      </c>
    </row>
    <row r="22" spans="2:6">
      <c r="B22" s="125">
        <v>4</v>
      </c>
      <c r="C22" s="125">
        <v>4</v>
      </c>
      <c r="D22" s="474" t="s">
        <v>396</v>
      </c>
      <c r="E22" s="472" t="s">
        <v>23</v>
      </c>
      <c r="F22" s="473">
        <v>0</v>
      </c>
    </row>
    <row r="23" spans="2:6">
      <c r="B23" s="125">
        <v>5</v>
      </c>
      <c r="C23" s="125">
        <v>5</v>
      </c>
      <c r="D23" s="474" t="s">
        <v>1032</v>
      </c>
      <c r="E23" s="472" t="s">
        <v>23</v>
      </c>
      <c r="F23" s="473">
        <v>0</v>
      </c>
    </row>
    <row r="24" spans="2:6">
      <c r="B24" s="125">
        <v>6</v>
      </c>
      <c r="C24" s="125">
        <v>6</v>
      </c>
      <c r="D24" s="474" t="s">
        <v>403</v>
      </c>
      <c r="E24" s="472" t="s">
        <v>24</v>
      </c>
      <c r="F24" s="473">
        <v>-2</v>
      </c>
    </row>
    <row r="25" spans="2:6">
      <c r="B25" s="125">
        <v>7</v>
      </c>
      <c r="C25" s="125">
        <v>7</v>
      </c>
      <c r="D25" s="474" t="s">
        <v>407</v>
      </c>
      <c r="E25" s="472" t="s">
        <v>23</v>
      </c>
      <c r="F25" s="473">
        <v>0</v>
      </c>
    </row>
    <row r="26" spans="2:6">
      <c r="B26" s="125">
        <v>8</v>
      </c>
      <c r="C26" s="125">
        <v>8</v>
      </c>
      <c r="D26" s="474" t="s">
        <v>412</v>
      </c>
      <c r="E26" s="472" t="s">
        <v>23</v>
      </c>
      <c r="F26" s="473">
        <v>0</v>
      </c>
    </row>
    <row r="27" spans="2:6">
      <c r="B27" s="125">
        <v>9</v>
      </c>
      <c r="C27" s="125">
        <v>9</v>
      </c>
      <c r="D27" s="474" t="s">
        <v>413</v>
      </c>
      <c r="E27" s="472" t="s">
        <v>23</v>
      </c>
      <c r="F27" s="473">
        <v>0</v>
      </c>
    </row>
    <row r="28" spans="2:6">
      <c r="B28" s="125">
        <v>10</v>
      </c>
      <c r="C28" s="125">
        <v>10</v>
      </c>
      <c r="D28" s="474" t="s">
        <v>417</v>
      </c>
      <c r="E28" s="472" t="s">
        <v>23</v>
      </c>
      <c r="F28" s="473">
        <v>0</v>
      </c>
    </row>
    <row r="29" spans="2:6">
      <c r="B29" s="125">
        <v>11</v>
      </c>
      <c r="C29" s="125">
        <v>11</v>
      </c>
      <c r="D29" s="474" t="s">
        <v>421</v>
      </c>
      <c r="E29" s="472" t="s">
        <v>23</v>
      </c>
      <c r="F29" s="473">
        <v>0</v>
      </c>
    </row>
    <row r="30" spans="2:6">
      <c r="B30" s="125">
        <v>12</v>
      </c>
      <c r="C30" s="125">
        <v>12</v>
      </c>
      <c r="D30" s="474" t="s">
        <v>422</v>
      </c>
      <c r="E30" s="472" t="s">
        <v>23</v>
      </c>
      <c r="F30" s="473">
        <v>0</v>
      </c>
    </row>
    <row r="31" spans="2:6">
      <c r="B31" s="125">
        <v>13</v>
      </c>
      <c r="C31" s="125">
        <v>13</v>
      </c>
      <c r="D31" s="474" t="s">
        <v>425</v>
      </c>
      <c r="E31" s="472" t="s">
        <v>23</v>
      </c>
      <c r="F31" s="473">
        <v>0</v>
      </c>
    </row>
    <row r="32" spans="2:6">
      <c r="B32" s="125">
        <v>14</v>
      </c>
      <c r="C32" s="125">
        <v>14</v>
      </c>
      <c r="D32" s="474" t="s">
        <v>429</v>
      </c>
      <c r="E32" s="472" t="s">
        <v>23</v>
      </c>
      <c r="F32" s="473">
        <v>0</v>
      </c>
    </row>
    <row r="33" spans="2:6">
      <c r="B33" s="125">
        <v>15</v>
      </c>
      <c r="C33" s="125">
        <v>15</v>
      </c>
      <c r="D33" s="474" t="s">
        <v>433</v>
      </c>
      <c r="E33" s="472" t="s">
        <v>23</v>
      </c>
      <c r="F33" s="473">
        <v>0</v>
      </c>
    </row>
    <row r="34" spans="2:6">
      <c r="B34" s="125">
        <v>16</v>
      </c>
      <c r="C34" s="125">
        <v>16</v>
      </c>
      <c r="D34" s="474" t="s">
        <v>438</v>
      </c>
      <c r="E34" s="472" t="s">
        <v>23</v>
      </c>
      <c r="F34" s="473">
        <v>0</v>
      </c>
    </row>
    <row r="35" spans="2:6">
      <c r="B35" s="125">
        <v>17</v>
      </c>
      <c r="C35" s="125">
        <v>17</v>
      </c>
      <c r="D35" s="474" t="s">
        <v>442</v>
      </c>
      <c r="E35" s="472" t="s">
        <v>23</v>
      </c>
      <c r="F35" s="473">
        <v>0</v>
      </c>
    </row>
    <row r="36" spans="2:6">
      <c r="B36" s="125">
        <v>18</v>
      </c>
      <c r="C36" s="125">
        <v>18</v>
      </c>
      <c r="D36" s="474" t="s">
        <v>445</v>
      </c>
      <c r="E36" s="472" t="s">
        <v>23</v>
      </c>
      <c r="F36" s="473">
        <v>0</v>
      </c>
    </row>
    <row r="37" spans="2:6">
      <c r="B37" s="125">
        <v>19</v>
      </c>
      <c r="C37" s="125">
        <v>19</v>
      </c>
      <c r="D37" s="474" t="s">
        <v>446</v>
      </c>
      <c r="E37" s="472" t="s">
        <v>23</v>
      </c>
      <c r="F37" s="473">
        <v>0</v>
      </c>
    </row>
    <row r="38" spans="2:6">
      <c r="B38" s="125">
        <v>20</v>
      </c>
      <c r="C38" s="125">
        <v>20</v>
      </c>
      <c r="D38" s="474" t="s">
        <v>450</v>
      </c>
      <c r="E38" s="472" t="s">
        <v>23</v>
      </c>
      <c r="F38" s="473">
        <v>0</v>
      </c>
    </row>
    <row r="39" spans="2:6">
      <c r="B39" s="125">
        <v>21</v>
      </c>
      <c r="C39" s="125">
        <v>21</v>
      </c>
      <c r="D39" s="474" t="s">
        <v>1033</v>
      </c>
      <c r="E39" s="472" t="s">
        <v>23</v>
      </c>
      <c r="F39" s="473">
        <v>0</v>
      </c>
    </row>
    <row r="40" spans="2:6">
      <c r="B40" s="125">
        <v>22</v>
      </c>
      <c r="C40" s="125">
        <v>22</v>
      </c>
      <c r="D40" s="474" t="s">
        <v>456</v>
      </c>
      <c r="E40" s="472" t="s">
        <v>23</v>
      </c>
      <c r="F40" s="473">
        <v>0</v>
      </c>
    </row>
    <row r="41" spans="2:6">
      <c r="B41" s="125">
        <v>23</v>
      </c>
      <c r="C41" s="125">
        <v>23</v>
      </c>
      <c r="D41" s="474" t="s">
        <v>1034</v>
      </c>
      <c r="E41" s="472" t="s">
        <v>23</v>
      </c>
      <c r="F41" s="473">
        <v>0</v>
      </c>
    </row>
    <row r="42" spans="2:6">
      <c r="B42" s="125">
        <v>24</v>
      </c>
      <c r="C42" s="125">
        <v>24</v>
      </c>
      <c r="D42" s="474" t="s">
        <v>463</v>
      </c>
      <c r="E42" s="472" t="s">
        <v>23</v>
      </c>
      <c r="F42" s="473">
        <v>0</v>
      </c>
    </row>
    <row r="43" spans="2:6">
      <c r="B43" s="125">
        <v>25</v>
      </c>
      <c r="C43" s="125">
        <v>25</v>
      </c>
      <c r="D43" s="474" t="s">
        <v>466</v>
      </c>
      <c r="E43" s="472" t="s">
        <v>23</v>
      </c>
      <c r="F43" s="473">
        <v>0</v>
      </c>
    </row>
    <row r="44" spans="2:6">
      <c r="B44" s="125">
        <v>26</v>
      </c>
      <c r="C44" s="125">
        <v>26</v>
      </c>
      <c r="D44" s="474" t="s">
        <v>469</v>
      </c>
      <c r="E44" s="472" t="s">
        <v>23</v>
      </c>
      <c r="F44" s="473">
        <v>0</v>
      </c>
    </row>
    <row r="45" spans="2:6">
      <c r="B45" s="125">
        <v>27</v>
      </c>
      <c r="C45" s="125">
        <v>27</v>
      </c>
      <c r="D45" s="474" t="s">
        <v>1035</v>
      </c>
      <c r="E45" s="472" t="s">
        <v>23</v>
      </c>
      <c r="F45" s="473">
        <v>0</v>
      </c>
    </row>
    <row r="46" spans="2:6">
      <c r="B46" s="125">
        <v>28</v>
      </c>
      <c r="C46" s="125">
        <v>28</v>
      </c>
      <c r="D46" s="474" t="s">
        <v>1036</v>
      </c>
      <c r="E46" s="472" t="s">
        <v>23</v>
      </c>
      <c r="F46" s="473">
        <v>0</v>
      </c>
    </row>
    <row r="47" spans="2:6">
      <c r="B47" s="125">
        <v>29</v>
      </c>
      <c r="C47" s="125">
        <v>29</v>
      </c>
      <c r="D47" s="474" t="s">
        <v>438</v>
      </c>
      <c r="E47" s="472" t="s">
        <v>23</v>
      </c>
      <c r="F47" s="473">
        <v>0</v>
      </c>
    </row>
    <row r="48" spans="2:6">
      <c r="B48" s="125">
        <v>30</v>
      </c>
      <c r="C48" s="125">
        <v>30</v>
      </c>
      <c r="D48" s="474" t="s">
        <v>1037</v>
      </c>
      <c r="E48" s="472" t="s">
        <v>23</v>
      </c>
      <c r="F48" s="473">
        <v>0</v>
      </c>
    </row>
    <row r="49" spans="2:6">
      <c r="B49" s="125">
        <v>31</v>
      </c>
      <c r="C49" s="125">
        <v>31</v>
      </c>
      <c r="D49" s="474" t="s">
        <v>479</v>
      </c>
      <c r="E49" s="472" t="s">
        <v>23</v>
      </c>
      <c r="F49" s="473">
        <v>0</v>
      </c>
    </row>
    <row r="50" spans="2:6">
      <c r="B50" s="125">
        <v>32</v>
      </c>
      <c r="C50" s="125">
        <v>32</v>
      </c>
      <c r="D50" s="474" t="s">
        <v>483</v>
      </c>
      <c r="E50" s="472" t="s">
        <v>23</v>
      </c>
      <c r="F50" s="473">
        <v>0</v>
      </c>
    </row>
    <row r="51" spans="2:6">
      <c r="B51" s="125">
        <v>33</v>
      </c>
      <c r="C51" s="125">
        <v>33</v>
      </c>
      <c r="D51" s="474" t="s">
        <v>486</v>
      </c>
      <c r="E51" s="472" t="s">
        <v>23</v>
      </c>
      <c r="F51" s="473">
        <v>0</v>
      </c>
    </row>
    <row r="52" spans="2:6">
      <c r="B52" s="125">
        <v>34</v>
      </c>
      <c r="C52" s="125">
        <v>34</v>
      </c>
      <c r="D52" s="474" t="s">
        <v>491</v>
      </c>
      <c r="E52" s="472" t="s">
        <v>23</v>
      </c>
      <c r="F52" s="473">
        <v>0</v>
      </c>
    </row>
    <row r="53" spans="2:6">
      <c r="B53" s="125">
        <v>35</v>
      </c>
      <c r="C53" s="125">
        <v>35</v>
      </c>
      <c r="D53" s="474" t="s">
        <v>494</v>
      </c>
      <c r="E53" s="472" t="s">
        <v>23</v>
      </c>
      <c r="F53" s="473">
        <v>0</v>
      </c>
    </row>
    <row r="54" spans="2:6">
      <c r="B54" s="125">
        <v>36</v>
      </c>
      <c r="C54" s="125">
        <v>36</v>
      </c>
      <c r="D54" s="474" t="s">
        <v>497</v>
      </c>
      <c r="E54" s="472" t="s">
        <v>23</v>
      </c>
      <c r="F54" s="473">
        <v>0</v>
      </c>
    </row>
    <row r="55" spans="2:6">
      <c r="B55" s="125">
        <v>37</v>
      </c>
      <c r="C55" s="125">
        <v>37</v>
      </c>
      <c r="D55" s="474" t="s">
        <v>501</v>
      </c>
      <c r="E55" s="472" t="s">
        <v>23</v>
      </c>
      <c r="F55" s="473">
        <v>0</v>
      </c>
    </row>
    <row r="56" spans="2:6">
      <c r="B56" s="125">
        <v>38</v>
      </c>
      <c r="C56" s="125">
        <v>38</v>
      </c>
      <c r="D56" s="474" t="s">
        <v>1038</v>
      </c>
      <c r="E56" s="472" t="s">
        <v>23</v>
      </c>
      <c r="F56" s="473">
        <v>0</v>
      </c>
    </row>
    <row r="57" spans="2:6">
      <c r="B57" s="125">
        <v>39</v>
      </c>
      <c r="C57" s="125">
        <v>39</v>
      </c>
      <c r="D57" s="474" t="s">
        <v>506</v>
      </c>
      <c r="E57" s="472" t="s">
        <v>23</v>
      </c>
      <c r="F57" s="473">
        <v>0</v>
      </c>
    </row>
    <row r="58" spans="2:6">
      <c r="B58" s="125">
        <v>40</v>
      </c>
      <c r="C58" s="125">
        <v>40</v>
      </c>
      <c r="D58" s="474" t="s">
        <v>507</v>
      </c>
      <c r="E58" s="472" t="s">
        <v>23</v>
      </c>
      <c r="F58" s="473">
        <v>0</v>
      </c>
    </row>
    <row r="59" spans="2:6">
      <c r="B59" s="125">
        <v>41</v>
      </c>
      <c r="C59" s="125">
        <v>43</v>
      </c>
      <c r="D59" s="474" t="s">
        <v>512</v>
      </c>
      <c r="E59" s="472" t="s">
        <v>23</v>
      </c>
      <c r="F59" s="473">
        <v>0</v>
      </c>
    </row>
    <row r="60" spans="2:6">
      <c r="B60" s="125">
        <v>42</v>
      </c>
      <c r="C60" s="125">
        <v>44</v>
      </c>
      <c r="D60" s="474" t="s">
        <v>1039</v>
      </c>
      <c r="E60" s="472" t="s">
        <v>23</v>
      </c>
      <c r="F60" s="473">
        <v>0</v>
      </c>
    </row>
    <row r="61" spans="2:6">
      <c r="B61" s="125">
        <v>43</v>
      </c>
      <c r="C61" s="125">
        <v>46</v>
      </c>
      <c r="D61" s="474" t="s">
        <v>517</v>
      </c>
      <c r="E61" s="472" t="s">
        <v>23</v>
      </c>
      <c r="F61" s="473">
        <v>0</v>
      </c>
    </row>
    <row r="62" spans="2:6">
      <c r="B62" s="125">
        <v>44</v>
      </c>
      <c r="C62" s="125">
        <v>47</v>
      </c>
      <c r="D62" s="474" t="s">
        <v>520</v>
      </c>
      <c r="E62" s="472" t="s">
        <v>23</v>
      </c>
      <c r="F62" s="473">
        <v>0</v>
      </c>
    </row>
    <row r="63" spans="2:6">
      <c r="B63" s="125">
        <v>45</v>
      </c>
      <c r="C63" s="125">
        <v>48</v>
      </c>
      <c r="D63" s="474" t="s">
        <v>523</v>
      </c>
      <c r="E63" s="472" t="s">
        <v>23</v>
      </c>
      <c r="F63" s="473">
        <v>0</v>
      </c>
    </row>
    <row r="64" spans="2:6">
      <c r="B64" s="125">
        <v>46</v>
      </c>
      <c r="C64" s="125">
        <v>49</v>
      </c>
      <c r="D64" s="474" t="s">
        <v>526</v>
      </c>
      <c r="E64" s="472" t="s">
        <v>23</v>
      </c>
      <c r="F64" s="473">
        <v>0</v>
      </c>
    </row>
    <row r="65" spans="2:6">
      <c r="B65" s="125">
        <v>47</v>
      </c>
      <c r="C65" s="125">
        <v>50</v>
      </c>
      <c r="D65" s="474" t="s">
        <v>1040</v>
      </c>
      <c r="E65" s="472" t="s">
        <v>23</v>
      </c>
      <c r="F65" s="473">
        <v>0</v>
      </c>
    </row>
    <row r="66" spans="2:6">
      <c r="B66" s="125">
        <v>48</v>
      </c>
      <c r="C66" s="125">
        <v>51</v>
      </c>
      <c r="D66" s="474" t="s">
        <v>531</v>
      </c>
      <c r="E66" s="472" t="s">
        <v>23</v>
      </c>
      <c r="F66" s="473">
        <v>0</v>
      </c>
    </row>
    <row r="67" spans="2:6">
      <c r="B67" s="125">
        <v>49</v>
      </c>
      <c r="C67" s="125">
        <v>52</v>
      </c>
      <c r="D67" s="474" t="s">
        <v>535</v>
      </c>
      <c r="E67" s="472" t="s">
        <v>23</v>
      </c>
      <c r="F67" s="473">
        <v>0</v>
      </c>
    </row>
    <row r="68" spans="2:6">
      <c r="B68" s="125">
        <v>50</v>
      </c>
      <c r="C68" s="125">
        <v>53</v>
      </c>
      <c r="D68" s="474" t="s">
        <v>539</v>
      </c>
      <c r="E68" s="472" t="s">
        <v>23</v>
      </c>
      <c r="F68" s="473">
        <v>0</v>
      </c>
    </row>
    <row r="69" spans="2:6">
      <c r="B69" s="125">
        <v>51</v>
      </c>
      <c r="C69" s="125">
        <v>55</v>
      </c>
      <c r="D69" s="474" t="s">
        <v>1041</v>
      </c>
      <c r="E69" s="472" t="s">
        <v>23</v>
      </c>
      <c r="F69" s="473">
        <v>0</v>
      </c>
    </row>
    <row r="70" spans="2:6">
      <c r="B70" s="125">
        <v>52</v>
      </c>
      <c r="C70" s="125">
        <v>56</v>
      </c>
      <c r="D70" s="474" t="s">
        <v>544</v>
      </c>
      <c r="E70" s="472" t="s">
        <v>23</v>
      </c>
      <c r="F70" s="473">
        <v>0</v>
      </c>
    </row>
    <row r="71" spans="2:6">
      <c r="B71" s="125">
        <v>53</v>
      </c>
      <c r="C71" s="125">
        <v>57</v>
      </c>
      <c r="D71" s="474" t="s">
        <v>548</v>
      </c>
      <c r="E71" s="472" t="s">
        <v>23</v>
      </c>
      <c r="F71" s="473">
        <v>0</v>
      </c>
    </row>
    <row r="72" spans="2:6">
      <c r="B72" s="125">
        <v>54</v>
      </c>
      <c r="C72" s="125">
        <v>58</v>
      </c>
      <c r="D72" s="474" t="s">
        <v>1042</v>
      </c>
      <c r="E72" s="472" t="s">
        <v>23</v>
      </c>
      <c r="F72" s="473">
        <v>0</v>
      </c>
    </row>
    <row r="73" spans="2:6">
      <c r="B73" s="125">
        <v>55</v>
      </c>
      <c r="C73" s="125">
        <v>59</v>
      </c>
      <c r="D73" s="474" t="s">
        <v>554</v>
      </c>
      <c r="E73" s="472" t="s">
        <v>23</v>
      </c>
      <c r="F73" s="473">
        <v>0</v>
      </c>
    </row>
    <row r="74" spans="2:6">
      <c r="B74" s="125">
        <v>56</v>
      </c>
      <c r="C74" s="125">
        <v>60</v>
      </c>
      <c r="D74" s="474" t="s">
        <v>559</v>
      </c>
      <c r="E74" s="472" t="s">
        <v>23</v>
      </c>
      <c r="F74" s="473">
        <v>0</v>
      </c>
    </row>
    <row r="75" spans="2:6">
      <c r="B75" s="125">
        <v>57</v>
      </c>
      <c r="C75" s="125">
        <v>61</v>
      </c>
      <c r="D75" s="474" t="s">
        <v>563</v>
      </c>
      <c r="E75" s="472" t="s">
        <v>23</v>
      </c>
      <c r="F75" s="473">
        <v>0</v>
      </c>
    </row>
    <row r="76" spans="2:6">
      <c r="B76" s="125">
        <v>58</v>
      </c>
      <c r="C76" s="125">
        <v>63</v>
      </c>
      <c r="D76" s="474" t="s">
        <v>567</v>
      </c>
      <c r="E76" s="472" t="s">
        <v>23</v>
      </c>
      <c r="F76" s="473">
        <v>0</v>
      </c>
    </row>
    <row r="77" spans="2:6">
      <c r="B77" s="125">
        <v>59</v>
      </c>
      <c r="C77" s="125">
        <v>64</v>
      </c>
      <c r="D77" s="474" t="s">
        <v>568</v>
      </c>
      <c r="E77" s="472" t="s">
        <v>23</v>
      </c>
      <c r="F77" s="473">
        <v>0</v>
      </c>
    </row>
    <row r="78" spans="2:6">
      <c r="B78" s="125">
        <v>60</v>
      </c>
      <c r="C78" s="125">
        <v>65</v>
      </c>
      <c r="D78" s="474" t="s">
        <v>1043</v>
      </c>
      <c r="E78" s="472" t="s">
        <v>23</v>
      </c>
      <c r="F78" s="473">
        <v>0</v>
      </c>
    </row>
    <row r="79" spans="2:6">
      <c r="B79" s="125">
        <v>61</v>
      </c>
      <c r="C79" s="125">
        <v>66</v>
      </c>
      <c r="D79" s="474" t="s">
        <v>573</v>
      </c>
      <c r="E79" s="472" t="s">
        <v>23</v>
      </c>
      <c r="F79" s="473">
        <v>0</v>
      </c>
    </row>
    <row r="80" spans="2:6">
      <c r="B80" s="125">
        <v>62</v>
      </c>
      <c r="C80" s="125">
        <v>67</v>
      </c>
      <c r="D80" s="474" t="s">
        <v>577</v>
      </c>
      <c r="E80" s="472" t="s">
        <v>23</v>
      </c>
      <c r="F80" s="473">
        <v>0</v>
      </c>
    </row>
    <row r="81" spans="2:6">
      <c r="B81" s="125">
        <v>63</v>
      </c>
      <c r="C81" s="125">
        <v>68</v>
      </c>
      <c r="D81" s="474" t="s">
        <v>1044</v>
      </c>
      <c r="E81" s="472" t="s">
        <v>23</v>
      </c>
      <c r="F81" s="473">
        <v>0</v>
      </c>
    </row>
    <row r="82" spans="2:6" ht="3" customHeight="1" thickBot="1">
      <c r="B82" s="386" t="s">
        <v>231</v>
      </c>
      <c r="C82" s="128" t="s">
        <v>231</v>
      </c>
      <c r="D82" s="128"/>
      <c r="E82" s="472" t="s">
        <v>23</v>
      </c>
      <c r="F82" s="445"/>
    </row>
    <row r="83" spans="2:6" ht="15" thickTop="1"/>
    <row r="84" spans="2:6"/>
    <row r="85" spans="2:6"/>
    <row r="86" spans="2:6"/>
    <row r="87" spans="2:6"/>
    <row r="88" spans="2:6"/>
    <row r="89" spans="2:6"/>
    <row r="90" spans="2:6"/>
    <row r="91" spans="2:6"/>
    <row r="92" spans="2:6"/>
    <row r="93" spans="2:6"/>
    <row r="94" spans="2:6"/>
    <row r="95" spans="2:6"/>
    <row r="96" spans="2: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F16:F17"/>
    <mergeCell ref="E16:E17"/>
  </mergeCells>
  <conditionalFormatting sqref="B19:F21 B22:D81 F22:F81 E22:E82">
    <cfRule type="expression" dxfId="24" priority="27" stopIfTrue="1">
      <formula>MOD(ROW(),2)</formula>
    </cfRule>
  </conditionalFormatting>
  <conditionalFormatting sqref="E19:E82">
    <cfRule type="cellIs" dxfId="23" priority="25" operator="equal">
      <formula>"NO"</formula>
    </cfRule>
    <cfRule type="cellIs" dxfId="22" priority="26" operator="equal">
      <formula>"SI"</formula>
    </cfRule>
  </conditionalFormatting>
  <conditionalFormatting sqref="F19:F81">
    <cfRule type="cellIs" dxfId="21" priority="8" operator="equal">
      <formula>0</formula>
    </cfRule>
    <cfRule type="cellIs" dxfId="20" priority="9" operator="equal">
      <formula>-2</formula>
    </cfRule>
  </conditionalFormatting>
  <dataValidations count="1">
    <dataValidation type="list" allowBlank="1" showInputMessage="1" showErrorMessage="1" sqref="F82 E19:E82" xr:uid="{00000000-0002-0000-0F00-000000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0">
    <tabColor rgb="FFFF0000"/>
    <pageSetUpPr fitToPage="1"/>
  </sheetPr>
  <dimension ref="A1:H644"/>
  <sheetViews>
    <sheetView showGridLines="0" zoomScale="112" zoomScaleNormal="112" workbookViewId="0">
      <selection sqref="A1:XFD1048576"/>
    </sheetView>
  </sheetViews>
  <sheetFormatPr baseColWidth="10" defaultColWidth="0" defaultRowHeight="14.4" zeroHeight="1"/>
  <cols>
    <col min="1" max="1" width="3.88671875" style="121" customWidth="1"/>
    <col min="2" max="2" width="6.6640625" style="121" customWidth="1"/>
    <col min="3" max="3" width="14" style="121" customWidth="1"/>
    <col min="4" max="4" width="61.44140625" style="121" customWidth="1"/>
    <col min="5" max="5" width="16.6640625" style="121" customWidth="1"/>
    <col min="6" max="6" width="14.44140625" style="121" customWidth="1"/>
    <col min="7" max="8" width="11.44140625" style="121" customWidth="1"/>
    <col min="9" max="16384" width="11.44140625" style="121" hidden="1"/>
  </cols>
  <sheetData>
    <row r="1" spans="1:6" s="4" customFormat="1" ht="15" customHeight="1">
      <c r="A1" s="115"/>
      <c r="B1" s="115"/>
      <c r="C1" s="918" t="s">
        <v>0</v>
      </c>
      <c r="D1" s="918"/>
      <c r="E1" s="918"/>
      <c r="F1" s="918"/>
    </row>
    <row r="2" spans="1:6" s="2" customFormat="1" ht="15" customHeight="1">
      <c r="A2" s="117"/>
      <c r="B2" s="117"/>
      <c r="C2" s="918" t="s">
        <v>1</v>
      </c>
      <c r="D2" s="918"/>
      <c r="E2" s="918"/>
      <c r="F2" s="918"/>
    </row>
    <row r="3" spans="1:6" s="2" customFormat="1" ht="15" customHeight="1">
      <c r="A3" s="117"/>
      <c r="B3" s="117"/>
      <c r="C3" s="918" t="s">
        <v>355</v>
      </c>
      <c r="D3" s="918"/>
      <c r="E3" s="918"/>
      <c r="F3" s="918"/>
    </row>
    <row r="4" spans="1:6" s="2" customFormat="1" ht="12.75" customHeight="1">
      <c r="A4" s="117"/>
      <c r="B4" s="117"/>
      <c r="C4" s="918" t="s">
        <v>346</v>
      </c>
      <c r="D4" s="918"/>
      <c r="E4" s="918"/>
      <c r="F4" s="918"/>
    </row>
    <row r="5" spans="1:6" s="2" customFormat="1" ht="13.2">
      <c r="A5" s="117"/>
      <c r="B5" s="116"/>
      <c r="C5" s="116"/>
      <c r="D5" s="3"/>
      <c r="E5" s="53"/>
      <c r="F5" s="53"/>
    </row>
    <row r="6" spans="1:6" s="2" customFormat="1" ht="13.2">
      <c r="A6" s="117"/>
      <c r="B6" s="117"/>
      <c r="C6" s="918" t="s">
        <v>179</v>
      </c>
      <c r="D6" s="918"/>
      <c r="E6" s="918"/>
      <c r="F6" s="918"/>
    </row>
    <row r="7" spans="1:6" s="2" customFormat="1" ht="13.2">
      <c r="A7" s="117"/>
      <c r="B7" s="117"/>
      <c r="C7" s="918" t="s">
        <v>385</v>
      </c>
      <c r="D7" s="918"/>
      <c r="E7" s="918"/>
      <c r="F7" s="918"/>
    </row>
    <row r="8" spans="1:6" s="2" customFormat="1" ht="12.75" customHeight="1">
      <c r="A8" s="117"/>
      <c r="B8" s="116"/>
      <c r="C8" s="116"/>
      <c r="D8" s="3"/>
      <c r="E8" s="53"/>
      <c r="F8" s="53"/>
    </row>
    <row r="9" spans="1:6" s="2" customFormat="1" ht="67.5" customHeight="1">
      <c r="A9" s="117"/>
      <c r="B9" s="117"/>
      <c r="C9" s="918" t="s">
        <v>1046</v>
      </c>
      <c r="D9" s="918"/>
      <c r="E9" s="918"/>
      <c r="F9" s="918"/>
    </row>
    <row r="10" spans="1:6" s="2" customFormat="1" ht="12.75" customHeight="1">
      <c r="A10" s="117"/>
      <c r="B10" s="116"/>
      <c r="C10" s="116"/>
      <c r="D10" s="3"/>
      <c r="E10" s="53"/>
      <c r="F10" s="53"/>
    </row>
    <row r="11" spans="1:6" s="2" customFormat="1" ht="13.2">
      <c r="A11" s="117"/>
      <c r="B11" s="117"/>
      <c r="C11" s="891">
        <v>0</v>
      </c>
      <c r="D11" s="891"/>
      <c r="E11" s="891"/>
      <c r="F11" s="891"/>
    </row>
    <row r="12" spans="1:6" s="2" customFormat="1" ht="15.6">
      <c r="A12" s="117"/>
      <c r="B12" s="118"/>
      <c r="C12" s="118"/>
      <c r="D12" s="119"/>
      <c r="E12" s="53"/>
      <c r="F12" s="53"/>
    </row>
    <row r="13" spans="1:6" s="2" customFormat="1" ht="13.2">
      <c r="A13" s="117"/>
      <c r="B13" s="117"/>
      <c r="C13" s="683" t="s">
        <v>222</v>
      </c>
      <c r="D13" s="683"/>
      <c r="E13" s="683"/>
      <c r="F13" s="683"/>
    </row>
    <row r="14" spans="1:6">
      <c r="A14" s="120"/>
      <c r="B14" s="120"/>
      <c r="C14" s="683" t="s">
        <v>350</v>
      </c>
      <c r="D14" s="683"/>
      <c r="E14" s="683"/>
      <c r="F14" s="683"/>
    </row>
    <row r="15" spans="1:6" ht="15" thickBot="1"/>
    <row r="16" spans="1:6" ht="24" customHeight="1" thickTop="1">
      <c r="B16" s="916" t="s">
        <v>38</v>
      </c>
      <c r="C16" s="916" t="s">
        <v>97</v>
      </c>
      <c r="D16" s="919" t="s">
        <v>15</v>
      </c>
      <c r="E16" s="583" t="s">
        <v>350</v>
      </c>
    </row>
    <row r="17" spans="2:5" ht="24" customHeight="1" thickBot="1">
      <c r="B17" s="917"/>
      <c r="C17" s="917"/>
      <c r="D17" s="920"/>
      <c r="E17" s="582" t="s">
        <v>319</v>
      </c>
    </row>
    <row r="18" spans="2:5" ht="4.5" customHeight="1">
      <c r="B18" s="122"/>
      <c r="C18" s="122"/>
      <c r="D18" s="123"/>
      <c r="E18" s="124"/>
    </row>
    <row r="19" spans="2:5">
      <c r="B19" s="125">
        <v>1</v>
      </c>
      <c r="C19" s="125">
        <v>1</v>
      </c>
      <c r="D19" s="126" t="s">
        <v>386</v>
      </c>
      <c r="E19" s="377" t="s">
        <v>6</v>
      </c>
    </row>
    <row r="20" spans="2:5">
      <c r="B20" s="125">
        <v>2</v>
      </c>
      <c r="C20" s="125">
        <v>2</v>
      </c>
      <c r="D20" s="126" t="s">
        <v>390</v>
      </c>
      <c r="E20" s="377" t="s">
        <v>6</v>
      </c>
    </row>
    <row r="21" spans="2:5">
      <c r="B21" s="125">
        <v>3</v>
      </c>
      <c r="C21" s="125">
        <v>3</v>
      </c>
      <c r="D21" s="126" t="s">
        <v>393</v>
      </c>
      <c r="E21" s="377" t="s">
        <v>6</v>
      </c>
    </row>
    <row r="22" spans="2:5">
      <c r="B22" s="125">
        <v>4</v>
      </c>
      <c r="C22" s="125">
        <v>4</v>
      </c>
      <c r="D22" s="126" t="s">
        <v>396</v>
      </c>
      <c r="E22" s="377" t="s">
        <v>6</v>
      </c>
    </row>
    <row r="23" spans="2:5">
      <c r="B23" s="125">
        <v>5</v>
      </c>
      <c r="C23" s="125">
        <v>5</v>
      </c>
      <c r="D23" s="126" t="s">
        <v>1032</v>
      </c>
      <c r="E23" s="377" t="s">
        <v>6</v>
      </c>
    </row>
    <row r="24" spans="2:5">
      <c r="B24" s="125">
        <v>6</v>
      </c>
      <c r="C24" s="125">
        <v>6</v>
      </c>
      <c r="D24" s="126" t="s">
        <v>403</v>
      </c>
      <c r="E24" s="377" t="s">
        <v>6</v>
      </c>
    </row>
    <row r="25" spans="2:5">
      <c r="B25" s="125">
        <v>7</v>
      </c>
      <c r="C25" s="125">
        <v>7</v>
      </c>
      <c r="D25" s="126" t="s">
        <v>407</v>
      </c>
      <c r="E25" s="377" t="s">
        <v>6</v>
      </c>
    </row>
    <row r="26" spans="2:5">
      <c r="B26" s="125">
        <v>8</v>
      </c>
      <c r="C26" s="125">
        <v>8</v>
      </c>
      <c r="D26" s="126" t="s">
        <v>412</v>
      </c>
      <c r="E26" s="377" t="s">
        <v>6</v>
      </c>
    </row>
    <row r="27" spans="2:5">
      <c r="B27" s="125">
        <v>9</v>
      </c>
      <c r="C27" s="125">
        <v>9</v>
      </c>
      <c r="D27" s="126" t="s">
        <v>413</v>
      </c>
      <c r="E27" s="377" t="s">
        <v>6</v>
      </c>
    </row>
    <row r="28" spans="2:5">
      <c r="B28" s="125">
        <v>10</v>
      </c>
      <c r="C28" s="125">
        <v>10</v>
      </c>
      <c r="D28" s="126" t="s">
        <v>417</v>
      </c>
      <c r="E28" s="377" t="s">
        <v>6</v>
      </c>
    </row>
    <row r="29" spans="2:5">
      <c r="B29" s="125">
        <v>11</v>
      </c>
      <c r="C29" s="125">
        <v>11</v>
      </c>
      <c r="D29" s="126" t="s">
        <v>421</v>
      </c>
      <c r="E29" s="377" t="s">
        <v>6</v>
      </c>
    </row>
    <row r="30" spans="2:5">
      <c r="B30" s="125">
        <v>12</v>
      </c>
      <c r="C30" s="125">
        <v>12</v>
      </c>
      <c r="D30" s="126" t="s">
        <v>422</v>
      </c>
      <c r="E30" s="377" t="s">
        <v>6</v>
      </c>
    </row>
    <row r="31" spans="2:5">
      <c r="B31" s="125">
        <v>13</v>
      </c>
      <c r="C31" s="125">
        <v>13</v>
      </c>
      <c r="D31" s="126" t="s">
        <v>425</v>
      </c>
      <c r="E31" s="377" t="s">
        <v>6</v>
      </c>
    </row>
    <row r="32" spans="2:5">
      <c r="B32" s="125">
        <v>14</v>
      </c>
      <c r="C32" s="125">
        <v>14</v>
      </c>
      <c r="D32" s="126" t="s">
        <v>429</v>
      </c>
      <c r="E32" s="377" t="s">
        <v>6</v>
      </c>
    </row>
    <row r="33" spans="2:5">
      <c r="B33" s="125">
        <v>15</v>
      </c>
      <c r="C33" s="125">
        <v>15</v>
      </c>
      <c r="D33" s="126" t="s">
        <v>433</v>
      </c>
      <c r="E33" s="377" t="s">
        <v>6</v>
      </c>
    </row>
    <row r="34" spans="2:5">
      <c r="B34" s="125">
        <v>16</v>
      </c>
      <c r="C34" s="125">
        <v>16</v>
      </c>
      <c r="D34" s="126" t="s">
        <v>438</v>
      </c>
      <c r="E34" s="377" t="s">
        <v>6</v>
      </c>
    </row>
    <row r="35" spans="2:5">
      <c r="B35" s="125">
        <v>17</v>
      </c>
      <c r="C35" s="125">
        <v>17</v>
      </c>
      <c r="D35" s="126" t="s">
        <v>442</v>
      </c>
      <c r="E35" s="377" t="s">
        <v>6</v>
      </c>
    </row>
    <row r="36" spans="2:5">
      <c r="B36" s="125">
        <v>18</v>
      </c>
      <c r="C36" s="125">
        <v>18</v>
      </c>
      <c r="D36" s="126" t="s">
        <v>445</v>
      </c>
      <c r="E36" s="377" t="s">
        <v>6</v>
      </c>
    </row>
    <row r="37" spans="2:5">
      <c r="B37" s="125">
        <v>19</v>
      </c>
      <c r="C37" s="125">
        <v>19</v>
      </c>
      <c r="D37" s="126" t="s">
        <v>446</v>
      </c>
      <c r="E37" s="377" t="s">
        <v>6</v>
      </c>
    </row>
    <row r="38" spans="2:5">
      <c r="B38" s="125">
        <v>20</v>
      </c>
      <c r="C38" s="125">
        <v>20</v>
      </c>
      <c r="D38" s="126" t="s">
        <v>450</v>
      </c>
      <c r="E38" s="377" t="s">
        <v>6</v>
      </c>
    </row>
    <row r="39" spans="2:5">
      <c r="B39" s="125">
        <v>21</v>
      </c>
      <c r="C39" s="125">
        <v>21</v>
      </c>
      <c r="D39" s="126" t="s">
        <v>1033</v>
      </c>
      <c r="E39" s="377" t="s">
        <v>6</v>
      </c>
    </row>
    <row r="40" spans="2:5">
      <c r="B40" s="125">
        <v>22</v>
      </c>
      <c r="C40" s="125">
        <v>22</v>
      </c>
      <c r="D40" s="126" t="s">
        <v>456</v>
      </c>
      <c r="E40" s="377" t="s">
        <v>6</v>
      </c>
    </row>
    <row r="41" spans="2:5">
      <c r="B41" s="125">
        <v>23</v>
      </c>
      <c r="C41" s="125">
        <v>23</v>
      </c>
      <c r="D41" s="126" t="s">
        <v>1034</v>
      </c>
      <c r="E41" s="377" t="s">
        <v>6</v>
      </c>
    </row>
    <row r="42" spans="2:5">
      <c r="B42" s="125">
        <v>24</v>
      </c>
      <c r="C42" s="125">
        <v>24</v>
      </c>
      <c r="D42" s="126" t="s">
        <v>463</v>
      </c>
      <c r="E42" s="377" t="s">
        <v>6</v>
      </c>
    </row>
    <row r="43" spans="2:5">
      <c r="B43" s="125">
        <v>25</v>
      </c>
      <c r="C43" s="125">
        <v>25</v>
      </c>
      <c r="D43" s="126" t="s">
        <v>466</v>
      </c>
      <c r="E43" s="377" t="s">
        <v>6</v>
      </c>
    </row>
    <row r="44" spans="2:5">
      <c r="B44" s="125">
        <v>26</v>
      </c>
      <c r="C44" s="125">
        <v>26</v>
      </c>
      <c r="D44" s="126" t="s">
        <v>469</v>
      </c>
      <c r="E44" s="377" t="s">
        <v>6</v>
      </c>
    </row>
    <row r="45" spans="2:5">
      <c r="B45" s="125">
        <v>27</v>
      </c>
      <c r="C45" s="125">
        <v>27</v>
      </c>
      <c r="D45" s="126" t="s">
        <v>1035</v>
      </c>
      <c r="E45" s="377" t="s">
        <v>6</v>
      </c>
    </row>
    <row r="46" spans="2:5">
      <c r="B46" s="125">
        <v>28</v>
      </c>
      <c r="C46" s="125">
        <v>28</v>
      </c>
      <c r="D46" s="126" t="s">
        <v>1036</v>
      </c>
      <c r="E46" s="377" t="s">
        <v>6</v>
      </c>
    </row>
    <row r="47" spans="2:5">
      <c r="B47" s="125">
        <v>29</v>
      </c>
      <c r="C47" s="125">
        <v>29</v>
      </c>
      <c r="D47" s="126" t="s">
        <v>438</v>
      </c>
      <c r="E47" s="377" t="s">
        <v>6</v>
      </c>
    </row>
    <row r="48" spans="2:5">
      <c r="B48" s="125">
        <v>30</v>
      </c>
      <c r="C48" s="125">
        <v>30</v>
      </c>
      <c r="D48" s="126" t="s">
        <v>1037</v>
      </c>
      <c r="E48" s="377" t="s">
        <v>6</v>
      </c>
    </row>
    <row r="49" spans="2:5">
      <c r="B49" s="125">
        <v>31</v>
      </c>
      <c r="C49" s="125">
        <v>31</v>
      </c>
      <c r="D49" s="126" t="s">
        <v>479</v>
      </c>
      <c r="E49" s="377" t="s">
        <v>6</v>
      </c>
    </row>
    <row r="50" spans="2:5">
      <c r="B50" s="125">
        <v>32</v>
      </c>
      <c r="C50" s="125">
        <v>32</v>
      </c>
      <c r="D50" s="126" t="s">
        <v>483</v>
      </c>
      <c r="E50" s="377" t="s">
        <v>6</v>
      </c>
    </row>
    <row r="51" spans="2:5">
      <c r="B51" s="125">
        <v>33</v>
      </c>
      <c r="C51" s="125">
        <v>33</v>
      </c>
      <c r="D51" s="126" t="s">
        <v>486</v>
      </c>
      <c r="E51" s="377" t="s">
        <v>6</v>
      </c>
    </row>
    <row r="52" spans="2:5">
      <c r="B52" s="125">
        <v>34</v>
      </c>
      <c r="C52" s="125">
        <v>34</v>
      </c>
      <c r="D52" s="126" t="s">
        <v>491</v>
      </c>
      <c r="E52" s="377" t="s">
        <v>6</v>
      </c>
    </row>
    <row r="53" spans="2:5">
      <c r="B53" s="125">
        <v>35</v>
      </c>
      <c r="C53" s="125">
        <v>35</v>
      </c>
      <c r="D53" s="126" t="s">
        <v>494</v>
      </c>
      <c r="E53" s="377" t="s">
        <v>6</v>
      </c>
    </row>
    <row r="54" spans="2:5">
      <c r="B54" s="125">
        <v>36</v>
      </c>
      <c r="C54" s="125">
        <v>36</v>
      </c>
      <c r="D54" s="126" t="s">
        <v>497</v>
      </c>
      <c r="E54" s="377" t="s">
        <v>6</v>
      </c>
    </row>
    <row r="55" spans="2:5">
      <c r="B55" s="125">
        <v>37</v>
      </c>
      <c r="C55" s="125">
        <v>37</v>
      </c>
      <c r="D55" s="126" t="s">
        <v>501</v>
      </c>
      <c r="E55" s="377" t="s">
        <v>6</v>
      </c>
    </row>
    <row r="56" spans="2:5">
      <c r="B56" s="125">
        <v>38</v>
      </c>
      <c r="C56" s="125">
        <v>38</v>
      </c>
      <c r="D56" s="126" t="s">
        <v>1038</v>
      </c>
      <c r="E56" s="377" t="s">
        <v>6</v>
      </c>
    </row>
    <row r="57" spans="2:5">
      <c r="B57" s="125">
        <v>39</v>
      </c>
      <c r="C57" s="125">
        <v>39</v>
      </c>
      <c r="D57" s="126" t="s">
        <v>506</v>
      </c>
      <c r="E57" s="377" t="s">
        <v>6</v>
      </c>
    </row>
    <row r="58" spans="2:5">
      <c r="B58" s="125">
        <v>40</v>
      </c>
      <c r="C58" s="125">
        <v>40</v>
      </c>
      <c r="D58" s="126" t="s">
        <v>507</v>
      </c>
      <c r="E58" s="377" t="s">
        <v>6</v>
      </c>
    </row>
    <row r="59" spans="2:5">
      <c r="B59" s="125">
        <v>41</v>
      </c>
      <c r="C59" s="125">
        <v>43</v>
      </c>
      <c r="D59" s="126" t="s">
        <v>512</v>
      </c>
      <c r="E59" s="377" t="s">
        <v>6</v>
      </c>
    </row>
    <row r="60" spans="2:5">
      <c r="B60" s="125">
        <v>42</v>
      </c>
      <c r="C60" s="125">
        <v>44</v>
      </c>
      <c r="D60" s="126" t="s">
        <v>1039</v>
      </c>
      <c r="E60" s="377" t="s">
        <v>6</v>
      </c>
    </row>
    <row r="61" spans="2:5">
      <c r="B61" s="125">
        <v>43</v>
      </c>
      <c r="C61" s="125">
        <v>46</v>
      </c>
      <c r="D61" s="126" t="s">
        <v>517</v>
      </c>
      <c r="E61" s="377" t="s">
        <v>6</v>
      </c>
    </row>
    <row r="62" spans="2:5">
      <c r="B62" s="125">
        <v>44</v>
      </c>
      <c r="C62" s="125">
        <v>47</v>
      </c>
      <c r="D62" s="126" t="s">
        <v>520</v>
      </c>
      <c r="E62" s="377" t="s">
        <v>6</v>
      </c>
    </row>
    <row r="63" spans="2:5">
      <c r="B63" s="125">
        <v>45</v>
      </c>
      <c r="C63" s="125">
        <v>48</v>
      </c>
      <c r="D63" s="126" t="s">
        <v>523</v>
      </c>
      <c r="E63" s="377" t="s">
        <v>6</v>
      </c>
    </row>
    <row r="64" spans="2:5">
      <c r="B64" s="125">
        <v>46</v>
      </c>
      <c r="C64" s="125">
        <v>49</v>
      </c>
      <c r="D64" s="126" t="s">
        <v>526</v>
      </c>
      <c r="E64" s="377" t="s">
        <v>6</v>
      </c>
    </row>
    <row r="65" spans="2:5">
      <c r="B65" s="125">
        <v>47</v>
      </c>
      <c r="C65" s="125">
        <v>50</v>
      </c>
      <c r="D65" s="126" t="s">
        <v>1040</v>
      </c>
      <c r="E65" s="377" t="s">
        <v>6</v>
      </c>
    </row>
    <row r="66" spans="2:5">
      <c r="B66" s="125">
        <v>48</v>
      </c>
      <c r="C66" s="125">
        <v>51</v>
      </c>
      <c r="D66" s="126" t="s">
        <v>531</v>
      </c>
      <c r="E66" s="377" t="s">
        <v>6</v>
      </c>
    </row>
    <row r="67" spans="2:5">
      <c r="B67" s="125">
        <v>49</v>
      </c>
      <c r="C67" s="125">
        <v>52</v>
      </c>
      <c r="D67" s="126" t="s">
        <v>535</v>
      </c>
      <c r="E67" s="377" t="s">
        <v>6</v>
      </c>
    </row>
    <row r="68" spans="2:5">
      <c r="B68" s="125">
        <v>50</v>
      </c>
      <c r="C68" s="125">
        <v>53</v>
      </c>
      <c r="D68" s="126" t="s">
        <v>539</v>
      </c>
      <c r="E68" s="377" t="s">
        <v>6</v>
      </c>
    </row>
    <row r="69" spans="2:5">
      <c r="B69" s="125">
        <v>51</v>
      </c>
      <c r="C69" s="125">
        <v>55</v>
      </c>
      <c r="D69" s="126" t="s">
        <v>1041</v>
      </c>
      <c r="E69" s="377" t="s">
        <v>6</v>
      </c>
    </row>
    <row r="70" spans="2:5">
      <c r="B70" s="125">
        <v>52</v>
      </c>
      <c r="C70" s="125">
        <v>56</v>
      </c>
      <c r="D70" s="126" t="s">
        <v>544</v>
      </c>
      <c r="E70" s="377" t="s">
        <v>6</v>
      </c>
    </row>
    <row r="71" spans="2:5">
      <c r="B71" s="125">
        <v>53</v>
      </c>
      <c r="C71" s="125">
        <v>57</v>
      </c>
      <c r="D71" s="126" t="s">
        <v>548</v>
      </c>
      <c r="E71" s="377" t="s">
        <v>6</v>
      </c>
    </row>
    <row r="72" spans="2:5">
      <c r="B72" s="125">
        <v>54</v>
      </c>
      <c r="C72" s="125">
        <v>58</v>
      </c>
      <c r="D72" s="126" t="s">
        <v>1042</v>
      </c>
      <c r="E72" s="377" t="s">
        <v>6</v>
      </c>
    </row>
    <row r="73" spans="2:5">
      <c r="B73" s="125">
        <v>55</v>
      </c>
      <c r="C73" s="125">
        <v>59</v>
      </c>
      <c r="D73" s="126" t="s">
        <v>554</v>
      </c>
      <c r="E73" s="377" t="s">
        <v>6</v>
      </c>
    </row>
    <row r="74" spans="2:5">
      <c r="B74" s="125">
        <v>56</v>
      </c>
      <c r="C74" s="125">
        <v>60</v>
      </c>
      <c r="D74" s="126" t="s">
        <v>559</v>
      </c>
      <c r="E74" s="377" t="s">
        <v>6</v>
      </c>
    </row>
    <row r="75" spans="2:5">
      <c r="B75" s="125">
        <v>57</v>
      </c>
      <c r="C75" s="125">
        <v>61</v>
      </c>
      <c r="D75" s="126" t="s">
        <v>563</v>
      </c>
      <c r="E75" s="377" t="s">
        <v>6</v>
      </c>
    </row>
    <row r="76" spans="2:5">
      <c r="B76" s="125">
        <v>58</v>
      </c>
      <c r="C76" s="125">
        <v>63</v>
      </c>
      <c r="D76" s="126" t="s">
        <v>567</v>
      </c>
      <c r="E76" s="377" t="s">
        <v>6</v>
      </c>
    </row>
    <row r="77" spans="2:5">
      <c r="B77" s="125">
        <v>59</v>
      </c>
      <c r="C77" s="125">
        <v>64</v>
      </c>
      <c r="D77" s="126" t="s">
        <v>568</v>
      </c>
      <c r="E77" s="377" t="s">
        <v>6</v>
      </c>
    </row>
    <row r="78" spans="2:5">
      <c r="B78" s="125">
        <v>60</v>
      </c>
      <c r="C78" s="125">
        <v>65</v>
      </c>
      <c r="D78" s="126" t="s">
        <v>1043</v>
      </c>
      <c r="E78" s="377" t="s">
        <v>6</v>
      </c>
    </row>
    <row r="79" spans="2:5">
      <c r="B79" s="125">
        <v>61</v>
      </c>
      <c r="C79" s="125">
        <v>66</v>
      </c>
      <c r="D79" s="126" t="s">
        <v>573</v>
      </c>
      <c r="E79" s="377" t="s">
        <v>6</v>
      </c>
    </row>
    <row r="80" spans="2:5">
      <c r="B80" s="125">
        <v>62</v>
      </c>
      <c r="C80" s="125">
        <v>67</v>
      </c>
      <c r="D80" s="126" t="s">
        <v>577</v>
      </c>
      <c r="E80" s="377" t="s">
        <v>6</v>
      </c>
    </row>
    <row r="81" spans="2:5">
      <c r="B81" s="125">
        <v>63</v>
      </c>
      <c r="C81" s="125">
        <v>68</v>
      </c>
      <c r="D81" s="126" t="s">
        <v>1044</v>
      </c>
      <c r="E81" s="377" t="s">
        <v>6</v>
      </c>
    </row>
    <row r="82" spans="2:5" ht="3" customHeight="1" thickBot="1">
      <c r="B82" s="386" t="s">
        <v>231</v>
      </c>
      <c r="C82" s="386" t="s">
        <v>231</v>
      </c>
      <c r="D82" s="128"/>
      <c r="E82" s="128"/>
    </row>
    <row r="83" spans="2:5" ht="15" thickTop="1"/>
    <row r="84" spans="2:5"/>
    <row r="85" spans="2:5"/>
    <row r="86" spans="2:5"/>
    <row r="87" spans="2:5"/>
    <row r="88" spans="2:5"/>
    <row r="89" spans="2:5"/>
    <row r="90" spans="2:5"/>
    <row r="91" spans="2:5"/>
    <row r="92" spans="2:5"/>
    <row r="93" spans="2:5"/>
    <row r="94" spans="2:5"/>
    <row r="95" spans="2:5"/>
    <row r="96" spans="2:5"/>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81">
    <cfRule type="expression" dxfId="19" priority="19" stopIfTrue="1">
      <formula>MOD(ROW(),2)</formula>
    </cfRule>
  </conditionalFormatting>
  <conditionalFormatting sqref="E19:E81">
    <cfRule type="cellIs" dxfId="18" priority="16" operator="equal">
      <formula>"NO CUMPLE-2"</formula>
    </cfRule>
    <cfRule type="cellIs" dxfId="17" priority="17" operator="equal">
      <formula>"NO CUMPLE-1"</formula>
    </cfRule>
    <cfRule type="cellIs" dxfId="16" priority="18" operator="equal">
      <formula>"CUMPLE"</formula>
    </cfRule>
  </conditionalFormatting>
  <dataValidations count="2">
    <dataValidation type="list" allowBlank="1" showInputMessage="1" showErrorMessage="1" sqref="E82" xr:uid="{00000000-0002-0000-1000-000000000000}">
      <formula1>CUMPLIMIENTO</formula1>
    </dataValidation>
    <dataValidation type="list" allowBlank="1" showInputMessage="1" showErrorMessage="1" sqref="E19:E81" xr:uid="{00000000-0002-0000-10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9">
    <tabColor theme="4" tint="0.59999389629810485"/>
    <pageSetUpPr fitToPage="1"/>
  </sheetPr>
  <dimension ref="A1:P514"/>
  <sheetViews>
    <sheetView showGridLines="0" tabSelected="1" topLeftCell="A63" zoomScaleNormal="100" zoomScaleSheetLayoutView="90" workbookViewId="0">
      <selection activeCell="E74" sqref="E74"/>
    </sheetView>
  </sheetViews>
  <sheetFormatPr baseColWidth="10" defaultColWidth="0" defaultRowHeight="13.2" zeroHeight="1"/>
  <cols>
    <col min="1" max="1" width="1.33203125" style="54" customWidth="1"/>
    <col min="2" max="2" width="7.6640625" style="54" customWidth="1"/>
    <col min="3" max="3" width="11.5546875" style="54" customWidth="1"/>
    <col min="4" max="4" width="32.33203125" style="54" customWidth="1"/>
    <col min="5" max="5" width="15.6640625" style="54" bestFit="1" customWidth="1"/>
    <col min="6" max="9" width="16.109375" style="54" customWidth="1"/>
    <col min="10" max="10" width="18.33203125" style="54" customWidth="1"/>
    <col min="11" max="12" width="14.6640625" style="54" customWidth="1"/>
    <col min="13" max="13" width="11.44140625" style="54" customWidth="1"/>
    <col min="14" max="14" width="11.44140625" style="223" customWidth="1"/>
    <col min="15" max="16" width="11.44140625" style="54" customWidth="1"/>
    <col min="17" max="16384" width="11.44140625" style="54" hidden="1"/>
  </cols>
  <sheetData>
    <row r="1" spans="1:14" s="2" customFormat="1" ht="18">
      <c r="A1" s="51"/>
      <c r="B1" s="812" t="s">
        <v>0</v>
      </c>
      <c r="C1" s="812"/>
      <c r="D1" s="812"/>
      <c r="E1" s="812"/>
      <c r="F1" s="812"/>
      <c r="G1" s="812"/>
      <c r="H1" s="812"/>
      <c r="I1" s="812"/>
      <c r="J1" s="812"/>
      <c r="K1" s="812"/>
      <c r="L1" s="812"/>
      <c r="N1" s="224"/>
    </row>
    <row r="2" spans="1:14" s="2" customFormat="1" ht="18">
      <c r="A2" s="51"/>
      <c r="B2" s="812" t="s">
        <v>1</v>
      </c>
      <c r="C2" s="812"/>
      <c r="D2" s="812"/>
      <c r="E2" s="812"/>
      <c r="F2" s="812"/>
      <c r="G2" s="812"/>
      <c r="H2" s="812"/>
      <c r="I2" s="812"/>
      <c r="J2" s="812"/>
      <c r="K2" s="812"/>
      <c r="L2" s="812"/>
      <c r="N2" s="224"/>
    </row>
    <row r="3" spans="1:14" s="2" customFormat="1" ht="15.6">
      <c r="A3" s="51"/>
      <c r="B3" s="974" t="s">
        <v>355</v>
      </c>
      <c r="C3" s="974"/>
      <c r="D3" s="974"/>
      <c r="E3" s="974"/>
      <c r="F3" s="974"/>
      <c r="G3" s="974"/>
      <c r="H3" s="974"/>
      <c r="I3" s="974"/>
      <c r="J3" s="974"/>
      <c r="K3" s="974"/>
      <c r="L3" s="974"/>
      <c r="N3" s="224"/>
    </row>
    <row r="4" spans="1:14" s="2" customFormat="1" ht="15.6">
      <c r="A4" s="51"/>
      <c r="B4" s="974" t="s">
        <v>346</v>
      </c>
      <c r="C4" s="974"/>
      <c r="D4" s="974"/>
      <c r="E4" s="974"/>
      <c r="F4" s="974"/>
      <c r="G4" s="974"/>
      <c r="H4" s="974"/>
      <c r="I4" s="974"/>
      <c r="J4" s="974"/>
      <c r="K4" s="974"/>
      <c r="L4" s="974"/>
      <c r="N4" s="224"/>
    </row>
    <row r="5" spans="1:14" s="2" customFormat="1" ht="15.6">
      <c r="A5" s="51"/>
      <c r="B5" s="75"/>
      <c r="C5" s="52"/>
      <c r="D5" s="53"/>
      <c r="E5" s="3"/>
      <c r="F5" s="3"/>
      <c r="G5" s="3"/>
      <c r="H5" s="3"/>
      <c r="I5" s="3"/>
      <c r="N5" s="224"/>
    </row>
    <row r="6" spans="1:14" s="2" customFormat="1" ht="15.6">
      <c r="A6" s="51"/>
      <c r="B6" s="974" t="s">
        <v>179</v>
      </c>
      <c r="C6" s="974"/>
      <c r="D6" s="974"/>
      <c r="E6" s="974"/>
      <c r="F6" s="974"/>
      <c r="G6" s="974"/>
      <c r="H6" s="974"/>
      <c r="I6" s="974"/>
      <c r="J6" s="974"/>
      <c r="K6" s="974"/>
      <c r="L6" s="974"/>
      <c r="N6" s="224"/>
    </row>
    <row r="7" spans="1:14" s="2" customFormat="1" ht="15.6">
      <c r="A7" s="51"/>
      <c r="B7" s="974" t="s">
        <v>385</v>
      </c>
      <c r="C7" s="974"/>
      <c r="D7" s="974"/>
      <c r="E7" s="974"/>
      <c r="F7" s="974"/>
      <c r="G7" s="974"/>
      <c r="H7" s="974"/>
      <c r="I7" s="974"/>
      <c r="J7" s="974"/>
      <c r="K7" s="974"/>
      <c r="L7" s="974"/>
      <c r="N7" s="224"/>
    </row>
    <row r="8" spans="1:14" ht="15.6">
      <c r="B8" s="75"/>
      <c r="C8" s="52"/>
      <c r="D8" s="55"/>
      <c r="E8" s="55"/>
      <c r="F8" s="55"/>
      <c r="G8" s="55"/>
      <c r="H8" s="55"/>
      <c r="I8" s="55"/>
    </row>
    <row r="9" spans="1:14" ht="48.75" customHeight="1">
      <c r="B9" s="974" t="s">
        <v>1046</v>
      </c>
      <c r="C9" s="974"/>
      <c r="D9" s="974"/>
      <c r="E9" s="974"/>
      <c r="F9" s="974"/>
      <c r="G9" s="974"/>
      <c r="H9" s="974"/>
      <c r="I9" s="974"/>
      <c r="J9" s="974"/>
      <c r="K9" s="974"/>
      <c r="L9" s="974"/>
    </row>
    <row r="10" spans="1:14" ht="15.6">
      <c r="B10" s="75"/>
      <c r="C10" s="52"/>
      <c r="D10" s="55"/>
      <c r="E10" s="55"/>
      <c r="F10" s="55"/>
      <c r="G10" s="55"/>
      <c r="H10" s="55"/>
      <c r="I10" s="55"/>
    </row>
    <row r="11" spans="1:14" ht="15.6">
      <c r="B11" s="975" t="s">
        <v>1083</v>
      </c>
      <c r="C11" s="975"/>
      <c r="D11" s="975"/>
      <c r="E11" s="975"/>
      <c r="F11" s="975"/>
      <c r="G11" s="975"/>
      <c r="H11" s="975"/>
      <c r="I11" s="975"/>
      <c r="J11" s="975"/>
      <c r="K11" s="975"/>
      <c r="L11" s="975"/>
    </row>
    <row r="12" spans="1:14" ht="18">
      <c r="B12" s="976">
        <v>1</v>
      </c>
      <c r="C12" s="976"/>
      <c r="D12" s="976"/>
      <c r="E12" s="976"/>
      <c r="F12" s="976"/>
      <c r="G12" s="976"/>
      <c r="H12" s="976"/>
      <c r="I12" s="976"/>
      <c r="J12" s="976"/>
      <c r="K12" s="976"/>
      <c r="L12" s="976"/>
    </row>
    <row r="13" spans="1:14" s="460" customFormat="1" ht="13.8" thickBot="1">
      <c r="B13" s="223">
        <v>2</v>
      </c>
      <c r="C13" s="223">
        <v>3</v>
      </c>
      <c r="D13" s="223">
        <v>4</v>
      </c>
      <c r="E13" s="223">
        <v>5</v>
      </c>
      <c r="F13" s="223">
        <v>6</v>
      </c>
      <c r="G13" s="223">
        <v>7</v>
      </c>
      <c r="H13" s="223">
        <v>8</v>
      </c>
      <c r="I13" s="223">
        <v>9</v>
      </c>
      <c r="J13" s="223">
        <v>10</v>
      </c>
      <c r="K13" s="223">
        <v>11</v>
      </c>
      <c r="L13" s="223">
        <v>12</v>
      </c>
      <c r="N13" s="223"/>
    </row>
    <row r="14" spans="1:14" ht="24" customHeight="1" thickBot="1">
      <c r="B14" s="957" t="s">
        <v>223</v>
      </c>
      <c r="C14" s="958"/>
      <c r="D14" s="958"/>
      <c r="E14" s="958"/>
      <c r="F14" s="958"/>
      <c r="G14" s="958"/>
      <c r="H14" s="958"/>
      <c r="I14" s="958"/>
      <c r="J14" s="958"/>
      <c r="K14" s="958"/>
      <c r="L14" s="959"/>
    </row>
    <row r="15" spans="1:14" ht="15" customHeight="1" thickBot="1">
      <c r="B15" s="960" t="s">
        <v>38</v>
      </c>
      <c r="C15" s="962" t="s">
        <v>93</v>
      </c>
      <c r="D15" s="964" t="s">
        <v>15</v>
      </c>
      <c r="E15" s="966" t="s">
        <v>206</v>
      </c>
      <c r="F15" s="967" t="s">
        <v>207</v>
      </c>
      <c r="G15" s="966" t="s">
        <v>208</v>
      </c>
      <c r="H15" s="970" t="s">
        <v>330</v>
      </c>
      <c r="I15" s="970" t="s">
        <v>350</v>
      </c>
      <c r="J15" s="967" t="s">
        <v>235</v>
      </c>
      <c r="K15" s="973"/>
      <c r="L15" s="968" t="s">
        <v>136</v>
      </c>
    </row>
    <row r="16" spans="1:14" ht="29.25" customHeight="1" thickBot="1">
      <c r="B16" s="960"/>
      <c r="C16" s="962"/>
      <c r="D16" s="964"/>
      <c r="E16" s="964"/>
      <c r="F16" s="962"/>
      <c r="G16" s="964"/>
      <c r="H16" s="971"/>
      <c r="I16" s="971"/>
      <c r="J16" s="584" t="s">
        <v>343</v>
      </c>
      <c r="K16" s="585" t="s">
        <v>344</v>
      </c>
      <c r="L16" s="969"/>
    </row>
    <row r="17" spans="2:12" ht="18.75" customHeight="1" thickBot="1">
      <c r="B17" s="961"/>
      <c r="C17" s="963"/>
      <c r="D17" s="965"/>
      <c r="E17" s="965"/>
      <c r="F17" s="963"/>
      <c r="G17" s="965"/>
      <c r="H17" s="972"/>
      <c r="I17" s="972"/>
      <c r="J17" s="586" t="s">
        <v>134</v>
      </c>
      <c r="K17" s="587" t="s">
        <v>134</v>
      </c>
      <c r="L17" s="588" t="s">
        <v>134</v>
      </c>
    </row>
    <row r="18" spans="2:12" ht="3" customHeight="1">
      <c r="B18" s="113"/>
      <c r="C18" s="56"/>
      <c r="D18" s="57"/>
      <c r="E18" s="112"/>
      <c r="F18" s="114"/>
      <c r="G18" s="114"/>
      <c r="H18" s="114"/>
      <c r="I18" s="114"/>
      <c r="J18" s="183"/>
      <c r="K18" s="476"/>
      <c r="L18" s="478"/>
    </row>
    <row r="19" spans="2:12">
      <c r="B19" s="108">
        <v>1</v>
      </c>
      <c r="C19" s="58">
        <v>1</v>
      </c>
      <c r="D19" s="59" t="s">
        <v>386</v>
      </c>
      <c r="E19" s="61" t="s">
        <v>43</v>
      </c>
      <c r="F19" s="61" t="s">
        <v>43</v>
      </c>
      <c r="G19" s="61" t="s">
        <v>43</v>
      </c>
      <c r="H19" s="61" t="s">
        <v>43</v>
      </c>
      <c r="I19" s="61" t="s">
        <v>43</v>
      </c>
      <c r="J19" s="61" t="s">
        <v>43</v>
      </c>
      <c r="K19" s="477" t="s">
        <v>43</v>
      </c>
      <c r="L19" s="479" t="s">
        <v>43</v>
      </c>
    </row>
    <row r="20" spans="2:12">
      <c r="B20" s="108">
        <v>2</v>
      </c>
      <c r="C20" s="58">
        <v>2</v>
      </c>
      <c r="D20" s="59" t="s">
        <v>390</v>
      </c>
      <c r="E20" s="61" t="s">
        <v>162</v>
      </c>
      <c r="F20" s="61" t="s">
        <v>43</v>
      </c>
      <c r="G20" s="61" t="s">
        <v>43</v>
      </c>
      <c r="H20" s="61" t="s">
        <v>43</v>
      </c>
      <c r="I20" s="61" t="s">
        <v>43</v>
      </c>
      <c r="J20" s="61" t="s">
        <v>43</v>
      </c>
      <c r="K20" s="477" t="s">
        <v>43</v>
      </c>
      <c r="L20" s="479" t="s">
        <v>162</v>
      </c>
    </row>
    <row r="21" spans="2:12">
      <c r="B21" s="108">
        <v>3</v>
      </c>
      <c r="C21" s="58">
        <v>3</v>
      </c>
      <c r="D21" s="59" t="s">
        <v>393</v>
      </c>
      <c r="E21" s="61" t="s">
        <v>43</v>
      </c>
      <c r="F21" s="61" t="s">
        <v>43</v>
      </c>
      <c r="G21" s="61" t="s">
        <v>43</v>
      </c>
      <c r="H21" s="61" t="s">
        <v>43</v>
      </c>
      <c r="I21" s="61" t="s">
        <v>43</v>
      </c>
      <c r="J21" s="61" t="s">
        <v>43</v>
      </c>
      <c r="K21" s="477" t="s">
        <v>43</v>
      </c>
      <c r="L21" s="479" t="s">
        <v>43</v>
      </c>
    </row>
    <row r="22" spans="2:12">
      <c r="B22" s="108">
        <v>4</v>
      </c>
      <c r="C22" s="58">
        <v>4</v>
      </c>
      <c r="D22" s="59" t="s">
        <v>396</v>
      </c>
      <c r="E22" s="61" t="s">
        <v>43</v>
      </c>
      <c r="F22" s="61" t="s">
        <v>43</v>
      </c>
      <c r="G22" s="61" t="s">
        <v>43</v>
      </c>
      <c r="H22" s="61" t="s">
        <v>43</v>
      </c>
      <c r="I22" s="61" t="s">
        <v>43</v>
      </c>
      <c r="J22" s="61" t="s">
        <v>43</v>
      </c>
      <c r="K22" s="477" t="s">
        <v>43</v>
      </c>
      <c r="L22" s="479" t="s">
        <v>43</v>
      </c>
    </row>
    <row r="23" spans="2:12">
      <c r="B23" s="108">
        <v>5</v>
      </c>
      <c r="C23" s="58">
        <v>5</v>
      </c>
      <c r="D23" s="59" t="s">
        <v>1032</v>
      </c>
      <c r="E23" s="61" t="s">
        <v>43</v>
      </c>
      <c r="F23" s="61" t="s">
        <v>43</v>
      </c>
      <c r="G23" s="61" t="s">
        <v>43</v>
      </c>
      <c r="H23" s="61" t="s">
        <v>43</v>
      </c>
      <c r="I23" s="61" t="s">
        <v>43</v>
      </c>
      <c r="J23" s="61" t="s">
        <v>43</v>
      </c>
      <c r="K23" s="477" t="s">
        <v>43</v>
      </c>
      <c r="L23" s="479" t="s">
        <v>43</v>
      </c>
    </row>
    <row r="24" spans="2:12">
      <c r="B24" s="108">
        <v>6</v>
      </c>
      <c r="C24" s="58">
        <v>6</v>
      </c>
      <c r="D24" s="59" t="s">
        <v>403</v>
      </c>
      <c r="E24" s="61" t="s">
        <v>43</v>
      </c>
      <c r="F24" s="61" t="s">
        <v>43</v>
      </c>
      <c r="G24" s="61" t="s">
        <v>43</v>
      </c>
      <c r="H24" s="61" t="s">
        <v>43</v>
      </c>
      <c r="I24" s="61" t="s">
        <v>43</v>
      </c>
      <c r="J24" s="61" t="s">
        <v>43</v>
      </c>
      <c r="K24" s="477" t="s">
        <v>43</v>
      </c>
      <c r="L24" s="479" t="s">
        <v>43</v>
      </c>
    </row>
    <row r="25" spans="2:12">
      <c r="B25" s="108">
        <v>7</v>
      </c>
      <c r="C25" s="58">
        <v>7</v>
      </c>
      <c r="D25" s="59" t="s">
        <v>407</v>
      </c>
      <c r="E25" s="61" t="s">
        <v>43</v>
      </c>
      <c r="F25" s="61" t="s">
        <v>43</v>
      </c>
      <c r="G25" s="61" t="s">
        <v>43</v>
      </c>
      <c r="H25" s="61" t="s">
        <v>43</v>
      </c>
      <c r="I25" s="61" t="s">
        <v>43</v>
      </c>
      <c r="J25" s="61" t="s">
        <v>43</v>
      </c>
      <c r="K25" s="477" t="s">
        <v>43</v>
      </c>
      <c r="L25" s="479" t="s">
        <v>43</v>
      </c>
    </row>
    <row r="26" spans="2:12">
      <c r="B26" s="108">
        <v>8</v>
      </c>
      <c r="C26" s="58">
        <v>8</v>
      </c>
      <c r="D26" s="59" t="s">
        <v>412</v>
      </c>
      <c r="E26" s="61" t="s">
        <v>43</v>
      </c>
      <c r="F26" s="61" t="s">
        <v>43</v>
      </c>
      <c r="G26" s="61" t="s">
        <v>43</v>
      </c>
      <c r="H26" s="61" t="s">
        <v>43</v>
      </c>
      <c r="I26" s="61" t="s">
        <v>43</v>
      </c>
      <c r="J26" s="61" t="s">
        <v>43</v>
      </c>
      <c r="K26" s="477" t="s">
        <v>43</v>
      </c>
      <c r="L26" s="479" t="s">
        <v>43</v>
      </c>
    </row>
    <row r="27" spans="2:12">
      <c r="B27" s="108">
        <v>9</v>
      </c>
      <c r="C27" s="58">
        <v>9</v>
      </c>
      <c r="D27" s="59" t="s">
        <v>413</v>
      </c>
      <c r="E27" s="61" t="s">
        <v>43</v>
      </c>
      <c r="F27" s="61" t="s">
        <v>43</v>
      </c>
      <c r="G27" s="61" t="s">
        <v>43</v>
      </c>
      <c r="H27" s="61" t="s">
        <v>43</v>
      </c>
      <c r="I27" s="61" t="s">
        <v>43</v>
      </c>
      <c r="J27" s="61" t="s">
        <v>43</v>
      </c>
      <c r="K27" s="477" t="s">
        <v>43</v>
      </c>
      <c r="L27" s="479" t="s">
        <v>43</v>
      </c>
    </row>
    <row r="28" spans="2:12" ht="24">
      <c r="B28" s="108">
        <v>10</v>
      </c>
      <c r="C28" s="58">
        <v>10</v>
      </c>
      <c r="D28" s="59" t="s">
        <v>417</v>
      </c>
      <c r="E28" s="61" t="s">
        <v>43</v>
      </c>
      <c r="F28" s="61" t="s">
        <v>43</v>
      </c>
      <c r="G28" s="61" t="s">
        <v>43</v>
      </c>
      <c r="H28" s="61" t="s">
        <v>43</v>
      </c>
      <c r="I28" s="61" t="s">
        <v>43</v>
      </c>
      <c r="J28" s="61" t="s">
        <v>43</v>
      </c>
      <c r="K28" s="477" t="s">
        <v>43</v>
      </c>
      <c r="L28" s="479" t="s">
        <v>43</v>
      </c>
    </row>
    <row r="29" spans="2:12">
      <c r="B29" s="108">
        <v>11</v>
      </c>
      <c r="C29" s="58">
        <v>11</v>
      </c>
      <c r="D29" s="59" t="s">
        <v>421</v>
      </c>
      <c r="E29" s="61" t="s">
        <v>43</v>
      </c>
      <c r="F29" s="61" t="s">
        <v>43</v>
      </c>
      <c r="G29" s="61" t="s">
        <v>43</v>
      </c>
      <c r="H29" s="61" t="s">
        <v>43</v>
      </c>
      <c r="I29" s="61" t="s">
        <v>43</v>
      </c>
      <c r="J29" s="61" t="s">
        <v>43</v>
      </c>
      <c r="K29" s="477" t="s">
        <v>43</v>
      </c>
      <c r="L29" s="479" t="s">
        <v>43</v>
      </c>
    </row>
    <row r="30" spans="2:12">
      <c r="B30" s="108">
        <v>12</v>
      </c>
      <c r="C30" s="58">
        <v>12</v>
      </c>
      <c r="D30" s="59" t="s">
        <v>422</v>
      </c>
      <c r="E30" s="61" t="s">
        <v>43</v>
      </c>
      <c r="F30" s="61" t="s">
        <v>43</v>
      </c>
      <c r="G30" s="61" t="s">
        <v>43</v>
      </c>
      <c r="H30" s="61" t="s">
        <v>43</v>
      </c>
      <c r="I30" s="61" t="s">
        <v>43</v>
      </c>
      <c r="J30" s="61" t="s">
        <v>43</v>
      </c>
      <c r="K30" s="477" t="s">
        <v>43</v>
      </c>
      <c r="L30" s="479" t="s">
        <v>43</v>
      </c>
    </row>
    <row r="31" spans="2:12">
      <c r="B31" s="108">
        <v>13</v>
      </c>
      <c r="C31" s="58">
        <v>13</v>
      </c>
      <c r="D31" s="59" t="s">
        <v>425</v>
      </c>
      <c r="E31" s="61" t="s">
        <v>43</v>
      </c>
      <c r="F31" s="61" t="s">
        <v>43</v>
      </c>
      <c r="G31" s="61" t="s">
        <v>43</v>
      </c>
      <c r="H31" s="61" t="s">
        <v>43</v>
      </c>
      <c r="I31" s="61" t="s">
        <v>43</v>
      </c>
      <c r="J31" s="61" t="s">
        <v>43</v>
      </c>
      <c r="K31" s="477" t="s">
        <v>43</v>
      </c>
      <c r="L31" s="479" t="s">
        <v>43</v>
      </c>
    </row>
    <row r="32" spans="2:12">
      <c r="B32" s="108">
        <v>14</v>
      </c>
      <c r="C32" s="58">
        <v>14</v>
      </c>
      <c r="D32" s="59" t="s">
        <v>429</v>
      </c>
      <c r="E32" s="61" t="s">
        <v>43</v>
      </c>
      <c r="F32" s="61" t="s">
        <v>43</v>
      </c>
      <c r="G32" s="61" t="s">
        <v>43</v>
      </c>
      <c r="H32" s="61" t="s">
        <v>43</v>
      </c>
      <c r="I32" s="61" t="s">
        <v>43</v>
      </c>
      <c r="J32" s="61" t="s">
        <v>43</v>
      </c>
      <c r="K32" s="477" t="s">
        <v>43</v>
      </c>
      <c r="L32" s="479" t="s">
        <v>43</v>
      </c>
    </row>
    <row r="33" spans="2:12" ht="24">
      <c r="B33" s="108">
        <v>15</v>
      </c>
      <c r="C33" s="58">
        <v>15</v>
      </c>
      <c r="D33" s="59" t="s">
        <v>433</v>
      </c>
      <c r="E33" s="61" t="s">
        <v>43</v>
      </c>
      <c r="F33" s="61" t="s">
        <v>43</v>
      </c>
      <c r="G33" s="61" t="s">
        <v>43</v>
      </c>
      <c r="H33" s="61" t="s">
        <v>43</v>
      </c>
      <c r="I33" s="61" t="s">
        <v>43</v>
      </c>
      <c r="J33" s="61" t="s">
        <v>43</v>
      </c>
      <c r="K33" s="477" t="s">
        <v>43</v>
      </c>
      <c r="L33" s="479" t="s">
        <v>43</v>
      </c>
    </row>
    <row r="34" spans="2:12">
      <c r="B34" s="108">
        <v>16</v>
      </c>
      <c r="C34" s="58">
        <v>16</v>
      </c>
      <c r="D34" s="59" t="s">
        <v>438</v>
      </c>
      <c r="E34" s="61" t="s">
        <v>43</v>
      </c>
      <c r="F34" s="61" t="s">
        <v>43</v>
      </c>
      <c r="G34" s="61" t="s">
        <v>43</v>
      </c>
      <c r="H34" s="61" t="s">
        <v>43</v>
      </c>
      <c r="I34" s="61" t="s">
        <v>43</v>
      </c>
      <c r="J34" s="61" t="s">
        <v>43</v>
      </c>
      <c r="K34" s="477" t="s">
        <v>43</v>
      </c>
      <c r="L34" s="479" t="s">
        <v>43</v>
      </c>
    </row>
    <row r="35" spans="2:12">
      <c r="B35" s="108">
        <v>17</v>
      </c>
      <c r="C35" s="58">
        <v>17</v>
      </c>
      <c r="D35" s="59" t="s">
        <v>442</v>
      </c>
      <c r="E35" s="61" t="s">
        <v>43</v>
      </c>
      <c r="F35" s="61" t="s">
        <v>43</v>
      </c>
      <c r="G35" s="61" t="s">
        <v>43</v>
      </c>
      <c r="H35" s="61" t="s">
        <v>43</v>
      </c>
      <c r="I35" s="61" t="s">
        <v>43</v>
      </c>
      <c r="J35" s="61" t="s">
        <v>43</v>
      </c>
      <c r="K35" s="477" t="s">
        <v>43</v>
      </c>
      <c r="L35" s="479" t="s">
        <v>43</v>
      </c>
    </row>
    <row r="36" spans="2:12">
      <c r="B36" s="108">
        <v>18</v>
      </c>
      <c r="C36" s="58">
        <v>18</v>
      </c>
      <c r="D36" s="59" t="s">
        <v>445</v>
      </c>
      <c r="E36" s="61" t="s">
        <v>43</v>
      </c>
      <c r="F36" s="61" t="s">
        <v>43</v>
      </c>
      <c r="G36" s="61" t="s">
        <v>43</v>
      </c>
      <c r="H36" s="61" t="s">
        <v>43</v>
      </c>
      <c r="I36" s="61" t="s">
        <v>43</v>
      </c>
      <c r="J36" s="61" t="s">
        <v>43</v>
      </c>
      <c r="K36" s="477" t="s">
        <v>43</v>
      </c>
      <c r="L36" s="479" t="s">
        <v>43</v>
      </c>
    </row>
    <row r="37" spans="2:12">
      <c r="B37" s="108">
        <v>19</v>
      </c>
      <c r="C37" s="58">
        <v>19</v>
      </c>
      <c r="D37" s="59" t="s">
        <v>446</v>
      </c>
      <c r="E37" s="61" t="s">
        <v>43</v>
      </c>
      <c r="F37" s="61" t="s">
        <v>43</v>
      </c>
      <c r="G37" s="61" t="s">
        <v>43</v>
      </c>
      <c r="H37" s="61" t="s">
        <v>43</v>
      </c>
      <c r="I37" s="61" t="s">
        <v>43</v>
      </c>
      <c r="J37" s="61" t="s">
        <v>43</v>
      </c>
      <c r="K37" s="477" t="s">
        <v>43</v>
      </c>
      <c r="L37" s="479" t="s">
        <v>43</v>
      </c>
    </row>
    <row r="38" spans="2:12">
      <c r="B38" s="108">
        <v>20</v>
      </c>
      <c r="C38" s="58">
        <v>20</v>
      </c>
      <c r="D38" s="59" t="s">
        <v>450</v>
      </c>
      <c r="E38" s="61" t="s">
        <v>43</v>
      </c>
      <c r="F38" s="61" t="s">
        <v>43</v>
      </c>
      <c r="G38" s="61" t="s">
        <v>43</v>
      </c>
      <c r="H38" s="61" t="s">
        <v>43</v>
      </c>
      <c r="I38" s="61" t="s">
        <v>43</v>
      </c>
      <c r="J38" s="61" t="s">
        <v>43</v>
      </c>
      <c r="K38" s="477" t="s">
        <v>43</v>
      </c>
      <c r="L38" s="479" t="s">
        <v>43</v>
      </c>
    </row>
    <row r="39" spans="2:12" ht="24">
      <c r="B39" s="108">
        <v>21</v>
      </c>
      <c r="C39" s="58">
        <v>21</v>
      </c>
      <c r="D39" s="59" t="s">
        <v>1033</v>
      </c>
      <c r="E39" s="61" t="s">
        <v>43</v>
      </c>
      <c r="F39" s="61" t="s">
        <v>43</v>
      </c>
      <c r="G39" s="61" t="s">
        <v>43</v>
      </c>
      <c r="H39" s="61" t="s">
        <v>43</v>
      </c>
      <c r="I39" s="61" t="s">
        <v>43</v>
      </c>
      <c r="J39" s="61" t="s">
        <v>43</v>
      </c>
      <c r="K39" s="477" t="s">
        <v>43</v>
      </c>
      <c r="L39" s="479" t="s">
        <v>43</v>
      </c>
    </row>
    <row r="40" spans="2:12">
      <c r="B40" s="108">
        <v>22</v>
      </c>
      <c r="C40" s="58">
        <v>22</v>
      </c>
      <c r="D40" s="59" t="s">
        <v>456</v>
      </c>
      <c r="E40" s="61" t="s">
        <v>43</v>
      </c>
      <c r="F40" s="61" t="s">
        <v>43</v>
      </c>
      <c r="G40" s="61" t="s">
        <v>43</v>
      </c>
      <c r="H40" s="61" t="s">
        <v>43</v>
      </c>
      <c r="I40" s="61" t="s">
        <v>43</v>
      </c>
      <c r="J40" s="61" t="s">
        <v>43</v>
      </c>
      <c r="K40" s="477" t="s">
        <v>44</v>
      </c>
      <c r="L40" s="479" t="s">
        <v>44</v>
      </c>
    </row>
    <row r="41" spans="2:12">
      <c r="B41" s="108">
        <v>23</v>
      </c>
      <c r="C41" s="58">
        <v>23</v>
      </c>
      <c r="D41" s="59" t="s">
        <v>1034</v>
      </c>
      <c r="E41" s="61" t="s">
        <v>43</v>
      </c>
      <c r="F41" s="61" t="s">
        <v>43</v>
      </c>
      <c r="G41" s="61" t="s">
        <v>43</v>
      </c>
      <c r="H41" s="61" t="s">
        <v>43</v>
      </c>
      <c r="I41" s="61" t="s">
        <v>43</v>
      </c>
      <c r="J41" s="61" t="s">
        <v>43</v>
      </c>
      <c r="K41" s="477" t="s">
        <v>43</v>
      </c>
      <c r="L41" s="479" t="s">
        <v>43</v>
      </c>
    </row>
    <row r="42" spans="2:12">
      <c r="B42" s="108">
        <v>24</v>
      </c>
      <c r="C42" s="58">
        <v>24</v>
      </c>
      <c r="D42" s="59" t="s">
        <v>463</v>
      </c>
      <c r="E42" s="61" t="s">
        <v>43</v>
      </c>
      <c r="F42" s="61" t="s">
        <v>43</v>
      </c>
      <c r="G42" s="61" t="s">
        <v>43</v>
      </c>
      <c r="H42" s="61" t="s">
        <v>43</v>
      </c>
      <c r="I42" s="61" t="s">
        <v>43</v>
      </c>
      <c r="J42" s="61" t="s">
        <v>43</v>
      </c>
      <c r="K42" s="477" t="s">
        <v>43</v>
      </c>
      <c r="L42" s="479" t="s">
        <v>43</v>
      </c>
    </row>
    <row r="43" spans="2:12">
      <c r="B43" s="108">
        <v>25</v>
      </c>
      <c r="C43" s="58">
        <v>25</v>
      </c>
      <c r="D43" s="59" t="s">
        <v>466</v>
      </c>
      <c r="E43" s="61" t="s">
        <v>43</v>
      </c>
      <c r="F43" s="61" t="s">
        <v>43</v>
      </c>
      <c r="G43" s="61" t="s">
        <v>43</v>
      </c>
      <c r="H43" s="61" t="s">
        <v>43</v>
      </c>
      <c r="I43" s="61" t="s">
        <v>43</v>
      </c>
      <c r="J43" s="61" t="s">
        <v>43</v>
      </c>
      <c r="K43" s="477" t="s">
        <v>43</v>
      </c>
      <c r="L43" s="479" t="s">
        <v>43</v>
      </c>
    </row>
    <row r="44" spans="2:12">
      <c r="B44" s="108">
        <v>26</v>
      </c>
      <c r="C44" s="58">
        <v>26</v>
      </c>
      <c r="D44" s="59" t="s">
        <v>469</v>
      </c>
      <c r="E44" s="61" t="s">
        <v>43</v>
      </c>
      <c r="F44" s="61" t="s">
        <v>43</v>
      </c>
      <c r="G44" s="61" t="s">
        <v>43</v>
      </c>
      <c r="H44" s="61" t="s">
        <v>43</v>
      </c>
      <c r="I44" s="61" t="s">
        <v>43</v>
      </c>
      <c r="J44" s="61" t="s">
        <v>43</v>
      </c>
      <c r="K44" s="477" t="s">
        <v>43</v>
      </c>
      <c r="L44" s="479" t="s">
        <v>43</v>
      </c>
    </row>
    <row r="45" spans="2:12" ht="24">
      <c r="B45" s="108">
        <v>27</v>
      </c>
      <c r="C45" s="58">
        <v>27</v>
      </c>
      <c r="D45" s="59" t="s">
        <v>1035</v>
      </c>
      <c r="E45" s="61" t="s">
        <v>43</v>
      </c>
      <c r="F45" s="61" t="s">
        <v>43</v>
      </c>
      <c r="G45" s="61" t="s">
        <v>43</v>
      </c>
      <c r="H45" s="61" t="s">
        <v>43</v>
      </c>
      <c r="I45" s="61" t="s">
        <v>43</v>
      </c>
      <c r="J45" s="61" t="s">
        <v>44</v>
      </c>
      <c r="K45" s="477" t="s">
        <v>44</v>
      </c>
      <c r="L45" s="479" t="s">
        <v>44</v>
      </c>
    </row>
    <row r="46" spans="2:12">
      <c r="B46" s="108">
        <v>28</v>
      </c>
      <c r="C46" s="58">
        <v>28</v>
      </c>
      <c r="D46" s="59" t="s">
        <v>1036</v>
      </c>
      <c r="E46" s="61" t="s">
        <v>43</v>
      </c>
      <c r="F46" s="61" t="s">
        <v>43</v>
      </c>
      <c r="G46" s="61" t="s">
        <v>43</v>
      </c>
      <c r="H46" s="61" t="s">
        <v>43</v>
      </c>
      <c r="I46" s="61" t="s">
        <v>43</v>
      </c>
      <c r="J46" s="61" t="s">
        <v>43</v>
      </c>
      <c r="K46" s="477" t="s">
        <v>43</v>
      </c>
      <c r="L46" s="479" t="s">
        <v>43</v>
      </c>
    </row>
    <row r="47" spans="2:12">
      <c r="B47" s="108">
        <v>29</v>
      </c>
      <c r="C47" s="58">
        <v>29</v>
      </c>
      <c r="D47" s="59" t="s">
        <v>438</v>
      </c>
      <c r="E47" s="61" t="s">
        <v>43</v>
      </c>
      <c r="F47" s="61" t="s">
        <v>43</v>
      </c>
      <c r="G47" s="61" t="s">
        <v>43</v>
      </c>
      <c r="H47" s="61" t="s">
        <v>43</v>
      </c>
      <c r="I47" s="61" t="s">
        <v>43</v>
      </c>
      <c r="J47" s="61" t="s">
        <v>43</v>
      </c>
      <c r="K47" s="477" t="s">
        <v>43</v>
      </c>
      <c r="L47" s="479" t="s">
        <v>43</v>
      </c>
    </row>
    <row r="48" spans="2:12">
      <c r="B48" s="108">
        <v>30</v>
      </c>
      <c r="C48" s="58">
        <v>30</v>
      </c>
      <c r="D48" s="59" t="s">
        <v>1037</v>
      </c>
      <c r="E48" s="61" t="s">
        <v>43</v>
      </c>
      <c r="F48" s="61" t="s">
        <v>43</v>
      </c>
      <c r="G48" s="61" t="s">
        <v>43</v>
      </c>
      <c r="H48" s="61" t="s">
        <v>43</v>
      </c>
      <c r="I48" s="61" t="s">
        <v>43</v>
      </c>
      <c r="J48" s="61" t="s">
        <v>43</v>
      </c>
      <c r="K48" s="477" t="s">
        <v>43</v>
      </c>
      <c r="L48" s="479" t="s">
        <v>43</v>
      </c>
    </row>
    <row r="49" spans="2:12">
      <c r="B49" s="108">
        <v>31</v>
      </c>
      <c r="C49" s="58">
        <v>31</v>
      </c>
      <c r="D49" s="59" t="s">
        <v>479</v>
      </c>
      <c r="E49" s="61" t="s">
        <v>43</v>
      </c>
      <c r="F49" s="61" t="s">
        <v>43</v>
      </c>
      <c r="G49" s="61" t="s">
        <v>43</v>
      </c>
      <c r="H49" s="61" t="s">
        <v>43</v>
      </c>
      <c r="I49" s="61" t="s">
        <v>43</v>
      </c>
      <c r="J49" s="61" t="s">
        <v>43</v>
      </c>
      <c r="K49" s="477" t="s">
        <v>43</v>
      </c>
      <c r="L49" s="479" t="s">
        <v>43</v>
      </c>
    </row>
    <row r="50" spans="2:12">
      <c r="B50" s="108">
        <v>32</v>
      </c>
      <c r="C50" s="58">
        <v>32</v>
      </c>
      <c r="D50" s="59" t="s">
        <v>483</v>
      </c>
      <c r="E50" s="61" t="s">
        <v>43</v>
      </c>
      <c r="F50" s="61" t="s">
        <v>43</v>
      </c>
      <c r="G50" s="61" t="s">
        <v>43</v>
      </c>
      <c r="H50" s="61" t="s">
        <v>43</v>
      </c>
      <c r="I50" s="61" t="s">
        <v>43</v>
      </c>
      <c r="J50" s="61" t="s">
        <v>43</v>
      </c>
      <c r="K50" s="477" t="s">
        <v>43</v>
      </c>
      <c r="L50" s="479" t="s">
        <v>43</v>
      </c>
    </row>
    <row r="51" spans="2:12">
      <c r="B51" s="108">
        <v>33</v>
      </c>
      <c r="C51" s="58">
        <v>33</v>
      </c>
      <c r="D51" s="59" t="s">
        <v>486</v>
      </c>
      <c r="E51" s="61" t="s">
        <v>43</v>
      </c>
      <c r="F51" s="61" t="s">
        <v>43</v>
      </c>
      <c r="G51" s="61" t="s">
        <v>43</v>
      </c>
      <c r="H51" s="61" t="s">
        <v>43</v>
      </c>
      <c r="I51" s="61" t="s">
        <v>43</v>
      </c>
      <c r="J51" s="61" t="s">
        <v>43</v>
      </c>
      <c r="K51" s="477" t="s">
        <v>43</v>
      </c>
      <c r="L51" s="479" t="s">
        <v>43</v>
      </c>
    </row>
    <row r="52" spans="2:12">
      <c r="B52" s="108">
        <v>34</v>
      </c>
      <c r="C52" s="58">
        <v>34</v>
      </c>
      <c r="D52" s="59" t="s">
        <v>491</v>
      </c>
      <c r="E52" s="61" t="s">
        <v>43</v>
      </c>
      <c r="F52" s="61" t="s">
        <v>43</v>
      </c>
      <c r="G52" s="61" t="s">
        <v>43</v>
      </c>
      <c r="H52" s="61" t="s">
        <v>43</v>
      </c>
      <c r="I52" s="61" t="s">
        <v>43</v>
      </c>
      <c r="J52" s="61" t="s">
        <v>43</v>
      </c>
      <c r="K52" s="477" t="s">
        <v>43</v>
      </c>
      <c r="L52" s="479" t="s">
        <v>43</v>
      </c>
    </row>
    <row r="53" spans="2:12">
      <c r="B53" s="108">
        <v>35</v>
      </c>
      <c r="C53" s="58">
        <v>35</v>
      </c>
      <c r="D53" s="59" t="s">
        <v>494</v>
      </c>
      <c r="E53" s="61" t="s">
        <v>43</v>
      </c>
      <c r="F53" s="61" t="s">
        <v>43</v>
      </c>
      <c r="G53" s="61" t="s">
        <v>43</v>
      </c>
      <c r="H53" s="61" t="s">
        <v>43</v>
      </c>
      <c r="I53" s="61" t="s">
        <v>43</v>
      </c>
      <c r="J53" s="61" t="s">
        <v>43</v>
      </c>
      <c r="K53" s="477" t="s">
        <v>43</v>
      </c>
      <c r="L53" s="479" t="s">
        <v>43</v>
      </c>
    </row>
    <row r="54" spans="2:12">
      <c r="B54" s="108">
        <v>36</v>
      </c>
      <c r="C54" s="58">
        <v>36</v>
      </c>
      <c r="D54" s="59" t="s">
        <v>497</v>
      </c>
      <c r="E54" s="61" t="s">
        <v>43</v>
      </c>
      <c r="F54" s="61" t="s">
        <v>43</v>
      </c>
      <c r="G54" s="61" t="s">
        <v>43</v>
      </c>
      <c r="H54" s="61" t="s">
        <v>43</v>
      </c>
      <c r="I54" s="61" t="s">
        <v>43</v>
      </c>
      <c r="J54" s="61" t="s">
        <v>43</v>
      </c>
      <c r="K54" s="477" t="s">
        <v>43</v>
      </c>
      <c r="L54" s="479" t="s">
        <v>43</v>
      </c>
    </row>
    <row r="55" spans="2:12">
      <c r="B55" s="108">
        <v>37</v>
      </c>
      <c r="C55" s="58">
        <v>37</v>
      </c>
      <c r="D55" s="59" t="s">
        <v>501</v>
      </c>
      <c r="E55" s="61" t="s">
        <v>43</v>
      </c>
      <c r="F55" s="61" t="s">
        <v>43</v>
      </c>
      <c r="G55" s="61" t="s">
        <v>43</v>
      </c>
      <c r="H55" s="61" t="s">
        <v>43</v>
      </c>
      <c r="I55" s="61" t="s">
        <v>43</v>
      </c>
      <c r="J55" s="61" t="s">
        <v>43</v>
      </c>
      <c r="K55" s="477" t="s">
        <v>43</v>
      </c>
      <c r="L55" s="479" t="s">
        <v>43</v>
      </c>
    </row>
    <row r="56" spans="2:12">
      <c r="B56" s="108">
        <v>38</v>
      </c>
      <c r="C56" s="58">
        <v>38</v>
      </c>
      <c r="D56" s="59" t="s">
        <v>1038</v>
      </c>
      <c r="E56" s="61" t="s">
        <v>43</v>
      </c>
      <c r="F56" s="61" t="s">
        <v>43</v>
      </c>
      <c r="G56" s="61" t="s">
        <v>43</v>
      </c>
      <c r="H56" s="61" t="s">
        <v>43</v>
      </c>
      <c r="I56" s="61" t="s">
        <v>43</v>
      </c>
      <c r="J56" s="61" t="s">
        <v>43</v>
      </c>
      <c r="K56" s="477" t="s">
        <v>43</v>
      </c>
      <c r="L56" s="479" t="s">
        <v>43</v>
      </c>
    </row>
    <row r="57" spans="2:12">
      <c r="B57" s="108">
        <v>39</v>
      </c>
      <c r="C57" s="58">
        <v>39</v>
      </c>
      <c r="D57" s="59" t="s">
        <v>506</v>
      </c>
      <c r="E57" s="61" t="s">
        <v>43</v>
      </c>
      <c r="F57" s="61" t="s">
        <v>43</v>
      </c>
      <c r="G57" s="61" t="s">
        <v>43</v>
      </c>
      <c r="H57" s="61" t="s">
        <v>43</v>
      </c>
      <c r="I57" s="61" t="s">
        <v>43</v>
      </c>
      <c r="J57" s="61" t="s">
        <v>43</v>
      </c>
      <c r="K57" s="477" t="s">
        <v>43</v>
      </c>
      <c r="L57" s="479" t="s">
        <v>43</v>
      </c>
    </row>
    <row r="58" spans="2:12">
      <c r="B58" s="108">
        <v>40</v>
      </c>
      <c r="C58" s="58">
        <v>40</v>
      </c>
      <c r="D58" s="59" t="s">
        <v>507</v>
      </c>
      <c r="E58" s="61" t="s">
        <v>43</v>
      </c>
      <c r="F58" s="61" t="s">
        <v>43</v>
      </c>
      <c r="G58" s="61" t="s">
        <v>43</v>
      </c>
      <c r="H58" s="61" t="s">
        <v>43</v>
      </c>
      <c r="I58" s="61" t="s">
        <v>43</v>
      </c>
      <c r="J58" s="61" t="s">
        <v>43</v>
      </c>
      <c r="K58" s="477" t="s">
        <v>43</v>
      </c>
      <c r="L58" s="479" t="s">
        <v>43</v>
      </c>
    </row>
    <row r="59" spans="2:12">
      <c r="B59" s="108">
        <v>41</v>
      </c>
      <c r="C59" s="58">
        <v>43</v>
      </c>
      <c r="D59" s="59" t="s">
        <v>512</v>
      </c>
      <c r="E59" s="61" t="s">
        <v>43</v>
      </c>
      <c r="F59" s="61" t="s">
        <v>43</v>
      </c>
      <c r="G59" s="61" t="s">
        <v>43</v>
      </c>
      <c r="H59" s="61" t="s">
        <v>43</v>
      </c>
      <c r="I59" s="61" t="s">
        <v>43</v>
      </c>
      <c r="J59" s="61" t="s">
        <v>43</v>
      </c>
      <c r="K59" s="477" t="s">
        <v>43</v>
      </c>
      <c r="L59" s="479" t="s">
        <v>43</v>
      </c>
    </row>
    <row r="60" spans="2:12">
      <c r="B60" s="108">
        <v>42</v>
      </c>
      <c r="C60" s="58">
        <v>44</v>
      </c>
      <c r="D60" s="59" t="s">
        <v>1039</v>
      </c>
      <c r="E60" s="61" t="s">
        <v>43</v>
      </c>
      <c r="F60" s="61" t="s">
        <v>43</v>
      </c>
      <c r="G60" s="61" t="s">
        <v>43</v>
      </c>
      <c r="H60" s="61" t="s">
        <v>43</v>
      </c>
      <c r="I60" s="61" t="s">
        <v>43</v>
      </c>
      <c r="J60" s="61" t="s">
        <v>43</v>
      </c>
      <c r="K60" s="477" t="s">
        <v>43</v>
      </c>
      <c r="L60" s="479" t="s">
        <v>43</v>
      </c>
    </row>
    <row r="61" spans="2:12">
      <c r="B61" s="108">
        <v>43</v>
      </c>
      <c r="C61" s="58">
        <v>46</v>
      </c>
      <c r="D61" s="59" t="s">
        <v>517</v>
      </c>
      <c r="E61" s="61" t="s">
        <v>43</v>
      </c>
      <c r="F61" s="61" t="s">
        <v>43</v>
      </c>
      <c r="G61" s="61" t="s">
        <v>43</v>
      </c>
      <c r="H61" s="61" t="s">
        <v>43</v>
      </c>
      <c r="I61" s="61" t="s">
        <v>43</v>
      </c>
      <c r="J61" s="61" t="s">
        <v>44</v>
      </c>
      <c r="K61" s="477" t="s">
        <v>44</v>
      </c>
      <c r="L61" s="479" t="s">
        <v>44</v>
      </c>
    </row>
    <row r="62" spans="2:12">
      <c r="B62" s="108">
        <v>44</v>
      </c>
      <c r="C62" s="58">
        <v>47</v>
      </c>
      <c r="D62" s="59" t="s">
        <v>520</v>
      </c>
      <c r="E62" s="61" t="s">
        <v>43</v>
      </c>
      <c r="F62" s="61" t="s">
        <v>43</v>
      </c>
      <c r="G62" s="61" t="s">
        <v>43</v>
      </c>
      <c r="H62" s="61" t="s">
        <v>43</v>
      </c>
      <c r="I62" s="61" t="s">
        <v>43</v>
      </c>
      <c r="J62" s="61" t="s">
        <v>43</v>
      </c>
      <c r="K62" s="477" t="s">
        <v>43</v>
      </c>
      <c r="L62" s="479" t="s">
        <v>43</v>
      </c>
    </row>
    <row r="63" spans="2:12">
      <c r="B63" s="108">
        <v>45</v>
      </c>
      <c r="C63" s="58">
        <v>48</v>
      </c>
      <c r="D63" s="59" t="s">
        <v>523</v>
      </c>
      <c r="E63" s="61" t="s">
        <v>43</v>
      </c>
      <c r="F63" s="61" t="s">
        <v>43</v>
      </c>
      <c r="G63" s="61" t="s">
        <v>43</v>
      </c>
      <c r="H63" s="61" t="s">
        <v>43</v>
      </c>
      <c r="I63" s="61" t="s">
        <v>43</v>
      </c>
      <c r="J63" s="61" t="s">
        <v>43</v>
      </c>
      <c r="K63" s="477" t="s">
        <v>43</v>
      </c>
      <c r="L63" s="479" t="s">
        <v>43</v>
      </c>
    </row>
    <row r="64" spans="2:12">
      <c r="B64" s="108">
        <v>46</v>
      </c>
      <c r="C64" s="58">
        <v>49</v>
      </c>
      <c r="D64" s="59" t="s">
        <v>526</v>
      </c>
      <c r="E64" s="61" t="s">
        <v>43</v>
      </c>
      <c r="F64" s="61" t="s">
        <v>43</v>
      </c>
      <c r="G64" s="61" t="s">
        <v>43</v>
      </c>
      <c r="H64" s="61" t="s">
        <v>43</v>
      </c>
      <c r="I64" s="61" t="s">
        <v>43</v>
      </c>
      <c r="J64" s="61" t="s">
        <v>43</v>
      </c>
      <c r="K64" s="477" t="s">
        <v>43</v>
      </c>
      <c r="L64" s="479" t="s">
        <v>43</v>
      </c>
    </row>
    <row r="65" spans="2:12">
      <c r="B65" s="108">
        <v>47</v>
      </c>
      <c r="C65" s="58">
        <v>50</v>
      </c>
      <c r="D65" s="59" t="s">
        <v>1040</v>
      </c>
      <c r="E65" s="61" t="s">
        <v>43</v>
      </c>
      <c r="F65" s="61" t="s">
        <v>43</v>
      </c>
      <c r="G65" s="61" t="s">
        <v>43</v>
      </c>
      <c r="H65" s="61" t="s">
        <v>43</v>
      </c>
      <c r="I65" s="61" t="s">
        <v>43</v>
      </c>
      <c r="J65" s="61" t="s">
        <v>43</v>
      </c>
      <c r="K65" s="477" t="s">
        <v>43</v>
      </c>
      <c r="L65" s="479" t="s">
        <v>43</v>
      </c>
    </row>
    <row r="66" spans="2:12">
      <c r="B66" s="108">
        <v>48</v>
      </c>
      <c r="C66" s="58">
        <v>51</v>
      </c>
      <c r="D66" s="59" t="s">
        <v>531</v>
      </c>
      <c r="E66" s="61" t="s">
        <v>43</v>
      </c>
      <c r="F66" s="61" t="s">
        <v>43</v>
      </c>
      <c r="G66" s="61" t="s">
        <v>43</v>
      </c>
      <c r="H66" s="61" t="s">
        <v>43</v>
      </c>
      <c r="I66" s="61" t="s">
        <v>43</v>
      </c>
      <c r="J66" s="61" t="s">
        <v>43</v>
      </c>
      <c r="K66" s="477" t="s">
        <v>43</v>
      </c>
      <c r="L66" s="479" t="s">
        <v>43</v>
      </c>
    </row>
    <row r="67" spans="2:12">
      <c r="B67" s="108">
        <v>49</v>
      </c>
      <c r="C67" s="58">
        <v>52</v>
      </c>
      <c r="D67" s="59" t="s">
        <v>535</v>
      </c>
      <c r="E67" s="61" t="s">
        <v>43</v>
      </c>
      <c r="F67" s="61" t="s">
        <v>43</v>
      </c>
      <c r="G67" s="61" t="s">
        <v>43</v>
      </c>
      <c r="H67" s="61" t="s">
        <v>43</v>
      </c>
      <c r="I67" s="61" t="s">
        <v>43</v>
      </c>
      <c r="J67" s="61" t="s">
        <v>43</v>
      </c>
      <c r="K67" s="477" t="s">
        <v>43</v>
      </c>
      <c r="L67" s="479" t="s">
        <v>43</v>
      </c>
    </row>
    <row r="68" spans="2:12">
      <c r="B68" s="108">
        <v>50</v>
      </c>
      <c r="C68" s="58">
        <v>53</v>
      </c>
      <c r="D68" s="59" t="s">
        <v>539</v>
      </c>
      <c r="E68" s="61" t="s">
        <v>43</v>
      </c>
      <c r="F68" s="61" t="s">
        <v>43</v>
      </c>
      <c r="G68" s="61" t="s">
        <v>43</v>
      </c>
      <c r="H68" s="61" t="s">
        <v>43</v>
      </c>
      <c r="I68" s="61" t="s">
        <v>43</v>
      </c>
      <c r="J68" s="61" t="s">
        <v>43</v>
      </c>
      <c r="K68" s="477" t="s">
        <v>43</v>
      </c>
      <c r="L68" s="479" t="s">
        <v>43</v>
      </c>
    </row>
    <row r="69" spans="2:12">
      <c r="B69" s="108">
        <v>51</v>
      </c>
      <c r="C69" s="58">
        <v>55</v>
      </c>
      <c r="D69" s="59" t="s">
        <v>1041</v>
      </c>
      <c r="E69" s="61" t="s">
        <v>43</v>
      </c>
      <c r="F69" s="61" t="s">
        <v>43</v>
      </c>
      <c r="G69" s="61" t="s">
        <v>43</v>
      </c>
      <c r="H69" s="61" t="s">
        <v>43</v>
      </c>
      <c r="I69" s="61" t="s">
        <v>43</v>
      </c>
      <c r="J69" s="61" t="s">
        <v>43</v>
      </c>
      <c r="K69" s="477" t="s">
        <v>43</v>
      </c>
      <c r="L69" s="479" t="s">
        <v>43</v>
      </c>
    </row>
    <row r="70" spans="2:12" ht="24">
      <c r="B70" s="108">
        <v>52</v>
      </c>
      <c r="C70" s="58">
        <v>56</v>
      </c>
      <c r="D70" s="59" t="s">
        <v>544</v>
      </c>
      <c r="E70" s="61" t="s">
        <v>43</v>
      </c>
      <c r="F70" s="61" t="s">
        <v>43</v>
      </c>
      <c r="G70" s="61" t="s">
        <v>43</v>
      </c>
      <c r="H70" s="61" t="s">
        <v>43</v>
      </c>
      <c r="I70" s="61" t="s">
        <v>43</v>
      </c>
      <c r="J70" s="61" t="s">
        <v>43</v>
      </c>
      <c r="K70" s="477" t="s">
        <v>43</v>
      </c>
      <c r="L70" s="479" t="s">
        <v>43</v>
      </c>
    </row>
    <row r="71" spans="2:12" ht="24">
      <c r="B71" s="108">
        <v>53</v>
      </c>
      <c r="C71" s="58">
        <v>57</v>
      </c>
      <c r="D71" s="59" t="s">
        <v>548</v>
      </c>
      <c r="E71" s="61" t="s">
        <v>43</v>
      </c>
      <c r="F71" s="61" t="s">
        <v>43</v>
      </c>
      <c r="G71" s="61" t="s">
        <v>43</v>
      </c>
      <c r="H71" s="61" t="s">
        <v>43</v>
      </c>
      <c r="I71" s="61" t="s">
        <v>43</v>
      </c>
      <c r="J71" s="61" t="s">
        <v>43</v>
      </c>
      <c r="K71" s="477" t="s">
        <v>43</v>
      </c>
      <c r="L71" s="479" t="s">
        <v>43</v>
      </c>
    </row>
    <row r="72" spans="2:12">
      <c r="B72" s="108">
        <v>54</v>
      </c>
      <c r="C72" s="58">
        <v>58</v>
      </c>
      <c r="D72" s="59" t="s">
        <v>1042</v>
      </c>
      <c r="E72" s="61" t="s">
        <v>43</v>
      </c>
      <c r="F72" s="61" t="s">
        <v>43</v>
      </c>
      <c r="G72" s="61" t="s">
        <v>43</v>
      </c>
      <c r="H72" s="61" t="s">
        <v>43</v>
      </c>
      <c r="I72" s="61" t="s">
        <v>43</v>
      </c>
      <c r="J72" s="61" t="s">
        <v>43</v>
      </c>
      <c r="K72" s="477" t="s">
        <v>43</v>
      </c>
      <c r="L72" s="479" t="s">
        <v>43</v>
      </c>
    </row>
    <row r="73" spans="2:12" ht="24">
      <c r="B73" s="108">
        <v>55</v>
      </c>
      <c r="C73" s="58">
        <v>59</v>
      </c>
      <c r="D73" s="59" t="s">
        <v>554</v>
      </c>
      <c r="E73" s="61" t="s">
        <v>43</v>
      </c>
      <c r="F73" s="61" t="s">
        <v>162</v>
      </c>
      <c r="G73" s="61" t="s">
        <v>162</v>
      </c>
      <c r="H73" s="61" t="s">
        <v>43</v>
      </c>
      <c r="I73" s="61" t="s">
        <v>43</v>
      </c>
      <c r="J73" s="61" t="s">
        <v>43</v>
      </c>
      <c r="K73" s="477" t="s">
        <v>44</v>
      </c>
      <c r="L73" s="479" t="s">
        <v>44</v>
      </c>
    </row>
    <row r="74" spans="2:12">
      <c r="B74" s="108">
        <v>56</v>
      </c>
      <c r="C74" s="58">
        <v>60</v>
      </c>
      <c r="D74" s="59" t="s">
        <v>559</v>
      </c>
      <c r="E74" s="61" t="s">
        <v>43</v>
      </c>
      <c r="F74" s="61" t="s">
        <v>43</v>
      </c>
      <c r="G74" s="61" t="s">
        <v>43</v>
      </c>
      <c r="H74" s="61" t="s">
        <v>43</v>
      </c>
      <c r="I74" s="61" t="s">
        <v>43</v>
      </c>
      <c r="J74" s="61" t="s">
        <v>43</v>
      </c>
      <c r="K74" s="477" t="s">
        <v>43</v>
      </c>
      <c r="L74" s="479" t="s">
        <v>162</v>
      </c>
    </row>
    <row r="75" spans="2:12">
      <c r="B75" s="108">
        <v>57</v>
      </c>
      <c r="C75" s="58">
        <v>61</v>
      </c>
      <c r="D75" s="59" t="s">
        <v>563</v>
      </c>
      <c r="E75" s="61" t="s">
        <v>43</v>
      </c>
      <c r="F75" s="61" t="s">
        <v>43</v>
      </c>
      <c r="G75" s="61" t="s">
        <v>43</v>
      </c>
      <c r="H75" s="61" t="s">
        <v>43</v>
      </c>
      <c r="I75" s="61" t="s">
        <v>43</v>
      </c>
      <c r="J75" s="61" t="s">
        <v>43</v>
      </c>
      <c r="K75" s="477" t="s">
        <v>43</v>
      </c>
      <c r="L75" s="479" t="s">
        <v>43</v>
      </c>
    </row>
    <row r="76" spans="2:12">
      <c r="B76" s="108">
        <v>58</v>
      </c>
      <c r="C76" s="58">
        <v>63</v>
      </c>
      <c r="D76" s="59" t="s">
        <v>567</v>
      </c>
      <c r="E76" s="61" t="s">
        <v>43</v>
      </c>
      <c r="F76" s="61" t="s">
        <v>43</v>
      </c>
      <c r="G76" s="61" t="s">
        <v>43</v>
      </c>
      <c r="H76" s="61" t="s">
        <v>43</v>
      </c>
      <c r="I76" s="61" t="s">
        <v>43</v>
      </c>
      <c r="J76" s="61" t="s">
        <v>43</v>
      </c>
      <c r="K76" s="477" t="s">
        <v>43</v>
      </c>
      <c r="L76" s="479" t="s">
        <v>43</v>
      </c>
    </row>
    <row r="77" spans="2:12" ht="24">
      <c r="B77" s="108">
        <v>59</v>
      </c>
      <c r="C77" s="58">
        <v>64</v>
      </c>
      <c r="D77" s="59" t="s">
        <v>568</v>
      </c>
      <c r="E77" s="61" t="s">
        <v>43</v>
      </c>
      <c r="F77" s="61" t="s">
        <v>43</v>
      </c>
      <c r="G77" s="61" t="s">
        <v>43</v>
      </c>
      <c r="H77" s="61" t="s">
        <v>43</v>
      </c>
      <c r="I77" s="61" t="s">
        <v>43</v>
      </c>
      <c r="J77" s="61" t="s">
        <v>43</v>
      </c>
      <c r="K77" s="477" t="s">
        <v>43</v>
      </c>
      <c r="L77" s="479" t="s">
        <v>43</v>
      </c>
    </row>
    <row r="78" spans="2:12" ht="24">
      <c r="B78" s="108">
        <v>60</v>
      </c>
      <c r="C78" s="58">
        <v>65</v>
      </c>
      <c r="D78" s="59" t="s">
        <v>1043</v>
      </c>
      <c r="E78" s="61" t="s">
        <v>43</v>
      </c>
      <c r="F78" s="61" t="s">
        <v>43</v>
      </c>
      <c r="G78" s="61" t="s">
        <v>43</v>
      </c>
      <c r="H78" s="61" t="s">
        <v>43</v>
      </c>
      <c r="I78" s="61" t="s">
        <v>43</v>
      </c>
      <c r="J78" s="61" t="s">
        <v>43</v>
      </c>
      <c r="K78" s="477" t="s">
        <v>43</v>
      </c>
      <c r="L78" s="479" t="s">
        <v>43</v>
      </c>
    </row>
    <row r="79" spans="2:12">
      <c r="B79" s="108">
        <v>61</v>
      </c>
      <c r="C79" s="58">
        <v>66</v>
      </c>
      <c r="D79" s="59" t="s">
        <v>573</v>
      </c>
      <c r="E79" s="61" t="s">
        <v>43</v>
      </c>
      <c r="F79" s="61" t="s">
        <v>43</v>
      </c>
      <c r="G79" s="61" t="s">
        <v>43</v>
      </c>
      <c r="H79" s="61" t="s">
        <v>43</v>
      </c>
      <c r="I79" s="61" t="s">
        <v>43</v>
      </c>
      <c r="J79" s="61" t="s">
        <v>43</v>
      </c>
      <c r="K79" s="477" t="s">
        <v>43</v>
      </c>
      <c r="L79" s="479" t="s">
        <v>43</v>
      </c>
    </row>
    <row r="80" spans="2:12">
      <c r="B80" s="108">
        <v>62</v>
      </c>
      <c r="C80" s="58">
        <v>67</v>
      </c>
      <c r="D80" s="59" t="s">
        <v>577</v>
      </c>
      <c r="E80" s="61" t="s">
        <v>162</v>
      </c>
      <c r="F80" s="61" t="s">
        <v>43</v>
      </c>
      <c r="G80" s="61" t="s">
        <v>43</v>
      </c>
      <c r="H80" s="61" t="s">
        <v>43</v>
      </c>
      <c r="I80" s="61" t="s">
        <v>43</v>
      </c>
      <c r="J80" s="61" t="s">
        <v>43</v>
      </c>
      <c r="K80" s="477" t="s">
        <v>44</v>
      </c>
      <c r="L80" s="479" t="s">
        <v>44</v>
      </c>
    </row>
    <row r="81" spans="2:12">
      <c r="B81" s="108">
        <v>63</v>
      </c>
      <c r="C81" s="58">
        <v>68</v>
      </c>
      <c r="D81" s="59" t="s">
        <v>1044</v>
      </c>
      <c r="E81" s="61" t="s">
        <v>43</v>
      </c>
      <c r="F81" s="61" t="s">
        <v>43</v>
      </c>
      <c r="G81" s="61" t="s">
        <v>43</v>
      </c>
      <c r="H81" s="61" t="s">
        <v>43</v>
      </c>
      <c r="I81" s="61" t="s">
        <v>43</v>
      </c>
      <c r="J81" s="61" t="s">
        <v>43</v>
      </c>
      <c r="K81" s="477" t="s">
        <v>43</v>
      </c>
      <c r="L81" s="479" t="s">
        <v>43</v>
      </c>
    </row>
    <row r="82" spans="2:12" ht="3.9" customHeight="1" thickBot="1">
      <c r="B82" s="232" t="s">
        <v>231</v>
      </c>
      <c r="C82" s="109"/>
      <c r="D82" s="110"/>
      <c r="E82" s="111"/>
      <c r="F82" s="111"/>
      <c r="G82" s="111"/>
      <c r="H82" s="111"/>
      <c r="I82" s="111"/>
      <c r="J82" s="399"/>
      <c r="K82" s="400"/>
      <c r="L82" s="480"/>
    </row>
    <row r="83" spans="2:12" ht="18" customHeight="1">
      <c r="B83" s="60"/>
      <c r="C83" s="60"/>
      <c r="D83" s="55"/>
    </row>
    <row r="84" spans="2:12"/>
    <row r="85" spans="2:12"/>
    <row r="86" spans="2:12"/>
    <row r="87" spans="2:12"/>
    <row r="88" spans="2:12"/>
    <row r="89" spans="2:12"/>
    <row r="90" spans="2:12"/>
    <row r="91" spans="2:12"/>
    <row r="92" spans="2:12"/>
    <row r="93" spans="2:12"/>
    <row r="94" spans="2:12"/>
    <row r="95" spans="2:12"/>
    <row r="96" spans="2:12"/>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sheetProtection insertRows="0" deleteRows="0" selectLockedCells="1"/>
  <mergeCells count="20">
    <mergeCell ref="B9:L9"/>
    <mergeCell ref="B11:L11"/>
    <mergeCell ref="B12:L12"/>
    <mergeCell ref="B1:L1"/>
    <mergeCell ref="B2:L2"/>
    <mergeCell ref="B3:L3"/>
    <mergeCell ref="B4:L4"/>
    <mergeCell ref="B6:L6"/>
    <mergeCell ref="B7:L7"/>
    <mergeCell ref="B14:L14"/>
    <mergeCell ref="B15:B17"/>
    <mergeCell ref="C15:C17"/>
    <mergeCell ref="D15:D17"/>
    <mergeCell ref="E15:E17"/>
    <mergeCell ref="F15:F17"/>
    <mergeCell ref="L15:L16"/>
    <mergeCell ref="G15:G17"/>
    <mergeCell ref="H15:H17"/>
    <mergeCell ref="J15:K15"/>
    <mergeCell ref="I15:I17"/>
  </mergeCells>
  <conditionalFormatting sqref="B19:L81">
    <cfRule type="expression" dxfId="15" priority="383" stopIfTrue="1">
      <formula>MOD(ROW(),2)</formula>
    </cfRule>
  </conditionalFormatting>
  <conditionalFormatting sqref="E19:I81">
    <cfRule type="cellIs" dxfId="14" priority="364" stopIfTrue="1" operator="equal">
      <formula>"RECHAZO"</formula>
    </cfRule>
    <cfRule type="cellIs" dxfId="13" priority="365" stopIfTrue="1" operator="equal">
      <formula>"CUMPLE"</formula>
    </cfRule>
    <cfRule type="cellIs" dxfId="12" priority="366" stopIfTrue="1" operator="equal">
      <formula>"NO CUMPLE"</formula>
    </cfRule>
    <cfRule type="cellIs" dxfId="11" priority="367" stopIfTrue="1" operator="equal">
      <formula>"HÁBIL"</formula>
    </cfRule>
    <cfRule type="cellIs" dxfId="10" priority="368" stopIfTrue="1" operator="equal">
      <formula>"NO HÁBIL"</formula>
    </cfRule>
    <cfRule type="cellIs" dxfId="9" priority="369" stopIfTrue="1" operator="equal">
      <formula>"NO APLICA"</formula>
    </cfRule>
  </conditionalFormatting>
  <dataValidations count="1">
    <dataValidation type="list" allowBlank="1" showInputMessage="1" showErrorMessage="1" sqref="E19:G81" xr:uid="{00000000-0002-0000-1100-000000000000}">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0">
    <tabColor rgb="FF7030A0"/>
    <pageSetUpPr fitToPage="1"/>
  </sheetPr>
  <dimension ref="A1:U85"/>
  <sheetViews>
    <sheetView showGridLines="0" zoomScale="80" zoomScaleNormal="80" workbookViewId="0">
      <selection sqref="A1:XFD1048576"/>
    </sheetView>
  </sheetViews>
  <sheetFormatPr baseColWidth="10" defaultColWidth="0" defaultRowHeight="14.4"/>
  <cols>
    <col min="1" max="1" width="1.44140625" style="121" customWidth="1"/>
    <col min="2" max="2" width="8.33203125" style="121" customWidth="1"/>
    <col min="3" max="3" width="15.44140625" style="121" customWidth="1"/>
    <col min="4" max="4" width="45.6640625" style="121" customWidth="1"/>
    <col min="5" max="5" width="16" style="121" customWidth="1"/>
    <col min="6" max="6" width="18.33203125" style="121" customWidth="1"/>
    <col min="7" max="8" width="15.33203125" style="121" customWidth="1"/>
    <col min="9" max="9" width="16.109375" style="121" customWidth="1"/>
    <col min="10" max="12" width="18.88671875" style="121" customWidth="1"/>
    <col min="13" max="13" width="15.33203125" style="121" customWidth="1"/>
    <col min="14" max="15" width="16.6640625" style="121" customWidth="1"/>
    <col min="16" max="16" width="41.33203125" style="121" customWidth="1"/>
    <col min="17" max="19" width="11.44140625" style="121" customWidth="1"/>
    <col min="20" max="21" width="0" style="121" hidden="1" customWidth="1"/>
    <col min="22" max="16384" width="11.44140625" style="121" hidden="1"/>
  </cols>
  <sheetData>
    <row r="1" spans="1:16" s="4" customFormat="1" ht="15" customHeight="1">
      <c r="A1" s="115"/>
      <c r="B1" s="918" t="s">
        <v>0</v>
      </c>
      <c r="C1" s="918"/>
      <c r="D1" s="918"/>
      <c r="E1" s="918"/>
      <c r="F1" s="918"/>
      <c r="G1" s="918"/>
      <c r="H1" s="918"/>
      <c r="I1" s="918"/>
      <c r="J1" s="918"/>
      <c r="K1" s="918"/>
      <c r="L1" s="918"/>
      <c r="M1" s="918"/>
      <c r="N1" s="918"/>
      <c r="O1" s="918"/>
      <c r="P1" s="918"/>
    </row>
    <row r="2" spans="1:16" s="2" customFormat="1" ht="15" customHeight="1">
      <c r="A2" s="117"/>
      <c r="B2" s="918" t="s">
        <v>1</v>
      </c>
      <c r="C2" s="918"/>
      <c r="D2" s="918"/>
      <c r="E2" s="918"/>
      <c r="F2" s="918"/>
      <c r="G2" s="918"/>
      <c r="H2" s="918"/>
      <c r="I2" s="918"/>
      <c r="J2" s="918"/>
      <c r="K2" s="918"/>
      <c r="L2" s="918"/>
      <c r="M2" s="918"/>
      <c r="N2" s="918"/>
      <c r="O2" s="918"/>
      <c r="P2" s="918"/>
    </row>
    <row r="3" spans="1:16" s="2" customFormat="1" ht="15" customHeight="1">
      <c r="A3" s="117"/>
      <c r="B3" s="918" t="s">
        <v>355</v>
      </c>
      <c r="C3" s="918"/>
      <c r="D3" s="918"/>
      <c r="E3" s="918"/>
      <c r="F3" s="918"/>
      <c r="G3" s="918"/>
      <c r="H3" s="918"/>
      <c r="I3" s="918"/>
      <c r="J3" s="918"/>
      <c r="K3" s="918"/>
      <c r="L3" s="918"/>
      <c r="M3" s="918"/>
      <c r="N3" s="918"/>
      <c r="O3" s="918"/>
      <c r="P3" s="918"/>
    </row>
    <row r="4" spans="1:16" s="2" customFormat="1" ht="12.75" customHeight="1">
      <c r="A4" s="117"/>
      <c r="B4" s="918" t="s">
        <v>346</v>
      </c>
      <c r="C4" s="918"/>
      <c r="D4" s="918"/>
      <c r="E4" s="918"/>
      <c r="F4" s="918"/>
      <c r="G4" s="918"/>
      <c r="H4" s="918"/>
      <c r="I4" s="918"/>
      <c r="J4" s="918"/>
      <c r="K4" s="918"/>
      <c r="L4" s="918"/>
      <c r="M4" s="918"/>
      <c r="N4" s="918"/>
      <c r="O4" s="918"/>
      <c r="P4" s="918"/>
    </row>
    <row r="5" spans="1:16" s="2" customFormat="1" ht="13.2" hidden="1">
      <c r="A5" s="117"/>
      <c r="B5" s="116"/>
      <c r="C5" s="3"/>
      <c r="D5" s="53"/>
      <c r="E5" s="53"/>
      <c r="F5" s="53"/>
      <c r="G5" s="53"/>
      <c r="H5" s="53"/>
      <c r="I5" s="53"/>
      <c r="J5" s="53"/>
      <c r="K5" s="53"/>
      <c r="L5" s="53"/>
      <c r="M5" s="53"/>
      <c r="N5" s="53"/>
      <c r="O5" s="53"/>
      <c r="P5" s="53"/>
    </row>
    <row r="6" spans="1:16" s="2" customFormat="1" ht="13.2" hidden="1">
      <c r="A6" s="117"/>
      <c r="B6" s="918" t="s">
        <v>179</v>
      </c>
      <c r="C6" s="918"/>
      <c r="D6" s="918"/>
      <c r="E6" s="918"/>
      <c r="F6" s="918"/>
      <c r="G6" s="918"/>
      <c r="H6" s="918"/>
      <c r="I6" s="918"/>
      <c r="J6" s="918"/>
      <c r="K6" s="918"/>
      <c r="L6" s="918"/>
      <c r="M6" s="918"/>
      <c r="N6" s="918"/>
      <c r="O6" s="918"/>
      <c r="P6" s="918"/>
    </row>
    <row r="7" spans="1:16" s="2" customFormat="1" ht="12.75" customHeight="1">
      <c r="A7" s="117"/>
      <c r="B7" s="918" t="s">
        <v>385</v>
      </c>
      <c r="C7" s="918"/>
      <c r="D7" s="918"/>
      <c r="E7" s="918"/>
      <c r="F7" s="918"/>
      <c r="G7" s="918"/>
      <c r="H7" s="918"/>
      <c r="I7" s="918"/>
      <c r="J7" s="918"/>
      <c r="K7" s="918"/>
      <c r="L7" s="918"/>
      <c r="M7" s="918"/>
      <c r="N7" s="918"/>
      <c r="O7" s="918"/>
      <c r="P7" s="918"/>
    </row>
    <row r="8" spans="1:16" s="2" customFormat="1" ht="15.6" hidden="1">
      <c r="A8" s="117"/>
      <c r="B8" s="116"/>
      <c r="C8" s="119"/>
      <c r="D8" s="53"/>
      <c r="E8" s="53"/>
      <c r="F8" s="53"/>
      <c r="G8" s="53"/>
      <c r="H8" s="53"/>
      <c r="I8" s="53"/>
      <c r="J8" s="53"/>
      <c r="K8" s="53"/>
      <c r="L8" s="53"/>
      <c r="M8" s="53"/>
      <c r="N8" s="53"/>
      <c r="O8" s="53"/>
      <c r="P8" s="53"/>
    </row>
    <row r="9" spans="1:16" s="2" customFormat="1" ht="36" customHeight="1">
      <c r="A9" s="117"/>
      <c r="B9" s="918" t="s">
        <v>1046</v>
      </c>
      <c r="C9" s="918"/>
      <c r="D9" s="918"/>
      <c r="E9" s="918"/>
      <c r="F9" s="918"/>
      <c r="G9" s="918"/>
      <c r="H9" s="918"/>
      <c r="I9" s="918"/>
      <c r="J9" s="918"/>
      <c r="K9" s="918"/>
      <c r="L9" s="918"/>
      <c r="M9" s="918"/>
      <c r="N9" s="918"/>
      <c r="O9" s="918"/>
      <c r="P9" s="918"/>
    </row>
    <row r="10" spans="1:16" s="2" customFormat="1" ht="15.6" hidden="1">
      <c r="A10" s="117"/>
      <c r="B10" s="116"/>
      <c r="C10" s="119"/>
      <c r="D10" s="53"/>
      <c r="E10" s="53"/>
      <c r="F10" s="53"/>
      <c r="G10" s="53"/>
      <c r="H10" s="53"/>
      <c r="I10" s="53"/>
      <c r="J10" s="53"/>
      <c r="K10" s="53"/>
      <c r="L10" s="53"/>
      <c r="M10" s="53"/>
      <c r="N10" s="53"/>
      <c r="O10" s="53"/>
      <c r="P10" s="53"/>
    </row>
    <row r="11" spans="1:16" s="2" customFormat="1" ht="15.75" customHeight="1" thickBot="1">
      <c r="A11" s="117"/>
      <c r="B11" s="918">
        <v>0</v>
      </c>
      <c r="C11" s="918"/>
      <c r="D11" s="918"/>
      <c r="E11" s="918"/>
      <c r="F11" s="918"/>
      <c r="G11" s="918"/>
      <c r="H11" s="918"/>
      <c r="I11" s="918"/>
      <c r="J11" s="918"/>
      <c r="K11" s="918"/>
      <c r="L11" s="918"/>
      <c r="M11" s="918"/>
      <c r="N11" s="918"/>
      <c r="O11" s="918"/>
      <c r="P11" s="918"/>
    </row>
    <row r="12" spans="1:16" s="2" customFormat="1" ht="16.2" hidden="1" thickBot="1">
      <c r="A12" s="117"/>
      <c r="B12" s="116"/>
      <c r="C12" s="119"/>
      <c r="D12" s="53"/>
      <c r="E12" s="53"/>
      <c r="F12" s="53"/>
      <c r="G12" s="53"/>
      <c r="H12" s="53"/>
      <c r="I12" s="53"/>
      <c r="J12" s="53"/>
      <c r="K12" s="53"/>
      <c r="L12" s="53"/>
      <c r="M12" s="53"/>
      <c r="N12" s="53"/>
      <c r="O12" s="53"/>
      <c r="P12" s="53"/>
    </row>
    <row r="13" spans="1:16" s="2" customFormat="1" ht="13.8" hidden="1" thickBot="1">
      <c r="A13" s="117"/>
      <c r="B13" s="683" t="s">
        <v>163</v>
      </c>
      <c r="C13" s="683"/>
      <c r="D13" s="683"/>
      <c r="E13" s="683"/>
      <c r="F13" s="683"/>
      <c r="G13" s="683"/>
      <c r="H13" s="683"/>
      <c r="I13" s="683"/>
      <c r="J13" s="683"/>
      <c r="K13" s="683"/>
      <c r="L13" s="683"/>
      <c r="M13" s="683"/>
      <c r="N13" s="683"/>
      <c r="O13" s="683"/>
      <c r="P13" s="683"/>
    </row>
    <row r="14" spans="1:16" ht="15" hidden="1" thickBot="1">
      <c r="A14" s="120"/>
      <c r="B14" s="683" t="s">
        <v>164</v>
      </c>
      <c r="C14" s="683"/>
      <c r="D14" s="683"/>
      <c r="E14" s="683"/>
      <c r="F14" s="683"/>
      <c r="G14" s="683"/>
      <c r="H14" s="683"/>
      <c r="I14" s="683"/>
      <c r="J14" s="683"/>
      <c r="K14" s="683"/>
      <c r="L14" s="683"/>
      <c r="M14" s="683"/>
      <c r="N14" s="683"/>
      <c r="O14" s="683"/>
      <c r="P14" s="683"/>
    </row>
    <row r="15" spans="1:16" ht="15" hidden="1" thickBot="1">
      <c r="N15" s="446">
        <v>12</v>
      </c>
    </row>
    <row r="16" spans="1:16" s="148" customFormat="1" ht="15.75" customHeight="1" thickTop="1">
      <c r="B16" s="981" t="s">
        <v>38</v>
      </c>
      <c r="C16" s="984" t="s">
        <v>37</v>
      </c>
      <c r="D16" s="984" t="s">
        <v>15</v>
      </c>
      <c r="E16" s="988" t="s">
        <v>238</v>
      </c>
      <c r="F16" s="991" t="s">
        <v>118</v>
      </c>
      <c r="G16" s="992"/>
      <c r="H16" s="992"/>
      <c r="I16" s="992"/>
      <c r="J16" s="992"/>
      <c r="K16" s="992"/>
      <c r="L16" s="992"/>
      <c r="M16" s="589"/>
      <c r="N16" s="993" t="s">
        <v>351</v>
      </c>
      <c r="O16" s="993" t="s">
        <v>119</v>
      </c>
      <c r="P16" s="977" t="s">
        <v>120</v>
      </c>
    </row>
    <row r="17" spans="2:17" s="148" customFormat="1" ht="15" customHeight="1">
      <c r="B17" s="982"/>
      <c r="C17" s="985"/>
      <c r="D17" s="985"/>
      <c r="E17" s="989"/>
      <c r="F17" s="986" t="s">
        <v>236</v>
      </c>
      <c r="G17" s="986" t="s">
        <v>121</v>
      </c>
      <c r="H17" s="986" t="s">
        <v>288</v>
      </c>
      <c r="I17" s="986" t="s">
        <v>361</v>
      </c>
      <c r="J17" s="986" t="s">
        <v>226</v>
      </c>
      <c r="K17" s="986" t="s">
        <v>370</v>
      </c>
      <c r="L17" s="986" t="s">
        <v>373</v>
      </c>
      <c r="M17" s="986" t="s">
        <v>333</v>
      </c>
      <c r="N17" s="994"/>
      <c r="O17" s="994"/>
      <c r="P17" s="978"/>
    </row>
    <row r="18" spans="2:17" s="148" customFormat="1" ht="70.5" customHeight="1">
      <c r="B18" s="982"/>
      <c r="C18" s="986"/>
      <c r="D18" s="986"/>
      <c r="E18" s="989"/>
      <c r="F18" s="989"/>
      <c r="G18" s="989"/>
      <c r="H18" s="989"/>
      <c r="I18" s="989"/>
      <c r="J18" s="989"/>
      <c r="K18" s="989"/>
      <c r="L18" s="989"/>
      <c r="M18" s="989"/>
      <c r="N18" s="994"/>
      <c r="O18" s="994"/>
      <c r="P18" s="979"/>
    </row>
    <row r="19" spans="2:17" s="148" customFormat="1" ht="34.5" customHeight="1" thickBot="1">
      <c r="B19" s="983"/>
      <c r="C19" s="987"/>
      <c r="D19" s="987"/>
      <c r="E19" s="990"/>
      <c r="F19" s="590">
        <v>67.5</v>
      </c>
      <c r="G19" s="591">
        <v>20</v>
      </c>
      <c r="H19" s="591">
        <v>10</v>
      </c>
      <c r="I19" s="591">
        <v>1</v>
      </c>
      <c r="J19" s="591">
        <v>1</v>
      </c>
      <c r="K19" s="590">
        <v>0.25</v>
      </c>
      <c r="L19" s="590">
        <v>0.25</v>
      </c>
      <c r="M19" s="591" t="s">
        <v>335</v>
      </c>
      <c r="N19" s="592" t="s">
        <v>374</v>
      </c>
      <c r="O19" s="593">
        <v>100</v>
      </c>
      <c r="P19" s="980"/>
    </row>
    <row r="20" spans="2:17" s="149" customFormat="1" ht="8.25" customHeight="1">
      <c r="B20" s="150"/>
      <c r="C20" s="151"/>
      <c r="D20" s="152"/>
      <c r="E20" s="152"/>
      <c r="F20" s="152"/>
      <c r="G20" s="153"/>
      <c r="H20" s="153"/>
      <c r="I20" s="153"/>
      <c r="J20" s="152"/>
      <c r="K20" s="152"/>
      <c r="L20" s="152"/>
      <c r="M20" s="153"/>
      <c r="N20" s="153"/>
      <c r="O20" s="153"/>
      <c r="P20" s="154"/>
    </row>
    <row r="21" spans="2:17" s="149" customFormat="1" ht="13.8">
      <c r="B21" s="155">
        <v>1</v>
      </c>
      <c r="C21" s="156">
        <v>1</v>
      </c>
      <c r="D21" s="157" t="s">
        <v>386</v>
      </c>
      <c r="E21" s="61" t="s">
        <v>43</v>
      </c>
      <c r="F21" s="229">
        <v>31.477449363555301</v>
      </c>
      <c r="G21" s="189">
        <v>20</v>
      </c>
      <c r="H21" s="189">
        <v>10</v>
      </c>
      <c r="I21" s="189">
        <v>1</v>
      </c>
      <c r="J21" s="190">
        <v>1</v>
      </c>
      <c r="K21" s="190">
        <v>0.25</v>
      </c>
      <c r="L21" s="190">
        <v>0</v>
      </c>
      <c r="M21" s="189">
        <v>0</v>
      </c>
      <c r="N21" s="481">
        <v>0</v>
      </c>
      <c r="O21" s="483">
        <v>63.727449363555301</v>
      </c>
      <c r="P21" s="482"/>
      <c r="Q21" s="203">
        <v>1</v>
      </c>
    </row>
    <row r="22" spans="2:17" s="149" customFormat="1" ht="13.8">
      <c r="B22" s="155">
        <v>2</v>
      </c>
      <c r="C22" s="156">
        <v>2</v>
      </c>
      <c r="D22" s="157" t="s">
        <v>390</v>
      </c>
      <c r="E22" s="61" t="s">
        <v>162</v>
      </c>
      <c r="F22" s="229">
        <v>0</v>
      </c>
      <c r="G22" s="189">
        <v>20</v>
      </c>
      <c r="H22" s="189">
        <v>10</v>
      </c>
      <c r="I22" s="189">
        <v>1</v>
      </c>
      <c r="J22" s="190">
        <v>1</v>
      </c>
      <c r="K22" s="190">
        <v>0.25</v>
      </c>
      <c r="L22" s="190">
        <v>0</v>
      </c>
      <c r="M22" s="189">
        <v>0</v>
      </c>
      <c r="N22" s="481">
        <v>0</v>
      </c>
      <c r="O22" s="483">
        <v>0</v>
      </c>
      <c r="P22" s="482"/>
      <c r="Q22" s="203">
        <v>2</v>
      </c>
    </row>
    <row r="23" spans="2:17" s="149" customFormat="1" ht="13.8">
      <c r="B23" s="155">
        <v>3</v>
      </c>
      <c r="C23" s="156">
        <v>3</v>
      </c>
      <c r="D23" s="157" t="s">
        <v>393</v>
      </c>
      <c r="E23" s="61" t="s">
        <v>43</v>
      </c>
      <c r="F23" s="229">
        <v>38.566979784319514</v>
      </c>
      <c r="G23" s="189">
        <v>20</v>
      </c>
      <c r="H23" s="189">
        <v>10</v>
      </c>
      <c r="I23" s="189">
        <v>1</v>
      </c>
      <c r="J23" s="190">
        <v>1</v>
      </c>
      <c r="K23" s="190">
        <v>0.25</v>
      </c>
      <c r="L23" s="190">
        <v>0.25</v>
      </c>
      <c r="M23" s="189">
        <v>0</v>
      </c>
      <c r="N23" s="481">
        <v>0</v>
      </c>
      <c r="O23" s="483">
        <v>71.066979784319514</v>
      </c>
      <c r="P23" s="482"/>
      <c r="Q23" s="203">
        <v>3</v>
      </c>
    </row>
    <row r="24" spans="2:17" s="149" customFormat="1" ht="13.8">
      <c r="B24" s="155">
        <v>4</v>
      </c>
      <c r="C24" s="156">
        <v>4</v>
      </c>
      <c r="D24" s="157" t="s">
        <v>396</v>
      </c>
      <c r="E24" s="61" t="s">
        <v>43</v>
      </c>
      <c r="F24" s="229">
        <v>61.826755228918209</v>
      </c>
      <c r="G24" s="189">
        <v>20</v>
      </c>
      <c r="H24" s="189">
        <v>10</v>
      </c>
      <c r="I24" s="189">
        <v>1</v>
      </c>
      <c r="J24" s="190">
        <v>1</v>
      </c>
      <c r="K24" s="190">
        <v>0.25</v>
      </c>
      <c r="L24" s="190">
        <v>0.25</v>
      </c>
      <c r="M24" s="189">
        <v>0</v>
      </c>
      <c r="N24" s="481">
        <v>0</v>
      </c>
      <c r="O24" s="483">
        <v>94.326755228918216</v>
      </c>
      <c r="P24" s="482"/>
      <c r="Q24" s="203">
        <v>4</v>
      </c>
    </row>
    <row r="25" spans="2:17" s="149" customFormat="1" ht="13.8">
      <c r="B25" s="155">
        <v>5</v>
      </c>
      <c r="C25" s="156">
        <v>5</v>
      </c>
      <c r="D25" s="157" t="s">
        <v>1032</v>
      </c>
      <c r="E25" s="61" t="s">
        <v>43</v>
      </c>
      <c r="F25" s="229">
        <v>23.418364880961597</v>
      </c>
      <c r="G25" s="189">
        <v>20</v>
      </c>
      <c r="H25" s="189">
        <v>10</v>
      </c>
      <c r="I25" s="189">
        <v>1</v>
      </c>
      <c r="J25" s="190">
        <v>1</v>
      </c>
      <c r="K25" s="190">
        <v>0.25</v>
      </c>
      <c r="L25" s="190">
        <v>0.25</v>
      </c>
      <c r="M25" s="189">
        <v>0</v>
      </c>
      <c r="N25" s="481">
        <v>0</v>
      </c>
      <c r="O25" s="483">
        <v>55.918364880961597</v>
      </c>
      <c r="P25" s="482"/>
      <c r="Q25" s="203">
        <v>5</v>
      </c>
    </row>
    <row r="26" spans="2:17" s="149" customFormat="1" ht="13.8">
      <c r="B26" s="155">
        <v>6</v>
      </c>
      <c r="C26" s="156">
        <v>6</v>
      </c>
      <c r="D26" s="157" t="s">
        <v>403</v>
      </c>
      <c r="E26" s="61" t="s">
        <v>43</v>
      </c>
      <c r="F26" s="229">
        <v>24.029561928429167</v>
      </c>
      <c r="G26" s="189">
        <v>20</v>
      </c>
      <c r="H26" s="189">
        <v>10</v>
      </c>
      <c r="I26" s="189">
        <v>1</v>
      </c>
      <c r="J26" s="190">
        <v>1</v>
      </c>
      <c r="K26" s="190">
        <v>0.25</v>
      </c>
      <c r="L26" s="190">
        <v>0.25</v>
      </c>
      <c r="M26" s="189">
        <v>0</v>
      </c>
      <c r="N26" s="481">
        <v>-2</v>
      </c>
      <c r="O26" s="483">
        <v>54.529561928429167</v>
      </c>
      <c r="P26" s="482"/>
      <c r="Q26" s="203">
        <v>6</v>
      </c>
    </row>
    <row r="27" spans="2:17" s="149" customFormat="1" ht="13.8">
      <c r="B27" s="155">
        <v>7</v>
      </c>
      <c r="C27" s="156">
        <v>7</v>
      </c>
      <c r="D27" s="157" t="s">
        <v>407</v>
      </c>
      <c r="E27" s="61" t="s">
        <v>43</v>
      </c>
      <c r="F27" s="229">
        <v>27.870901260923191</v>
      </c>
      <c r="G27" s="189">
        <v>20</v>
      </c>
      <c r="H27" s="189">
        <v>10</v>
      </c>
      <c r="I27" s="189">
        <v>1</v>
      </c>
      <c r="J27" s="190">
        <v>1</v>
      </c>
      <c r="K27" s="190">
        <v>0.25</v>
      </c>
      <c r="L27" s="190">
        <v>0.25</v>
      </c>
      <c r="M27" s="189">
        <v>0</v>
      </c>
      <c r="N27" s="481">
        <v>0</v>
      </c>
      <c r="O27" s="483">
        <v>60.370901260923191</v>
      </c>
      <c r="P27" s="482"/>
      <c r="Q27" s="203">
        <v>7</v>
      </c>
    </row>
    <row r="28" spans="2:17" s="149" customFormat="1" ht="13.8">
      <c r="B28" s="155">
        <v>8</v>
      </c>
      <c r="C28" s="156">
        <v>8</v>
      </c>
      <c r="D28" s="157" t="s">
        <v>412</v>
      </c>
      <c r="E28" s="61" t="s">
        <v>43</v>
      </c>
      <c r="F28" s="229">
        <v>31.514408222328967</v>
      </c>
      <c r="G28" s="189">
        <v>20</v>
      </c>
      <c r="H28" s="189">
        <v>10</v>
      </c>
      <c r="I28" s="189">
        <v>1</v>
      </c>
      <c r="J28" s="190">
        <v>1</v>
      </c>
      <c r="K28" s="190">
        <v>0.25</v>
      </c>
      <c r="L28" s="190">
        <v>0.25</v>
      </c>
      <c r="M28" s="189">
        <v>0</v>
      </c>
      <c r="N28" s="481">
        <v>0</v>
      </c>
      <c r="O28" s="483">
        <v>64.014408222328967</v>
      </c>
      <c r="P28" s="482"/>
      <c r="Q28" s="203">
        <v>8</v>
      </c>
    </row>
    <row r="29" spans="2:17" s="149" customFormat="1" ht="13.8">
      <c r="B29" s="155">
        <v>9</v>
      </c>
      <c r="C29" s="156">
        <v>9</v>
      </c>
      <c r="D29" s="157" t="s">
        <v>413</v>
      </c>
      <c r="E29" s="61" t="s">
        <v>43</v>
      </c>
      <c r="F29" s="229">
        <v>27.916516705729631</v>
      </c>
      <c r="G29" s="189">
        <v>20</v>
      </c>
      <c r="H29" s="189">
        <v>10</v>
      </c>
      <c r="I29" s="189">
        <v>1</v>
      </c>
      <c r="J29" s="190">
        <v>0</v>
      </c>
      <c r="K29" s="190">
        <v>0.25</v>
      </c>
      <c r="L29" s="190">
        <v>0.25</v>
      </c>
      <c r="M29" s="189">
        <v>0</v>
      </c>
      <c r="N29" s="481">
        <v>0</v>
      </c>
      <c r="O29" s="483">
        <v>59.416516705729634</v>
      </c>
      <c r="P29" s="482"/>
      <c r="Q29" s="203">
        <v>9</v>
      </c>
    </row>
    <row r="30" spans="2:17" s="149" customFormat="1" ht="13.8">
      <c r="B30" s="155">
        <v>10</v>
      </c>
      <c r="C30" s="156">
        <v>10</v>
      </c>
      <c r="D30" s="157" t="s">
        <v>417</v>
      </c>
      <c r="E30" s="61" t="s">
        <v>43</v>
      </c>
      <c r="F30" s="229">
        <v>29.430202356817773</v>
      </c>
      <c r="G30" s="189">
        <v>20</v>
      </c>
      <c r="H30" s="189">
        <v>10</v>
      </c>
      <c r="I30" s="189">
        <v>1</v>
      </c>
      <c r="J30" s="190">
        <v>1</v>
      </c>
      <c r="K30" s="190">
        <v>0.25</v>
      </c>
      <c r="L30" s="190">
        <v>0.25</v>
      </c>
      <c r="M30" s="189">
        <v>0</v>
      </c>
      <c r="N30" s="481">
        <v>0</v>
      </c>
      <c r="O30" s="483">
        <v>61.930202356817773</v>
      </c>
      <c r="P30" s="482"/>
      <c r="Q30" s="203">
        <v>10</v>
      </c>
    </row>
    <row r="31" spans="2:17" s="149" customFormat="1" ht="13.8">
      <c r="B31" s="155">
        <v>11</v>
      </c>
      <c r="C31" s="156">
        <v>11</v>
      </c>
      <c r="D31" s="157" t="s">
        <v>421</v>
      </c>
      <c r="E31" s="61" t="s">
        <v>43</v>
      </c>
      <c r="F31" s="229">
        <v>37.527491348610496</v>
      </c>
      <c r="G31" s="189">
        <v>20</v>
      </c>
      <c r="H31" s="189">
        <v>10</v>
      </c>
      <c r="I31" s="189">
        <v>1</v>
      </c>
      <c r="J31" s="190">
        <v>1</v>
      </c>
      <c r="K31" s="190">
        <v>0.25</v>
      </c>
      <c r="L31" s="190">
        <v>0.25</v>
      </c>
      <c r="M31" s="189">
        <v>0</v>
      </c>
      <c r="N31" s="481">
        <v>0</v>
      </c>
      <c r="O31" s="483">
        <v>70.027491348610496</v>
      </c>
      <c r="P31" s="482"/>
      <c r="Q31" s="203">
        <v>11</v>
      </c>
    </row>
    <row r="32" spans="2:17" s="149" customFormat="1" ht="13.8">
      <c r="B32" s="155">
        <v>12</v>
      </c>
      <c r="C32" s="156">
        <v>12</v>
      </c>
      <c r="D32" s="157" t="s">
        <v>422</v>
      </c>
      <c r="E32" s="61" t="s">
        <v>43</v>
      </c>
      <c r="F32" s="229">
        <v>35.214349307812235</v>
      </c>
      <c r="G32" s="189">
        <v>20</v>
      </c>
      <c r="H32" s="189">
        <v>10</v>
      </c>
      <c r="I32" s="189">
        <v>1</v>
      </c>
      <c r="J32" s="190">
        <v>1</v>
      </c>
      <c r="K32" s="190">
        <v>0.25</v>
      </c>
      <c r="L32" s="190">
        <v>0</v>
      </c>
      <c r="M32" s="189">
        <v>0</v>
      </c>
      <c r="N32" s="481">
        <v>0</v>
      </c>
      <c r="O32" s="483">
        <v>67.464349307812228</v>
      </c>
      <c r="P32" s="482"/>
      <c r="Q32" s="203">
        <v>12</v>
      </c>
    </row>
    <row r="33" spans="2:17" s="149" customFormat="1" ht="13.8">
      <c r="B33" s="155">
        <v>13</v>
      </c>
      <c r="C33" s="156">
        <v>13</v>
      </c>
      <c r="D33" s="157" t="s">
        <v>425</v>
      </c>
      <c r="E33" s="61" t="s">
        <v>43</v>
      </c>
      <c r="F33" s="229">
        <v>33.498229720870988</v>
      </c>
      <c r="G33" s="189">
        <v>20</v>
      </c>
      <c r="H33" s="189">
        <v>10</v>
      </c>
      <c r="I33" s="189">
        <v>1</v>
      </c>
      <c r="J33" s="190">
        <v>1</v>
      </c>
      <c r="K33" s="190">
        <v>0.25</v>
      </c>
      <c r="L33" s="190">
        <v>0</v>
      </c>
      <c r="M33" s="189">
        <v>0</v>
      </c>
      <c r="N33" s="481">
        <v>0</v>
      </c>
      <c r="O33" s="483">
        <v>65.748229720870995</v>
      </c>
      <c r="P33" s="482"/>
      <c r="Q33" s="203">
        <v>13</v>
      </c>
    </row>
    <row r="34" spans="2:17" s="149" customFormat="1" ht="13.8">
      <c r="B34" s="155">
        <v>14</v>
      </c>
      <c r="C34" s="156">
        <v>14</v>
      </c>
      <c r="D34" s="157" t="s">
        <v>429</v>
      </c>
      <c r="E34" s="61" t="s">
        <v>43</v>
      </c>
      <c r="F34" s="229">
        <v>32.499403558469446</v>
      </c>
      <c r="G34" s="189">
        <v>20</v>
      </c>
      <c r="H34" s="189">
        <v>10</v>
      </c>
      <c r="I34" s="189">
        <v>1</v>
      </c>
      <c r="J34" s="190">
        <v>0</v>
      </c>
      <c r="K34" s="190">
        <v>0.25</v>
      </c>
      <c r="L34" s="190">
        <v>0</v>
      </c>
      <c r="M34" s="189">
        <v>0</v>
      </c>
      <c r="N34" s="481">
        <v>0</v>
      </c>
      <c r="O34" s="483">
        <v>63.749403558469446</v>
      </c>
      <c r="P34" s="482"/>
      <c r="Q34" s="203">
        <v>14</v>
      </c>
    </row>
    <row r="35" spans="2:17" s="149" customFormat="1" ht="13.8">
      <c r="B35" s="155">
        <v>15</v>
      </c>
      <c r="C35" s="156">
        <v>15</v>
      </c>
      <c r="D35" s="157" t="s">
        <v>433</v>
      </c>
      <c r="E35" s="61" t="s">
        <v>43</v>
      </c>
      <c r="F35" s="229">
        <v>29.704519219715742</v>
      </c>
      <c r="G35" s="189">
        <v>20</v>
      </c>
      <c r="H35" s="189">
        <v>10</v>
      </c>
      <c r="I35" s="189">
        <v>1</v>
      </c>
      <c r="J35" s="190">
        <v>1</v>
      </c>
      <c r="K35" s="190">
        <v>0.25</v>
      </c>
      <c r="L35" s="190">
        <v>0.25</v>
      </c>
      <c r="M35" s="189">
        <v>0</v>
      </c>
      <c r="N35" s="481">
        <v>0</v>
      </c>
      <c r="O35" s="483">
        <v>62.204519219715742</v>
      </c>
      <c r="P35" s="482"/>
      <c r="Q35" s="203">
        <v>15</v>
      </c>
    </row>
    <row r="36" spans="2:17" s="149" customFormat="1" ht="13.8">
      <c r="B36" s="155">
        <v>16</v>
      </c>
      <c r="C36" s="156">
        <v>16</v>
      </c>
      <c r="D36" s="157" t="s">
        <v>438</v>
      </c>
      <c r="E36" s="61" t="s">
        <v>43</v>
      </c>
      <c r="F36" s="229">
        <v>65.618246674336334</v>
      </c>
      <c r="G36" s="189">
        <v>20</v>
      </c>
      <c r="H36" s="189">
        <v>10</v>
      </c>
      <c r="I36" s="189">
        <v>1</v>
      </c>
      <c r="J36" s="190">
        <v>1</v>
      </c>
      <c r="K36" s="190">
        <v>0.25</v>
      </c>
      <c r="L36" s="190">
        <v>0.25</v>
      </c>
      <c r="M36" s="189">
        <v>0</v>
      </c>
      <c r="N36" s="481">
        <v>0</v>
      </c>
      <c r="O36" s="483">
        <v>98.118246674336334</v>
      </c>
      <c r="P36" s="482"/>
      <c r="Q36" s="203">
        <v>16</v>
      </c>
    </row>
    <row r="37" spans="2:17" s="149" customFormat="1" ht="13.8">
      <c r="B37" s="155">
        <v>17</v>
      </c>
      <c r="C37" s="156">
        <v>17</v>
      </c>
      <c r="D37" s="157" t="s">
        <v>442</v>
      </c>
      <c r="E37" s="61" t="s">
        <v>43</v>
      </c>
      <c r="F37" s="229">
        <v>35.234933338879245</v>
      </c>
      <c r="G37" s="189">
        <v>20</v>
      </c>
      <c r="H37" s="189">
        <v>10</v>
      </c>
      <c r="I37" s="189">
        <v>1</v>
      </c>
      <c r="J37" s="190">
        <v>0</v>
      </c>
      <c r="K37" s="190">
        <v>0.25</v>
      </c>
      <c r="L37" s="190">
        <v>0</v>
      </c>
      <c r="M37" s="189">
        <v>0</v>
      </c>
      <c r="N37" s="481">
        <v>0</v>
      </c>
      <c r="O37" s="483">
        <v>66.484933338879245</v>
      </c>
      <c r="P37" s="482"/>
      <c r="Q37" s="203">
        <v>17</v>
      </c>
    </row>
    <row r="38" spans="2:17" s="149" customFormat="1" ht="13.8">
      <c r="B38" s="155">
        <v>18</v>
      </c>
      <c r="C38" s="156">
        <v>18</v>
      </c>
      <c r="D38" s="157" t="s">
        <v>445</v>
      </c>
      <c r="E38" s="61" t="s">
        <v>43</v>
      </c>
      <c r="F38" s="229">
        <v>35.305155170549227</v>
      </c>
      <c r="G38" s="189">
        <v>20</v>
      </c>
      <c r="H38" s="189">
        <v>10</v>
      </c>
      <c r="I38" s="189">
        <v>1</v>
      </c>
      <c r="J38" s="190">
        <v>1</v>
      </c>
      <c r="K38" s="190">
        <v>0.25</v>
      </c>
      <c r="L38" s="190">
        <v>0</v>
      </c>
      <c r="M38" s="189">
        <v>0</v>
      </c>
      <c r="N38" s="481">
        <v>0</v>
      </c>
      <c r="O38" s="483">
        <v>67.555155170549227</v>
      </c>
      <c r="P38" s="482"/>
      <c r="Q38" s="203">
        <v>18</v>
      </c>
    </row>
    <row r="39" spans="2:17" s="149" customFormat="1" ht="13.8">
      <c r="B39" s="155">
        <v>19</v>
      </c>
      <c r="C39" s="156">
        <v>19</v>
      </c>
      <c r="D39" s="157" t="s">
        <v>446</v>
      </c>
      <c r="E39" s="61" t="s">
        <v>43</v>
      </c>
      <c r="F39" s="229">
        <v>32.093567227778721</v>
      </c>
      <c r="G39" s="189">
        <v>20</v>
      </c>
      <c r="H39" s="189">
        <v>10</v>
      </c>
      <c r="I39" s="189">
        <v>1</v>
      </c>
      <c r="J39" s="190">
        <v>1</v>
      </c>
      <c r="K39" s="190">
        <v>0.25</v>
      </c>
      <c r="L39" s="190">
        <v>0</v>
      </c>
      <c r="M39" s="189">
        <v>0</v>
      </c>
      <c r="N39" s="481">
        <v>0</v>
      </c>
      <c r="O39" s="483">
        <v>64.343567227778721</v>
      </c>
      <c r="P39" s="482"/>
      <c r="Q39" s="203">
        <v>19</v>
      </c>
    </row>
    <row r="40" spans="2:17" s="149" customFormat="1" ht="13.8">
      <c r="B40" s="155">
        <v>20</v>
      </c>
      <c r="C40" s="156">
        <v>20</v>
      </c>
      <c r="D40" s="157" t="s">
        <v>450</v>
      </c>
      <c r="E40" s="61" t="s">
        <v>43</v>
      </c>
      <c r="F40" s="229">
        <v>29.810331063538165</v>
      </c>
      <c r="G40" s="189">
        <v>20</v>
      </c>
      <c r="H40" s="189">
        <v>10</v>
      </c>
      <c r="I40" s="189">
        <v>1</v>
      </c>
      <c r="J40" s="190">
        <v>0</v>
      </c>
      <c r="K40" s="190">
        <v>0.25</v>
      </c>
      <c r="L40" s="190">
        <v>0.25</v>
      </c>
      <c r="M40" s="189">
        <v>0</v>
      </c>
      <c r="N40" s="481">
        <v>0</v>
      </c>
      <c r="O40" s="483">
        <v>61.310331063538165</v>
      </c>
      <c r="P40" s="482"/>
      <c r="Q40" s="203">
        <v>20</v>
      </c>
    </row>
    <row r="41" spans="2:17" s="149" customFormat="1" ht="13.8">
      <c r="B41" s="155">
        <v>21</v>
      </c>
      <c r="C41" s="156">
        <v>21</v>
      </c>
      <c r="D41" s="157" t="s">
        <v>1033</v>
      </c>
      <c r="E41" s="61" t="s">
        <v>43</v>
      </c>
      <c r="F41" s="229">
        <v>57.899016008749342</v>
      </c>
      <c r="G41" s="189">
        <v>20</v>
      </c>
      <c r="H41" s="189">
        <v>10</v>
      </c>
      <c r="I41" s="189">
        <v>1</v>
      </c>
      <c r="J41" s="190">
        <v>1</v>
      </c>
      <c r="K41" s="190">
        <v>0.25</v>
      </c>
      <c r="L41" s="190">
        <v>0.25</v>
      </c>
      <c r="M41" s="189">
        <v>0</v>
      </c>
      <c r="N41" s="481">
        <v>0</v>
      </c>
      <c r="O41" s="483">
        <v>90.399016008749342</v>
      </c>
      <c r="P41" s="482"/>
      <c r="Q41" s="203">
        <v>21</v>
      </c>
    </row>
    <row r="42" spans="2:17" s="149" customFormat="1" ht="13.8">
      <c r="B42" s="155">
        <v>22</v>
      </c>
      <c r="C42" s="156">
        <v>22</v>
      </c>
      <c r="D42" s="157" t="s">
        <v>456</v>
      </c>
      <c r="E42" s="61" t="s">
        <v>44</v>
      </c>
      <c r="F42" s="229">
        <v>0</v>
      </c>
      <c r="G42" s="189">
        <v>20</v>
      </c>
      <c r="H42" s="189">
        <v>10</v>
      </c>
      <c r="I42" s="189">
        <v>1</v>
      </c>
      <c r="J42" s="190">
        <v>1</v>
      </c>
      <c r="K42" s="190">
        <v>0.25</v>
      </c>
      <c r="L42" s="190">
        <v>0.25</v>
      </c>
      <c r="M42" s="189">
        <v>0</v>
      </c>
      <c r="N42" s="481">
        <v>0</v>
      </c>
      <c r="O42" s="483">
        <v>0</v>
      </c>
      <c r="P42" s="482"/>
      <c r="Q42" s="203">
        <v>22</v>
      </c>
    </row>
    <row r="43" spans="2:17" s="149" customFormat="1" ht="13.8">
      <c r="B43" s="155">
        <v>23</v>
      </c>
      <c r="C43" s="156">
        <v>23</v>
      </c>
      <c r="D43" s="157" t="s">
        <v>1034</v>
      </c>
      <c r="E43" s="61" t="s">
        <v>43</v>
      </c>
      <c r="F43" s="229">
        <v>13.374538537320641</v>
      </c>
      <c r="G43" s="189">
        <v>20</v>
      </c>
      <c r="H43" s="189">
        <v>10</v>
      </c>
      <c r="I43" s="189">
        <v>1</v>
      </c>
      <c r="J43" s="190">
        <v>1</v>
      </c>
      <c r="K43" s="190">
        <v>0.25</v>
      </c>
      <c r="L43" s="190">
        <v>0.25</v>
      </c>
      <c r="M43" s="189">
        <v>0</v>
      </c>
      <c r="N43" s="481">
        <v>0</v>
      </c>
      <c r="O43" s="483">
        <v>45.874538537320639</v>
      </c>
      <c r="P43" s="482"/>
      <c r="Q43" s="203">
        <v>23</v>
      </c>
    </row>
    <row r="44" spans="2:17" s="149" customFormat="1" ht="13.8">
      <c r="B44" s="155">
        <v>24</v>
      </c>
      <c r="C44" s="156">
        <v>24</v>
      </c>
      <c r="D44" s="157" t="s">
        <v>463</v>
      </c>
      <c r="E44" s="61" t="s">
        <v>43</v>
      </c>
      <c r="F44" s="229">
        <v>56.226035436229168</v>
      </c>
      <c r="G44" s="189">
        <v>20</v>
      </c>
      <c r="H44" s="189">
        <v>10</v>
      </c>
      <c r="I44" s="189">
        <v>1</v>
      </c>
      <c r="J44" s="190">
        <v>1</v>
      </c>
      <c r="K44" s="190">
        <v>0.25</v>
      </c>
      <c r="L44" s="190">
        <v>0.25</v>
      </c>
      <c r="M44" s="189">
        <v>0</v>
      </c>
      <c r="N44" s="481">
        <v>0</v>
      </c>
      <c r="O44" s="483">
        <v>88.726035436229168</v>
      </c>
      <c r="P44" s="482"/>
      <c r="Q44" s="203">
        <v>24</v>
      </c>
    </row>
    <row r="45" spans="2:17" s="149" customFormat="1" ht="13.8">
      <c r="B45" s="155">
        <v>25</v>
      </c>
      <c r="C45" s="156">
        <v>25</v>
      </c>
      <c r="D45" s="157" t="s">
        <v>466</v>
      </c>
      <c r="E45" s="61" t="s">
        <v>43</v>
      </c>
      <c r="F45" s="229">
        <v>25.7740301420489</v>
      </c>
      <c r="G45" s="189">
        <v>20</v>
      </c>
      <c r="H45" s="189">
        <v>10</v>
      </c>
      <c r="I45" s="189">
        <v>1</v>
      </c>
      <c r="J45" s="190">
        <v>1</v>
      </c>
      <c r="K45" s="190">
        <v>0.25</v>
      </c>
      <c r="L45" s="190">
        <v>0.25</v>
      </c>
      <c r="M45" s="189">
        <v>0</v>
      </c>
      <c r="N45" s="481">
        <v>0</v>
      </c>
      <c r="O45" s="483">
        <v>58.2740301420489</v>
      </c>
      <c r="P45" s="482"/>
      <c r="Q45" s="203">
        <v>25</v>
      </c>
    </row>
    <row r="46" spans="2:17" s="149" customFormat="1" ht="13.8">
      <c r="B46" s="155">
        <v>26</v>
      </c>
      <c r="C46" s="156">
        <v>26</v>
      </c>
      <c r="D46" s="157" t="s">
        <v>469</v>
      </c>
      <c r="E46" s="61" t="s">
        <v>43</v>
      </c>
      <c r="F46" s="229">
        <v>23.975574430839643</v>
      </c>
      <c r="G46" s="189">
        <v>20</v>
      </c>
      <c r="H46" s="189">
        <v>10</v>
      </c>
      <c r="I46" s="189">
        <v>1</v>
      </c>
      <c r="J46" s="190">
        <v>1</v>
      </c>
      <c r="K46" s="190">
        <v>0.25</v>
      </c>
      <c r="L46" s="190">
        <v>0.25</v>
      </c>
      <c r="M46" s="189">
        <v>0</v>
      </c>
      <c r="N46" s="481">
        <v>0</v>
      </c>
      <c r="O46" s="483">
        <v>56.475574430839643</v>
      </c>
      <c r="P46" s="482"/>
      <c r="Q46" s="203">
        <v>26</v>
      </c>
    </row>
    <row r="47" spans="2:17" s="149" customFormat="1" ht="13.8">
      <c r="B47" s="155">
        <v>27</v>
      </c>
      <c r="C47" s="156">
        <v>27</v>
      </c>
      <c r="D47" s="157" t="s">
        <v>1035</v>
      </c>
      <c r="E47" s="61" t="s">
        <v>44</v>
      </c>
      <c r="F47" s="229">
        <v>0</v>
      </c>
      <c r="G47" s="189">
        <v>20</v>
      </c>
      <c r="H47" s="189">
        <v>10</v>
      </c>
      <c r="I47" s="189">
        <v>1</v>
      </c>
      <c r="J47" s="190">
        <v>0</v>
      </c>
      <c r="K47" s="190">
        <v>0.25</v>
      </c>
      <c r="L47" s="190">
        <v>0</v>
      </c>
      <c r="M47" s="189">
        <v>0</v>
      </c>
      <c r="N47" s="481">
        <v>0</v>
      </c>
      <c r="O47" s="483">
        <v>0</v>
      </c>
      <c r="P47" s="482"/>
      <c r="Q47" s="203">
        <v>27</v>
      </c>
    </row>
    <row r="48" spans="2:17" s="149" customFormat="1" ht="13.8">
      <c r="B48" s="155">
        <v>28</v>
      </c>
      <c r="C48" s="156">
        <v>28</v>
      </c>
      <c r="D48" s="157" t="s">
        <v>1036</v>
      </c>
      <c r="E48" s="61" t="s">
        <v>43</v>
      </c>
      <c r="F48" s="229">
        <v>26.593609945937978</v>
      </c>
      <c r="G48" s="189">
        <v>20</v>
      </c>
      <c r="H48" s="189">
        <v>10</v>
      </c>
      <c r="I48" s="189">
        <v>1</v>
      </c>
      <c r="J48" s="190">
        <v>1</v>
      </c>
      <c r="K48" s="190">
        <v>0.25</v>
      </c>
      <c r="L48" s="190">
        <v>0.25</v>
      </c>
      <c r="M48" s="189">
        <v>0</v>
      </c>
      <c r="N48" s="481">
        <v>0</v>
      </c>
      <c r="O48" s="483">
        <v>59.093609945937978</v>
      </c>
      <c r="P48" s="482"/>
      <c r="Q48" s="203">
        <v>28</v>
      </c>
    </row>
    <row r="49" spans="2:17" s="149" customFormat="1" ht="13.8">
      <c r="B49" s="155">
        <v>29</v>
      </c>
      <c r="C49" s="156">
        <v>29</v>
      </c>
      <c r="D49" s="157" t="s">
        <v>438</v>
      </c>
      <c r="E49" s="61" t="s">
        <v>43</v>
      </c>
      <c r="F49" s="229">
        <v>30.86673844348579</v>
      </c>
      <c r="G49" s="189">
        <v>20</v>
      </c>
      <c r="H49" s="189">
        <v>10</v>
      </c>
      <c r="I49" s="189">
        <v>1</v>
      </c>
      <c r="J49" s="190">
        <v>1</v>
      </c>
      <c r="K49" s="190">
        <v>0.25</v>
      </c>
      <c r="L49" s="190">
        <v>0.25</v>
      </c>
      <c r="M49" s="189">
        <v>0</v>
      </c>
      <c r="N49" s="481">
        <v>0</v>
      </c>
      <c r="O49" s="483">
        <v>63.366738443485787</v>
      </c>
      <c r="P49" s="482"/>
      <c r="Q49" s="203">
        <v>29</v>
      </c>
    </row>
    <row r="50" spans="2:17" s="149" customFormat="1" ht="13.8">
      <c r="B50" s="155">
        <v>30</v>
      </c>
      <c r="C50" s="156">
        <v>30</v>
      </c>
      <c r="D50" s="157" t="s">
        <v>1037</v>
      </c>
      <c r="E50" s="61" t="s">
        <v>43</v>
      </c>
      <c r="F50" s="229">
        <v>33.377060786804805</v>
      </c>
      <c r="G50" s="189">
        <v>20</v>
      </c>
      <c r="H50" s="189">
        <v>10</v>
      </c>
      <c r="I50" s="189">
        <v>1</v>
      </c>
      <c r="J50" s="190">
        <v>1</v>
      </c>
      <c r="K50" s="190">
        <v>0.25</v>
      </c>
      <c r="L50" s="190">
        <v>0.25</v>
      </c>
      <c r="M50" s="189">
        <v>0</v>
      </c>
      <c r="N50" s="481">
        <v>0</v>
      </c>
      <c r="O50" s="483">
        <v>65.877060786804805</v>
      </c>
      <c r="P50" s="482"/>
      <c r="Q50" s="203">
        <v>30</v>
      </c>
    </row>
    <row r="51" spans="2:17" s="149" customFormat="1" ht="13.8">
      <c r="B51" s="155">
        <v>31</v>
      </c>
      <c r="C51" s="156">
        <v>31</v>
      </c>
      <c r="D51" s="157" t="s">
        <v>479</v>
      </c>
      <c r="E51" s="61" t="s">
        <v>43</v>
      </c>
      <c r="F51" s="229">
        <v>65.40001830174397</v>
      </c>
      <c r="G51" s="189">
        <v>20</v>
      </c>
      <c r="H51" s="189">
        <v>10</v>
      </c>
      <c r="I51" s="189">
        <v>1</v>
      </c>
      <c r="J51" s="190">
        <v>1</v>
      </c>
      <c r="K51" s="190">
        <v>0.25</v>
      </c>
      <c r="L51" s="190">
        <v>0.25</v>
      </c>
      <c r="M51" s="189">
        <v>0</v>
      </c>
      <c r="N51" s="481">
        <v>0</v>
      </c>
      <c r="O51" s="483">
        <v>97.90001830174397</v>
      </c>
      <c r="P51" s="482"/>
      <c r="Q51" s="203">
        <v>31</v>
      </c>
    </row>
    <row r="52" spans="2:17" s="149" customFormat="1" ht="13.8">
      <c r="B52" s="155">
        <v>32</v>
      </c>
      <c r="C52" s="156">
        <v>32</v>
      </c>
      <c r="D52" s="157" t="s">
        <v>483</v>
      </c>
      <c r="E52" s="61" t="s">
        <v>43</v>
      </c>
      <c r="F52" s="229">
        <v>36.832582672868071</v>
      </c>
      <c r="G52" s="189">
        <v>20</v>
      </c>
      <c r="H52" s="189">
        <v>10</v>
      </c>
      <c r="I52" s="189">
        <v>1</v>
      </c>
      <c r="J52" s="190">
        <v>1</v>
      </c>
      <c r="K52" s="190">
        <v>0.25</v>
      </c>
      <c r="L52" s="190">
        <v>0.25</v>
      </c>
      <c r="M52" s="189">
        <v>0</v>
      </c>
      <c r="N52" s="481">
        <v>0</v>
      </c>
      <c r="O52" s="483">
        <v>69.332582672868071</v>
      </c>
      <c r="P52" s="482"/>
      <c r="Q52" s="203">
        <v>32</v>
      </c>
    </row>
    <row r="53" spans="2:17" s="149" customFormat="1" ht="13.8">
      <c r="B53" s="155">
        <v>33</v>
      </c>
      <c r="C53" s="156">
        <v>33</v>
      </c>
      <c r="D53" s="157" t="s">
        <v>486</v>
      </c>
      <c r="E53" s="61" t="s">
        <v>43</v>
      </c>
      <c r="F53" s="229">
        <v>64.722332951765836</v>
      </c>
      <c r="G53" s="189">
        <v>20</v>
      </c>
      <c r="H53" s="189">
        <v>10</v>
      </c>
      <c r="I53" s="189">
        <v>1</v>
      </c>
      <c r="J53" s="190">
        <v>1</v>
      </c>
      <c r="K53" s="190">
        <v>0.25</v>
      </c>
      <c r="L53" s="190">
        <v>0.25</v>
      </c>
      <c r="M53" s="189">
        <v>0</v>
      </c>
      <c r="N53" s="481">
        <v>0</v>
      </c>
      <c r="O53" s="483">
        <v>97.222332951765836</v>
      </c>
      <c r="P53" s="482"/>
      <c r="Q53" s="203">
        <v>33</v>
      </c>
    </row>
    <row r="54" spans="2:17" s="149" customFormat="1" ht="13.8">
      <c r="B54" s="155">
        <v>34</v>
      </c>
      <c r="C54" s="156">
        <v>34</v>
      </c>
      <c r="D54" s="157" t="s">
        <v>491</v>
      </c>
      <c r="E54" s="61" t="s">
        <v>43</v>
      </c>
      <c r="F54" s="229">
        <v>35.574646849107303</v>
      </c>
      <c r="G54" s="189">
        <v>20</v>
      </c>
      <c r="H54" s="189">
        <v>10</v>
      </c>
      <c r="I54" s="189">
        <v>1</v>
      </c>
      <c r="J54" s="190">
        <v>1</v>
      </c>
      <c r="K54" s="190">
        <v>0.25</v>
      </c>
      <c r="L54" s="190">
        <v>0.25</v>
      </c>
      <c r="M54" s="189">
        <v>0</v>
      </c>
      <c r="N54" s="481">
        <v>0</v>
      </c>
      <c r="O54" s="483">
        <v>68.074646849107296</v>
      </c>
      <c r="P54" s="482"/>
      <c r="Q54" s="203">
        <v>34</v>
      </c>
    </row>
    <row r="55" spans="2:17" s="149" customFormat="1" ht="13.8">
      <c r="B55" s="155">
        <v>35</v>
      </c>
      <c r="C55" s="156">
        <v>35</v>
      </c>
      <c r="D55" s="157" t="s">
        <v>494</v>
      </c>
      <c r="E55" s="61" t="s">
        <v>43</v>
      </c>
      <c r="F55" s="229">
        <v>37.941861753561376</v>
      </c>
      <c r="G55" s="189">
        <v>20</v>
      </c>
      <c r="H55" s="189">
        <v>10</v>
      </c>
      <c r="I55" s="189">
        <v>1</v>
      </c>
      <c r="J55" s="190">
        <v>1</v>
      </c>
      <c r="K55" s="190">
        <v>0.25</v>
      </c>
      <c r="L55" s="190">
        <v>0.25</v>
      </c>
      <c r="M55" s="189">
        <v>0</v>
      </c>
      <c r="N55" s="481">
        <v>0</v>
      </c>
      <c r="O55" s="483">
        <v>70.441861753561369</v>
      </c>
      <c r="P55" s="482"/>
      <c r="Q55" s="203">
        <v>35</v>
      </c>
    </row>
    <row r="56" spans="2:17" s="149" customFormat="1" ht="13.8">
      <c r="B56" s="155">
        <v>36</v>
      </c>
      <c r="C56" s="156">
        <v>36</v>
      </c>
      <c r="D56" s="157" t="s">
        <v>497</v>
      </c>
      <c r="E56" s="61" t="s">
        <v>43</v>
      </c>
      <c r="F56" s="229">
        <v>22.97068427790596</v>
      </c>
      <c r="G56" s="189">
        <v>20</v>
      </c>
      <c r="H56" s="189">
        <v>10</v>
      </c>
      <c r="I56" s="189">
        <v>1</v>
      </c>
      <c r="J56" s="190">
        <v>0</v>
      </c>
      <c r="K56" s="190">
        <v>0.25</v>
      </c>
      <c r="L56" s="190">
        <v>0.25</v>
      </c>
      <c r="M56" s="189">
        <v>0</v>
      </c>
      <c r="N56" s="481">
        <v>0</v>
      </c>
      <c r="O56" s="483">
        <v>54.47068427790596</v>
      </c>
      <c r="P56" s="482"/>
      <c r="Q56" s="203">
        <v>36</v>
      </c>
    </row>
    <row r="57" spans="2:17" s="149" customFormat="1" ht="13.8">
      <c r="B57" s="155">
        <v>37</v>
      </c>
      <c r="C57" s="156">
        <v>37</v>
      </c>
      <c r="D57" s="157" t="s">
        <v>501</v>
      </c>
      <c r="E57" s="61" t="s">
        <v>43</v>
      </c>
      <c r="F57" s="229">
        <v>33.687184624044669</v>
      </c>
      <c r="G57" s="189">
        <v>20</v>
      </c>
      <c r="H57" s="189">
        <v>10</v>
      </c>
      <c r="I57" s="189">
        <v>1</v>
      </c>
      <c r="J57" s="190">
        <v>1</v>
      </c>
      <c r="K57" s="190">
        <v>0.25</v>
      </c>
      <c r="L57" s="190">
        <v>0</v>
      </c>
      <c r="M57" s="189">
        <v>0</v>
      </c>
      <c r="N57" s="481">
        <v>0</v>
      </c>
      <c r="O57" s="483">
        <v>65.937184624044676</v>
      </c>
      <c r="P57" s="482"/>
      <c r="Q57" s="203">
        <v>37</v>
      </c>
    </row>
    <row r="58" spans="2:17" s="149" customFormat="1" ht="13.8">
      <c r="B58" s="155">
        <v>38</v>
      </c>
      <c r="C58" s="156">
        <v>38</v>
      </c>
      <c r="D58" s="157" t="s">
        <v>1038</v>
      </c>
      <c r="E58" s="61" t="s">
        <v>43</v>
      </c>
      <c r="F58" s="229">
        <v>25.006131142345016</v>
      </c>
      <c r="G58" s="189">
        <v>20</v>
      </c>
      <c r="H58" s="189">
        <v>10</v>
      </c>
      <c r="I58" s="189">
        <v>1</v>
      </c>
      <c r="J58" s="190">
        <v>1</v>
      </c>
      <c r="K58" s="190">
        <v>0.25</v>
      </c>
      <c r="L58" s="190">
        <v>0</v>
      </c>
      <c r="M58" s="189">
        <v>0</v>
      </c>
      <c r="N58" s="481">
        <v>0</v>
      </c>
      <c r="O58" s="483">
        <v>57.256131142345012</v>
      </c>
      <c r="P58" s="482"/>
      <c r="Q58" s="203">
        <v>38</v>
      </c>
    </row>
    <row r="59" spans="2:17" s="149" customFormat="1" ht="13.8">
      <c r="B59" s="155">
        <v>39</v>
      </c>
      <c r="C59" s="156">
        <v>39</v>
      </c>
      <c r="D59" s="157" t="s">
        <v>506</v>
      </c>
      <c r="E59" s="61" t="s">
        <v>43</v>
      </c>
      <c r="F59" s="229">
        <v>35.223743017750536</v>
      </c>
      <c r="G59" s="189">
        <v>20</v>
      </c>
      <c r="H59" s="189">
        <v>10</v>
      </c>
      <c r="I59" s="189">
        <v>1</v>
      </c>
      <c r="J59" s="190">
        <v>1</v>
      </c>
      <c r="K59" s="190">
        <v>0.25</v>
      </c>
      <c r="L59" s="190">
        <v>0</v>
      </c>
      <c r="M59" s="189">
        <v>0</v>
      </c>
      <c r="N59" s="481">
        <v>0</v>
      </c>
      <c r="O59" s="483">
        <v>67.473743017750536</v>
      </c>
      <c r="P59" s="482"/>
      <c r="Q59" s="203">
        <v>39</v>
      </c>
    </row>
    <row r="60" spans="2:17" s="149" customFormat="1" ht="13.8">
      <c r="B60" s="155">
        <v>40</v>
      </c>
      <c r="C60" s="156">
        <v>40</v>
      </c>
      <c r="D60" s="157" t="s">
        <v>507</v>
      </c>
      <c r="E60" s="61" t="s">
        <v>43</v>
      </c>
      <c r="F60" s="229">
        <v>49.492045814751194</v>
      </c>
      <c r="G60" s="189">
        <v>20</v>
      </c>
      <c r="H60" s="189">
        <v>10</v>
      </c>
      <c r="I60" s="189">
        <v>1</v>
      </c>
      <c r="J60" s="190">
        <v>1</v>
      </c>
      <c r="K60" s="190">
        <v>0.25</v>
      </c>
      <c r="L60" s="190">
        <v>0.25</v>
      </c>
      <c r="M60" s="189">
        <v>0</v>
      </c>
      <c r="N60" s="481">
        <v>0</v>
      </c>
      <c r="O60" s="483">
        <v>81.992045814751194</v>
      </c>
      <c r="P60" s="482"/>
      <c r="Q60" s="203">
        <v>40</v>
      </c>
    </row>
    <row r="61" spans="2:17" s="149" customFormat="1" ht="13.8">
      <c r="B61" s="155">
        <v>41</v>
      </c>
      <c r="C61" s="156">
        <v>43</v>
      </c>
      <c r="D61" s="157" t="s">
        <v>512</v>
      </c>
      <c r="E61" s="61" t="s">
        <v>43</v>
      </c>
      <c r="F61" s="229">
        <v>33.150987554226077</v>
      </c>
      <c r="G61" s="189">
        <v>20</v>
      </c>
      <c r="H61" s="189">
        <v>0</v>
      </c>
      <c r="I61" s="189">
        <v>1</v>
      </c>
      <c r="J61" s="190">
        <v>0</v>
      </c>
      <c r="K61" s="190">
        <v>0.25</v>
      </c>
      <c r="L61" s="190">
        <v>0</v>
      </c>
      <c r="M61" s="189">
        <v>0</v>
      </c>
      <c r="N61" s="481">
        <v>0</v>
      </c>
      <c r="O61" s="483">
        <v>54.400987554226077</v>
      </c>
      <c r="P61" s="482"/>
      <c r="Q61" s="203">
        <v>41</v>
      </c>
    </row>
    <row r="62" spans="2:17" s="149" customFormat="1" ht="13.8">
      <c r="B62" s="155">
        <v>42</v>
      </c>
      <c r="C62" s="156">
        <v>44</v>
      </c>
      <c r="D62" s="157" t="s">
        <v>1039</v>
      </c>
      <c r="E62" s="61" t="s">
        <v>43</v>
      </c>
      <c r="F62" s="229">
        <v>29.230566343458509</v>
      </c>
      <c r="G62" s="189">
        <v>20</v>
      </c>
      <c r="H62" s="189">
        <v>10</v>
      </c>
      <c r="I62" s="189">
        <v>1</v>
      </c>
      <c r="J62" s="190">
        <v>1</v>
      </c>
      <c r="K62" s="190">
        <v>0.25</v>
      </c>
      <c r="L62" s="190">
        <v>0</v>
      </c>
      <c r="M62" s="189">
        <v>0</v>
      </c>
      <c r="N62" s="481">
        <v>0</v>
      </c>
      <c r="O62" s="483">
        <v>61.480566343458506</v>
      </c>
      <c r="P62" s="482"/>
      <c r="Q62" s="203">
        <v>42</v>
      </c>
    </row>
    <row r="63" spans="2:17" s="149" customFormat="1" ht="13.8">
      <c r="B63" s="155">
        <v>43</v>
      </c>
      <c r="C63" s="156">
        <v>46</v>
      </c>
      <c r="D63" s="157" t="s">
        <v>517</v>
      </c>
      <c r="E63" s="61" t="s">
        <v>44</v>
      </c>
      <c r="F63" s="229">
        <v>0</v>
      </c>
      <c r="G63" s="189">
        <v>20</v>
      </c>
      <c r="H63" s="189">
        <v>10</v>
      </c>
      <c r="I63" s="189">
        <v>1</v>
      </c>
      <c r="J63" s="190">
        <v>1</v>
      </c>
      <c r="K63" s="190">
        <v>0.25</v>
      </c>
      <c r="L63" s="190">
        <v>0.25</v>
      </c>
      <c r="M63" s="189">
        <v>0</v>
      </c>
      <c r="N63" s="481">
        <v>0</v>
      </c>
      <c r="O63" s="483">
        <v>0</v>
      </c>
      <c r="P63" s="482"/>
      <c r="Q63" s="203">
        <v>43</v>
      </c>
    </row>
    <row r="64" spans="2:17" s="149" customFormat="1" ht="13.8">
      <c r="B64" s="155">
        <v>44</v>
      </c>
      <c r="C64" s="156">
        <v>47</v>
      </c>
      <c r="D64" s="157" t="s">
        <v>520</v>
      </c>
      <c r="E64" s="61" t="s">
        <v>43</v>
      </c>
      <c r="F64" s="229">
        <v>30.719450547039582</v>
      </c>
      <c r="G64" s="189">
        <v>20</v>
      </c>
      <c r="H64" s="189">
        <v>10</v>
      </c>
      <c r="I64" s="189">
        <v>1</v>
      </c>
      <c r="J64" s="190">
        <v>1</v>
      </c>
      <c r="K64" s="190">
        <v>0.25</v>
      </c>
      <c r="L64" s="190">
        <v>0.25</v>
      </c>
      <c r="M64" s="189">
        <v>0</v>
      </c>
      <c r="N64" s="481">
        <v>0</v>
      </c>
      <c r="O64" s="483">
        <v>63.219450547039585</v>
      </c>
      <c r="P64" s="482"/>
      <c r="Q64" s="203">
        <v>44</v>
      </c>
    </row>
    <row r="65" spans="2:17" s="149" customFormat="1" ht="13.8">
      <c r="B65" s="155">
        <v>45</v>
      </c>
      <c r="C65" s="156">
        <v>48</v>
      </c>
      <c r="D65" s="157" t="s">
        <v>523</v>
      </c>
      <c r="E65" s="61" t="s">
        <v>43</v>
      </c>
      <c r="F65" s="229">
        <v>25.277816397613638</v>
      </c>
      <c r="G65" s="189">
        <v>20</v>
      </c>
      <c r="H65" s="189">
        <v>0</v>
      </c>
      <c r="I65" s="189">
        <v>1</v>
      </c>
      <c r="J65" s="190">
        <v>1</v>
      </c>
      <c r="K65" s="190">
        <v>0.25</v>
      </c>
      <c r="L65" s="190">
        <v>0</v>
      </c>
      <c r="M65" s="189">
        <v>0</v>
      </c>
      <c r="N65" s="481">
        <v>0</v>
      </c>
      <c r="O65" s="483">
        <v>47.527816397613634</v>
      </c>
      <c r="P65" s="482"/>
      <c r="Q65" s="203">
        <v>45</v>
      </c>
    </row>
    <row r="66" spans="2:17" s="149" customFormat="1" ht="13.8">
      <c r="B66" s="155">
        <v>46</v>
      </c>
      <c r="C66" s="156">
        <v>49</v>
      </c>
      <c r="D66" s="157" t="s">
        <v>526</v>
      </c>
      <c r="E66" s="61" t="s">
        <v>43</v>
      </c>
      <c r="F66" s="229">
        <v>25.551445415084423</v>
      </c>
      <c r="G66" s="189">
        <v>20</v>
      </c>
      <c r="H66" s="189">
        <v>10</v>
      </c>
      <c r="I66" s="189">
        <v>1</v>
      </c>
      <c r="J66" s="190">
        <v>0</v>
      </c>
      <c r="K66" s="190">
        <v>0.25</v>
      </c>
      <c r="L66" s="190">
        <v>0.25</v>
      </c>
      <c r="M66" s="189">
        <v>0</v>
      </c>
      <c r="N66" s="481">
        <v>0</v>
      </c>
      <c r="O66" s="483">
        <v>57.051445415084423</v>
      </c>
      <c r="P66" s="482"/>
      <c r="Q66" s="203">
        <v>46</v>
      </c>
    </row>
    <row r="67" spans="2:17" s="149" customFormat="1" ht="13.8">
      <c r="B67" s="155">
        <v>47</v>
      </c>
      <c r="C67" s="156">
        <v>50</v>
      </c>
      <c r="D67" s="157" t="s">
        <v>1040</v>
      </c>
      <c r="E67" s="61" t="s">
        <v>43</v>
      </c>
      <c r="F67" s="229">
        <v>32.770105981863999</v>
      </c>
      <c r="G67" s="189">
        <v>20</v>
      </c>
      <c r="H67" s="189">
        <v>10</v>
      </c>
      <c r="I67" s="189">
        <v>1</v>
      </c>
      <c r="J67" s="190">
        <v>1</v>
      </c>
      <c r="K67" s="190">
        <v>0.25</v>
      </c>
      <c r="L67" s="190">
        <v>0.25</v>
      </c>
      <c r="M67" s="189">
        <v>0</v>
      </c>
      <c r="N67" s="481">
        <v>0</v>
      </c>
      <c r="O67" s="483">
        <v>65.270105981863992</v>
      </c>
      <c r="P67" s="482"/>
      <c r="Q67" s="203">
        <v>47</v>
      </c>
    </row>
    <row r="68" spans="2:17" s="149" customFormat="1" ht="13.8">
      <c r="B68" s="155">
        <v>48</v>
      </c>
      <c r="C68" s="156">
        <v>51</v>
      </c>
      <c r="D68" s="157" t="s">
        <v>531</v>
      </c>
      <c r="E68" s="61" t="s">
        <v>43</v>
      </c>
      <c r="F68" s="229">
        <v>25.522145253156623</v>
      </c>
      <c r="G68" s="189">
        <v>20</v>
      </c>
      <c r="H68" s="189">
        <v>10</v>
      </c>
      <c r="I68" s="189">
        <v>1</v>
      </c>
      <c r="J68" s="190">
        <v>1</v>
      </c>
      <c r="K68" s="190">
        <v>0.25</v>
      </c>
      <c r="L68" s="190">
        <v>0</v>
      </c>
      <c r="M68" s="189">
        <v>0</v>
      </c>
      <c r="N68" s="481">
        <v>0</v>
      </c>
      <c r="O68" s="483">
        <v>57.772145253156623</v>
      </c>
      <c r="P68" s="482"/>
      <c r="Q68" s="203">
        <v>48</v>
      </c>
    </row>
    <row r="69" spans="2:17" s="149" customFormat="1" ht="13.8">
      <c r="B69" s="155">
        <v>49</v>
      </c>
      <c r="C69" s="156">
        <v>52</v>
      </c>
      <c r="D69" s="157" t="s">
        <v>535</v>
      </c>
      <c r="E69" s="61" t="s">
        <v>43</v>
      </c>
      <c r="F69" s="229">
        <v>54.744344521642759</v>
      </c>
      <c r="G69" s="189">
        <v>20</v>
      </c>
      <c r="H69" s="189">
        <v>10</v>
      </c>
      <c r="I69" s="189">
        <v>1</v>
      </c>
      <c r="J69" s="190">
        <v>1</v>
      </c>
      <c r="K69" s="190">
        <v>0.25</v>
      </c>
      <c r="L69" s="190">
        <v>0.25</v>
      </c>
      <c r="M69" s="189">
        <v>0</v>
      </c>
      <c r="N69" s="481">
        <v>0</v>
      </c>
      <c r="O69" s="483">
        <v>87.244344521642759</v>
      </c>
      <c r="P69" s="482"/>
      <c r="Q69" s="203">
        <v>49</v>
      </c>
    </row>
    <row r="70" spans="2:17" s="149" customFormat="1" ht="13.8">
      <c r="B70" s="155">
        <v>50</v>
      </c>
      <c r="C70" s="156">
        <v>53</v>
      </c>
      <c r="D70" s="157" t="s">
        <v>539</v>
      </c>
      <c r="E70" s="61" t="s">
        <v>43</v>
      </c>
      <c r="F70" s="229">
        <v>32.358374028775565</v>
      </c>
      <c r="G70" s="189">
        <v>20</v>
      </c>
      <c r="H70" s="189">
        <v>10</v>
      </c>
      <c r="I70" s="189">
        <v>1</v>
      </c>
      <c r="J70" s="190">
        <v>1</v>
      </c>
      <c r="K70" s="190">
        <v>0.25</v>
      </c>
      <c r="L70" s="190">
        <v>0.25</v>
      </c>
      <c r="M70" s="189">
        <v>0</v>
      </c>
      <c r="N70" s="481">
        <v>0</v>
      </c>
      <c r="O70" s="483">
        <v>64.858374028775557</v>
      </c>
      <c r="P70" s="482"/>
      <c r="Q70" s="203">
        <v>50</v>
      </c>
    </row>
    <row r="71" spans="2:17" s="149" customFormat="1" ht="13.8">
      <c r="B71" s="155">
        <v>51</v>
      </c>
      <c r="C71" s="156">
        <v>55</v>
      </c>
      <c r="D71" s="157" t="s">
        <v>1041</v>
      </c>
      <c r="E71" s="61" t="s">
        <v>43</v>
      </c>
      <c r="F71" s="229">
        <v>36.056124959664835</v>
      </c>
      <c r="G71" s="189">
        <v>20</v>
      </c>
      <c r="H71" s="189">
        <v>10</v>
      </c>
      <c r="I71" s="189">
        <v>1</v>
      </c>
      <c r="J71" s="190">
        <v>1</v>
      </c>
      <c r="K71" s="190">
        <v>0.25</v>
      </c>
      <c r="L71" s="190">
        <v>0.25</v>
      </c>
      <c r="M71" s="189">
        <v>0</v>
      </c>
      <c r="N71" s="481">
        <v>0</v>
      </c>
      <c r="O71" s="483">
        <v>68.556124959664828</v>
      </c>
      <c r="P71" s="482"/>
      <c r="Q71" s="203">
        <v>51</v>
      </c>
    </row>
    <row r="72" spans="2:17" s="149" customFormat="1" ht="13.8">
      <c r="B72" s="155">
        <v>52</v>
      </c>
      <c r="C72" s="156">
        <v>56</v>
      </c>
      <c r="D72" s="157" t="s">
        <v>544</v>
      </c>
      <c r="E72" s="61" t="s">
        <v>43</v>
      </c>
      <c r="F72" s="229">
        <v>47.720596762955822</v>
      </c>
      <c r="G72" s="189">
        <v>20</v>
      </c>
      <c r="H72" s="189">
        <v>10</v>
      </c>
      <c r="I72" s="189">
        <v>1</v>
      </c>
      <c r="J72" s="190">
        <v>1</v>
      </c>
      <c r="K72" s="190">
        <v>0.25</v>
      </c>
      <c r="L72" s="190">
        <v>0.25</v>
      </c>
      <c r="M72" s="189">
        <v>0</v>
      </c>
      <c r="N72" s="481">
        <v>0</v>
      </c>
      <c r="O72" s="483">
        <v>80.220596762955822</v>
      </c>
      <c r="P72" s="482"/>
      <c r="Q72" s="203">
        <v>52</v>
      </c>
    </row>
    <row r="73" spans="2:17" s="149" customFormat="1" ht="13.8">
      <c r="B73" s="155">
        <v>53</v>
      </c>
      <c r="C73" s="156">
        <v>57</v>
      </c>
      <c r="D73" s="157" t="s">
        <v>548</v>
      </c>
      <c r="E73" s="61" t="s">
        <v>43</v>
      </c>
      <c r="F73" s="229">
        <v>27.28331700451966</v>
      </c>
      <c r="G73" s="189">
        <v>20</v>
      </c>
      <c r="H73" s="189">
        <v>10</v>
      </c>
      <c r="I73" s="189">
        <v>1</v>
      </c>
      <c r="J73" s="190">
        <v>1</v>
      </c>
      <c r="K73" s="190">
        <v>0.25</v>
      </c>
      <c r="L73" s="190">
        <v>0.25</v>
      </c>
      <c r="M73" s="189">
        <v>0</v>
      </c>
      <c r="N73" s="481">
        <v>0</v>
      </c>
      <c r="O73" s="483">
        <v>59.78331700451966</v>
      </c>
      <c r="P73" s="482"/>
      <c r="Q73" s="203">
        <v>53</v>
      </c>
    </row>
    <row r="74" spans="2:17" s="149" customFormat="1" ht="13.8">
      <c r="B74" s="155">
        <v>54</v>
      </c>
      <c r="C74" s="156">
        <v>58</v>
      </c>
      <c r="D74" s="157" t="s">
        <v>1042</v>
      </c>
      <c r="E74" s="61" t="s">
        <v>43</v>
      </c>
      <c r="F74" s="229">
        <v>29.486229249025424</v>
      </c>
      <c r="G74" s="189">
        <v>20</v>
      </c>
      <c r="H74" s="189">
        <v>10</v>
      </c>
      <c r="I74" s="189">
        <v>1</v>
      </c>
      <c r="J74" s="190">
        <v>1</v>
      </c>
      <c r="K74" s="190">
        <v>0.25</v>
      </c>
      <c r="L74" s="190">
        <v>0.25</v>
      </c>
      <c r="M74" s="189">
        <v>0</v>
      </c>
      <c r="N74" s="481">
        <v>0</v>
      </c>
      <c r="O74" s="483">
        <v>61.986229249025428</v>
      </c>
      <c r="P74" s="482"/>
      <c r="Q74" s="203">
        <v>54</v>
      </c>
    </row>
    <row r="75" spans="2:17" s="149" customFormat="1" ht="13.8">
      <c r="B75" s="155">
        <v>55</v>
      </c>
      <c r="C75" s="156">
        <v>59</v>
      </c>
      <c r="D75" s="157" t="s">
        <v>554</v>
      </c>
      <c r="E75" s="61" t="s">
        <v>44</v>
      </c>
      <c r="F75" s="229">
        <v>0</v>
      </c>
      <c r="G75" s="189">
        <v>20</v>
      </c>
      <c r="H75" s="189">
        <v>10</v>
      </c>
      <c r="I75" s="189">
        <v>1</v>
      </c>
      <c r="J75" s="190">
        <v>1</v>
      </c>
      <c r="K75" s="190">
        <v>0.25</v>
      </c>
      <c r="L75" s="190">
        <v>0.25</v>
      </c>
      <c r="M75" s="189">
        <v>0</v>
      </c>
      <c r="N75" s="481">
        <v>0</v>
      </c>
      <c r="O75" s="483">
        <v>0</v>
      </c>
      <c r="P75" s="482"/>
      <c r="Q75" s="203">
        <v>55</v>
      </c>
    </row>
    <row r="76" spans="2:17" s="149" customFormat="1" ht="13.8">
      <c r="B76" s="155">
        <v>56</v>
      </c>
      <c r="C76" s="156">
        <v>60</v>
      </c>
      <c r="D76" s="157" t="s">
        <v>559</v>
      </c>
      <c r="E76" s="61" t="s">
        <v>162</v>
      </c>
      <c r="F76" s="229">
        <v>0</v>
      </c>
      <c r="G76" s="189">
        <v>20</v>
      </c>
      <c r="H76" s="189">
        <v>10</v>
      </c>
      <c r="I76" s="189">
        <v>1</v>
      </c>
      <c r="J76" s="190">
        <v>1</v>
      </c>
      <c r="K76" s="190">
        <v>0.25</v>
      </c>
      <c r="L76" s="190">
        <v>0.25</v>
      </c>
      <c r="M76" s="189">
        <v>0</v>
      </c>
      <c r="N76" s="481">
        <v>0</v>
      </c>
      <c r="O76" s="483">
        <v>0</v>
      </c>
      <c r="P76" s="482"/>
      <c r="Q76" s="203">
        <v>56</v>
      </c>
    </row>
    <row r="77" spans="2:17" s="149" customFormat="1" ht="13.8">
      <c r="B77" s="155">
        <v>57</v>
      </c>
      <c r="C77" s="156">
        <v>61</v>
      </c>
      <c r="D77" s="157" t="s">
        <v>563</v>
      </c>
      <c r="E77" s="61" t="s">
        <v>43</v>
      </c>
      <c r="F77" s="229">
        <v>60.86083374380987</v>
      </c>
      <c r="G77" s="189">
        <v>20</v>
      </c>
      <c r="H77" s="189">
        <v>10</v>
      </c>
      <c r="I77" s="189">
        <v>1</v>
      </c>
      <c r="J77" s="190">
        <v>1</v>
      </c>
      <c r="K77" s="190">
        <v>0.25</v>
      </c>
      <c r="L77" s="190">
        <v>0.25</v>
      </c>
      <c r="M77" s="189">
        <v>0</v>
      </c>
      <c r="N77" s="481">
        <v>0</v>
      </c>
      <c r="O77" s="483">
        <v>93.360833743809877</v>
      </c>
      <c r="P77" s="482"/>
      <c r="Q77" s="203">
        <v>57</v>
      </c>
    </row>
    <row r="78" spans="2:17" s="149" customFormat="1" ht="13.8">
      <c r="B78" s="155">
        <v>58</v>
      </c>
      <c r="C78" s="156">
        <v>63</v>
      </c>
      <c r="D78" s="157" t="s">
        <v>567</v>
      </c>
      <c r="E78" s="61" t="s">
        <v>43</v>
      </c>
      <c r="F78" s="229">
        <v>26.671509296094893</v>
      </c>
      <c r="G78" s="189">
        <v>20</v>
      </c>
      <c r="H78" s="189">
        <v>10</v>
      </c>
      <c r="I78" s="189">
        <v>1</v>
      </c>
      <c r="J78" s="190">
        <v>1</v>
      </c>
      <c r="K78" s="190">
        <v>0.25</v>
      </c>
      <c r="L78" s="190">
        <v>0.25</v>
      </c>
      <c r="M78" s="189">
        <v>0</v>
      </c>
      <c r="N78" s="481">
        <v>0</v>
      </c>
      <c r="O78" s="483">
        <v>59.171509296094897</v>
      </c>
      <c r="P78" s="482"/>
      <c r="Q78" s="203">
        <v>58</v>
      </c>
    </row>
    <row r="79" spans="2:17" s="149" customFormat="1" ht="13.8">
      <c r="B79" s="155">
        <v>59</v>
      </c>
      <c r="C79" s="156">
        <v>64</v>
      </c>
      <c r="D79" s="157" t="s">
        <v>568</v>
      </c>
      <c r="E79" s="61" t="s">
        <v>43</v>
      </c>
      <c r="F79" s="229">
        <v>61.461678888704235</v>
      </c>
      <c r="G79" s="189">
        <v>20</v>
      </c>
      <c r="H79" s="189">
        <v>10</v>
      </c>
      <c r="I79" s="189">
        <v>1</v>
      </c>
      <c r="J79" s="190">
        <v>1</v>
      </c>
      <c r="K79" s="190">
        <v>0.25</v>
      </c>
      <c r="L79" s="190">
        <v>0.25</v>
      </c>
      <c r="M79" s="189">
        <v>0</v>
      </c>
      <c r="N79" s="481">
        <v>0</v>
      </c>
      <c r="O79" s="483">
        <v>93.961678888704228</v>
      </c>
      <c r="P79" s="482"/>
      <c r="Q79" s="203">
        <v>59</v>
      </c>
    </row>
    <row r="80" spans="2:17" s="149" customFormat="1" ht="13.8">
      <c r="B80" s="155">
        <v>60</v>
      </c>
      <c r="C80" s="156">
        <v>65</v>
      </c>
      <c r="D80" s="157" t="s">
        <v>1043</v>
      </c>
      <c r="E80" s="61" t="s">
        <v>43</v>
      </c>
      <c r="F80" s="229">
        <v>65.199790262221001</v>
      </c>
      <c r="G80" s="189">
        <v>20</v>
      </c>
      <c r="H80" s="189">
        <v>10</v>
      </c>
      <c r="I80" s="189">
        <v>1</v>
      </c>
      <c r="J80" s="190">
        <v>1</v>
      </c>
      <c r="K80" s="190">
        <v>0.25</v>
      </c>
      <c r="L80" s="190">
        <v>0.25</v>
      </c>
      <c r="M80" s="189">
        <v>0</v>
      </c>
      <c r="N80" s="481">
        <v>0</v>
      </c>
      <c r="O80" s="483">
        <v>97.699790262221001</v>
      </c>
      <c r="P80" s="482"/>
      <c r="Q80" s="203">
        <v>60</v>
      </c>
    </row>
    <row r="81" spans="2:17" s="149" customFormat="1" ht="13.8">
      <c r="B81" s="155">
        <v>61</v>
      </c>
      <c r="C81" s="156">
        <v>66</v>
      </c>
      <c r="D81" s="157" t="s">
        <v>573</v>
      </c>
      <c r="E81" s="61" t="s">
        <v>43</v>
      </c>
      <c r="F81" s="229">
        <v>19.055210950098441</v>
      </c>
      <c r="G81" s="189">
        <v>20</v>
      </c>
      <c r="H81" s="189">
        <v>10</v>
      </c>
      <c r="I81" s="189">
        <v>1</v>
      </c>
      <c r="J81" s="190">
        <v>1</v>
      </c>
      <c r="K81" s="190">
        <v>0.25</v>
      </c>
      <c r="L81" s="190">
        <v>0.25</v>
      </c>
      <c r="M81" s="189">
        <v>0</v>
      </c>
      <c r="N81" s="481">
        <v>0</v>
      </c>
      <c r="O81" s="483">
        <v>51.555210950098441</v>
      </c>
      <c r="P81" s="482"/>
      <c r="Q81" s="203">
        <v>61</v>
      </c>
    </row>
    <row r="82" spans="2:17" s="149" customFormat="1" ht="13.8">
      <c r="B82" s="155">
        <v>62</v>
      </c>
      <c r="C82" s="156">
        <v>67</v>
      </c>
      <c r="D82" s="157" t="s">
        <v>577</v>
      </c>
      <c r="E82" s="61" t="s">
        <v>44</v>
      </c>
      <c r="F82" s="229">
        <v>0</v>
      </c>
      <c r="G82" s="189">
        <v>20</v>
      </c>
      <c r="H82" s="189">
        <v>10</v>
      </c>
      <c r="I82" s="189">
        <v>1</v>
      </c>
      <c r="J82" s="190">
        <v>1</v>
      </c>
      <c r="K82" s="190">
        <v>0.25</v>
      </c>
      <c r="L82" s="190">
        <v>0.25</v>
      </c>
      <c r="M82" s="189">
        <v>0</v>
      </c>
      <c r="N82" s="481">
        <v>0</v>
      </c>
      <c r="O82" s="483">
        <v>0</v>
      </c>
      <c r="P82" s="482"/>
      <c r="Q82" s="203">
        <v>62</v>
      </c>
    </row>
    <row r="83" spans="2:17" s="149" customFormat="1" ht="13.8">
      <c r="B83" s="155">
        <v>63</v>
      </c>
      <c r="C83" s="156">
        <v>68</v>
      </c>
      <c r="D83" s="157" t="s">
        <v>1044</v>
      </c>
      <c r="E83" s="61" t="s">
        <v>43</v>
      </c>
      <c r="F83" s="229">
        <v>66.053904168458331</v>
      </c>
      <c r="G83" s="189">
        <v>20</v>
      </c>
      <c r="H83" s="189">
        <v>10</v>
      </c>
      <c r="I83" s="189">
        <v>1</v>
      </c>
      <c r="J83" s="190">
        <v>1</v>
      </c>
      <c r="K83" s="190">
        <v>0.25</v>
      </c>
      <c r="L83" s="190">
        <v>0.25</v>
      </c>
      <c r="M83" s="189">
        <v>0</v>
      </c>
      <c r="N83" s="481">
        <v>0</v>
      </c>
      <c r="O83" s="483">
        <v>98.553904168458331</v>
      </c>
      <c r="P83" s="482"/>
      <c r="Q83" s="203">
        <v>63</v>
      </c>
    </row>
    <row r="84" spans="2:17" ht="3.9" customHeight="1" thickBot="1">
      <c r="B84" s="233" t="s">
        <v>231</v>
      </c>
      <c r="C84" s="159"/>
      <c r="D84" s="159"/>
      <c r="E84" s="159"/>
      <c r="F84" s="159"/>
      <c r="G84" s="159"/>
      <c r="H84" s="159"/>
      <c r="I84" s="159"/>
      <c r="J84" s="159"/>
      <c r="K84" s="159"/>
      <c r="L84" s="159"/>
      <c r="M84" s="159"/>
      <c r="N84" s="159"/>
      <c r="O84" s="159"/>
      <c r="P84" s="160"/>
    </row>
    <row r="85" spans="2:17" ht="15" thickTop="1"/>
  </sheetData>
  <mergeCells count="26">
    <mergeCell ref="K17:K18"/>
    <mergeCell ref="B9:P9"/>
    <mergeCell ref="B11:P11"/>
    <mergeCell ref="B13:P13"/>
    <mergeCell ref="B14:P14"/>
    <mergeCell ref="B1:P1"/>
    <mergeCell ref="B2:P2"/>
    <mergeCell ref="B3:P3"/>
    <mergeCell ref="B4:P4"/>
    <mergeCell ref="B6:P6"/>
    <mergeCell ref="B7:P7"/>
    <mergeCell ref="P16:P19"/>
    <mergeCell ref="B16:B19"/>
    <mergeCell ref="C16:C19"/>
    <mergeCell ref="D16:D19"/>
    <mergeCell ref="E16:E19"/>
    <mergeCell ref="F16:L16"/>
    <mergeCell ref="F17:F18"/>
    <mergeCell ref="L17:L18"/>
    <mergeCell ref="H17:H18"/>
    <mergeCell ref="M17:M18"/>
    <mergeCell ref="N16:N18"/>
    <mergeCell ref="O16:O18"/>
    <mergeCell ref="G17:G18"/>
    <mergeCell ref="I17:I18"/>
    <mergeCell ref="J17:J18"/>
  </mergeCells>
  <conditionalFormatting sqref="B21:P83">
    <cfRule type="expression" dxfId="8" priority="323" stopIfTrue="1">
      <formula>MOD(ROW(),2)</formula>
    </cfRule>
  </conditionalFormatting>
  <conditionalFormatting sqref="E21:E83">
    <cfRule type="cellIs" dxfId="7" priority="310" stopIfTrue="1" operator="equal">
      <formula>"RECHAZO"</formula>
    </cfRule>
    <cfRule type="cellIs" dxfId="6" priority="311" stopIfTrue="1" operator="equal">
      <formula>"CUMPLE"</formula>
    </cfRule>
    <cfRule type="cellIs" dxfId="5" priority="312" stopIfTrue="1" operator="equal">
      <formula>"NO CUMPLE"</formula>
    </cfRule>
    <cfRule type="cellIs" dxfId="4" priority="313" stopIfTrue="1" operator="equal">
      <formula>"HÁBIL"</formula>
    </cfRule>
    <cfRule type="cellIs" dxfId="3" priority="314" stopIfTrue="1" operator="equal">
      <formula>"NO HÁBIL"</formula>
    </cfRule>
    <cfRule type="cellIs" dxfId="2" priority="315" stopIfTrue="1" operator="equal">
      <formula>"NO APLICA"</formula>
    </cfRule>
  </conditionalFormatting>
  <conditionalFormatting sqref="P21:P83">
    <cfRule type="cellIs" dxfId="1" priority="182" operator="equal">
      <formula>"SE REQUIRIO Y NO SUBSANO"</formula>
    </cfRule>
    <cfRule type="cellIs" dxfId="0" priority="183" operator="equal">
      <formula>"SE REQUIRIO Y SUBSANO"</formula>
    </cfRule>
  </conditionalFormatting>
  <dataValidations count="1">
    <dataValidation type="list" allowBlank="1" showInputMessage="1" showErrorMessage="1" sqref="P21:P83" xr:uid="{00000000-0002-0000-1200-000000000000}">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7">
    <tabColor rgb="FF0070C0"/>
  </sheetPr>
  <dimension ref="B2:L20"/>
  <sheetViews>
    <sheetView workbookViewId="0">
      <selection activeCell="G13" sqref="G13"/>
    </sheetView>
  </sheetViews>
  <sheetFormatPr baseColWidth="10" defaultRowHeight="14.4"/>
  <cols>
    <col min="2" max="2" width="17.44140625" style="62" bestFit="1" customWidth="1"/>
    <col min="3" max="3" width="15.109375" style="62" bestFit="1" customWidth="1"/>
    <col min="5" max="5" width="31.33203125" style="62" bestFit="1" customWidth="1"/>
    <col min="6" max="6" width="17" style="62" customWidth="1"/>
    <col min="8" max="8" width="31.33203125" customWidth="1"/>
    <col min="9" max="9" width="17" customWidth="1"/>
    <col min="11" max="11" width="17.44140625" bestFit="1" customWidth="1"/>
  </cols>
  <sheetData>
    <row r="2" spans="2:12">
      <c r="B2" s="171" t="s">
        <v>122</v>
      </c>
      <c r="C2" s="199">
        <v>800000000</v>
      </c>
      <c r="E2" s="171" t="s">
        <v>139</v>
      </c>
      <c r="F2" s="185">
        <f>ROUND(C2/589500,3)</f>
        <v>1357.0820000000001</v>
      </c>
      <c r="H2" s="171" t="s">
        <v>132</v>
      </c>
      <c r="I2" s="185">
        <f>ROUND((((F4)*(SQRT(C8)+1))/F3),3)</f>
        <v>2.081</v>
      </c>
    </row>
    <row r="3" spans="2:12">
      <c r="B3" s="171" t="s">
        <v>123</v>
      </c>
      <c r="C3" s="188">
        <v>10.5</v>
      </c>
      <c r="E3" s="171" t="s">
        <v>140</v>
      </c>
      <c r="F3" s="186">
        <f>ROUND($F$2/$C$3,3)</f>
        <v>129.24600000000001</v>
      </c>
      <c r="H3" s="171" t="s">
        <v>144</v>
      </c>
      <c r="I3" s="186">
        <f>3*C3</f>
        <v>31.5</v>
      </c>
    </row>
    <row r="4" spans="2:12">
      <c r="B4" s="171" t="s">
        <v>137</v>
      </c>
      <c r="C4" s="200">
        <v>0.5</v>
      </c>
      <c r="E4" s="171" t="s">
        <v>141</v>
      </c>
      <c r="F4" s="186">
        <f>ROUND($C$4*$F$3,3)</f>
        <v>64.623000000000005</v>
      </c>
    </row>
    <row r="5" spans="2:12" ht="15" thickBot="1"/>
    <row r="6" spans="2:12" ht="43.8" thickBot="1">
      <c r="B6" s="184" t="s">
        <v>133</v>
      </c>
      <c r="C6" s="188">
        <v>200</v>
      </c>
      <c r="E6" s="995" t="s">
        <v>146</v>
      </c>
      <c r="F6" s="996"/>
      <c r="H6" s="995" t="s">
        <v>150</v>
      </c>
      <c r="I6" s="996"/>
    </row>
    <row r="8" spans="2:12">
      <c r="B8" s="171" t="s">
        <v>138</v>
      </c>
      <c r="C8" s="182">
        <f>IF(AND(0&lt;$C$6,$C$6&lt;=10),2,IF($C$6&gt;=81,10,ROUNDUP($C$6/10,0)+1))</f>
        <v>10</v>
      </c>
      <c r="E8" s="171" t="s">
        <v>145</v>
      </c>
      <c r="F8" s="188">
        <v>4</v>
      </c>
    </row>
    <row r="10" spans="2:12" ht="28.8">
      <c r="B10" s="184" t="s">
        <v>142</v>
      </c>
      <c r="C10" s="188">
        <v>7</v>
      </c>
      <c r="E10" s="184" t="s">
        <v>147</v>
      </c>
      <c r="F10" s="201">
        <v>10</v>
      </c>
      <c r="H10" s="184" t="s">
        <v>151</v>
      </c>
      <c r="I10" s="188">
        <v>68.623000000000005</v>
      </c>
    </row>
    <row r="12" spans="2:12" ht="28.8">
      <c r="B12" s="184" t="s">
        <v>143</v>
      </c>
      <c r="C12" s="188">
        <v>10.9</v>
      </c>
      <c r="E12" s="184" t="s">
        <v>148</v>
      </c>
      <c r="F12" s="182" t="str">
        <f>IF(F10&gt;=I3,"SI","NO")</f>
        <v>NO</v>
      </c>
      <c r="H12" s="184" t="s">
        <v>152</v>
      </c>
      <c r="I12" s="182" t="str">
        <f>IF(ROUND(($I$10/$F$3),3)&gt;=$I$2,"SI","NO")</f>
        <v>NO</v>
      </c>
      <c r="K12" s="184" t="s">
        <v>135</v>
      </c>
      <c r="L12" s="182">
        <f>ROUND($I$10/$F$3,3)</f>
        <v>0.53100000000000003</v>
      </c>
    </row>
    <row r="14" spans="2:12">
      <c r="B14" s="171" t="s">
        <v>155</v>
      </c>
      <c r="C14" s="187">
        <f>ROUND((((C12)+(C6*C3))/(C10+C6)),3)</f>
        <v>10.198</v>
      </c>
      <c r="E14" s="171" t="s">
        <v>149</v>
      </c>
      <c r="F14" s="187" t="str">
        <f>IF(OR(F8&lt;NUMMINCONT,F12="SI"),"NO ES HÁBIL","ES HÁBIL")</f>
        <v>ES HÁBIL</v>
      </c>
      <c r="H14" s="171" t="s">
        <v>149</v>
      </c>
      <c r="I14" s="187" t="str">
        <f>IF(OR($F$8&lt;NUMMINCONT,$I$12="SI"),"NO ES HÁBIL","ES HÁBIL")</f>
        <v>ES HÁBIL</v>
      </c>
    </row>
    <row r="15" spans="2:12" ht="15" thickBot="1"/>
    <row r="16" spans="2:12" ht="45.75" customHeight="1" thickBot="1">
      <c r="E16" s="995" t="s">
        <v>153</v>
      </c>
      <c r="F16" s="996"/>
      <c r="H16" s="995" t="s">
        <v>154</v>
      </c>
      <c r="I16" s="996"/>
    </row>
    <row r="18" spans="2:9" ht="28.8">
      <c r="B18" s="171" t="s">
        <v>156</v>
      </c>
      <c r="C18" s="202">
        <v>300</v>
      </c>
      <c r="E18" s="184" t="s">
        <v>158</v>
      </c>
      <c r="F18" s="182" t="str">
        <f>IF(F10&lt;$C$14,"MENOR",IF(F10=$C$14,"IGUAL","MAYOR"))</f>
        <v>MENOR</v>
      </c>
      <c r="H18" s="184" t="s">
        <v>159</v>
      </c>
      <c r="I18" s="182" t="str">
        <f>IF(I10&lt;$F$4,"MENOR",IF(I10=$F$4,"IGUAL","MAYOR"))</f>
        <v>MAYOR</v>
      </c>
    </row>
    <row r="19" spans="2:9">
      <c r="B19" s="171" t="s">
        <v>157</v>
      </c>
      <c r="C19" s="201">
        <v>600</v>
      </c>
    </row>
    <row r="20" spans="2:9">
      <c r="E20" s="184" t="s">
        <v>74</v>
      </c>
      <c r="F20" s="186">
        <f>IF(OR(F8="",F10=""),"",IF(F14="ES HÁBIL",IF(F18="MENOR",ROUND(($C$18*($F$10/$C$14)),3),ROUND($C$18*(((3*C14)-F10)/(2*C14)),3)),0))</f>
        <v>294.17500000000001</v>
      </c>
      <c r="H20" s="184" t="s">
        <v>160</v>
      </c>
      <c r="I20" s="186">
        <f>IF(OR($F$8="",I10=""),"",IF(I14="ES HÁBIL",IF(OR(I18="MENOR",I18="IGUAL"),ROUND(($C$19-($C$19/(POWER($F$4,2)))*POWER(I10-$F$4,2)),3),ROUND(($C$19-(1/$C$8)*($C$19/(POWER($F$4,2)))*POWER(I10-$F$4,2)),3)),0))</f>
        <v>599.77</v>
      </c>
    </row>
  </sheetData>
  <mergeCells count="4">
    <mergeCell ref="E6:F6"/>
    <mergeCell ref="H6:I6"/>
    <mergeCell ref="E16:F16"/>
    <mergeCell ref="H16:I16"/>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41"/>
  <dimension ref="A1:Y32"/>
  <sheetViews>
    <sheetView workbookViewId="0">
      <selection activeCell="Y16" sqref="Y16"/>
    </sheetView>
  </sheetViews>
  <sheetFormatPr baseColWidth="10" defaultColWidth="11.44140625" defaultRowHeight="14.4"/>
  <cols>
    <col min="1" max="1" width="3.6640625" style="121" bestFit="1" customWidth="1"/>
    <col min="2" max="2" width="85.6640625" style="121" customWidth="1"/>
    <col min="3" max="3" width="73.109375" style="121" customWidth="1"/>
    <col min="4" max="4" width="56.33203125" style="121" bestFit="1" customWidth="1"/>
    <col min="5" max="5" width="22.109375" style="121" customWidth="1"/>
    <col min="6" max="6" width="20.33203125" style="121" bestFit="1" customWidth="1"/>
    <col min="7" max="7" width="11.44140625" style="121"/>
    <col min="8" max="8" width="23.6640625" style="121" bestFit="1" customWidth="1"/>
    <col min="9" max="9" width="18.44140625" style="121" bestFit="1" customWidth="1"/>
    <col min="10" max="10" width="15.33203125" style="121" bestFit="1" customWidth="1"/>
    <col min="11" max="11" width="11.44140625" style="121"/>
    <col min="12" max="12" width="15.44140625" style="121" bestFit="1" customWidth="1"/>
    <col min="13" max="13" width="51.5546875" style="121" hidden="1" customWidth="1"/>
    <col min="14" max="14" width="20.33203125" style="121" bestFit="1" customWidth="1"/>
    <col min="15" max="15" width="15.44140625" style="121" bestFit="1" customWidth="1"/>
    <col min="16" max="16" width="18.5546875" style="121" bestFit="1" customWidth="1"/>
    <col min="17" max="19" width="21.33203125" style="121" bestFit="1" customWidth="1"/>
    <col min="20" max="20" width="30.33203125" style="121" customWidth="1"/>
    <col min="21" max="21" width="26.5546875" style="121" customWidth="1"/>
    <col min="22" max="22" width="29.44140625" style="121" customWidth="1"/>
    <col min="23" max="25" width="29.44140625" style="393" customWidth="1"/>
    <col min="26" max="16384" width="11.44140625" style="121"/>
  </cols>
  <sheetData>
    <row r="1" spans="1:25" ht="15" thickTop="1">
      <c r="A1" s="130" t="s">
        <v>13</v>
      </c>
      <c r="B1" s="131" t="s">
        <v>14</v>
      </c>
      <c r="C1" s="131" t="s">
        <v>85</v>
      </c>
      <c r="D1" s="132" t="s">
        <v>99</v>
      </c>
      <c r="E1" s="133" t="s">
        <v>30</v>
      </c>
      <c r="F1" s="133" t="s">
        <v>100</v>
      </c>
      <c r="G1" s="133" t="s">
        <v>101</v>
      </c>
      <c r="H1" s="133" t="s">
        <v>32</v>
      </c>
      <c r="I1" s="133" t="s">
        <v>128</v>
      </c>
      <c r="J1" s="133" t="s">
        <v>30</v>
      </c>
      <c r="K1" s="133" t="s">
        <v>161</v>
      </c>
      <c r="L1" s="133" t="s">
        <v>201</v>
      </c>
      <c r="M1" s="133" t="s">
        <v>194</v>
      </c>
      <c r="N1" s="133" t="s">
        <v>200</v>
      </c>
      <c r="O1" s="133" t="s">
        <v>203</v>
      </c>
      <c r="P1" s="133" t="s">
        <v>204</v>
      </c>
      <c r="Q1" s="133" t="s">
        <v>212</v>
      </c>
      <c r="R1" s="133" t="s">
        <v>239</v>
      </c>
      <c r="S1" s="133" t="s">
        <v>244</v>
      </c>
      <c r="T1" s="133" t="s">
        <v>212</v>
      </c>
      <c r="U1" s="378" t="s">
        <v>323</v>
      </c>
      <c r="V1" s="133" t="s">
        <v>328</v>
      </c>
      <c r="W1" s="378" t="s">
        <v>336</v>
      </c>
      <c r="X1" s="378" t="s">
        <v>380</v>
      </c>
      <c r="Y1" s="378" t="s">
        <v>382</v>
      </c>
    </row>
    <row r="2" spans="1:25">
      <c r="A2" s="134">
        <v>1</v>
      </c>
      <c r="B2" s="7" t="s">
        <v>1</v>
      </c>
      <c r="C2" s="7" t="s">
        <v>102</v>
      </c>
      <c r="D2" s="135" t="s">
        <v>103</v>
      </c>
      <c r="E2" s="136" t="s">
        <v>6</v>
      </c>
      <c r="F2" s="136" t="s">
        <v>104</v>
      </c>
      <c r="G2" s="217" t="s">
        <v>105</v>
      </c>
      <c r="H2" s="217" t="s">
        <v>33</v>
      </c>
      <c r="I2" s="217" t="s">
        <v>131</v>
      </c>
      <c r="J2" s="217" t="s">
        <v>6</v>
      </c>
      <c r="K2" s="217" t="s">
        <v>43</v>
      </c>
      <c r="L2" s="217" t="s">
        <v>24</v>
      </c>
      <c r="M2" s="217" t="s">
        <v>195</v>
      </c>
      <c r="N2" s="217" t="s">
        <v>198</v>
      </c>
      <c r="O2" s="217" t="s">
        <v>24</v>
      </c>
      <c r="P2" s="217" t="s">
        <v>24</v>
      </c>
      <c r="Q2" s="217" t="s">
        <v>213</v>
      </c>
      <c r="R2" s="244" t="s">
        <v>240</v>
      </c>
      <c r="S2" s="246">
        <v>0.35</v>
      </c>
      <c r="T2" s="217" t="s">
        <v>279</v>
      </c>
      <c r="U2" s="379" t="s">
        <v>320</v>
      </c>
      <c r="V2" s="217" t="s">
        <v>325</v>
      </c>
      <c r="W2" s="379" t="s">
        <v>6</v>
      </c>
      <c r="X2" s="379" t="s">
        <v>24</v>
      </c>
      <c r="Y2" s="379" t="s">
        <v>24</v>
      </c>
    </row>
    <row r="3" spans="1:25">
      <c r="A3" s="137">
        <v>2</v>
      </c>
      <c r="B3" s="8" t="s">
        <v>165</v>
      </c>
      <c r="C3" s="8" t="s">
        <v>106</v>
      </c>
      <c r="D3" s="138" t="s">
        <v>107</v>
      </c>
      <c r="E3" s="139" t="s">
        <v>31</v>
      </c>
      <c r="F3" s="136" t="s">
        <v>108</v>
      </c>
      <c r="G3" s="218"/>
      <c r="H3" s="219" t="s">
        <v>34</v>
      </c>
      <c r="I3" s="217" t="s">
        <v>129</v>
      </c>
      <c r="J3" s="219" t="s">
        <v>31</v>
      </c>
      <c r="K3" s="217" t="s">
        <v>44</v>
      </c>
      <c r="L3" s="217" t="s">
        <v>23</v>
      </c>
      <c r="M3" s="217" t="s">
        <v>196</v>
      </c>
      <c r="N3" s="217" t="s">
        <v>199</v>
      </c>
      <c r="O3" s="217" t="s">
        <v>23</v>
      </c>
      <c r="P3" s="217" t="s">
        <v>23</v>
      </c>
      <c r="Q3" s="217" t="s">
        <v>214</v>
      </c>
      <c r="R3" s="244" t="s">
        <v>241</v>
      </c>
      <c r="S3" s="246">
        <v>0.4</v>
      </c>
      <c r="T3" s="217" t="s">
        <v>280</v>
      </c>
      <c r="U3" s="379" t="s">
        <v>321</v>
      </c>
      <c r="V3" s="217" t="s">
        <v>326</v>
      </c>
      <c r="W3" s="379" t="s">
        <v>337</v>
      </c>
      <c r="X3" s="379" t="s">
        <v>23</v>
      </c>
      <c r="Y3" s="379" t="s">
        <v>23</v>
      </c>
    </row>
    <row r="4" spans="1:25">
      <c r="A4" s="137">
        <v>3</v>
      </c>
      <c r="B4" s="8" t="s">
        <v>166</v>
      </c>
      <c r="C4" s="8" t="s">
        <v>109</v>
      </c>
      <c r="D4" s="138" t="s">
        <v>110</v>
      </c>
      <c r="F4" s="136" t="s">
        <v>111</v>
      </c>
      <c r="G4" s="218"/>
      <c r="H4" s="219" t="s">
        <v>35</v>
      </c>
      <c r="I4" s="217" t="s">
        <v>130</v>
      </c>
      <c r="J4" s="219" t="s">
        <v>192</v>
      </c>
      <c r="K4" s="217" t="s">
        <v>162</v>
      </c>
      <c r="L4" s="217" t="s">
        <v>202</v>
      </c>
      <c r="M4" s="217" t="s">
        <v>197</v>
      </c>
      <c r="N4" s="218"/>
      <c r="O4" s="217" t="s">
        <v>202</v>
      </c>
      <c r="P4" s="218"/>
      <c r="Q4" s="220" t="s">
        <v>215</v>
      </c>
      <c r="R4" s="245" t="s">
        <v>242</v>
      </c>
      <c r="S4" s="247">
        <v>0.45</v>
      </c>
      <c r="T4" s="220" t="s">
        <v>281</v>
      </c>
      <c r="V4" s="220" t="s">
        <v>327</v>
      </c>
      <c r="W4" s="390" t="s">
        <v>338</v>
      </c>
      <c r="X4" s="390" t="s">
        <v>105</v>
      </c>
      <c r="Y4" s="390" t="s">
        <v>105</v>
      </c>
    </row>
    <row r="5" spans="1:25">
      <c r="A5" s="137">
        <v>4</v>
      </c>
      <c r="B5" s="8" t="s">
        <v>167</v>
      </c>
      <c r="C5" s="8"/>
      <c r="D5" s="138" t="s">
        <v>112</v>
      </c>
      <c r="G5" s="218"/>
      <c r="H5" s="219" t="s">
        <v>36</v>
      </c>
      <c r="I5" s="217" t="s">
        <v>36</v>
      </c>
      <c r="J5" s="218"/>
      <c r="K5" s="218"/>
      <c r="L5" s="218"/>
      <c r="M5" s="218"/>
      <c r="N5" s="218"/>
      <c r="O5" s="218"/>
      <c r="P5" s="218"/>
      <c r="Q5" s="221" t="s">
        <v>216</v>
      </c>
      <c r="R5" s="222" t="s">
        <v>243</v>
      </c>
      <c r="S5" s="248">
        <v>0.5</v>
      </c>
      <c r="T5" s="221" t="s">
        <v>217</v>
      </c>
      <c r="V5" s="221"/>
      <c r="W5" s="391"/>
      <c r="X5" s="391"/>
      <c r="Y5" s="391"/>
    </row>
    <row r="6" spans="1:25">
      <c r="A6" s="137">
        <v>5</v>
      </c>
      <c r="B6" s="8" t="s">
        <v>168</v>
      </c>
      <c r="C6" s="8"/>
      <c r="D6" s="138" t="s">
        <v>113</v>
      </c>
      <c r="G6" s="218"/>
      <c r="H6" s="219"/>
      <c r="I6" s="219"/>
      <c r="J6" s="218"/>
      <c r="K6" s="218"/>
      <c r="L6" s="218"/>
      <c r="M6" s="218"/>
      <c r="N6" s="218"/>
      <c r="O6" s="218"/>
      <c r="P6" s="218"/>
      <c r="Q6" s="222" t="s">
        <v>218</v>
      </c>
      <c r="R6" s="222"/>
      <c r="S6" s="248"/>
      <c r="V6" s="222"/>
      <c r="W6" s="392"/>
      <c r="X6" s="392"/>
      <c r="Y6" s="392"/>
    </row>
    <row r="7" spans="1:25">
      <c r="A7" s="137">
        <v>6</v>
      </c>
      <c r="B7" s="8" t="s">
        <v>169</v>
      </c>
      <c r="C7" s="8"/>
      <c r="D7" s="138" t="s">
        <v>69</v>
      </c>
      <c r="Q7" s="221" t="s">
        <v>217</v>
      </c>
      <c r="R7" s="221"/>
      <c r="S7" s="249"/>
      <c r="V7" s="221"/>
      <c r="W7" s="391"/>
      <c r="X7" s="391"/>
      <c r="Y7" s="391"/>
    </row>
    <row r="8" spans="1:25">
      <c r="A8" s="137">
        <v>7</v>
      </c>
      <c r="B8" s="8" t="s">
        <v>170</v>
      </c>
      <c r="C8" s="8"/>
      <c r="D8" s="138" t="s">
        <v>114</v>
      </c>
    </row>
    <row r="9" spans="1:25">
      <c r="A9" s="137">
        <v>8</v>
      </c>
      <c r="B9" s="8" t="s">
        <v>171</v>
      </c>
      <c r="C9" s="8"/>
      <c r="D9" s="138" t="s">
        <v>115</v>
      </c>
    </row>
    <row r="10" spans="1:25">
      <c r="A10" s="137">
        <v>9</v>
      </c>
      <c r="B10" s="8" t="s">
        <v>172</v>
      </c>
      <c r="C10" s="8"/>
      <c r="D10" s="138" t="s">
        <v>116</v>
      </c>
    </row>
    <row r="11" spans="1:25">
      <c r="A11" s="137">
        <v>10</v>
      </c>
      <c r="B11" s="8" t="s">
        <v>173</v>
      </c>
      <c r="C11" s="140"/>
      <c r="D11" s="138"/>
      <c r="H11" s="141"/>
    </row>
    <row r="12" spans="1:25">
      <c r="A12" s="137">
        <v>11</v>
      </c>
      <c r="B12" s="8" t="s">
        <v>174</v>
      </c>
      <c r="C12" s="140"/>
      <c r="D12" s="138"/>
    </row>
    <row r="13" spans="1:25">
      <c r="A13" s="137">
        <v>12</v>
      </c>
      <c r="B13" s="8" t="s">
        <v>175</v>
      </c>
      <c r="C13" s="140"/>
      <c r="D13" s="138"/>
    </row>
    <row r="14" spans="1:25">
      <c r="A14" s="137">
        <v>13</v>
      </c>
      <c r="B14" s="8" t="s">
        <v>176</v>
      </c>
      <c r="C14" s="140"/>
      <c r="D14" s="138"/>
    </row>
    <row r="15" spans="1:25">
      <c r="A15" s="137">
        <v>14</v>
      </c>
      <c r="B15" s="8" t="s">
        <v>177</v>
      </c>
      <c r="C15" s="140"/>
      <c r="D15" s="138"/>
    </row>
    <row r="16" spans="1:25">
      <c r="A16" s="137">
        <v>15</v>
      </c>
      <c r="B16" s="8" t="s">
        <v>178</v>
      </c>
      <c r="C16" s="140"/>
      <c r="D16" s="138"/>
    </row>
    <row r="17" spans="1:4">
      <c r="A17" s="137">
        <v>16</v>
      </c>
      <c r="B17" s="8" t="s">
        <v>346</v>
      </c>
      <c r="C17" s="140"/>
      <c r="D17" s="138"/>
    </row>
    <row r="18" spans="1:4">
      <c r="A18" s="137">
        <v>17</v>
      </c>
      <c r="B18" s="140" t="s">
        <v>352</v>
      </c>
      <c r="C18" s="140"/>
      <c r="D18" s="138"/>
    </row>
    <row r="19" spans="1:4">
      <c r="A19" s="137">
        <v>18</v>
      </c>
      <c r="B19" s="140" t="s">
        <v>356</v>
      </c>
      <c r="C19" s="140"/>
      <c r="D19" s="138"/>
    </row>
    <row r="20" spans="1:4">
      <c r="A20" s="137">
        <v>19</v>
      </c>
      <c r="B20" s="140" t="s">
        <v>353</v>
      </c>
      <c r="C20" s="140"/>
      <c r="D20" s="138"/>
    </row>
    <row r="21" spans="1:4">
      <c r="A21" s="137">
        <v>20</v>
      </c>
      <c r="B21" s="140" t="s">
        <v>354</v>
      </c>
      <c r="C21" s="140"/>
      <c r="D21" s="138"/>
    </row>
    <row r="22" spans="1:4">
      <c r="A22" s="137">
        <v>21</v>
      </c>
      <c r="B22" s="140" t="s">
        <v>355</v>
      </c>
      <c r="C22" s="140"/>
      <c r="D22" s="138"/>
    </row>
    <row r="23" spans="1:4">
      <c r="A23" s="137">
        <v>22</v>
      </c>
      <c r="B23" s="140" t="s">
        <v>357</v>
      </c>
      <c r="C23" s="140"/>
      <c r="D23" s="138"/>
    </row>
    <row r="24" spans="1:4">
      <c r="A24" s="137">
        <v>23</v>
      </c>
      <c r="B24" s="140" t="s">
        <v>360</v>
      </c>
      <c r="C24" s="140"/>
      <c r="D24" s="138"/>
    </row>
    <row r="25" spans="1:4">
      <c r="A25" s="137">
        <v>24</v>
      </c>
      <c r="B25" s="140" t="s">
        <v>358</v>
      </c>
      <c r="C25" s="140"/>
      <c r="D25" s="138"/>
    </row>
    <row r="26" spans="1:4">
      <c r="A26" s="137">
        <v>25</v>
      </c>
      <c r="B26" s="140" t="s">
        <v>359</v>
      </c>
      <c r="C26" s="140"/>
      <c r="D26" s="138"/>
    </row>
    <row r="27" spans="1:4">
      <c r="A27" s="137">
        <v>26</v>
      </c>
      <c r="B27" s="140"/>
      <c r="C27" s="140"/>
      <c r="D27" s="138"/>
    </row>
    <row r="28" spans="1:4">
      <c r="A28" s="137">
        <v>27</v>
      </c>
      <c r="B28" s="140"/>
      <c r="C28" s="140"/>
      <c r="D28" s="138"/>
    </row>
    <row r="29" spans="1:4">
      <c r="A29" s="137">
        <v>28</v>
      </c>
      <c r="B29" s="140"/>
      <c r="C29" s="140"/>
      <c r="D29" s="138"/>
    </row>
    <row r="30" spans="1:4">
      <c r="A30" s="137">
        <v>29</v>
      </c>
      <c r="B30" s="140"/>
      <c r="C30" s="140"/>
      <c r="D30" s="138"/>
    </row>
    <row r="31" spans="1:4" ht="15" thickBot="1">
      <c r="A31" s="142">
        <v>30</v>
      </c>
      <c r="B31" s="143"/>
      <c r="C31" s="143"/>
      <c r="D31" s="144"/>
    </row>
    <row r="32" spans="1:4" ht="15" thickTop="1"/>
  </sheetData>
  <pageMargins left="0.7" right="0.7" top="0.75" bottom="0.75" header="0.3" footer="0.3"/>
  <pageSetup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40</vt:i4>
      </vt:variant>
    </vt:vector>
  </HeadingPairs>
  <TitlesOfParts>
    <vt:vector size="58" baseType="lpstr">
      <vt:lpstr>PRESUPUESTOS</vt:lpstr>
      <vt:lpstr>PROPONENTES</vt:lpstr>
      <vt:lpstr>INTEGRANTES</vt:lpstr>
      <vt:lpstr>EXPERIENCIA</vt:lpstr>
      <vt:lpstr>PONDERACION EXP.</vt:lpstr>
      <vt:lpstr>APOYO A IND. NAL.</vt:lpstr>
      <vt:lpstr>EQUIPO DE TRABAJO</vt:lpstr>
      <vt:lpstr>F.SOSTENIVILIDAD</vt:lpstr>
      <vt:lpstr>MIPYME</vt:lpstr>
      <vt:lpstr>VIN.PERS.DISC.</vt:lpstr>
      <vt:lpstr>RNOCI</vt:lpstr>
      <vt:lpstr>RESUMEN</vt:lpstr>
      <vt:lpstr>SMMLV</vt:lpstr>
      <vt:lpstr>MULTAS Y SANCIONES</vt:lpstr>
      <vt:lpstr>EVAL. ECONOMICA</vt:lpstr>
      <vt:lpstr>HAB.GEN.</vt:lpstr>
      <vt:lpstr>RESUMENGEN</vt:lpstr>
      <vt:lpstr>LISTAS</vt:lpstr>
      <vt:lpstr>APOYONAL</vt:lpstr>
      <vt:lpstr>CONDANCHOC</vt:lpstr>
      <vt:lpstr>CONDCUMEXP</vt:lpstr>
      <vt:lpstr>CONDVIAURBANA</vt:lpstr>
      <vt:lpstr>CONSORCIO</vt:lpstr>
      <vt:lpstr>CUMPCTONACIONAL</vt:lpstr>
      <vt:lpstr>CUMPLIMIENTO</vt:lpstr>
      <vt:lpstr>CUMPLIMIENTOPC</vt:lpstr>
      <vt:lpstr>DEPENDENCIAS</vt:lpstr>
      <vt:lpstr>DISCAPACITADOS</vt:lpstr>
      <vt:lpstr>EJECUCIONCTO</vt:lpstr>
      <vt:lpstr>EJES</vt:lpstr>
      <vt:lpstr>EQUIPO</vt:lpstr>
      <vt:lpstr>EQUIPO1</vt:lpstr>
      <vt:lpstr>Estado</vt:lpstr>
      <vt:lpstr>ESTRUCTURA</vt:lpstr>
      <vt:lpstr>FechaCierre</vt:lpstr>
      <vt:lpstr>FMINEXP</vt:lpstr>
      <vt:lpstr>FSOSTENIBILIDAD</vt:lpstr>
      <vt:lpstr>HABILIDAD</vt:lpstr>
      <vt:lpstr>METEVA</vt:lpstr>
      <vt:lpstr>NUMMAXCONT</vt:lpstr>
      <vt:lpstr>NUMMINCONT</vt:lpstr>
      <vt:lpstr>NUMMOD</vt:lpstr>
      <vt:lpstr>PFOMOD</vt:lpstr>
      <vt:lpstr>PLAZOMOD</vt:lpstr>
      <vt:lpstr>PORPO</vt:lpstr>
      <vt:lpstr>POSMMLV</vt:lpstr>
      <vt:lpstr>PTJETOTAL</vt:lpstr>
      <vt:lpstr>RESULTADO</vt:lpstr>
      <vt:lpstr>SALACTUAL</vt:lpstr>
      <vt:lpstr>SALARIO2023</vt:lpstr>
      <vt:lpstr>SINOP</vt:lpstr>
      <vt:lpstr>SUBSANAR</vt:lpstr>
      <vt:lpstr>TAMAÑOEMP</vt:lpstr>
      <vt:lpstr>TIPODEVIA</vt:lpstr>
      <vt:lpstr>TIPOPAV</vt:lpstr>
      <vt:lpstr>TIPOPAVIMENTO</vt:lpstr>
      <vt:lpstr>RESUMEN!Títulos_a_imprimir</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alvaro ernesto macias roballo</cp:lastModifiedBy>
  <dcterms:created xsi:type="dcterms:W3CDTF">2021-02-14T01:50:18Z</dcterms:created>
  <dcterms:modified xsi:type="dcterms:W3CDTF">2024-05-27T14:34:35Z</dcterms:modified>
</cp:coreProperties>
</file>