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YOHANA SUAREZ\Desktop\LICITACIONES 2024\NIM\NIM 203 CACOM 037\"/>
    </mc:Choice>
  </mc:AlternateContent>
  <xr:revisionPtr revIDLastSave="0" documentId="13_ncr:1_{AA4BE8F5-39EF-405E-A5DD-1115B4FA48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Hoja1!$A$1:$F$126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2" i="1" l="1"/>
  <c r="F101" i="1"/>
  <c r="F14" i="1" l="1"/>
  <c r="F8" i="1"/>
  <c r="F9" i="1"/>
  <c r="F10" i="1"/>
  <c r="F11" i="1"/>
  <c r="F12" i="1"/>
  <c r="F13" i="1"/>
  <c r="F15" i="1"/>
  <c r="F18" i="1"/>
  <c r="F19" i="1"/>
  <c r="F20" i="1"/>
  <c r="F21" i="1"/>
  <c r="F22" i="1"/>
  <c r="F23" i="1"/>
  <c r="F24" i="1"/>
  <c r="F25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50" i="1"/>
  <c r="F51" i="1"/>
  <c r="F52" i="1"/>
  <c r="F53" i="1"/>
  <c r="F56" i="1"/>
  <c r="F57" i="1"/>
  <c r="F58" i="1"/>
  <c r="F59" i="1"/>
  <c r="F62" i="1"/>
  <c r="F63" i="1"/>
  <c r="F64" i="1"/>
  <c r="F65" i="1"/>
  <c r="F66" i="1"/>
  <c r="F67" i="1"/>
  <c r="F68" i="1"/>
  <c r="F71" i="1"/>
  <c r="F72" i="1"/>
  <c r="F73" i="1"/>
  <c r="F74" i="1"/>
  <c r="F77" i="1"/>
  <c r="F78" i="1"/>
  <c r="F79" i="1"/>
  <c r="F80" i="1"/>
  <c r="F83" i="1"/>
  <c r="F84" i="1"/>
  <c r="F85" i="1"/>
  <c r="F86" i="1"/>
  <c r="F87" i="1"/>
  <c r="F88" i="1"/>
  <c r="F89" i="1"/>
  <c r="F90" i="1"/>
  <c r="F91" i="1"/>
  <c r="F92" i="1"/>
  <c r="F93" i="1"/>
  <c r="F96" i="1"/>
  <c r="F97" i="1"/>
  <c r="F98" i="1"/>
  <c r="F99" i="1"/>
  <c r="F100" i="1"/>
  <c r="F105" i="1"/>
  <c r="F7" i="1"/>
  <c r="F106" i="1" l="1"/>
  <c r="F81" i="1"/>
  <c r="F60" i="1"/>
  <c r="F26" i="1"/>
  <c r="F48" i="1"/>
  <c r="F69" i="1"/>
  <c r="F54" i="1"/>
  <c r="F103" i="1"/>
  <c r="F94" i="1"/>
  <c r="F16" i="1"/>
  <c r="F75" i="1"/>
  <c r="F107" i="1" l="1"/>
  <c r="F110" i="1" l="1"/>
  <c r="F111" i="1" s="1"/>
  <c r="F108" i="1"/>
  <c r="F109" i="1"/>
  <c r="F112" i="1" l="1"/>
</calcChain>
</file>

<file path=xl/sharedStrings.xml><?xml version="1.0" encoding="utf-8"?>
<sst xmlns="http://schemas.openxmlformats.org/spreadsheetml/2006/main" count="289" uniqueCount="211">
  <si>
    <t>ÍTEM</t>
  </si>
  <si>
    <t>ACTIVIDAD</t>
  </si>
  <si>
    <t>UND</t>
  </si>
  <si>
    <t>CANT</t>
  </si>
  <si>
    <t>PRELIMINARES</t>
  </si>
  <si>
    <t>1.1</t>
  </si>
  <si>
    <t>1.2</t>
  </si>
  <si>
    <t>1.3</t>
  </si>
  <si>
    <t>1.4</t>
  </si>
  <si>
    <t>1.5</t>
  </si>
  <si>
    <t>1.6</t>
  </si>
  <si>
    <t>1.8</t>
  </si>
  <si>
    <t>Vr. UNITARIO</t>
  </si>
  <si>
    <t>Vr. TOTAL</t>
  </si>
  <si>
    <t>2.</t>
  </si>
  <si>
    <t>2.1</t>
  </si>
  <si>
    <t>3.</t>
  </si>
  <si>
    <t>4.1</t>
  </si>
  <si>
    <t>6.1</t>
  </si>
  <si>
    <t>COSTOS DIRECTOS</t>
  </si>
  <si>
    <t>ADMINISTRACIÓN</t>
  </si>
  <si>
    <t>IMPREVISTOS</t>
  </si>
  <si>
    <t>UTILIDADES</t>
  </si>
  <si>
    <t>IVA SOBRE UTILIDAD</t>
  </si>
  <si>
    <t>RELLENO Y COMPACTACIÓN CON MATERIAL DE EXCAVACIÓN SELECCIONADO</t>
  </si>
  <si>
    <t>6.2</t>
  </si>
  <si>
    <t>6.3</t>
  </si>
  <si>
    <t>6.4</t>
  </si>
  <si>
    <t>6.5</t>
  </si>
  <si>
    <t>6.6</t>
  </si>
  <si>
    <t>6.7</t>
  </si>
  <si>
    <t>M3</t>
  </si>
  <si>
    <t>PRESUPUESTO OFICIAL TOTAL DEL PROYECTO $856.275.000,00</t>
  </si>
  <si>
    <t>1.7</t>
  </si>
  <si>
    <t>1.9</t>
  </si>
  <si>
    <t>DESMONTE APARATOS SANITARIOS</t>
  </si>
  <si>
    <t>DESMONTE DE CIELO RASO, INCLUYE DESMONTE DE ESTRUCTURA</t>
  </si>
  <si>
    <t>DEMOLICION DE ENCHAPE DE PISOS Y PAREDES</t>
  </si>
  <si>
    <t>DESMONTE CUBIERTAS ASBESTO CEMENTO</t>
  </si>
  <si>
    <t>DESMONTE PUERTAS Y  VENTANAS</t>
  </si>
  <si>
    <t>DESMONTE DE ESPEJOS (m²)</t>
  </si>
  <si>
    <t>ESCARIFICADO DE PINTURA EN PAREDES (m²)</t>
  </si>
  <si>
    <t>DESMONTE DE ESTRUCTURA EN MADERA Y METALICA PARA CUBIERTA</t>
  </si>
  <si>
    <t>Total PRELIMINARES</t>
  </si>
  <si>
    <t>M2</t>
  </si>
  <si>
    <t>2.2</t>
  </si>
  <si>
    <t>2.3</t>
  </si>
  <si>
    <t>2.4</t>
  </si>
  <si>
    <t>2.5</t>
  </si>
  <si>
    <t>2.6</t>
  </si>
  <si>
    <t>2.7</t>
  </si>
  <si>
    <t>2.8</t>
  </si>
  <si>
    <t>PLACA EN CONCRETO 3000 PSI 10CM MALLA ELECTROSOLDADA</t>
  </si>
  <si>
    <t>CONCRETOS Y OBRA CIVIL</t>
  </si>
  <si>
    <t>MURO DIVISORIO BLOQUE ESTRIADO No.5</t>
  </si>
  <si>
    <t>ALFAJÍA CONCRETO 0.25M</t>
  </si>
  <si>
    <t>IMPERMEABILIZACION CON POLIUREA EN FRIO</t>
  </si>
  <si>
    <t>PAÑETE LISO MUROS 1:3</t>
  </si>
  <si>
    <t>ESCALERA  EN CONCRETO DE 4.000 PSI. INCLUYE, MANO DE OBRA, FORMALETAS, EQUIPOS Y HERRAMIENTAS NECESARIA, NO INCLUYE ACERO DE REFUERZO</t>
  </si>
  <si>
    <t>GRANIPLAST ESGRAFIADO FACHADA</t>
  </si>
  <si>
    <t>ORINAL CORRIDO EN LÁMINA DE MÁRMOL ESMALTADO PARA BAÑOS INCLUYE BORDES DE  Y SALPICADERO  (COLOR A ESCOGER POR LA SUPERVISIÓN) INCLUYE ESTRUCTURA METALICA.</t>
  </si>
  <si>
    <t>M</t>
  </si>
  <si>
    <t>Total CONCRETOS Y OBRA CIVIL</t>
  </si>
  <si>
    <t>INSTALACIONES ELÉCTRICAS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</si>
  <si>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</si>
  <si>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</si>
  <si>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</si>
  <si>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</si>
  <si>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</si>
  <si>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</si>
  <si>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</si>
  <si>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</si>
  <si>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</si>
  <si>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</si>
  <si>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</si>
  <si>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</si>
  <si>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</si>
  <si>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</si>
  <si>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</si>
  <si>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</si>
  <si>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</si>
  <si>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</si>
  <si>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</si>
  <si>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</si>
  <si>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REFLECTOR LED  100W, INCLUYE TODOS LOS ACCESORIOS NECESARIOS PARA GARANTIZAR SU CORRECTA INSTALACIÓN Y PUESTA EN SERVICIO</t>
  </si>
  <si>
    <t>LUMINARIA LED REDONDA 24W, INCLUYE CABLEADO (PE, HF, FR, LS, LIBRE DE HALÓGENOS, RETARDANTE A LA LLAMA, BAJA EMI</t>
  </si>
  <si>
    <t>INSTALACIÓN LUMINARIA 60X60 LED</t>
  </si>
  <si>
    <t>LUMINARIA LED SYLVANIA HIGH BAY CANOPY 120W CW, 5700K, 16800LM, 100-277V, IP65, IK06, FP&gt;0.9, THD&lt;20%, INCLUYE SALIDA EN CABLEADO 1N12CU-AWG-HFFR-LS FASE + 1N12CU-AWG-HFFR-LS NEUTRO + 1N12CU-AWG-DESN TIERRA, TUBERÍA IMC 3/4", CAJA TIPO RAWELT, TORNILLERÍA</t>
  </si>
  <si>
    <t>TABLERO DE DISTRIBUCIÓN TRIFÁSICO, ENCHUFABLES, VEINTICUATRO (24) CIRCUITOS, PUERTA CON CHAPA Y LLAVES,  INCLUYE PROTECCIONES TERMOMAGNÉTICAS, ESPACIO PARA TOTALIZADOR Y TODOS LOS ELEMENTOS NECESARIOS PARA SU CORRECTA INSTALACIÓN Y PUESTA EN FUNCIONAMIENTO</t>
  </si>
  <si>
    <t>TABLERO DE DISTRIBUCIÓN MONOFÁSICO SEIS (06) CIRCUITOS INCLUYE BARRAJE DE  FASE BARRA DE NEUTRO Y TIERRA Y TODOS LOS ELEMENTOS NECESARIOS PARA SU CORRECTA INSTALACIÓN Y PUESTA EN FUNCIONAMIENTO</t>
  </si>
  <si>
    <t>INTERRUPTOR SENCILLO 15A, 120V, EN SALIDA DE TUBERIA PVC, INCLUYE CABLEADO (PE, HF, FR, LS, LIBRE DE HALÓGENOS, RETARDANTE A LA LLAMA, BAJA EMISIÓN DE HUMOS), CAJA,  TORNILLERÍA, TERMINALES, Y ACCESORIOS NECESARIOS PARA GARANTIZAR SU CORRECTA INSTALACIÓN</t>
  </si>
  <si>
    <t>INTERRUPTOR ENCHUFABLE 1X20A</t>
  </si>
  <si>
    <t>TOMACORRIENTE BIFASICA, TRIFILAR 15A/220V, SENCILLA CONFIGURACIÓN 6-15R NEMA (2Ø+PT) (RED NORMAL), INCLUYE CABLEADO, DUCTERÍA, CAJAS, CURVAS Y TODO LO NECESARIO PARA SU CORRECTO FUNCIONAMIENTO.</t>
  </si>
  <si>
    <t xml:space="preserve">DESMONTE, RETIRO Y TRANSPORTE A SITIO AUTORIZADO DEL SISTEMA ELÉCTRICO OBSOLETO EN EL ÁREA A INTERVENIR (TABLEROS ELÉCTRICOS, CUCHILLAS DE PROTECCIÓN, TUBERÍA PVC, EMT E IMC,  ETC.)  ESTOS ELEMENTOS DEBERÁN SER ENTREGADOS AL SUPERVISOR MEDIANTE ACTA. </t>
  </si>
  <si>
    <t>TOMACORRIENTE DOBLE MONOFÁSICA 15A./120V (1Ø+N+PT) (RED NORMAL), EN SALIDA DE TUBERIA PVC, INCLUYE CABLEADO (PE, HF, FR, LS, LIBRE DE HALÓGENOS, RETARDANTE A LA LLAMA, BAJA EMISIÓN DE HUMOS), CAJA,  TORNILLERÍA, TERMINALES, Y ACCESORIOS NECESARIOS PARA GA</t>
  </si>
  <si>
    <t>ACOMETIDA DE CIRCUITO CABLE CU 3X6+1X8AWG Ø1-1/2 PVC</t>
  </si>
  <si>
    <t>SALIDA TOMA CORRIENTE DOBLE EN MURO EMT (un)</t>
  </si>
  <si>
    <t>SALIDA INTERRUPTOR TRIPLE PVC (un)</t>
  </si>
  <si>
    <t xml:space="preserve">SALIDA TOMA CORRIENTE DOBLE EN MURO </t>
  </si>
  <si>
    <t>LUMINARIA LED REDONDA 18W, INCLUYE CABLEADO (PE, HF, FR, LS, LIBRE DE HALÓGENOS, RETARDANTE A LA LLAMA, BAJA EMISIÓN DE HUMOS), TUBERÍA EMT 3/4", Y TODOS LOS ACCESORIOS NECESARIOS PARA GARANTIZAR SU CORRECTA</t>
  </si>
  <si>
    <t xml:space="preserve">SALIDA INTERRUPTOR SENCILLO PVC </t>
  </si>
  <si>
    <t xml:space="preserve">SALIDA INTERRUPTOR DOBLE PVC </t>
  </si>
  <si>
    <t xml:space="preserve">SALIDA LUMINARIA EN TECHO PVC </t>
  </si>
  <si>
    <t>SALIDA TOMA CORRIENTE BIFÁSICO EN MURO PVC</t>
  </si>
  <si>
    <t>Total INSTALACIONES ELECTRICAS</t>
  </si>
  <si>
    <t xml:space="preserve">4. </t>
  </si>
  <si>
    <t>INSTALACIONES CIELO RASO Y CUBIERTAS</t>
  </si>
  <si>
    <t>4.2</t>
  </si>
  <si>
    <t>4.3</t>
  </si>
  <si>
    <t>4.4</t>
  </si>
  <si>
    <t>CIELO RASO PVC 9 MM (INCLUYE ESTRUCTURA Y COMPUERTAS PARA INSPECCION) Y TODOS LOS ACCESORIOS PARA SU CORRECTA INSTALACIÓN</t>
  </si>
  <si>
    <t>TEJA STEEL STANDING SEAM TIPO PANEL  COLOR VERDE  COLMENA O SIMILAR  TEJA COLOR TRASPARENTE INTERCALADO, CABALLETE DEL MISMO MATERIAL Y TODO ACCESORIOS NECESARIOS PARA SU INSTALACIÓN Y CORRECTO FUNCIONAMIENTO.</t>
  </si>
  <si>
    <t>ESTRUCTURA METÁLICA SEGUN PLANOS. INCLUYE TODOS LOS ELEMENTOS ESTRUCTURALES PARA SU MONTAJE Y CORRECTO FUNCIONAMIENTO, COMO TAMBIEN PINTURA EN ANTICORROSIVO Y ESMALTE.</t>
  </si>
  <si>
    <t>CIELORRASO PLANO DRYWALL 1/2</t>
  </si>
  <si>
    <t>KG.</t>
  </si>
  <si>
    <t>Total INSTALACIONES CIELO RASO Y CUBIERTAS</t>
  </si>
  <si>
    <t>5.</t>
  </si>
  <si>
    <t>CARPINTERIA METALICA</t>
  </si>
  <si>
    <t>5.1</t>
  </si>
  <si>
    <t>5.2</t>
  </si>
  <si>
    <t>5.3</t>
  </si>
  <si>
    <t>5.4</t>
  </si>
  <si>
    <t>DIVISION PARA BAÑOS EN ACERO INOXIDABLE CAL. 16  H= 1,60 MT LEVANTADA 0,20 MT DEL PISO CALIDAD SOCODA A TODO COSTO.</t>
  </si>
  <si>
    <t>PUERTA LÁMINA COLD ROLLED CAL.16</t>
  </si>
  <si>
    <t>PISO LAMINADO CLICK SPC RIGID CORE FLOORING WATERPROOF. INCLUYE . INCLUYE TODO LO NECESARIO PARA SU CORRECTA INSTALACION Y FUNCIONAMIENTO</t>
  </si>
  <si>
    <t>PUERTA CONTRA INCENDIO EXTERIOR BARRA ANTIPÁNICO 2 PUNTOS SIN CHAPA EXTERIOR RESISTENCIA 120 MIN 1.20 X 2.40</t>
  </si>
  <si>
    <t>Total CARPINTERIA METALICA</t>
  </si>
  <si>
    <t>6.</t>
  </si>
  <si>
    <t xml:space="preserve">INSTALACIONES HIDROSANITARIAS </t>
  </si>
  <si>
    <t>LAVAMANOS CON GRIFERÍA TIPO I</t>
  </si>
  <si>
    <t>DUCHA CON GRIFERÍA TIPO I</t>
  </si>
  <si>
    <t>SANITARIO MANANTIAL BLANCO</t>
  </si>
  <si>
    <t>ORINAL TIPO I</t>
  </si>
  <si>
    <t>LLAVE MANGUERA</t>
  </si>
  <si>
    <t>GRIFERIA LAVAMANOS MONOCONTROL INCLUYE TODO LO NECESARIO PARA SU CORRECTO FUNCIONAMIENTO</t>
  </si>
  <si>
    <t>ACCESORIOS PARA BAÑO (6UND)</t>
  </si>
  <si>
    <t xml:space="preserve">Total INSTALACIONES HIDROSANITARIAS </t>
  </si>
  <si>
    <t>INSTALACIONES EN VIDRIO</t>
  </si>
  <si>
    <t>1.</t>
  </si>
  <si>
    <t>7.</t>
  </si>
  <si>
    <t>7.1</t>
  </si>
  <si>
    <t>7.2</t>
  </si>
  <si>
    <t>7.3</t>
  </si>
  <si>
    <t>7.4</t>
  </si>
  <si>
    <t>SUMINISTRO INST. DIVISIÓN EN VIDRIO</t>
  </si>
  <si>
    <t>VENTANA CORREDIZA AL. 0.6X0.4VIDRIO 3MM</t>
  </si>
  <si>
    <t>PUERTA EN VIDRIO TEMPLADO LAMINADO PLANILUX (4 mm) COOL-LITE ST 136 + PVB standard (2 x 0,38 mm) + PLANILUX (4 mm)  BISAGRA HIDRÁULICA (SPEEDY O SIMILAR) INCLUYE CERRADURA (YALE O SIMILAR) Y PORTA CERRADURA EN ALUMINIO PARA PUERTAS DE VIDRIO, COLOR NEGRO</t>
  </si>
  <si>
    <t>ESPEJO CRISTAL 4MM</t>
  </si>
  <si>
    <t>Total INSTALACIONES EN VIDRIO</t>
  </si>
  <si>
    <t>8.</t>
  </si>
  <si>
    <t>ESTUCO Y PINTURA</t>
  </si>
  <si>
    <t>8.1</t>
  </si>
  <si>
    <t>8.2</t>
  </si>
  <si>
    <t>8.3</t>
  </si>
  <si>
    <t>8.4</t>
  </si>
  <si>
    <t>ESTUCO Y PINTURA KORAZA  (INCLUYE ESTUCO, FILOS Y DILATACIONES) (m²)</t>
  </si>
  <si>
    <t xml:space="preserve">ENCORAZADO DE MURO </t>
  </si>
  <si>
    <t>ESTUCO INTERIOR</t>
  </si>
  <si>
    <t>VINILO SOBRE PAÑETE 2 MANOS</t>
  </si>
  <si>
    <t>ML</t>
  </si>
  <si>
    <t>Total ESTUCO Y PINTURA</t>
  </si>
  <si>
    <t>9.</t>
  </si>
  <si>
    <t>INSTALACIONES PVC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</si>
  <si>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</si>
  <si>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</si>
  <si>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</si>
  <si>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</si>
  <si>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</si>
  <si>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</si>
  <si>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</si>
  <si>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</si>
  <si>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</si>
  <si>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</si>
  <si>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</si>
  <si>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TUBERÍA PVC PRESIÓN RDE 13.5 Ø 1/2", INCLUYE ACCESORIOS PARA SU CORRECTA INSTALACIÓN.</t>
  </si>
  <si>
    <t>TUBERÍA PVC SANITARIA Ø 2", INCLUYE ACCESORIOS PARA SU CORRECTA INSTALACION</t>
  </si>
  <si>
    <t>TUBERÍA PVC SANITARIA Ø 3", INCLUYE ACCESORIOS PARA SU CORRECTA INSTALACION</t>
  </si>
  <si>
    <t>TUBERÍA PVC SANITARIA Ø 4", INCLUYE ACCESORIOS PARA SU CORRECTA INSTALACION</t>
  </si>
  <si>
    <t>PUNTO DE AGUA FRIA Ø 1/2" , INCLUYE ACCESORIOS PARA SU CORRECTA INSTALACIÓN.</t>
  </si>
  <si>
    <t>PUNTO SANITARIO Ø 3" , INCLUYE ACCESORIOS PARA SU CORRECTA INSTALACION</t>
  </si>
  <si>
    <t>PUNTO SANITARIO Ø 2" , INCLUYE ACCESORIOS PARA SU CORRECTA INSTALACION</t>
  </si>
  <si>
    <t>CAJA INSPECCIÓN 60CMX60CM</t>
  </si>
  <si>
    <t>REJILLA PLÁSTICA SOSCO 3 X 2</t>
  </si>
  <si>
    <t>TAPAS REGISTRO 15CMX15CM</t>
  </si>
  <si>
    <t>VÁLVULA DE REGISTRO 1/2</t>
  </si>
  <si>
    <t>Total INSTALACIONES PVC</t>
  </si>
  <si>
    <t>10.</t>
  </si>
  <si>
    <t>INSTALACIONES CERAMICA</t>
  </si>
  <si>
    <t>10.1</t>
  </si>
  <si>
    <t>10.2</t>
  </si>
  <si>
    <t>10.3</t>
  </si>
  <si>
    <t>10.4</t>
  </si>
  <si>
    <t>10.5</t>
  </si>
  <si>
    <t>10.6</t>
  </si>
  <si>
    <t>10.7</t>
  </si>
  <si>
    <t>11.</t>
  </si>
  <si>
    <t>RETIRO DE ESCOMBROS Y ASEO</t>
  </si>
  <si>
    <t>11.1</t>
  </si>
  <si>
    <t xml:space="preserve">VALOR TOTAL DEL PROYECTO </t>
  </si>
  <si>
    <t>CERÁMICA PARED ESTRUCTURADA ADARE BEIGE CU 0.30 X 0.60 Cm CORONA O SIMILAR AREA BAÑOS, INCLUYE BOQUILLA Y TODO NECESARIO PARA SU INSTALACION Y CORRECTO FUNCIONAMIENTO.</t>
  </si>
  <si>
    <t>GUARDAESCOBA PVC 6.8CM</t>
  </si>
  <si>
    <t xml:space="preserve">CERAMICA DETROIT DARK FORMATO 31 X 60 MATE RECTIFICADO SIMILAR O DE MEJORES CARACTERISTICAS TÉCNICAS </t>
  </si>
  <si>
    <t>CERÁMICA FORMATO 30CMX60CM</t>
  </si>
  <si>
    <t>PISO PORCELANATO 56.6X56.6CM</t>
  </si>
  <si>
    <t>GUARDAESCOBA EN PORCELANATO SELLADO DE 56,6 X 56,6 CM  H= 8CM</t>
  </si>
  <si>
    <t>Total INSTALACIONES CERAMICA</t>
  </si>
  <si>
    <t>Total RETIRO DE ESCOMBROS Y ASEO</t>
  </si>
  <si>
    <t>GUARDAESCOBA  DE CERAMICA DE 60X30 CARAS DIFERENCIADAS COLOR GRIS CORONA O SIMILAR.</t>
  </si>
  <si>
    <t>%</t>
  </si>
  <si>
    <t>__________________________________________________
FIRMA EL OFERENTE
WRUSSY INGENIEROS SAS 
RL Ing. WILVER FRANCINY RUSSY LADINO
C.C 80.212.380 DE BOGOTA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</si>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</sst>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_);_(&quot;$&quot;\ * \(#,##0\);_(&quot;$&quot;\ * &quot;-&quot;_);_(@_)"/>
    <numFmt numFmtId="166" formatCode="_-[$$-240A]\ * #,##0.00_-;\-[$$-240A]\ * #,##0.00_-;_-[$$-240A]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8"/>
      <name val="Tahoma"/>
      <family val="2"/>
    </font>
    <font>
      <sz val="8"/>
      <name val="Tahoma"/>
      <family val="2"/>
    </font>
    <font>
      <sz val="8"/>
      <name val="Tahoma"/>
      <family val="2"/>
    </font>
    <font>
      <sz val="10"/>
      <name val="Arial"/>
      <family val="2"/>
    </font>
    <font>
      <sz val="11"/>
      <name val="Arial"/>
      <family val="2"/>
    </font>
    <font>
      <b/>
      <i/>
      <sz val="12"/>
      <name val="Arial"/>
      <family val="2"/>
    </font>
    <font>
      <b/>
      <i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0FB8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 wrapText="1"/>
    </xf>
    <xf numFmtId="2" fontId="6" fillId="0" borderId="0" xfId="0" applyNumberFormat="1" applyFont="1" applyAlignment="1">
      <alignment horizontal="center" vertical="center"/>
    </xf>
    <xf numFmtId="2" fontId="6" fillId="4" borderId="5" xfId="0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8" fillId="3" borderId="19" xfId="0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6" fillId="3" borderId="0" xfId="0" applyFont="1" applyFill="1" applyAlignment="1">
      <alignment horizontal="justify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/>
    </xf>
    <xf numFmtId="2" fontId="6" fillId="4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justify" vertical="center" wrapText="1"/>
    </xf>
    <xf numFmtId="0" fontId="4" fillId="4" borderId="21" xfId="0" applyFont="1" applyFill="1" applyBorder="1" applyAlignment="1">
      <alignment horizontal="justify" vertical="center" wrapText="1"/>
    </xf>
    <xf numFmtId="0" fontId="4" fillId="4" borderId="4" xfId="0" applyFont="1" applyFill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/>
    </xf>
    <xf numFmtId="2" fontId="6" fillId="3" borderId="4" xfId="0" applyNumberFormat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justify" vertical="center" wrapText="1"/>
    </xf>
    <xf numFmtId="0" fontId="17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justify" vertical="center" wrapText="1"/>
    </xf>
    <xf numFmtId="0" fontId="6" fillId="3" borderId="4" xfId="0" applyFont="1" applyFill="1" applyBorder="1" applyAlignment="1">
      <alignment vertical="center" wrapText="1"/>
    </xf>
    <xf numFmtId="2" fontId="6" fillId="3" borderId="11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1" fontId="18" fillId="0" borderId="11" xfId="0" applyNumberFormat="1" applyFont="1" applyBorder="1" applyAlignment="1">
      <alignment horizontal="center" vertical="center"/>
    </xf>
    <xf numFmtId="166" fontId="3" fillId="2" borderId="7" xfId="1" applyNumberFormat="1" applyFont="1" applyFill="1" applyBorder="1" applyAlignment="1" applyProtection="1">
      <alignment horizontal="center" vertical="center"/>
    </xf>
    <xf numFmtId="166" fontId="3" fillId="2" borderId="15" xfId="1" applyNumberFormat="1" applyFont="1" applyFill="1" applyBorder="1" applyAlignment="1" applyProtection="1">
      <alignment horizontal="center" vertical="center"/>
    </xf>
    <xf numFmtId="166" fontId="9" fillId="0" borderId="4" xfId="0" applyNumberFormat="1" applyFont="1" applyBorder="1" applyAlignment="1">
      <alignment vertical="center" wrapText="1"/>
    </xf>
    <xf numFmtId="166" fontId="9" fillId="3" borderId="4" xfId="0" applyNumberFormat="1" applyFont="1" applyFill="1" applyBorder="1" applyAlignment="1">
      <alignment vertical="center" wrapText="1"/>
    </xf>
    <xf numFmtId="166" fontId="3" fillId="3" borderId="7" xfId="1" applyNumberFormat="1" applyFont="1" applyFill="1" applyBorder="1" applyAlignment="1" applyProtection="1">
      <alignment horizontal="center" vertical="center"/>
    </xf>
    <xf numFmtId="166" fontId="3" fillId="3" borderId="15" xfId="1" applyNumberFormat="1" applyFont="1" applyFill="1" applyBorder="1" applyAlignment="1" applyProtection="1">
      <alignment horizontal="center" vertical="center"/>
    </xf>
    <xf numFmtId="166" fontId="3" fillId="3" borderId="4" xfId="0" applyNumberFormat="1" applyFont="1" applyFill="1" applyBorder="1" applyAlignment="1">
      <alignment horizontal="justify" vertical="center" wrapText="1"/>
    </xf>
    <xf numFmtId="166" fontId="3" fillId="3" borderId="17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4" fontId="9" fillId="0" borderId="0" xfId="0" applyNumberFormat="1" applyFont="1" applyAlignment="1">
      <alignment vertical="center" wrapText="1"/>
    </xf>
    <xf numFmtId="0" fontId="0" fillId="0" borderId="0" xfId="0" applyAlignment="1">
      <alignment vertical="center"/>
    </xf>
    <xf numFmtId="0" fontId="0" fillId="3" borderId="11" xfId="0" applyFill="1" applyBorder="1" applyAlignment="1">
      <alignment vertical="center"/>
    </xf>
    <xf numFmtId="166" fontId="0" fillId="3" borderId="11" xfId="0" applyNumberFormat="1" applyFill="1" applyBorder="1" applyAlignment="1">
      <alignment vertical="center"/>
    </xf>
    <xf numFmtId="166" fontId="0" fillId="3" borderId="20" xfId="0" applyNumberFormat="1" applyFill="1" applyBorder="1" applyAlignment="1">
      <alignment vertical="center"/>
    </xf>
    <xf numFmtId="9" fontId="0" fillId="0" borderId="0" xfId="0" applyNumberFormat="1" applyAlignment="1">
      <alignment vertical="center"/>
    </xf>
    <xf numFmtId="0" fontId="12" fillId="0" borderId="4" xfId="0" applyFont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0" fontId="13" fillId="0" borderId="4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166" fontId="3" fillId="3" borderId="0" xfId="0" applyNumberFormat="1" applyFont="1" applyFill="1" applyAlignment="1">
      <alignment vertical="center"/>
    </xf>
    <xf numFmtId="166" fontId="3" fillId="3" borderId="18" xfId="0" applyNumberFormat="1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15" fillId="3" borderId="4" xfId="0" applyFont="1" applyFill="1" applyBorder="1" applyAlignment="1">
      <alignment horizontal="left" vertical="center"/>
    </xf>
    <xf numFmtId="166" fontId="0" fillId="3" borderId="4" xfId="0" applyNumberFormat="1" applyFill="1" applyBorder="1" applyAlignment="1">
      <alignment vertical="center"/>
    </xf>
    <xf numFmtId="166" fontId="0" fillId="3" borderId="17" xfId="0" applyNumberFormat="1" applyFill="1" applyBorder="1" applyAlignment="1">
      <alignment vertical="center"/>
    </xf>
    <xf numFmtId="166" fontId="16" fillId="3" borderId="4" xfId="0" applyNumberFormat="1" applyFont="1" applyFill="1" applyBorder="1" applyAlignment="1">
      <alignment vertical="center"/>
    </xf>
    <xf numFmtId="166" fontId="16" fillId="3" borderId="17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6" borderId="16" xfId="0" applyFill="1" applyBorder="1" applyAlignment="1">
      <alignment vertical="center"/>
    </xf>
    <xf numFmtId="166" fontId="0" fillId="6" borderId="4" xfId="0" applyNumberFormat="1" applyFill="1" applyBorder="1" applyAlignment="1">
      <alignment vertical="center"/>
    </xf>
    <xf numFmtId="166" fontId="0" fillId="6" borderId="17" xfId="0" applyNumberFormat="1" applyFill="1" applyBorder="1" applyAlignment="1">
      <alignment vertical="center"/>
    </xf>
    <xf numFmtId="0" fontId="0" fillId="0" borderId="16" xfId="0" applyBorder="1" applyAlignment="1">
      <alignment vertical="center"/>
    </xf>
    <xf numFmtId="166" fontId="0" fillId="0" borderId="4" xfId="0" applyNumberFormat="1" applyBorder="1" applyAlignment="1">
      <alignment vertical="center"/>
    </xf>
    <xf numFmtId="166" fontId="0" fillId="0" borderId="17" xfId="0" applyNumberFormat="1" applyBorder="1" applyAlignment="1">
      <alignment vertical="center"/>
    </xf>
    <xf numFmtId="0" fontId="0" fillId="4" borderId="19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166" fontId="0" fillId="0" borderId="11" xfId="0" applyNumberFormat="1" applyBorder="1" applyAlignment="1">
      <alignment vertical="center"/>
    </xf>
    <xf numFmtId="0" fontId="7" fillId="6" borderId="12" xfId="0" applyFont="1" applyFill="1" applyBorder="1" applyAlignment="1">
      <alignment horizontal="center" vertical="center" wrapText="1"/>
    </xf>
    <xf numFmtId="166" fontId="0" fillId="6" borderId="12" xfId="0" applyNumberFormat="1" applyFill="1" applyBorder="1" applyAlignment="1">
      <alignment vertical="center"/>
    </xf>
    <xf numFmtId="166" fontId="0" fillId="6" borderId="13" xfId="0" applyNumberFormat="1" applyFill="1" applyBorder="1" applyAlignment="1">
      <alignment vertical="center"/>
    </xf>
    <xf numFmtId="166" fontId="0" fillId="0" borderId="0" xfId="0" applyNumberFormat="1" applyAlignment="1">
      <alignment vertical="center"/>
    </xf>
    <xf numFmtId="10" fontId="0" fillId="0" borderId="0" xfId="2" applyNumberFormat="1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right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center" vertical="center"/>
    </xf>
    <xf numFmtId="2" fontId="0" fillId="3" borderId="11" xfId="0" applyNumberFormat="1" applyFill="1" applyBorder="1" applyAlignment="1">
      <alignment vertical="center"/>
    </xf>
    <xf numFmtId="2" fontId="8" fillId="0" borderId="4" xfId="0" applyNumberFormat="1" applyFont="1" applyBorder="1" applyAlignment="1">
      <alignment horizontal="center" vertical="center" wrapText="1"/>
    </xf>
    <xf numFmtId="2" fontId="9" fillId="3" borderId="4" xfId="0" applyNumberFormat="1" applyFont="1" applyFill="1" applyBorder="1" applyAlignment="1">
      <alignment vertical="center" wrapText="1"/>
    </xf>
    <xf numFmtId="2" fontId="3" fillId="3" borderId="0" xfId="0" applyNumberFormat="1" applyFont="1" applyFill="1" applyAlignment="1">
      <alignment vertical="center"/>
    </xf>
    <xf numFmtId="2" fontId="6" fillId="0" borderId="4" xfId="0" applyNumberFormat="1" applyFont="1" applyBorder="1" applyAlignment="1">
      <alignment horizontal="centerContinuous" vertical="center" wrapText="1"/>
    </xf>
    <xf numFmtId="2" fontId="0" fillId="3" borderId="4" xfId="0" applyNumberFormat="1" applyFill="1" applyBorder="1" applyAlignment="1">
      <alignment vertical="center"/>
    </xf>
    <xf numFmtId="2" fontId="3" fillId="3" borderId="7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2" fontId="0" fillId="6" borderId="4" xfId="0" applyNumberFormat="1" applyFill="1" applyBorder="1" applyAlignment="1">
      <alignment vertical="center"/>
    </xf>
    <xf numFmtId="2" fontId="0" fillId="0" borderId="4" xfId="0" applyNumberFormat="1" applyBorder="1" applyAlignment="1">
      <alignment horizontal="center" vertical="center"/>
    </xf>
    <xf numFmtId="2" fontId="0" fillId="6" borderId="12" xfId="0" applyNumberFormat="1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24" xfId="0" applyFont="1" applyBorder="1" applyAlignment="1">
      <alignment horizontal="center"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0FB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2046942</xdr:colOff>
      <xdr:row>114</xdr:row>
      <xdr:rowOff>149412</xdr:rowOff>
    </xdr:from>
    <xdr:to>
      <xdr:col>3</xdr:col>
      <xdr:colOff>596153</xdr:colOff>
      <xdr:row>120</xdr:row>
      <xdr:rowOff>58086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FF1DCD-C874-4FB3-BBBB-5A37E2F64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4471" y="45339000"/>
          <a:ext cx="2478741" cy="984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2"/>
  <sheetViews>
    <sheetView tabSelected="1" view="pageBreakPreview" topLeftCell="A114" zoomScale="102" zoomScaleNormal="88" zoomScaleSheetLayoutView="102" workbookViewId="0">
      <selection activeCell="A139" sqref="A139"/>
    </sheetView>
  </sheetViews>
  <sheetFormatPr baseColWidth="10" defaultRowHeight="14.4" x14ac:dyDescent="0.3"/>
  <cols>
    <col min="1" max="1" width="9.109375" style="65" customWidth="1"/>
    <col min="2" max="2" width="47.6640625" style="65" customWidth="1"/>
    <col min="3" max="3" width="9.5546875" style="65" customWidth="1"/>
    <col min="4" max="4" width="11.5546875" style="120"/>
    <col min="5" max="5" width="16.5546875" style="96" customWidth="1"/>
    <col min="6" max="6" width="18.33203125" style="96" customWidth="1"/>
    <col min="7" max="7" width="4.77734375" style="65" customWidth="1"/>
    <col min="8" max="10" width="12.109375" style="65" customWidth="1"/>
    <col min="11" max="16384" width="11.5546875" style="65"/>
  </cols>
  <sheetData>
    <row r="1" spans="1:16" x14ac:dyDescent="0.3">
      <c r="A1" s="121" t="s">
        <v>210</v>
      </c>
      <c r="B1" s="121"/>
      <c r="C1" s="121"/>
      <c r="D1" s="121"/>
      <c r="E1" s="121"/>
      <c r="F1" s="121"/>
    </row>
    <row r="2" spans="1:16" ht="15" thickBot="1" x14ac:dyDescent="0.35">
      <c r="A2" s="122"/>
      <c r="B2" s="122"/>
      <c r="C2" s="122"/>
      <c r="D2" s="122"/>
      <c r="E2" s="122"/>
      <c r="F2" s="122"/>
    </row>
    <row r="3" spans="1:16" x14ac:dyDescent="0.3">
      <c r="A3" s="102" t="s">
        <v>32</v>
      </c>
      <c r="B3" s="103"/>
      <c r="C3" s="103"/>
      <c r="D3" s="103"/>
      <c r="E3" s="103"/>
      <c r="F3" s="104"/>
    </row>
    <row r="4" spans="1:16" x14ac:dyDescent="0.3">
      <c r="A4" s="105"/>
      <c r="B4" s="106"/>
      <c r="C4" s="106"/>
      <c r="D4" s="106"/>
      <c r="E4" s="106"/>
      <c r="F4" s="107"/>
    </row>
    <row r="5" spans="1:16" ht="27" customHeight="1" x14ac:dyDescent="0.3">
      <c r="A5" s="8" t="s">
        <v>0</v>
      </c>
      <c r="B5" s="7" t="s">
        <v>1</v>
      </c>
      <c r="C5" s="6" t="s">
        <v>2</v>
      </c>
      <c r="D5" s="108" t="s">
        <v>3</v>
      </c>
      <c r="E5" s="53" t="s">
        <v>12</v>
      </c>
      <c r="F5" s="54" t="s">
        <v>13</v>
      </c>
    </row>
    <row r="6" spans="1:16" ht="27" customHeight="1" x14ac:dyDescent="0.3">
      <c r="A6" s="16" t="s">
        <v>138</v>
      </c>
      <c r="B6" s="11" t="s">
        <v>4</v>
      </c>
      <c r="C6" s="66"/>
      <c r="D6" s="109"/>
      <c r="E6" s="67"/>
      <c r="F6" s="68"/>
      <c r="I6" s="69"/>
    </row>
    <row r="7" spans="1:16" ht="27" customHeight="1" x14ac:dyDescent="0.3">
      <c r="A7" s="70" t="s">
        <v>5</v>
      </c>
      <c r="B7" s="17" t="s">
        <v>35</v>
      </c>
      <c r="C7" s="18" t="s">
        <v>2</v>
      </c>
      <c r="D7" s="110">
        <v>48</v>
      </c>
      <c r="E7" s="55">
        <v>5529</v>
      </c>
      <c r="F7" s="55">
        <f>+ROUND(D7*E7,2)</f>
        <v>265392</v>
      </c>
      <c r="G7" s="15"/>
      <c r="H7" s="71"/>
      <c r="I7" s="15"/>
      <c r="J7" s="15"/>
      <c r="K7" s="15"/>
      <c r="L7" s="15"/>
      <c r="M7" s="100"/>
      <c r="N7" s="100"/>
      <c r="O7" s="101"/>
      <c r="P7" s="101"/>
    </row>
    <row r="8" spans="1:16" ht="49.8" customHeight="1" x14ac:dyDescent="0.3">
      <c r="A8" s="70" t="s">
        <v>6</v>
      </c>
      <c r="B8" s="17" t="s">
        <v>24</v>
      </c>
      <c r="C8" s="18" t="s">
        <v>31</v>
      </c>
      <c r="D8" s="110">
        <v>2.66</v>
      </c>
      <c r="E8" s="55">
        <v>21254</v>
      </c>
      <c r="F8" s="55">
        <f t="shared" ref="F8:F15" si="0">+ROUND(D8*E8,2)</f>
        <v>56535.64</v>
      </c>
      <c r="G8" s="15"/>
      <c r="H8" s="71"/>
      <c r="I8" s="15"/>
      <c r="J8" s="15"/>
      <c r="K8" s="15"/>
      <c r="L8" s="15"/>
      <c r="M8" s="100"/>
      <c r="N8" s="100"/>
      <c r="O8" s="101"/>
      <c r="P8" s="101"/>
    </row>
    <row r="9" spans="1:16" ht="49.8" customHeight="1" x14ac:dyDescent="0.3">
      <c r="A9" s="70" t="s">
        <v>7</v>
      </c>
      <c r="B9" s="72" t="s">
        <v>36</v>
      </c>
      <c r="C9" s="18" t="s">
        <v>44</v>
      </c>
      <c r="D9" s="110">
        <v>111.5</v>
      </c>
      <c r="E9" s="55">
        <v>11803</v>
      </c>
      <c r="F9" s="55">
        <f t="shared" si="0"/>
        <v>1316034.5</v>
      </c>
      <c r="G9" s="15"/>
      <c r="H9" s="71"/>
      <c r="I9" s="15"/>
      <c r="J9" s="15"/>
      <c r="K9" s="15"/>
      <c r="L9" s="15"/>
      <c r="M9" s="73"/>
      <c r="N9" s="73"/>
      <c r="O9" s="73"/>
      <c r="P9" s="73"/>
    </row>
    <row r="10" spans="1:16" ht="49.8" customHeight="1" x14ac:dyDescent="0.3">
      <c r="A10" s="70" t="s">
        <v>8</v>
      </c>
      <c r="B10" s="17" t="s">
        <v>37</v>
      </c>
      <c r="C10" s="18" t="s">
        <v>44</v>
      </c>
      <c r="D10" s="110">
        <v>187.85</v>
      </c>
      <c r="E10" s="55">
        <v>42669</v>
      </c>
      <c r="F10" s="55">
        <f t="shared" si="0"/>
        <v>8015371.6500000004</v>
      </c>
      <c r="G10" s="15"/>
      <c r="H10" s="71"/>
      <c r="I10" s="15"/>
      <c r="J10" s="15"/>
      <c r="K10" s="15"/>
      <c r="L10" s="15"/>
      <c r="M10" s="100"/>
      <c r="N10" s="100"/>
      <c r="O10" s="101"/>
      <c r="P10" s="101"/>
    </row>
    <row r="11" spans="1:16" ht="29.4" customHeight="1" x14ac:dyDescent="0.3">
      <c r="A11" s="70" t="s">
        <v>9</v>
      </c>
      <c r="B11" s="17" t="s">
        <v>38</v>
      </c>
      <c r="C11" s="18" t="s">
        <v>44</v>
      </c>
      <c r="D11" s="110">
        <v>1960</v>
      </c>
      <c r="E11" s="55">
        <v>8294</v>
      </c>
      <c r="F11" s="55">
        <f t="shared" si="0"/>
        <v>16256240</v>
      </c>
      <c r="G11" s="15"/>
      <c r="H11" s="64"/>
      <c r="I11" s="15"/>
      <c r="J11" s="15"/>
      <c r="K11" s="15"/>
      <c r="L11" s="15"/>
      <c r="M11" s="100"/>
      <c r="N11" s="100"/>
      <c r="O11" s="101"/>
      <c r="P11" s="101"/>
    </row>
    <row r="12" spans="1:16" ht="29.4" customHeight="1" x14ac:dyDescent="0.3">
      <c r="A12" s="70" t="s">
        <v>10</v>
      </c>
      <c r="B12" s="17" t="s">
        <v>39</v>
      </c>
      <c r="C12" s="18" t="s">
        <v>44</v>
      </c>
      <c r="D12" s="110">
        <v>7.56</v>
      </c>
      <c r="E12" s="55">
        <v>5634</v>
      </c>
      <c r="F12" s="55">
        <f t="shared" si="0"/>
        <v>42593.04</v>
      </c>
      <c r="G12" s="15"/>
      <c r="H12" s="71"/>
      <c r="I12" s="15"/>
      <c r="J12" s="15"/>
      <c r="K12" s="15"/>
      <c r="L12" s="15"/>
      <c r="M12" s="100"/>
      <c r="N12" s="100"/>
      <c r="O12" s="101"/>
      <c r="P12" s="101"/>
    </row>
    <row r="13" spans="1:16" ht="29.4" customHeight="1" x14ac:dyDescent="0.3">
      <c r="A13" s="70" t="s">
        <v>33</v>
      </c>
      <c r="B13" s="17" t="s">
        <v>40</v>
      </c>
      <c r="C13" s="18" t="s">
        <v>44</v>
      </c>
      <c r="D13" s="110">
        <v>3.23</v>
      </c>
      <c r="E13" s="55">
        <v>1937</v>
      </c>
      <c r="F13" s="55">
        <f t="shared" si="0"/>
        <v>6256.51</v>
      </c>
      <c r="G13" s="15"/>
      <c r="H13" s="71"/>
      <c r="I13" s="15"/>
      <c r="J13" s="15"/>
      <c r="K13" s="15"/>
      <c r="L13" s="15"/>
      <c r="M13" s="100"/>
      <c r="N13" s="100"/>
      <c r="O13" s="101"/>
      <c r="P13" s="101"/>
    </row>
    <row r="14" spans="1:16" ht="49.2" customHeight="1" x14ac:dyDescent="0.3">
      <c r="A14" s="70" t="s">
        <v>11</v>
      </c>
      <c r="B14" s="17" t="s">
        <v>41</v>
      </c>
      <c r="C14" s="18" t="s">
        <v>44</v>
      </c>
      <c r="D14" s="110">
        <v>40.299999999999997</v>
      </c>
      <c r="E14" s="55">
        <v>3404</v>
      </c>
      <c r="F14" s="55">
        <f t="shared" si="0"/>
        <v>137181.20000000001</v>
      </c>
      <c r="G14" s="15"/>
      <c r="H14" s="71"/>
      <c r="I14" s="15"/>
      <c r="J14" s="15"/>
      <c r="K14" s="15"/>
      <c r="L14" s="15"/>
      <c r="M14" s="100"/>
      <c r="N14" s="100"/>
      <c r="O14" s="101"/>
      <c r="P14" s="101"/>
    </row>
    <row r="15" spans="1:16" ht="49.2" customHeight="1" x14ac:dyDescent="0.3">
      <c r="A15" s="70" t="s">
        <v>34</v>
      </c>
      <c r="B15" s="17" t="s">
        <v>42</v>
      </c>
      <c r="C15" s="18" t="s">
        <v>44</v>
      </c>
      <c r="D15" s="110">
        <v>10.41</v>
      </c>
      <c r="E15" s="55">
        <v>26041</v>
      </c>
      <c r="F15" s="55">
        <f t="shared" si="0"/>
        <v>271086.81</v>
      </c>
      <c r="G15" s="15"/>
      <c r="H15" s="71"/>
      <c r="I15" s="15"/>
      <c r="J15" s="15"/>
      <c r="K15" s="15"/>
      <c r="L15" s="15"/>
      <c r="M15" s="100"/>
      <c r="N15" s="100"/>
      <c r="O15" s="101"/>
      <c r="P15" s="101"/>
    </row>
    <row r="16" spans="1:16" ht="27" customHeight="1" x14ac:dyDescent="0.3">
      <c r="A16" s="33"/>
      <c r="B16" s="34" t="s">
        <v>43</v>
      </c>
      <c r="C16" s="35"/>
      <c r="D16" s="111"/>
      <c r="E16" s="56"/>
      <c r="F16" s="56">
        <f>SUM(F7:F15)</f>
        <v>26366691.349999998</v>
      </c>
      <c r="G16" s="15"/>
      <c r="H16" s="15"/>
      <c r="I16" s="15"/>
      <c r="J16" s="15"/>
      <c r="K16" s="15"/>
      <c r="L16" s="15"/>
      <c r="M16" s="100"/>
      <c r="N16" s="100"/>
      <c r="O16" s="101"/>
      <c r="P16" s="101"/>
    </row>
    <row r="17" spans="1:9" ht="27" customHeight="1" x14ac:dyDescent="0.3">
      <c r="A17" s="45" t="s">
        <v>14</v>
      </c>
      <c r="B17" s="20" t="s">
        <v>53</v>
      </c>
      <c r="C17" s="74"/>
      <c r="D17" s="112"/>
      <c r="E17" s="75"/>
      <c r="F17" s="76"/>
      <c r="I17" s="15"/>
    </row>
    <row r="18" spans="1:9" ht="53.4" customHeight="1" x14ac:dyDescent="0.3">
      <c r="A18" s="9" t="s">
        <v>15</v>
      </c>
      <c r="B18" s="3" t="s">
        <v>52</v>
      </c>
      <c r="C18" s="18" t="s">
        <v>44</v>
      </c>
      <c r="D18" s="46">
        <v>8.31</v>
      </c>
      <c r="E18" s="55">
        <v>121366</v>
      </c>
      <c r="F18" s="55">
        <f t="shared" ref="F18:F25" si="1">+ROUND(D18*E18,2)</f>
        <v>1008551.46</v>
      </c>
      <c r="H18" s="71"/>
      <c r="I18" s="15"/>
    </row>
    <row r="19" spans="1:9" ht="28.2" customHeight="1" x14ac:dyDescent="0.3">
      <c r="A19" s="19" t="s">
        <v>45</v>
      </c>
      <c r="B19" s="3" t="s">
        <v>54</v>
      </c>
      <c r="C19" s="4" t="s">
        <v>44</v>
      </c>
      <c r="D19" s="113">
        <v>73.55</v>
      </c>
      <c r="E19" s="55">
        <v>36657</v>
      </c>
      <c r="F19" s="55">
        <f t="shared" si="1"/>
        <v>2696122.35</v>
      </c>
      <c r="H19" s="71"/>
      <c r="I19" s="15"/>
    </row>
    <row r="20" spans="1:9" ht="28.2" customHeight="1" x14ac:dyDescent="0.3">
      <c r="A20" s="19" t="s">
        <v>46</v>
      </c>
      <c r="B20" s="3" t="s">
        <v>55</v>
      </c>
      <c r="C20" s="18" t="s">
        <v>61</v>
      </c>
      <c r="D20" s="113">
        <v>44.58</v>
      </c>
      <c r="E20" s="55">
        <v>83645</v>
      </c>
      <c r="F20" s="55">
        <f t="shared" si="1"/>
        <v>3728894.1</v>
      </c>
      <c r="H20" s="71"/>
      <c r="I20" s="15"/>
    </row>
    <row r="21" spans="1:9" ht="45.6" customHeight="1" x14ac:dyDescent="0.3">
      <c r="A21" s="9" t="s">
        <v>47</v>
      </c>
      <c r="B21" s="3" t="s">
        <v>56</v>
      </c>
      <c r="C21" s="18" t="s">
        <v>44</v>
      </c>
      <c r="D21" s="113">
        <v>198.2</v>
      </c>
      <c r="E21" s="55">
        <v>190500</v>
      </c>
      <c r="F21" s="55">
        <f t="shared" si="1"/>
        <v>37757100</v>
      </c>
      <c r="H21" s="71"/>
      <c r="I21" s="15"/>
    </row>
    <row r="22" spans="1:9" ht="33" customHeight="1" x14ac:dyDescent="0.3">
      <c r="A22" s="19" t="s">
        <v>48</v>
      </c>
      <c r="B22" s="3" t="s">
        <v>57</v>
      </c>
      <c r="C22" s="18" t="s">
        <v>44</v>
      </c>
      <c r="D22" s="113">
        <v>22.39</v>
      </c>
      <c r="E22" s="55">
        <v>31438</v>
      </c>
      <c r="F22" s="55">
        <f t="shared" si="1"/>
        <v>703896.82</v>
      </c>
      <c r="H22" s="71"/>
      <c r="I22" s="15"/>
    </row>
    <row r="23" spans="1:9" ht="79.2" customHeight="1" x14ac:dyDescent="0.3">
      <c r="A23" s="19" t="s">
        <v>49</v>
      </c>
      <c r="B23" s="3" t="s">
        <v>58</v>
      </c>
      <c r="C23" s="18" t="s">
        <v>44</v>
      </c>
      <c r="D23" s="113">
        <v>10.3</v>
      </c>
      <c r="E23" s="55">
        <v>932458</v>
      </c>
      <c r="F23" s="55">
        <f t="shared" si="1"/>
        <v>9604317.4000000004</v>
      </c>
      <c r="H23" s="71"/>
      <c r="I23" s="15"/>
    </row>
    <row r="24" spans="1:9" ht="31.2" customHeight="1" x14ac:dyDescent="0.3">
      <c r="A24" s="9" t="s">
        <v>50</v>
      </c>
      <c r="B24" s="3" t="s">
        <v>59</v>
      </c>
      <c r="C24" s="4" t="s">
        <v>44</v>
      </c>
      <c r="D24" s="113">
        <v>25</v>
      </c>
      <c r="E24" s="55">
        <v>110582</v>
      </c>
      <c r="F24" s="55">
        <f t="shared" si="1"/>
        <v>2764550</v>
      </c>
      <c r="H24" s="71"/>
      <c r="I24" s="15"/>
    </row>
    <row r="25" spans="1:9" ht="93" customHeight="1" x14ac:dyDescent="0.3">
      <c r="A25" s="19" t="s">
        <v>51</v>
      </c>
      <c r="B25" s="3" t="s">
        <v>60</v>
      </c>
      <c r="C25" s="28" t="s">
        <v>2</v>
      </c>
      <c r="D25" s="113">
        <v>2</v>
      </c>
      <c r="E25" s="55">
        <v>999894</v>
      </c>
      <c r="F25" s="55">
        <f t="shared" si="1"/>
        <v>1999788</v>
      </c>
      <c r="H25" s="71"/>
      <c r="I25" s="15"/>
    </row>
    <row r="26" spans="1:9" ht="31.2" customHeight="1" x14ac:dyDescent="0.3">
      <c r="A26" s="77"/>
      <c r="B26" s="78" t="s">
        <v>62</v>
      </c>
      <c r="C26" s="77"/>
      <c r="D26" s="114"/>
      <c r="E26" s="79"/>
      <c r="F26" s="79">
        <f>SUM(F18:F25)</f>
        <v>60263220.129999995</v>
      </c>
      <c r="I26" s="15"/>
    </row>
    <row r="27" spans="1:9" ht="31.2" customHeight="1" x14ac:dyDescent="0.3">
      <c r="A27" s="21" t="s">
        <v>16</v>
      </c>
      <c r="B27" s="22" t="s">
        <v>63</v>
      </c>
      <c r="C27" s="23"/>
      <c r="D27" s="115"/>
      <c r="E27" s="57"/>
      <c r="F27" s="58"/>
      <c r="I27" s="15"/>
    </row>
    <row r="28" spans="1:9" ht="78" customHeight="1" x14ac:dyDescent="0.3">
      <c r="A28" s="14" t="s">
        <v>64</v>
      </c>
      <c r="B28" s="25" t="s">
        <v>84</v>
      </c>
      <c r="C28" s="27" t="s">
        <v>2</v>
      </c>
      <c r="D28" s="116">
        <v>4</v>
      </c>
      <c r="E28" s="55">
        <v>178745</v>
      </c>
      <c r="F28" s="55">
        <f t="shared" ref="F28:F47" si="2">+ROUND(D28*E28,2)</f>
        <v>714980</v>
      </c>
      <c r="H28" s="71"/>
      <c r="I28" s="15"/>
    </row>
    <row r="29" spans="1:9" ht="78" customHeight="1" x14ac:dyDescent="0.3">
      <c r="A29" s="14" t="s">
        <v>65</v>
      </c>
      <c r="B29" s="3" t="s">
        <v>85</v>
      </c>
      <c r="C29" s="27" t="s">
        <v>2</v>
      </c>
      <c r="D29" s="5">
        <v>10</v>
      </c>
      <c r="E29" s="55">
        <v>142034</v>
      </c>
      <c r="F29" s="55">
        <f t="shared" si="2"/>
        <v>1420340</v>
      </c>
      <c r="H29" s="71"/>
      <c r="I29" s="15"/>
    </row>
    <row r="30" spans="1:9" ht="31.2" customHeight="1" x14ac:dyDescent="0.3">
      <c r="A30" s="14" t="s">
        <v>66</v>
      </c>
      <c r="B30" s="3" t="s">
        <v>86</v>
      </c>
      <c r="C30" s="27" t="s">
        <v>2</v>
      </c>
      <c r="D30" s="5">
        <v>12</v>
      </c>
      <c r="E30" s="55">
        <v>111199</v>
      </c>
      <c r="F30" s="55">
        <f t="shared" si="2"/>
        <v>1334388</v>
      </c>
      <c r="H30" s="71"/>
      <c r="I30" s="15"/>
    </row>
    <row r="31" spans="1:9" ht="129" customHeight="1" x14ac:dyDescent="0.3">
      <c r="A31" s="14" t="s">
        <v>67</v>
      </c>
      <c r="B31" s="3" t="s">
        <v>87</v>
      </c>
      <c r="C31" s="27" t="s">
        <v>2</v>
      </c>
      <c r="D31" s="5">
        <v>10</v>
      </c>
      <c r="E31" s="55">
        <v>762424</v>
      </c>
      <c r="F31" s="55">
        <f t="shared" si="2"/>
        <v>7624240</v>
      </c>
      <c r="H31" s="71"/>
      <c r="I31" s="15"/>
    </row>
    <row r="32" spans="1:9" ht="156" customHeight="1" x14ac:dyDescent="0.3">
      <c r="A32" s="14" t="s">
        <v>68</v>
      </c>
      <c r="B32" s="3" t="s">
        <v>88</v>
      </c>
      <c r="C32" s="27" t="s">
        <v>2</v>
      </c>
      <c r="D32" s="5">
        <v>1</v>
      </c>
      <c r="E32" s="55">
        <v>1399921</v>
      </c>
      <c r="F32" s="55">
        <f t="shared" si="2"/>
        <v>1399921</v>
      </c>
      <c r="H32" s="71"/>
      <c r="I32" s="15"/>
    </row>
    <row r="33" spans="1:9" ht="112.8" customHeight="1" x14ac:dyDescent="0.3">
      <c r="A33" s="14" t="s">
        <v>69</v>
      </c>
      <c r="B33" s="3" t="s">
        <v>89</v>
      </c>
      <c r="C33" s="27" t="s">
        <v>2</v>
      </c>
      <c r="D33" s="5">
        <v>1</v>
      </c>
      <c r="E33" s="55">
        <v>258485</v>
      </c>
      <c r="F33" s="55">
        <f t="shared" si="2"/>
        <v>258485</v>
      </c>
      <c r="H33" s="71"/>
      <c r="I33" s="15"/>
    </row>
    <row r="34" spans="1:9" ht="140.4" customHeight="1" x14ac:dyDescent="0.3">
      <c r="A34" s="14" t="s">
        <v>70</v>
      </c>
      <c r="B34" s="3" t="s">
        <v>90</v>
      </c>
      <c r="C34" s="27" t="s">
        <v>2</v>
      </c>
      <c r="D34" s="5">
        <v>5</v>
      </c>
      <c r="E34" s="55">
        <v>99665</v>
      </c>
      <c r="F34" s="55">
        <f t="shared" si="2"/>
        <v>498325</v>
      </c>
      <c r="H34" s="71"/>
      <c r="I34" s="15"/>
    </row>
    <row r="35" spans="1:9" ht="30.6" customHeight="1" x14ac:dyDescent="0.3">
      <c r="A35" s="14" t="s">
        <v>71</v>
      </c>
      <c r="B35" s="3" t="s">
        <v>91</v>
      </c>
      <c r="C35" s="27" t="s">
        <v>2</v>
      </c>
      <c r="D35" s="5">
        <v>4</v>
      </c>
      <c r="E35" s="55">
        <v>20588</v>
      </c>
      <c r="F35" s="55">
        <f t="shared" si="2"/>
        <v>82352</v>
      </c>
      <c r="H35" s="71"/>
      <c r="I35" s="15"/>
    </row>
    <row r="36" spans="1:9" ht="109.2" customHeight="1" x14ac:dyDescent="0.3">
      <c r="A36" s="14" t="s">
        <v>72</v>
      </c>
      <c r="B36" s="3" t="s">
        <v>92</v>
      </c>
      <c r="C36" s="27" t="s">
        <v>2</v>
      </c>
      <c r="D36" s="5">
        <v>9</v>
      </c>
      <c r="E36" s="55">
        <v>202724</v>
      </c>
      <c r="F36" s="55">
        <f t="shared" si="2"/>
        <v>1824516</v>
      </c>
      <c r="H36" s="71"/>
      <c r="I36" s="15"/>
    </row>
    <row r="37" spans="1:9" ht="145.19999999999999" customHeight="1" x14ac:dyDescent="0.3">
      <c r="A37" s="14" t="s">
        <v>73</v>
      </c>
      <c r="B37" s="26" t="s">
        <v>93</v>
      </c>
      <c r="C37" s="27" t="s">
        <v>2</v>
      </c>
      <c r="D37" s="24">
        <v>10</v>
      </c>
      <c r="E37" s="55">
        <v>671363</v>
      </c>
      <c r="F37" s="55">
        <f t="shared" si="2"/>
        <v>6713630</v>
      </c>
      <c r="H37" s="71"/>
      <c r="I37" s="15"/>
    </row>
    <row r="38" spans="1:9" ht="138.6" customHeight="1" x14ac:dyDescent="0.3">
      <c r="A38" s="14" t="s">
        <v>74</v>
      </c>
      <c r="B38" s="3" t="s">
        <v>94</v>
      </c>
      <c r="C38" s="27" t="s">
        <v>2</v>
      </c>
      <c r="D38" s="5">
        <v>8</v>
      </c>
      <c r="E38" s="55">
        <v>118847</v>
      </c>
      <c r="F38" s="55">
        <f t="shared" si="2"/>
        <v>950776</v>
      </c>
      <c r="H38" s="71"/>
      <c r="I38" s="15"/>
    </row>
    <row r="39" spans="1:9" ht="51" customHeight="1" x14ac:dyDescent="0.3">
      <c r="A39" s="14" t="s">
        <v>75</v>
      </c>
      <c r="B39" s="3" t="s">
        <v>95</v>
      </c>
      <c r="C39" s="27" t="s">
        <v>2</v>
      </c>
      <c r="D39" s="5">
        <v>160</v>
      </c>
      <c r="E39" s="55">
        <v>85605</v>
      </c>
      <c r="F39" s="55">
        <f t="shared" si="2"/>
        <v>13696800</v>
      </c>
      <c r="H39" s="71"/>
      <c r="I39" s="15"/>
    </row>
    <row r="40" spans="1:9" ht="51" customHeight="1" x14ac:dyDescent="0.3">
      <c r="A40" s="14" t="s">
        <v>76</v>
      </c>
      <c r="B40" s="25" t="s">
        <v>96</v>
      </c>
      <c r="C40" s="27" t="s">
        <v>2</v>
      </c>
      <c r="D40" s="24">
        <v>10</v>
      </c>
      <c r="E40" s="55">
        <v>242480</v>
      </c>
      <c r="F40" s="55">
        <f t="shared" si="2"/>
        <v>2424800</v>
      </c>
      <c r="H40" s="71"/>
      <c r="I40" s="15"/>
    </row>
    <row r="41" spans="1:9" ht="30" customHeight="1" x14ac:dyDescent="0.3">
      <c r="A41" s="14" t="s">
        <v>77</v>
      </c>
      <c r="B41" s="3" t="s">
        <v>97</v>
      </c>
      <c r="C41" s="27" t="s">
        <v>2</v>
      </c>
      <c r="D41" s="5">
        <v>7</v>
      </c>
      <c r="E41" s="55">
        <v>148087</v>
      </c>
      <c r="F41" s="55">
        <f t="shared" si="2"/>
        <v>1036609</v>
      </c>
      <c r="H41" s="71"/>
      <c r="I41" s="15"/>
    </row>
    <row r="42" spans="1:9" ht="30" customHeight="1" x14ac:dyDescent="0.3">
      <c r="A42" s="14" t="s">
        <v>78</v>
      </c>
      <c r="B42" s="25" t="s">
        <v>98</v>
      </c>
      <c r="C42" s="27" t="s">
        <v>2</v>
      </c>
      <c r="D42" s="24">
        <v>4</v>
      </c>
      <c r="E42" s="55">
        <v>95271</v>
      </c>
      <c r="F42" s="55">
        <f t="shared" si="2"/>
        <v>381084</v>
      </c>
      <c r="H42" s="71"/>
      <c r="I42" s="15"/>
    </row>
    <row r="43" spans="1:9" ht="110.4" customHeight="1" x14ac:dyDescent="0.3">
      <c r="A43" s="14" t="s">
        <v>79</v>
      </c>
      <c r="B43" s="3" t="s">
        <v>99</v>
      </c>
      <c r="C43" s="27" t="s">
        <v>2</v>
      </c>
      <c r="D43" s="5">
        <v>112</v>
      </c>
      <c r="E43" s="55">
        <v>154155</v>
      </c>
      <c r="F43" s="55">
        <f t="shared" si="2"/>
        <v>17265360</v>
      </c>
      <c r="H43" s="71"/>
      <c r="I43" s="15"/>
    </row>
    <row r="44" spans="1:9" ht="29.4" customHeight="1" x14ac:dyDescent="0.3">
      <c r="A44" s="14" t="s">
        <v>80</v>
      </c>
      <c r="B44" s="25" t="s">
        <v>100</v>
      </c>
      <c r="C44" s="27" t="s">
        <v>2</v>
      </c>
      <c r="D44" s="24">
        <v>10</v>
      </c>
      <c r="E44" s="55">
        <v>103280</v>
      </c>
      <c r="F44" s="55">
        <f t="shared" si="2"/>
        <v>1032800</v>
      </c>
      <c r="H44" s="71"/>
      <c r="I44" s="15"/>
    </row>
    <row r="45" spans="1:9" ht="29.4" customHeight="1" x14ac:dyDescent="0.3">
      <c r="A45" s="14" t="s">
        <v>81</v>
      </c>
      <c r="B45" s="3" t="s">
        <v>101</v>
      </c>
      <c r="C45" s="27" t="s">
        <v>2</v>
      </c>
      <c r="D45" s="5">
        <v>6</v>
      </c>
      <c r="E45" s="55">
        <v>142925</v>
      </c>
      <c r="F45" s="55">
        <f t="shared" si="2"/>
        <v>857550</v>
      </c>
      <c r="H45" s="71"/>
      <c r="I45" s="15"/>
    </row>
    <row r="46" spans="1:9" ht="29.4" customHeight="1" x14ac:dyDescent="0.3">
      <c r="A46" s="14" t="s">
        <v>82</v>
      </c>
      <c r="B46" s="3" t="s">
        <v>102</v>
      </c>
      <c r="C46" s="27" t="s">
        <v>2</v>
      </c>
      <c r="D46" s="13">
        <v>6</v>
      </c>
      <c r="E46" s="55">
        <v>141161</v>
      </c>
      <c r="F46" s="55">
        <f t="shared" si="2"/>
        <v>846966</v>
      </c>
      <c r="H46" s="71"/>
      <c r="I46" s="15"/>
    </row>
    <row r="47" spans="1:9" ht="54" customHeight="1" x14ac:dyDescent="0.3">
      <c r="A47" s="14" t="s">
        <v>83</v>
      </c>
      <c r="B47" s="3" t="s">
        <v>103</v>
      </c>
      <c r="C47" s="27" t="s">
        <v>2</v>
      </c>
      <c r="D47" s="5">
        <v>4</v>
      </c>
      <c r="E47" s="55">
        <v>150220</v>
      </c>
      <c r="F47" s="55">
        <f t="shared" si="2"/>
        <v>600880</v>
      </c>
      <c r="H47" s="71"/>
      <c r="I47" s="15"/>
    </row>
    <row r="48" spans="1:9" ht="30" customHeight="1" x14ac:dyDescent="0.3">
      <c r="A48" s="29"/>
      <c r="B48" s="30" t="s">
        <v>104</v>
      </c>
      <c r="C48" s="31"/>
      <c r="D48" s="32"/>
      <c r="E48" s="79"/>
      <c r="F48" s="80">
        <f>SUM(F28:F47)</f>
        <v>60964802</v>
      </c>
      <c r="I48" s="15"/>
    </row>
    <row r="49" spans="1:9" ht="31.2" x14ac:dyDescent="0.3">
      <c r="A49" s="36" t="s">
        <v>105</v>
      </c>
      <c r="B49" s="37" t="s">
        <v>106</v>
      </c>
      <c r="C49" s="31"/>
      <c r="D49" s="32"/>
      <c r="E49" s="79"/>
      <c r="F49" s="80"/>
      <c r="I49" s="15"/>
    </row>
    <row r="50" spans="1:9" ht="84" customHeight="1" x14ac:dyDescent="0.3">
      <c r="A50" s="10" t="s">
        <v>17</v>
      </c>
      <c r="B50" s="3" t="s">
        <v>110</v>
      </c>
      <c r="C50" s="4" t="s">
        <v>44</v>
      </c>
      <c r="D50" s="5">
        <v>410</v>
      </c>
      <c r="E50" s="55">
        <v>99996</v>
      </c>
      <c r="F50" s="55">
        <f t="shared" ref="F50:F53" si="3">+ROUND(D50*E50,2)</f>
        <v>40998360</v>
      </c>
      <c r="H50" s="71"/>
      <c r="I50" s="15"/>
    </row>
    <row r="51" spans="1:9" ht="129" customHeight="1" x14ac:dyDescent="0.3">
      <c r="A51" s="10" t="s">
        <v>107</v>
      </c>
      <c r="B51" s="3" t="s">
        <v>111</v>
      </c>
      <c r="C51" s="4" t="s">
        <v>44</v>
      </c>
      <c r="D51" s="5">
        <v>2900.5</v>
      </c>
      <c r="E51" s="55">
        <v>84449</v>
      </c>
      <c r="F51" s="55">
        <f t="shared" si="3"/>
        <v>244944324.5</v>
      </c>
      <c r="H51" s="71"/>
      <c r="I51" s="15"/>
    </row>
    <row r="52" spans="1:9" ht="105.6" customHeight="1" x14ac:dyDescent="0.3">
      <c r="A52" s="10" t="s">
        <v>108</v>
      </c>
      <c r="B52" s="3" t="s">
        <v>112</v>
      </c>
      <c r="C52" s="4" t="s">
        <v>114</v>
      </c>
      <c r="D52" s="5">
        <v>9.68</v>
      </c>
      <c r="E52" s="55">
        <v>19866</v>
      </c>
      <c r="F52" s="55">
        <f t="shared" si="3"/>
        <v>192302.88</v>
      </c>
      <c r="H52" s="71"/>
      <c r="I52" s="15"/>
    </row>
    <row r="53" spans="1:9" ht="30.6" customHeight="1" x14ac:dyDescent="0.3">
      <c r="A53" s="10" t="s">
        <v>109</v>
      </c>
      <c r="B53" s="3" t="s">
        <v>113</v>
      </c>
      <c r="C53" s="4" t="s">
        <v>44</v>
      </c>
      <c r="D53" s="5">
        <v>8.81</v>
      </c>
      <c r="E53" s="55">
        <v>73590</v>
      </c>
      <c r="F53" s="55">
        <f t="shared" si="3"/>
        <v>648327.9</v>
      </c>
      <c r="H53" s="71"/>
      <c r="I53" s="15"/>
    </row>
    <row r="54" spans="1:9" ht="52.2" customHeight="1" x14ac:dyDescent="0.3">
      <c r="A54" s="29"/>
      <c r="B54" s="30" t="s">
        <v>115</v>
      </c>
      <c r="C54" s="31"/>
      <c r="D54" s="32"/>
      <c r="E54" s="79"/>
      <c r="F54" s="80">
        <f>SUM(F50:F53)</f>
        <v>286783315.27999997</v>
      </c>
      <c r="I54" s="15"/>
    </row>
    <row r="55" spans="1:9" ht="29.4" customHeight="1" x14ac:dyDescent="0.3">
      <c r="A55" s="36" t="s">
        <v>116</v>
      </c>
      <c r="B55" s="37" t="s">
        <v>117</v>
      </c>
      <c r="C55" s="39"/>
      <c r="D55" s="32"/>
      <c r="E55" s="81"/>
      <c r="F55" s="82"/>
      <c r="I55" s="15"/>
    </row>
    <row r="56" spans="1:9" ht="85.2" customHeight="1" x14ac:dyDescent="0.3">
      <c r="A56" s="10" t="s">
        <v>118</v>
      </c>
      <c r="B56" s="3" t="s">
        <v>122</v>
      </c>
      <c r="C56" s="4" t="s">
        <v>44</v>
      </c>
      <c r="D56" s="5">
        <v>11.65</v>
      </c>
      <c r="E56" s="55">
        <v>914284</v>
      </c>
      <c r="F56" s="55">
        <f t="shared" ref="F56:F59" si="4">+ROUND(D56*E56,2)</f>
        <v>10651408.6</v>
      </c>
      <c r="H56" s="71"/>
      <c r="I56" s="15"/>
    </row>
    <row r="57" spans="1:9" ht="36" customHeight="1" x14ac:dyDescent="0.3">
      <c r="A57" s="10" t="s">
        <v>119</v>
      </c>
      <c r="B57" s="3" t="s">
        <v>123</v>
      </c>
      <c r="C57" s="4" t="s">
        <v>44</v>
      </c>
      <c r="D57" s="5">
        <v>5.15</v>
      </c>
      <c r="E57" s="55">
        <v>204589</v>
      </c>
      <c r="F57" s="55">
        <f t="shared" si="4"/>
        <v>1053633.3500000001</v>
      </c>
      <c r="H57" s="71"/>
      <c r="I57" s="15"/>
    </row>
    <row r="58" spans="1:9" ht="88.8" customHeight="1" x14ac:dyDescent="0.3">
      <c r="A58" s="14" t="s">
        <v>120</v>
      </c>
      <c r="B58" s="25" t="s">
        <v>124</v>
      </c>
      <c r="C58" s="4" t="s">
        <v>44</v>
      </c>
      <c r="D58" s="24">
        <v>16.2</v>
      </c>
      <c r="E58" s="55">
        <v>107259</v>
      </c>
      <c r="F58" s="55">
        <f t="shared" si="4"/>
        <v>1737595.8</v>
      </c>
      <c r="H58" s="71"/>
      <c r="I58" s="15"/>
    </row>
    <row r="59" spans="1:9" ht="91.2" customHeight="1" x14ac:dyDescent="0.3">
      <c r="A59" s="10" t="s">
        <v>121</v>
      </c>
      <c r="B59" s="3" t="s">
        <v>125</v>
      </c>
      <c r="C59" s="4" t="s">
        <v>2</v>
      </c>
      <c r="D59" s="5">
        <v>1</v>
      </c>
      <c r="E59" s="55">
        <v>142194676</v>
      </c>
      <c r="F59" s="55">
        <f t="shared" si="4"/>
        <v>142194676</v>
      </c>
      <c r="H59" s="71"/>
      <c r="I59" s="15"/>
    </row>
    <row r="60" spans="1:9" ht="27" customHeight="1" x14ac:dyDescent="0.3">
      <c r="A60" s="29"/>
      <c r="B60" s="38" t="s">
        <v>126</v>
      </c>
      <c r="C60" s="31"/>
      <c r="D60" s="32"/>
      <c r="E60" s="79"/>
      <c r="F60" s="80">
        <f>SUM(F56:F59)</f>
        <v>155637313.75</v>
      </c>
      <c r="I60" s="15"/>
    </row>
    <row r="61" spans="1:9" ht="27" customHeight="1" x14ac:dyDescent="0.3">
      <c r="A61" s="36" t="s">
        <v>127</v>
      </c>
      <c r="B61" s="37" t="s">
        <v>128</v>
      </c>
      <c r="C61" s="39"/>
      <c r="D61" s="32"/>
      <c r="E61" s="81"/>
      <c r="F61" s="82"/>
      <c r="I61" s="15"/>
    </row>
    <row r="62" spans="1:9" ht="27" customHeight="1" x14ac:dyDescent="0.3">
      <c r="A62" s="10" t="s">
        <v>18</v>
      </c>
      <c r="B62" s="3" t="s">
        <v>129</v>
      </c>
      <c r="C62" s="4" t="s">
        <v>2</v>
      </c>
      <c r="D62" s="5">
        <v>16</v>
      </c>
      <c r="E62" s="55">
        <v>267646</v>
      </c>
      <c r="F62" s="55">
        <f t="shared" ref="F62:F68" si="5">+ROUND(D62*E62,2)</f>
        <v>4282336</v>
      </c>
      <c r="H62" s="71"/>
      <c r="I62" s="15"/>
    </row>
    <row r="63" spans="1:9" ht="27" customHeight="1" x14ac:dyDescent="0.3">
      <c r="A63" s="10" t="s">
        <v>25</v>
      </c>
      <c r="B63" s="3" t="s">
        <v>130</v>
      </c>
      <c r="C63" s="4" t="s">
        <v>2</v>
      </c>
      <c r="D63" s="5">
        <v>13</v>
      </c>
      <c r="E63" s="55">
        <v>112592</v>
      </c>
      <c r="F63" s="55">
        <f t="shared" si="5"/>
        <v>1463696</v>
      </c>
      <c r="H63" s="71"/>
      <c r="I63" s="15"/>
    </row>
    <row r="64" spans="1:9" ht="27" customHeight="1" x14ac:dyDescent="0.3">
      <c r="A64" s="10" t="s">
        <v>26</v>
      </c>
      <c r="B64" s="3" t="s">
        <v>131</v>
      </c>
      <c r="C64" s="4" t="s">
        <v>2</v>
      </c>
      <c r="D64" s="5">
        <v>18</v>
      </c>
      <c r="E64" s="55">
        <v>367755</v>
      </c>
      <c r="F64" s="55">
        <f t="shared" si="5"/>
        <v>6619590</v>
      </c>
      <c r="H64" s="71"/>
      <c r="I64" s="15"/>
    </row>
    <row r="65" spans="1:9" ht="27" customHeight="1" x14ac:dyDescent="0.3">
      <c r="A65" s="10" t="s">
        <v>27</v>
      </c>
      <c r="B65" s="3" t="s">
        <v>132</v>
      </c>
      <c r="C65" s="4" t="s">
        <v>2</v>
      </c>
      <c r="D65" s="5">
        <v>2</v>
      </c>
      <c r="E65" s="55">
        <v>572321</v>
      </c>
      <c r="F65" s="55">
        <f t="shared" si="5"/>
        <v>1144642</v>
      </c>
      <c r="H65" s="71"/>
      <c r="I65" s="15"/>
    </row>
    <row r="66" spans="1:9" ht="27" customHeight="1" x14ac:dyDescent="0.3">
      <c r="A66" s="10" t="s">
        <v>28</v>
      </c>
      <c r="B66" s="3" t="s">
        <v>133</v>
      </c>
      <c r="C66" s="4" t="s">
        <v>2</v>
      </c>
      <c r="D66" s="5">
        <v>3</v>
      </c>
      <c r="E66" s="55">
        <v>62042</v>
      </c>
      <c r="F66" s="55">
        <f t="shared" si="5"/>
        <v>186126</v>
      </c>
      <c r="H66" s="71"/>
      <c r="I66" s="15"/>
    </row>
    <row r="67" spans="1:9" ht="62.4" customHeight="1" x14ac:dyDescent="0.3">
      <c r="A67" s="10" t="s">
        <v>29</v>
      </c>
      <c r="B67" s="3" t="s">
        <v>134</v>
      </c>
      <c r="C67" s="4" t="s">
        <v>2</v>
      </c>
      <c r="D67" s="5">
        <v>12</v>
      </c>
      <c r="E67" s="55">
        <v>91780</v>
      </c>
      <c r="F67" s="55">
        <f t="shared" si="5"/>
        <v>1101360</v>
      </c>
      <c r="H67" s="71"/>
      <c r="I67" s="15"/>
    </row>
    <row r="68" spans="1:9" ht="29.4" customHeight="1" x14ac:dyDescent="0.3">
      <c r="A68" s="10" t="s">
        <v>30</v>
      </c>
      <c r="B68" s="3" t="s">
        <v>135</v>
      </c>
      <c r="C68" s="4" t="s">
        <v>2</v>
      </c>
      <c r="D68" s="5">
        <v>3</v>
      </c>
      <c r="E68" s="55">
        <v>153963</v>
      </c>
      <c r="F68" s="55">
        <f t="shared" si="5"/>
        <v>461889</v>
      </c>
      <c r="H68" s="71"/>
      <c r="I68" s="15"/>
    </row>
    <row r="69" spans="1:9" ht="29.4" customHeight="1" x14ac:dyDescent="0.3">
      <c r="A69" s="29"/>
      <c r="B69" s="30" t="s">
        <v>136</v>
      </c>
      <c r="C69" s="31"/>
      <c r="D69" s="32"/>
      <c r="E69" s="79"/>
      <c r="F69" s="80">
        <f>SUM(F62:F68)</f>
        <v>15259639</v>
      </c>
      <c r="I69" s="15"/>
    </row>
    <row r="70" spans="1:9" ht="29.4" customHeight="1" x14ac:dyDescent="0.3">
      <c r="A70" s="36" t="s">
        <v>139</v>
      </c>
      <c r="B70" s="37" t="s">
        <v>137</v>
      </c>
      <c r="C70" s="39"/>
      <c r="D70" s="32"/>
      <c r="E70" s="81"/>
      <c r="F70" s="82"/>
      <c r="I70" s="15"/>
    </row>
    <row r="71" spans="1:9" ht="29.4" customHeight="1" x14ac:dyDescent="0.3">
      <c r="A71" s="10" t="s">
        <v>140</v>
      </c>
      <c r="B71" s="3" t="s">
        <v>144</v>
      </c>
      <c r="C71" s="4" t="s">
        <v>44</v>
      </c>
      <c r="D71" s="5">
        <v>0.79</v>
      </c>
      <c r="E71" s="55">
        <v>552740</v>
      </c>
      <c r="F71" s="55">
        <f t="shared" ref="F71:F74" si="6">+ROUND(D71*E71,2)</f>
        <v>436664.6</v>
      </c>
      <c r="H71" s="71"/>
      <c r="I71" s="15"/>
    </row>
    <row r="72" spans="1:9" ht="29.4" customHeight="1" x14ac:dyDescent="0.3">
      <c r="A72" s="14" t="s">
        <v>141</v>
      </c>
      <c r="B72" s="25" t="s">
        <v>145</v>
      </c>
      <c r="C72" s="27" t="s">
        <v>2</v>
      </c>
      <c r="D72" s="24">
        <v>17</v>
      </c>
      <c r="E72" s="55">
        <v>100505</v>
      </c>
      <c r="F72" s="55">
        <f t="shared" si="6"/>
        <v>1708585</v>
      </c>
      <c r="H72" s="71"/>
      <c r="I72" s="15"/>
    </row>
    <row r="73" spans="1:9" ht="120.6" customHeight="1" x14ac:dyDescent="0.3">
      <c r="A73" s="14" t="s">
        <v>142</v>
      </c>
      <c r="B73" s="25" t="s">
        <v>146</v>
      </c>
      <c r="C73" s="27" t="s">
        <v>44</v>
      </c>
      <c r="D73" s="24">
        <v>2.65</v>
      </c>
      <c r="E73" s="55">
        <v>946038</v>
      </c>
      <c r="F73" s="55">
        <f t="shared" si="6"/>
        <v>2507000.7000000002</v>
      </c>
      <c r="H73" s="71"/>
      <c r="I73" s="15"/>
    </row>
    <row r="74" spans="1:9" ht="27.6" customHeight="1" x14ac:dyDescent="0.3">
      <c r="A74" s="14" t="s">
        <v>143</v>
      </c>
      <c r="B74" s="25" t="s">
        <v>147</v>
      </c>
      <c r="C74" s="27" t="s">
        <v>44</v>
      </c>
      <c r="D74" s="24">
        <v>9.4499999999999993</v>
      </c>
      <c r="E74" s="55">
        <v>68839</v>
      </c>
      <c r="F74" s="55">
        <f t="shared" si="6"/>
        <v>650528.55000000005</v>
      </c>
      <c r="H74" s="71"/>
      <c r="I74" s="15"/>
    </row>
    <row r="75" spans="1:9" ht="27.6" customHeight="1" x14ac:dyDescent="0.3">
      <c r="A75" s="29"/>
      <c r="B75" s="38" t="s">
        <v>148</v>
      </c>
      <c r="C75" s="31"/>
      <c r="D75" s="32"/>
      <c r="E75" s="79"/>
      <c r="F75" s="80">
        <f>SUM(F71:F74)</f>
        <v>5302778.8500000006</v>
      </c>
      <c r="I75" s="15"/>
    </row>
    <row r="76" spans="1:9" ht="27.6" customHeight="1" x14ac:dyDescent="0.3">
      <c r="A76" s="36" t="s">
        <v>149</v>
      </c>
      <c r="B76" s="37" t="s">
        <v>150</v>
      </c>
      <c r="C76" s="39"/>
      <c r="D76" s="32"/>
      <c r="E76" s="81"/>
      <c r="F76" s="82"/>
      <c r="I76" s="15"/>
    </row>
    <row r="77" spans="1:9" ht="58.2" customHeight="1" x14ac:dyDescent="0.3">
      <c r="A77" s="10" t="s">
        <v>151</v>
      </c>
      <c r="B77" s="3" t="s">
        <v>155</v>
      </c>
      <c r="C77" s="4" t="s">
        <v>44</v>
      </c>
      <c r="D77" s="5">
        <v>42.31</v>
      </c>
      <c r="E77" s="55">
        <v>29908</v>
      </c>
      <c r="F77" s="55">
        <f t="shared" ref="F77:F80" si="7">+ROUND(D77*E77,2)</f>
        <v>1265407.48</v>
      </c>
      <c r="H77" s="71"/>
      <c r="I77" s="15"/>
    </row>
    <row r="78" spans="1:9" ht="30" customHeight="1" x14ac:dyDescent="0.3">
      <c r="A78" s="10" t="s">
        <v>152</v>
      </c>
      <c r="B78" s="3" t="s">
        <v>156</v>
      </c>
      <c r="C78" s="4" t="s">
        <v>159</v>
      </c>
      <c r="D78" s="5">
        <v>157.47</v>
      </c>
      <c r="E78" s="55">
        <v>32178</v>
      </c>
      <c r="F78" s="55">
        <f t="shared" si="7"/>
        <v>5067069.66</v>
      </c>
      <c r="H78" s="71"/>
      <c r="I78" s="15"/>
    </row>
    <row r="79" spans="1:9" ht="30" customHeight="1" x14ac:dyDescent="0.3">
      <c r="A79" s="10" t="s">
        <v>153</v>
      </c>
      <c r="B79" s="3" t="s">
        <v>157</v>
      </c>
      <c r="C79" s="4" t="s">
        <v>44</v>
      </c>
      <c r="D79" s="5">
        <v>24.41</v>
      </c>
      <c r="E79" s="55">
        <v>34168</v>
      </c>
      <c r="F79" s="55">
        <f t="shared" si="7"/>
        <v>834040.88</v>
      </c>
      <c r="H79" s="71"/>
      <c r="I79" s="15"/>
    </row>
    <row r="80" spans="1:9" ht="30" customHeight="1" x14ac:dyDescent="0.3">
      <c r="A80" s="10" t="s">
        <v>154</v>
      </c>
      <c r="B80" s="3" t="s">
        <v>158</v>
      </c>
      <c r="C80" s="4" t="s">
        <v>44</v>
      </c>
      <c r="D80" s="5">
        <v>426.75</v>
      </c>
      <c r="E80" s="55">
        <v>8995</v>
      </c>
      <c r="F80" s="55">
        <f t="shared" si="7"/>
        <v>3838616.25</v>
      </c>
      <c r="H80" s="71"/>
      <c r="I80" s="15"/>
    </row>
    <row r="81" spans="1:9" ht="30" customHeight="1" x14ac:dyDescent="0.3">
      <c r="A81" s="29"/>
      <c r="B81" s="38" t="s">
        <v>160</v>
      </c>
      <c r="C81" s="31"/>
      <c r="D81" s="32"/>
      <c r="E81" s="79"/>
      <c r="F81" s="80">
        <f>SUM(F77:F80)</f>
        <v>11005134.27</v>
      </c>
      <c r="I81" s="15"/>
    </row>
    <row r="82" spans="1:9" ht="30" customHeight="1" x14ac:dyDescent="0.3">
      <c r="A82" s="36" t="s">
        <v>161</v>
      </c>
      <c r="B82" s="37" t="s">
        <v>162</v>
      </c>
      <c r="C82" s="39"/>
      <c r="D82" s="32"/>
      <c r="E82" s="81"/>
      <c r="F82" s="82"/>
      <c r="I82" s="15"/>
    </row>
    <row r="83" spans="1:9" ht="75" customHeight="1" x14ac:dyDescent="0.3">
      <c r="A83" s="10" t="s">
        <v>163</v>
      </c>
      <c r="B83" s="3" t="s">
        <v>174</v>
      </c>
      <c r="C83" s="4" t="s">
        <v>159</v>
      </c>
      <c r="D83" s="46">
        <v>22</v>
      </c>
      <c r="E83" s="55">
        <v>23030</v>
      </c>
      <c r="F83" s="55">
        <f t="shared" ref="F83:F93" si="8">+ROUND(D83*E83,2)</f>
        <v>506660</v>
      </c>
      <c r="H83" s="71"/>
      <c r="I83" s="15"/>
    </row>
    <row r="84" spans="1:9" ht="75" customHeight="1" x14ac:dyDescent="0.3">
      <c r="A84" s="10" t="s">
        <v>164</v>
      </c>
      <c r="B84" s="3" t="s">
        <v>175</v>
      </c>
      <c r="C84" s="4" t="s">
        <v>159</v>
      </c>
      <c r="D84" s="46">
        <v>10</v>
      </c>
      <c r="E84" s="55">
        <v>33255</v>
      </c>
      <c r="F84" s="55">
        <f t="shared" si="8"/>
        <v>332550</v>
      </c>
      <c r="H84" s="71"/>
      <c r="I84" s="15"/>
    </row>
    <row r="85" spans="1:9" ht="75" customHeight="1" x14ac:dyDescent="0.3">
      <c r="A85" s="10" t="s">
        <v>165</v>
      </c>
      <c r="B85" s="3" t="s">
        <v>176</v>
      </c>
      <c r="C85" s="4" t="s">
        <v>159</v>
      </c>
      <c r="D85" s="5">
        <v>7</v>
      </c>
      <c r="E85" s="55">
        <v>30058</v>
      </c>
      <c r="F85" s="55">
        <f t="shared" si="8"/>
        <v>210406</v>
      </c>
      <c r="H85" s="71"/>
      <c r="I85" s="15"/>
    </row>
    <row r="86" spans="1:9" ht="75" customHeight="1" x14ac:dyDescent="0.3">
      <c r="A86" s="10" t="s">
        <v>166</v>
      </c>
      <c r="B86" s="3" t="s">
        <v>177</v>
      </c>
      <c r="C86" s="4" t="s">
        <v>159</v>
      </c>
      <c r="D86" s="5">
        <v>8</v>
      </c>
      <c r="E86" s="55">
        <v>54253</v>
      </c>
      <c r="F86" s="55">
        <f t="shared" si="8"/>
        <v>434024</v>
      </c>
      <c r="H86" s="71"/>
      <c r="I86" s="15"/>
    </row>
    <row r="87" spans="1:9" ht="75" customHeight="1" x14ac:dyDescent="0.3">
      <c r="A87" s="10" t="s">
        <v>167</v>
      </c>
      <c r="B87" s="3" t="s">
        <v>178</v>
      </c>
      <c r="C87" s="4" t="s">
        <v>2</v>
      </c>
      <c r="D87" s="5">
        <v>8</v>
      </c>
      <c r="E87" s="55">
        <v>23815</v>
      </c>
      <c r="F87" s="55">
        <f t="shared" si="8"/>
        <v>190520</v>
      </c>
      <c r="H87" s="71"/>
      <c r="I87" s="15"/>
    </row>
    <row r="88" spans="1:9" ht="75" customHeight="1" x14ac:dyDescent="0.3">
      <c r="A88" s="10" t="s">
        <v>168</v>
      </c>
      <c r="B88" s="25" t="s">
        <v>179</v>
      </c>
      <c r="C88" s="27" t="s">
        <v>2</v>
      </c>
      <c r="D88" s="24">
        <v>6</v>
      </c>
      <c r="E88" s="55">
        <v>56825</v>
      </c>
      <c r="F88" s="55">
        <f t="shared" si="8"/>
        <v>340950</v>
      </c>
      <c r="H88" s="71"/>
      <c r="I88" s="15"/>
    </row>
    <row r="89" spans="1:9" ht="67.8" customHeight="1" x14ac:dyDescent="0.3">
      <c r="A89" s="10" t="s">
        <v>169</v>
      </c>
      <c r="B89" s="3" t="s">
        <v>180</v>
      </c>
      <c r="C89" s="4" t="s">
        <v>2</v>
      </c>
      <c r="D89" s="5">
        <v>5</v>
      </c>
      <c r="E89" s="55">
        <v>54708</v>
      </c>
      <c r="F89" s="55">
        <f t="shared" si="8"/>
        <v>273540</v>
      </c>
      <c r="H89" s="71"/>
      <c r="I89" s="15"/>
    </row>
    <row r="90" spans="1:9" ht="31.2" customHeight="1" x14ac:dyDescent="0.3">
      <c r="A90" s="10" t="s">
        <v>170</v>
      </c>
      <c r="B90" s="3" t="s">
        <v>181</v>
      </c>
      <c r="C90" s="4" t="s">
        <v>2</v>
      </c>
      <c r="D90" s="5">
        <v>3</v>
      </c>
      <c r="E90" s="55">
        <v>451437</v>
      </c>
      <c r="F90" s="55">
        <f t="shared" si="8"/>
        <v>1354311</v>
      </c>
      <c r="H90" s="71"/>
      <c r="I90" s="15"/>
    </row>
    <row r="91" spans="1:9" ht="31.2" customHeight="1" x14ac:dyDescent="0.3">
      <c r="A91" s="10" t="s">
        <v>171</v>
      </c>
      <c r="B91" s="3" t="s">
        <v>182</v>
      </c>
      <c r="C91" s="4" t="s">
        <v>2</v>
      </c>
      <c r="D91" s="5">
        <v>7</v>
      </c>
      <c r="E91" s="55">
        <v>14691</v>
      </c>
      <c r="F91" s="55">
        <f t="shared" si="8"/>
        <v>102837</v>
      </c>
      <c r="H91" s="71"/>
      <c r="I91" s="15"/>
    </row>
    <row r="92" spans="1:9" ht="31.2" customHeight="1" x14ac:dyDescent="0.3">
      <c r="A92" s="10" t="s">
        <v>172</v>
      </c>
      <c r="B92" s="3" t="s">
        <v>183</v>
      </c>
      <c r="C92" s="4" t="s">
        <v>2</v>
      </c>
      <c r="D92" s="5">
        <v>11</v>
      </c>
      <c r="E92" s="55">
        <v>10201</v>
      </c>
      <c r="F92" s="55">
        <f t="shared" si="8"/>
        <v>112211</v>
      </c>
      <c r="H92" s="71"/>
      <c r="I92" s="15"/>
    </row>
    <row r="93" spans="1:9" ht="31.2" customHeight="1" x14ac:dyDescent="0.3">
      <c r="A93" s="10" t="s">
        <v>173</v>
      </c>
      <c r="B93" s="25" t="s">
        <v>184</v>
      </c>
      <c r="C93" s="4" t="s">
        <v>2</v>
      </c>
      <c r="D93" s="24">
        <v>10</v>
      </c>
      <c r="E93" s="55">
        <v>79845</v>
      </c>
      <c r="F93" s="55">
        <f t="shared" si="8"/>
        <v>798450</v>
      </c>
      <c r="G93" s="12"/>
      <c r="H93" s="71"/>
      <c r="I93" s="15"/>
    </row>
    <row r="94" spans="1:9" ht="31.2" customHeight="1" x14ac:dyDescent="0.3">
      <c r="A94" s="29"/>
      <c r="B94" s="40" t="s">
        <v>185</v>
      </c>
      <c r="C94" s="31"/>
      <c r="D94" s="32"/>
      <c r="E94" s="59"/>
      <c r="F94" s="60">
        <f>SUM(F83:F93)</f>
        <v>4656459</v>
      </c>
      <c r="G94" s="12"/>
      <c r="H94" s="83"/>
      <c r="I94" s="15"/>
    </row>
    <row r="95" spans="1:9" ht="31.2" customHeight="1" x14ac:dyDescent="0.3">
      <c r="A95" s="43" t="s">
        <v>186</v>
      </c>
      <c r="B95" s="41" t="s">
        <v>187</v>
      </c>
      <c r="C95" s="44"/>
      <c r="D95" s="42"/>
      <c r="E95" s="81"/>
      <c r="F95" s="82"/>
      <c r="I95" s="15"/>
    </row>
    <row r="96" spans="1:9" ht="94.8" customHeight="1" x14ac:dyDescent="0.3">
      <c r="A96" s="14" t="s">
        <v>188</v>
      </c>
      <c r="B96" s="25" t="s">
        <v>199</v>
      </c>
      <c r="C96" s="4" t="s">
        <v>44</v>
      </c>
      <c r="D96" s="5">
        <v>88.17</v>
      </c>
      <c r="E96" s="55">
        <v>61172</v>
      </c>
      <c r="F96" s="55">
        <f t="shared" ref="F96:F101" si="9">+ROUND(D96*E96,2)</f>
        <v>5393535.2400000002</v>
      </c>
      <c r="H96" s="71"/>
      <c r="I96" s="15"/>
    </row>
    <row r="97" spans="1:9" ht="35.4" customHeight="1" x14ac:dyDescent="0.3">
      <c r="A97" s="14" t="s">
        <v>189</v>
      </c>
      <c r="B97" s="25" t="s">
        <v>200</v>
      </c>
      <c r="C97" s="27" t="s">
        <v>61</v>
      </c>
      <c r="D97" s="24">
        <v>4</v>
      </c>
      <c r="E97" s="55">
        <v>7457</v>
      </c>
      <c r="F97" s="55">
        <f t="shared" si="9"/>
        <v>29828</v>
      </c>
      <c r="H97" s="71"/>
      <c r="I97" s="15"/>
    </row>
    <row r="98" spans="1:9" ht="69" customHeight="1" x14ac:dyDescent="0.3">
      <c r="A98" s="14" t="s">
        <v>190</v>
      </c>
      <c r="B98" s="25" t="s">
        <v>207</v>
      </c>
      <c r="C98" s="27" t="s">
        <v>61</v>
      </c>
      <c r="D98" s="24">
        <v>168</v>
      </c>
      <c r="E98" s="55">
        <v>29236</v>
      </c>
      <c r="F98" s="55">
        <f t="shared" si="9"/>
        <v>4911648</v>
      </c>
      <c r="H98" s="71"/>
      <c r="I98" s="15"/>
    </row>
    <row r="99" spans="1:9" ht="69" customHeight="1" x14ac:dyDescent="0.3">
      <c r="A99" s="14" t="s">
        <v>191</v>
      </c>
      <c r="B99" s="25" t="s">
        <v>201</v>
      </c>
      <c r="C99" s="27" t="s">
        <v>44</v>
      </c>
      <c r="D99" s="24">
        <v>33.200000000000003</v>
      </c>
      <c r="E99" s="55">
        <v>79705</v>
      </c>
      <c r="F99" s="55">
        <f t="shared" si="9"/>
        <v>2646206</v>
      </c>
      <c r="H99" s="71"/>
      <c r="I99" s="15"/>
    </row>
    <row r="100" spans="1:9" ht="29.4" customHeight="1" x14ac:dyDescent="0.3">
      <c r="A100" s="14" t="s">
        <v>192</v>
      </c>
      <c r="B100" s="3" t="s">
        <v>202</v>
      </c>
      <c r="C100" s="4" t="s">
        <v>44</v>
      </c>
      <c r="D100" s="5">
        <v>26.5</v>
      </c>
      <c r="E100" s="55">
        <v>60089</v>
      </c>
      <c r="F100" s="55">
        <f t="shared" si="9"/>
        <v>1592358.5</v>
      </c>
      <c r="H100" s="71"/>
      <c r="I100" s="15"/>
    </row>
    <row r="101" spans="1:9" ht="29.4" customHeight="1" x14ac:dyDescent="0.3">
      <c r="A101" s="14" t="s">
        <v>193</v>
      </c>
      <c r="B101" s="3" t="s">
        <v>203</v>
      </c>
      <c r="C101" s="4" t="s">
        <v>44</v>
      </c>
      <c r="D101" s="5">
        <v>33.6</v>
      </c>
      <c r="E101" s="55">
        <v>96240</v>
      </c>
      <c r="F101" s="55">
        <f>+ROUND(D101*E101,2)</f>
        <v>3233664</v>
      </c>
      <c r="H101" s="71"/>
      <c r="I101" s="15"/>
    </row>
    <row r="102" spans="1:9" ht="53.4" customHeight="1" x14ac:dyDescent="0.3">
      <c r="A102" s="14" t="s">
        <v>194</v>
      </c>
      <c r="B102" s="3" t="s">
        <v>204</v>
      </c>
      <c r="C102" s="4" t="s">
        <v>61</v>
      </c>
      <c r="D102" s="5">
        <v>66.5</v>
      </c>
      <c r="E102" s="55">
        <v>22419</v>
      </c>
      <c r="F102" s="55">
        <f>+ROUND(D102*E102,2)</f>
        <v>1490863.5</v>
      </c>
      <c r="H102" s="71"/>
      <c r="I102" s="15"/>
    </row>
    <row r="103" spans="1:9" ht="26.4" customHeight="1" x14ac:dyDescent="0.3">
      <c r="A103" s="29"/>
      <c r="B103" s="38" t="s">
        <v>205</v>
      </c>
      <c r="C103" s="45"/>
      <c r="D103" s="32"/>
      <c r="E103" s="79"/>
      <c r="F103" s="80">
        <f>SUM(F96:F102)</f>
        <v>19298103.240000002</v>
      </c>
      <c r="I103" s="15"/>
    </row>
    <row r="104" spans="1:9" ht="26.4" customHeight="1" x14ac:dyDescent="0.3">
      <c r="A104" s="36" t="s">
        <v>195</v>
      </c>
      <c r="B104" s="37" t="s">
        <v>196</v>
      </c>
      <c r="C104" s="45"/>
      <c r="D104" s="32"/>
      <c r="E104" s="81"/>
      <c r="F104" s="82"/>
      <c r="I104" s="15"/>
    </row>
    <row r="105" spans="1:9" ht="26.4" customHeight="1" x14ac:dyDescent="0.3">
      <c r="A105" s="10" t="s">
        <v>197</v>
      </c>
      <c r="B105" s="3" t="s">
        <v>196</v>
      </c>
      <c r="C105" s="47" t="s">
        <v>31</v>
      </c>
      <c r="D105" s="5">
        <v>89.6</v>
      </c>
      <c r="E105" s="55">
        <v>175038</v>
      </c>
      <c r="F105" s="55">
        <f>+ROUND(D105*E105,2)</f>
        <v>15683404.800000001</v>
      </c>
      <c r="H105" s="71"/>
      <c r="I105" s="15"/>
    </row>
    <row r="106" spans="1:9" ht="26.4" customHeight="1" x14ac:dyDescent="0.3">
      <c r="A106" s="10"/>
      <c r="B106" s="38" t="s">
        <v>206</v>
      </c>
      <c r="C106" s="45"/>
      <c r="D106" s="32"/>
      <c r="E106" s="79"/>
      <c r="F106" s="80">
        <f>SUM(F105)</f>
        <v>15683404.800000001</v>
      </c>
      <c r="I106" s="15"/>
    </row>
    <row r="107" spans="1:9" ht="26.4" customHeight="1" x14ac:dyDescent="0.3">
      <c r="A107" s="84"/>
      <c r="B107" s="61" t="s">
        <v>19</v>
      </c>
      <c r="C107" s="62"/>
      <c r="D107" s="117"/>
      <c r="E107" s="85"/>
      <c r="F107" s="86">
        <f>+F16+F26+F48+F54+F60+F69+F75+F81+F94+F103+F106</f>
        <v>661220861.66999996</v>
      </c>
    </row>
    <row r="108" spans="1:9" ht="26.4" customHeight="1" x14ac:dyDescent="0.3">
      <c r="A108" s="87"/>
      <c r="B108" s="49" t="s">
        <v>20</v>
      </c>
      <c r="C108" s="50">
        <v>21.86</v>
      </c>
      <c r="D108" s="118" t="s">
        <v>208</v>
      </c>
      <c r="E108" s="88"/>
      <c r="F108" s="89">
        <f>+ROUND(C108%*$F$107,2)</f>
        <v>144542880.36000001</v>
      </c>
    </row>
    <row r="109" spans="1:9" ht="26.4" customHeight="1" x14ac:dyDescent="0.3">
      <c r="A109" s="87"/>
      <c r="B109" s="49" t="s">
        <v>21</v>
      </c>
      <c r="C109" s="50">
        <v>1</v>
      </c>
      <c r="D109" s="118" t="s">
        <v>208</v>
      </c>
      <c r="E109" s="88"/>
      <c r="F109" s="89">
        <f t="shared" ref="F109:F110" si="10">+ROUND(C109%*$F$107,2)</f>
        <v>6612208.6200000001</v>
      </c>
    </row>
    <row r="110" spans="1:9" ht="26.4" customHeight="1" x14ac:dyDescent="0.3">
      <c r="A110" s="90"/>
      <c r="B110" s="49" t="s">
        <v>22</v>
      </c>
      <c r="C110" s="50">
        <v>3</v>
      </c>
      <c r="D110" s="118" t="s">
        <v>208</v>
      </c>
      <c r="E110" s="88"/>
      <c r="F110" s="89">
        <f t="shared" si="10"/>
        <v>19836625.850000001</v>
      </c>
    </row>
    <row r="111" spans="1:9" ht="26.4" customHeight="1" x14ac:dyDescent="0.3">
      <c r="A111" s="91"/>
      <c r="B111" s="51" t="s">
        <v>23</v>
      </c>
      <c r="C111" s="52">
        <v>19</v>
      </c>
      <c r="D111" s="118" t="s">
        <v>208</v>
      </c>
      <c r="E111" s="92"/>
      <c r="F111" s="89">
        <f>+ROUND(C111%*$F$110,2)</f>
        <v>3768958.91</v>
      </c>
    </row>
    <row r="112" spans="1:9" ht="26.4" customHeight="1" thickBot="1" x14ac:dyDescent="0.35">
      <c r="A112" s="63"/>
      <c r="B112" s="93" t="s">
        <v>198</v>
      </c>
      <c r="C112" s="48"/>
      <c r="D112" s="119"/>
      <c r="E112" s="94"/>
      <c r="F112" s="95">
        <f>SUM(F107:F111)</f>
        <v>835981535.40999997</v>
      </c>
      <c r="H112" s="71"/>
      <c r="I112" s="96"/>
    </row>
    <row r="113" spans="1:9" ht="15" customHeight="1" x14ac:dyDescent="0.3">
      <c r="A113" s="1"/>
      <c r="B113" s="2"/>
      <c r="H113" s="96"/>
      <c r="I113" s="97"/>
    </row>
    <row r="114" spans="1:9" ht="34.5" customHeight="1" x14ac:dyDescent="0.3">
      <c r="A114" s="1"/>
      <c r="B114" s="2"/>
      <c r="I114" s="96"/>
    </row>
    <row r="115" spans="1:9" x14ac:dyDescent="0.3">
      <c r="A115" s="1"/>
      <c r="B115" s="2"/>
    </row>
    <row r="116" spans="1:9" x14ac:dyDescent="0.3">
      <c r="A116" s="1"/>
      <c r="B116" s="2"/>
    </row>
    <row r="117" spans="1:9" x14ac:dyDescent="0.3">
      <c r="A117" s="1"/>
      <c r="B117" s="2"/>
    </row>
    <row r="118" spans="1:9" x14ac:dyDescent="0.3">
      <c r="A118" s="1"/>
      <c r="B118" s="2"/>
    </row>
    <row r="119" spans="1:9" x14ac:dyDescent="0.3">
      <c r="A119" s="1"/>
      <c r="B119" s="2"/>
    </row>
    <row r="120" spans="1:9" x14ac:dyDescent="0.3">
      <c r="A120" s="98" t="s">
        <v>209</v>
      </c>
      <c r="B120" s="99"/>
      <c r="C120" s="99"/>
      <c r="D120" s="99"/>
      <c r="E120" s="99"/>
      <c r="F120" s="99"/>
    </row>
    <row r="121" spans="1:9" x14ac:dyDescent="0.3">
      <c r="A121" s="99"/>
      <c r="B121" s="99"/>
      <c r="C121" s="99"/>
      <c r="D121" s="99"/>
      <c r="E121" s="99"/>
      <c r="F121" s="99"/>
    </row>
    <row r="122" spans="1:9" x14ac:dyDescent="0.3">
      <c r="A122" s="99"/>
      <c r="B122" s="99"/>
      <c r="C122" s="99"/>
      <c r="D122" s="99"/>
      <c r="E122" s="99"/>
      <c r="F122" s="99"/>
    </row>
    <row r="123" spans="1:9" x14ac:dyDescent="0.3">
      <c r="A123" s="99"/>
      <c r="B123" s="99"/>
      <c r="C123" s="99"/>
      <c r="D123" s="99"/>
      <c r="E123" s="99"/>
      <c r="F123" s="99"/>
    </row>
    <row r="124" spans="1:9" x14ac:dyDescent="0.3">
      <c r="A124" s="99"/>
      <c r="B124" s="99"/>
      <c r="C124" s="99"/>
      <c r="D124" s="99"/>
      <c r="E124" s="99"/>
      <c r="F124" s="99"/>
    </row>
    <row r="125" spans="1:9" x14ac:dyDescent="0.3">
      <c r="A125" s="99"/>
      <c r="B125" s="99"/>
      <c r="C125" s="99"/>
      <c r="D125" s="99"/>
      <c r="E125" s="99"/>
      <c r="F125" s="99"/>
    </row>
    <row r="126" spans="1:9" x14ac:dyDescent="0.3">
      <c r="A126" s="99"/>
      <c r="B126" s="99"/>
      <c r="C126" s="99"/>
      <c r="D126" s="99"/>
      <c r="E126" s="99"/>
      <c r="F126" s="99"/>
    </row>
    <row r="127" spans="1:9" x14ac:dyDescent="0.3">
      <c r="A127" s="1"/>
      <c r="B127" s="2"/>
    </row>
    <row r="128" spans="1:9" x14ac:dyDescent="0.3">
      <c r="A128" s="1"/>
      <c r="B128" s="2"/>
    </row>
    <row r="129" spans="1:2" x14ac:dyDescent="0.3">
      <c r="A129" s="1"/>
      <c r="B129" s="2"/>
    </row>
    <row r="130" spans="1:2" x14ac:dyDescent="0.3">
      <c r="A130" s="1"/>
      <c r="B130" s="2"/>
    </row>
    <row r="131" spans="1:2" x14ac:dyDescent="0.3">
      <c r="A131" s="1"/>
    </row>
    <row r="132" spans="1:2" x14ac:dyDescent="0.3">
      <c r="A132" s="1"/>
    </row>
    <row r="133" spans="1:2" x14ac:dyDescent="0.3">
      <c r="A133" s="1"/>
    </row>
    <row r="134" spans="1:2" x14ac:dyDescent="0.3">
      <c r="A134" s="1"/>
    </row>
    <row r="135" spans="1:2" x14ac:dyDescent="0.3">
      <c r="A135" s="1"/>
    </row>
    <row r="136" spans="1:2" x14ac:dyDescent="0.3">
      <c r="A136" s="1"/>
    </row>
    <row r="137" spans="1:2" x14ac:dyDescent="0.3">
      <c r="A137" s="1"/>
    </row>
    <row r="138" spans="1:2" x14ac:dyDescent="0.3">
      <c r="A138" s="1"/>
    </row>
    <row r="139" spans="1:2" x14ac:dyDescent="0.3">
      <c r="A139" s="1"/>
    </row>
    <row r="140" spans="1:2" x14ac:dyDescent="0.3">
      <c r="A140" s="1"/>
    </row>
    <row r="141" spans="1:2" x14ac:dyDescent="0.3">
      <c r="A141" s="1"/>
    </row>
    <row r="142" spans="1:2" x14ac:dyDescent="0.3">
      <c r="A142" s="1"/>
    </row>
    <row r="143" spans="1:2" x14ac:dyDescent="0.3">
      <c r="A143" s="1"/>
    </row>
    <row r="144" spans="1:2" x14ac:dyDescent="0.3">
      <c r="A144" s="1"/>
    </row>
    <row r="145" spans="1:1" x14ac:dyDescent="0.3">
      <c r="A145" s="1"/>
    </row>
    <row r="146" spans="1:1" x14ac:dyDescent="0.3">
      <c r="A146" s="1"/>
    </row>
    <row r="147" spans="1:1" x14ac:dyDescent="0.3">
      <c r="A147" s="1"/>
    </row>
    <row r="148" spans="1:1" x14ac:dyDescent="0.3">
      <c r="A148" s="1"/>
    </row>
    <row r="271" ht="15" customHeight="1" x14ac:dyDescent="0.3"/>
    <row r="272" ht="39" customHeight="1" x14ac:dyDescent="0.3"/>
  </sheetData>
  <mergeCells count="21">
    <mergeCell ref="A1:F2"/>
    <mergeCell ref="M7:N7"/>
    <mergeCell ref="O7:P7"/>
    <mergeCell ref="M8:N8"/>
    <mergeCell ref="O8:P8"/>
    <mergeCell ref="A3:F4"/>
    <mergeCell ref="M12:N12"/>
    <mergeCell ref="O12:P12"/>
    <mergeCell ref="M13:N13"/>
    <mergeCell ref="O13:P13"/>
    <mergeCell ref="M10:N10"/>
    <mergeCell ref="O10:P10"/>
    <mergeCell ref="M11:N11"/>
    <mergeCell ref="O11:P11"/>
    <mergeCell ref="A120:F126"/>
    <mergeCell ref="M16:N16"/>
    <mergeCell ref="O16:P16"/>
    <mergeCell ref="M14:N14"/>
    <mergeCell ref="O14:P14"/>
    <mergeCell ref="M15:N15"/>
    <mergeCell ref="O15:P15"/>
  </mergeCells>
  <pageMargins left="0.31496062992125984" right="0.31496062992125984" top="0.74803149606299213" bottom="0.74803149606299213" header="0.31496062992125984" footer="0.31496062992125984"/>
  <pageSetup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06A3D428FBC9C4DA8FB1178559DD57A" ma:contentTypeVersion="8" ma:contentTypeDescription="Crear nuevo documento." ma:contentTypeScope="" ma:versionID="df765051fdeeb72d4adf054a3ca20731">
  <xsd:schema xmlns:xsd="http://www.w3.org/2001/XMLSchema" xmlns:xs="http://www.w3.org/2001/XMLSchema" xmlns:p="http://schemas.microsoft.com/office/2006/metadata/properties" xmlns:ns3="2d8b7561-1928-4b61-b369-0039bcd8e4f2" xmlns:ns4="91b60e93-975b-47e7-bc44-44f9a646ff64" targetNamespace="http://schemas.microsoft.com/office/2006/metadata/properties" ma:root="true" ma:fieldsID="33fca725bfd854c2ec6e75655cf5fb6c" ns3:_="" ns4:_="">
    <xsd:import namespace="2d8b7561-1928-4b61-b369-0039bcd8e4f2"/>
    <xsd:import namespace="91b60e93-975b-47e7-bc44-44f9a646ff6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ObjectDetectorVersion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8b7561-1928-4b61-b369-0039bcd8e4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b60e93-975b-47e7-bc44-44f9a646ff6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d8b7561-1928-4b61-b369-0039bcd8e4f2" xsi:nil="true"/>
  </documentManagement>
</p:properties>
</file>

<file path=customXml/itemProps1.xml><?xml version="1.0" encoding="utf-8"?>
<ds:datastoreItem xmlns:ds="http://schemas.openxmlformats.org/officeDocument/2006/customXml" ds:itemID="{811B67B1-1F20-4B45-BE7B-C6D71CAC9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8b7561-1928-4b61-b369-0039bcd8e4f2"/>
    <ds:schemaRef ds:uri="91b60e93-975b-47e7-bc44-44f9a646ff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CD1455-8906-468C-8FAB-B8EAA1343E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E0F4F1-9096-4B90-9DC7-EA2D53C286D2}">
  <ds:schemaRefs>
    <ds:schemaRef ds:uri="91b60e93-975b-47e7-bc44-44f9a646ff64"/>
    <ds:schemaRef ds:uri="http://purl.org/dc/elements/1.1/"/>
    <ds:schemaRef ds:uri="http://purl.org/dc/dcmitype/"/>
    <ds:schemaRef ds:uri="2d8b7561-1928-4b61-b369-0039bcd8e4f2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TS18. JANNETH LUCIA NAVARRO DE FERNANDEZ</dc:creator>
  <cp:lastModifiedBy>Gerencia WRUSSYINGENIEROS</cp:lastModifiedBy>
  <cp:lastPrinted>2024-05-11T19:25:49Z</cp:lastPrinted>
  <dcterms:created xsi:type="dcterms:W3CDTF">2021-04-12T14:22:42Z</dcterms:created>
  <dcterms:modified xsi:type="dcterms:W3CDTF">2024-05-11T19:28:39Z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0x010100A06A3D428FBC9C4DA8FB1178559DD57A</vt:lpwstr>
  </property>
</Properties>
</file>