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i equipo\OneDrive - Instituto Nacional de Vias - INVIAS\Proc ctos 2024\IP\IP 001\fRMTS\Publicación\"/>
    </mc:Choice>
  </mc:AlternateContent>
  <bookViews>
    <workbookView xWindow="14295" yWindow="0" windowWidth="14610" windowHeight="15585" firstSheet="1" activeTab="1"/>
  </bookViews>
  <sheets>
    <sheet name="PO (4JAC) DIR" sheetId="1" state="hidden" r:id="rId1"/>
    <sheet name="P Oficial" sheetId="2" r:id="rId2"/>
    <sheet name="Económica" sheetId="4" r:id="rId3"/>
  </sheets>
  <externalReferences>
    <externalReference r:id="rId4"/>
    <externalReference r:id="rId5"/>
    <externalReference r:id="rId6"/>
    <externalReference r:id="rId7"/>
    <externalReference r:id="rId8"/>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localSheetId="2" hidden="1">[1]G.G!#REF!</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localSheetId="2" hidden="1">[1]G.G!#REF!</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localSheetId="2" hidden="1">[1]G.G!#REF!</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localSheetId="2" hidden="1">[1]G.G!#REF!</definedName>
    <definedName name="_123" hidden="1">[1]G.G!#REF!</definedName>
    <definedName name="_2__123Graph_BCart_Utilidad" hidden="1">[2]EVA!$F$105:$I$105</definedName>
    <definedName name="_3" localSheetId="2" hidden="1">[1]G.G!#REF!</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localSheetId="2" hidden="1">'[3]46W9'!#REF!</definedName>
    <definedName name="_dasd" hidden="1">'[3]46W9'!#REF!</definedName>
    <definedName name="_Fill" localSheetId="2" hidden="1">#REF!</definedName>
    <definedName name="_Fill" localSheetId="0" hidden="1">#REF!</definedName>
    <definedName name="_Fill" hidden="1">#REF!</definedName>
    <definedName name="_xlnm._FilterDatabase" localSheetId="2" hidden="1">'[3]46W9'!#REF!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hidden="1">#REF!</definedName>
    <definedName name="_Key2" localSheetId="2"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2" hidden="1">#REF!</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2" hidden="1">#REF!</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2">Económica!$B$1:$H$78</definedName>
    <definedName name="_xlnm.Print_Area" localSheetId="1">'P Oficial'!$B$1:$H$78</definedName>
    <definedName name="_xlnm.Print_Area" localSheetId="0">'PO (4JAC) DIR'!$B$2:$I$108</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localSheetId="0"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2" hidden="1">#REF!</definedName>
    <definedName name="FAC" localSheetId="0" hidden="1">#REF!</definedName>
    <definedName name="FAC" hidden="1">#REF!</definedName>
    <definedName name="fda" localSheetId="0"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localSheetId="2" hidden="1">[4]OCTUBRE!#REF!</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localSheetId="2" hidden="1">[5]OCTUBRE!#REF!</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localSheetId="2" hidden="1">[5]OCTUBRE!#REF!</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2" hidden="1">#REF!</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localSheetId="2" hidden="1">[3]Presentacion!#REF!</definedName>
    <definedName name="Z_086A872D_15DF_436A_8459_CE22F6819FF4_.wvu.Rows" hidden="1">[3]Presentacion!#REF!</definedName>
    <definedName name="Z_D55C8B2E_861A_459E_9D09_3AF38A1DE99E_.wvu.Rows" localSheetId="2" hidden="1">[3]Presentacion!#REF!</definedName>
    <definedName name="Z_D55C8B2E_861A_459E_9D09_3AF38A1DE99E_.wvu.Rows" hidden="1">[3]Presentacion!#REF!</definedName>
    <definedName name="Z_F540D718_D9AA_403F_AE49_60D937FD77E5_.wvu.Rows" localSheetId="2"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 i="1" l="1"/>
  <c r="G17" i="1"/>
  <c r="F18" i="1"/>
  <c r="G18" i="1"/>
  <c r="F19" i="1"/>
  <c r="G19" i="1"/>
  <c r="J19" i="1"/>
  <c r="D20" i="1"/>
  <c r="G20" i="1" s="1"/>
  <c r="F20" i="1"/>
  <c r="G30" i="1"/>
  <c r="D32" i="1"/>
  <c r="D34" i="1" s="1"/>
  <c r="D35" i="1" s="1"/>
  <c r="D36" i="1" s="1"/>
  <c r="H36" i="1"/>
  <c r="F52" i="1"/>
  <c r="G52" i="1"/>
  <c r="F53" i="1"/>
  <c r="G53" i="1"/>
  <c r="G71" i="1"/>
  <c r="F73" i="1"/>
  <c r="G73" i="1" s="1"/>
  <c r="G74" i="1"/>
  <c r="G75" i="1"/>
  <c r="F76" i="1"/>
  <c r="G76" i="1" s="1"/>
  <c r="F77" i="1"/>
  <c r="G77" i="1"/>
  <c r="H78" i="1"/>
  <c r="G79" i="1"/>
  <c r="F80" i="1"/>
  <c r="G80" i="1"/>
  <c r="E81" i="1"/>
  <c r="F81" i="1"/>
  <c r="G81" i="1"/>
  <c r="F82" i="1"/>
  <c r="G82" i="1"/>
  <c r="H84" i="1"/>
  <c r="G63" i="1" l="1"/>
  <c r="G65" i="1" s="1"/>
  <c r="G83" i="1"/>
  <c r="G84" i="1" l="1"/>
  <c r="G87" i="1" s="1"/>
  <c r="G88" i="1" s="1"/>
</calcChain>
</file>

<file path=xl/comments1.xml><?xml version="1.0" encoding="utf-8"?>
<comments xmlns="http://schemas.openxmlformats.org/spreadsheetml/2006/main">
  <authors>
    <author>tc={3A9719DC-424C-4858-8EB0-CA32C84E1E7F}</author>
  </authors>
  <commentList>
    <comment ref="B8"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Verificar objeto determinado en los documentos</t>
        </r>
      </text>
    </comment>
  </commentList>
</comments>
</file>

<file path=xl/sharedStrings.xml><?xml version="1.0" encoding="utf-8"?>
<sst xmlns="http://schemas.openxmlformats.org/spreadsheetml/2006/main" count="340" uniqueCount="120">
  <si>
    <t>Nombre del proponente</t>
  </si>
  <si>
    <t xml:space="preserve">                    Nombre y firma del Representante Legal del Proponente</t>
  </si>
  <si>
    <t>FIRMAS:</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</si>
  <si>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</si>
  <si>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2.10 Las primas regionales no aplican para el presente proceso</t>
  </si>
  <si>
    <t xml:space="preserve">2.9.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</si>
  <si>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</si>
  <si>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</si>
  <si>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2.6. Los valores que aparecen fijos e inmodificables, no podrán alterarse, de lo contrario, será causal de rechazo.</t>
  </si>
  <si>
    <t xml:space="preserve">2.5. Para el caso del reembolso de los costos globales, es responsabilidad de la Interventoría el gasto racional de estos recursos, de acuerdo con las necesidades del proyecto dentro del plazo contractual.	</t>
  </si>
  <si>
    <t>2.4. Los gastos de transportes aéreos/terrestres (incluye peajes y combustible) se reconocerán para el Personal  Director y/o Especialistas,  previa autorización del Gestor Técnico de Proyecto.</t>
  </si>
  <si>
    <t>2.3. Para aquellos costos de interventoría que tengan como unidad "Según comprobante por mes", los mismos se reembolsarán según su costo real, contra la presentación de facturas y soportes respectivos</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</si>
  <si>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</si>
  <si>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 xml:space="preserve">2.1. Los costos directos de personal deben estar soportados por la nómina firmada, los cuales se anexarán al acta de costos para el trámite correspondiente ante el Instituto.	</t>
  </si>
  <si>
    <t xml:space="preserve">2. Para el reconocimiento de los gastos deberá tenerse en cuenta la forma de pago establecida en los estudios previos, pliego de condiciones y contrato y las indicaciones pertinentes del Manual de Interventoría vigente aplicado al programa de Caminos Comunitarios de la Paz Total, o el que lo modifique o sustituya. Se tendrá en cuenta lo siguiente, según corresponda: </t>
  </si>
  <si>
    <t>1. El  Personal con dedicación del 100% en la interventoria, debe permanecer de tiempo completo en el lugar de ejecución de la obra, so pena de incurrir en falta grave a sus obligaciones, con la consecuente aplicación de las sanciones establecidas contractualmente.</t>
  </si>
  <si>
    <t>NOTAS:</t>
  </si>
  <si>
    <t>COSTO TOTAL = (C) + (E)</t>
  </si>
  <si>
    <r>
      <t xml:space="preserve">IVA = 19% * (C) = </t>
    </r>
    <r>
      <rPr>
        <b/>
        <sz val="9"/>
        <color indexed="12"/>
        <rFont val="Arial Narrow"/>
        <family val="2"/>
      </rPr>
      <t>(E)</t>
    </r>
  </si>
  <si>
    <r>
      <t xml:space="preserve">SUBTOTAL COSTOS BASICOS = (C) + (D) = </t>
    </r>
    <r>
      <rPr>
        <b/>
        <sz val="9"/>
        <color indexed="12"/>
        <rFont val="Arial Narrow"/>
        <family val="2"/>
      </rPr>
      <t>(E)</t>
    </r>
  </si>
  <si>
    <t>NO MODIFICAR</t>
  </si>
  <si>
    <r>
      <t xml:space="preserve">PROVISIÓN PARA AJUSTES Y/O FRENTE ADICIONAL = </t>
    </r>
    <r>
      <rPr>
        <b/>
        <sz val="9"/>
        <color indexed="12"/>
        <rFont val="Arial Narrow"/>
        <family val="2"/>
      </rPr>
      <t>D)</t>
    </r>
  </si>
  <si>
    <r>
      <t xml:space="preserve">SUBTOTAL COSTOS BASICOS = (A) + (B) = </t>
    </r>
    <r>
      <rPr>
        <b/>
        <sz val="9"/>
        <color indexed="12"/>
        <rFont val="Arial Narrow"/>
        <family val="2"/>
      </rPr>
      <t>(C)</t>
    </r>
  </si>
  <si>
    <r>
      <t xml:space="preserve">SUBTOTAL OTROS COSTOS DIRECTOS = SUMATORIA DE (9) = </t>
    </r>
    <r>
      <rPr>
        <b/>
        <sz val="9"/>
        <color indexed="12"/>
        <rFont val="Arial Narrow"/>
        <family val="2"/>
      </rPr>
      <t>(B)</t>
    </r>
  </si>
  <si>
    <t>Según comprobante por mes</t>
  </si>
  <si>
    <t>Veeduría Técnica Comunitaria</t>
  </si>
  <si>
    <t>Comunicaciones (telefonía fija y/o celular, fax,correo, internet, etc)</t>
  </si>
  <si>
    <t xml:space="preserve">Edición de informes, papelería, reproducciòn de documentos,  planos, fotografías, videos, etc. </t>
  </si>
  <si>
    <t>Transportes aereos y/o terrestres (incluye peajes y combustible)</t>
  </si>
  <si>
    <t>OTROS COSTOS</t>
  </si>
  <si>
    <t>Oficina/Campamento (incluye  dotación y servicios públicos)</t>
  </si>
  <si>
    <t>Ensayos de laboratorios de suelos, pavimentos y concretos</t>
  </si>
  <si>
    <t>1500000 POR CONVENIO</t>
  </si>
  <si>
    <t>Trabajo de topografia (Incluye personal, equipo y trnasporte)</t>
  </si>
  <si>
    <t>CONDUCTOR CUALQUIERA TIEMPO COMPLETO</t>
  </si>
  <si>
    <t>Mes</t>
  </si>
  <si>
    <t>Vehículo tipo campero ó camioneta  (incluye peajes y combustible) y cuyo modelo sea hasta diez (10) años anteriores al año de suscripción del contrato.</t>
  </si>
  <si>
    <t>Motocicletas (150 cc o mayor, modelo 2014 en adelante, Incluye combustible y SOAT)</t>
  </si>
  <si>
    <t>COSTOS DE ALQUILER DE EQUIPOS Y OFICINA</t>
  </si>
  <si>
    <t>Dia</t>
  </si>
  <si>
    <t>Viaticos Director y/o Especialistas</t>
  </si>
  <si>
    <t>VIÁTICOS</t>
  </si>
  <si>
    <t>OTROS COSTOS DIRECTOS</t>
  </si>
  <si>
    <r>
      <t xml:space="preserve">(7)*(8) = </t>
    </r>
    <r>
      <rPr>
        <b/>
        <sz val="9"/>
        <color rgb="FF00B0F0"/>
        <rFont val="Arial Narrow"/>
        <family val="2"/>
      </rPr>
      <t>(9)</t>
    </r>
  </si>
  <si>
    <t>(8)</t>
  </si>
  <si>
    <t>(7)</t>
  </si>
  <si>
    <t>PARCIAL ($)</t>
  </si>
  <si>
    <t>($)</t>
  </si>
  <si>
    <t>VALOR</t>
  </si>
  <si>
    <t>UTILIZACION</t>
  </si>
  <si>
    <t>COSTO</t>
  </si>
  <si>
    <t>UNIDAD</t>
  </si>
  <si>
    <t>CONCEPTO</t>
  </si>
  <si>
    <t xml:space="preserve">SUBTOTAL COSTOS DE PERSONAL =  (5) * (6) = (A) </t>
  </si>
  <si>
    <t>VALOR MÁXIMO</t>
  </si>
  <si>
    <t>FACTOR MULTIPLICADOR (6)</t>
  </si>
  <si>
    <t>SUBTOTAL COSTOS DE PERSONAL = SUMATORIA DE (5) = (5)</t>
  </si>
  <si>
    <t>Provisión Jornadas 7X24</t>
  </si>
  <si>
    <t>PROVISIÓN JORNADAS 7X24</t>
  </si>
  <si>
    <t>OTROS COSTOS DE PERSONAL</t>
  </si>
  <si>
    <t>PERSONAL ADMINISTRATIVO</t>
  </si>
  <si>
    <t>PERSONAL AUXILIAR TÉCNICO</t>
  </si>
  <si>
    <t>Inspector SST</t>
  </si>
  <si>
    <t xml:space="preserve">Inspector </t>
  </si>
  <si>
    <t>SALARIO</t>
  </si>
  <si>
    <t>PERSONAL TÉCNICO</t>
  </si>
  <si>
    <t>Perfil</t>
  </si>
  <si>
    <t>Especialista en Diseño Geométrico</t>
  </si>
  <si>
    <t>dedicaciones 0,2</t>
  </si>
  <si>
    <t>Especialista en Hidráulica e Hidrología</t>
  </si>
  <si>
    <t>Especialista en Estructuras</t>
  </si>
  <si>
    <t>Especialista en Geologia y/o Geotecnia</t>
  </si>
  <si>
    <t>Especialista en Pavimentos y/o vias</t>
  </si>
  <si>
    <t>MONTO AGOTABLE DE ESPECIALISTAS (conforman esta bolsa los especialistas de amarillo)</t>
  </si>
  <si>
    <t>Ingeniero Auxiliar de Interventoría</t>
  </si>
  <si>
    <t>0,15 por proyectio</t>
  </si>
  <si>
    <t>Profesional Social</t>
  </si>
  <si>
    <t>Profesional Ambiental</t>
  </si>
  <si>
    <t>Ingeniero Residente de Interventoría</t>
  </si>
  <si>
    <t xml:space="preserve"> Director de Interventoria</t>
  </si>
  <si>
    <t>PERSONAL PROFESIONAL</t>
  </si>
  <si>
    <t xml:space="preserve">COSTOS DIRECTOS DE PERSONAL </t>
  </si>
  <si>
    <r>
      <t>((2)+(3))*(4) =</t>
    </r>
    <r>
      <rPr>
        <b/>
        <sz val="8"/>
        <color indexed="12"/>
        <rFont val="Arial Narrow"/>
        <family val="2"/>
      </rPr>
      <t xml:space="preserve"> (5)</t>
    </r>
  </si>
  <si>
    <t>(4)</t>
  </si>
  <si>
    <t>(3)</t>
  </si>
  <si>
    <t>(2)</t>
  </si>
  <si>
    <t>(h-mes)</t>
  </si>
  <si>
    <t>REGIONAL</t>
  </si>
  <si>
    <t>DE PERSONAL</t>
  </si>
  <si>
    <t>PARTICIPACIÓN</t>
  </si>
  <si>
    <t>PRIMA</t>
  </si>
  <si>
    <t>COSTOS</t>
  </si>
  <si>
    <t>CARGO / OFICIO</t>
  </si>
  <si>
    <t>31 de diciembre de 2023</t>
  </si>
  <si>
    <t>PLAZO:</t>
  </si>
  <si>
    <t>PRESUPUESTO OFICIAL</t>
  </si>
  <si>
    <t>INVITACIÓN PÚBLICA</t>
  </si>
  <si>
    <t>SUBDIRECCIÓN DE ESTRUCTURACIÓN DE PROYECTOS</t>
  </si>
  <si>
    <t>DIRECCIÓN TÉCNICA</t>
  </si>
  <si>
    <t>PLAZO EJECUCIÓN OBRA (MESES)</t>
  </si>
  <si>
    <t>PLAZO TOTAL ESTIMADO (MESES)</t>
  </si>
  <si>
    <t>INSTITUTO NACIONAL DE VÍAS</t>
  </si>
  <si>
    <t>MINISTERIO DE TRANSPORTE</t>
  </si>
  <si>
    <t>OBJETO
“INTERVENTORÍA TÉCNICA, ADMINISTRATIVA, FINANCIERA Y AMBIENTAL PARA EL MEJORAMIENTO Y MANTENIMIENTO DE LAS VÍAS RURALES EN LOS MUNICIPIOS DE BELEN DE UMBRIA Y MISTRATO DEPARTAMENTO RISARALDA DE LA TERRITORIAL RISARALDA DEL PROGRAMA “CAMINOS COMUNITARIOS DE LA PAZ TOTAL”.</t>
  </si>
  <si>
    <t>IP-DT-RIS-007-2023</t>
  </si>
  <si>
    <t>CANTIDAD</t>
  </si>
  <si>
    <t>VALIDEZ DE LA OFERTA_____________</t>
  </si>
  <si>
    <t>PROVISIÓN PARA AJUSTES Y/O FRENTE ADICIONAL, MODIFICACIONES</t>
  </si>
  <si>
    <t>3 Meses</t>
  </si>
  <si>
    <t>INTERVENTORÍA PARA LA  EJECUCIÓN DE OBRAS NECESARIAS PARA LA ATENCIÓN DE EMERGENCIA EN EL PR 34+0700 DE LA RUTA 2501B CEBADAL – SANTA BÁRBARA</t>
  </si>
  <si>
    <t>IP-DT-NAR-001-2024</t>
  </si>
  <si>
    <t>Director de Interventoría</t>
  </si>
  <si>
    <t xml:space="preserve">Topógrafo Inspector </t>
  </si>
  <si>
    <t xml:space="preserve">Cadenero </t>
  </si>
  <si>
    <t xml:space="preserve">Conductor </t>
  </si>
  <si>
    <t>Secretaria</t>
  </si>
  <si>
    <t xml:space="preserve">Camioneta o Campero de más de  2000 c.c.  (1): 4x4  (Incluye peajes y Combustible) El modelo del vehiculo ofrecido  deberá corresponder a modelos 2015 o superior. </t>
  </si>
  <si>
    <t>Equipo completo de topografia</t>
  </si>
  <si>
    <t>Laboratorio de ensayos de materiales, suelos y concretos completo</t>
  </si>
  <si>
    <t>Profesional Socio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</si>
</sst>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quot;$&quot;\ * #,##0.00_);_(&quot;$&quot;\ * \(#,##0.00\);_(&quot;$&quot;\ * &quot;-&quot;??_);_(@_)"/>
    <numFmt numFmtId="166" formatCode="_ * #,##0.00_ ;_ * \-#,##0.00_ ;_ * &quot;-&quot;??_ ;_ @_ "/>
    <numFmt numFmtId="167" formatCode="_-[$$-240A]\ * #,##0.00_ ;_-[$$-240A]\ * \-#,##0.00\ ;_-[$$-240A]\ * &quot;-&quot;??_ ;_-@_ "/>
    <numFmt numFmtId="168" formatCode="#,##0.0000"/>
    <numFmt numFmtId="169" formatCode="_(* #,##0.00_);_(* \(#,##0.00\);_(* &quot;-&quot;??_);_(@_)"/>
    <numFmt numFmtId="170" formatCode="_-&quot;$&quot;\ * #,##0.00_-;\-&quot;$&quot;\ * #,##0.00_-;_-&quot;$&quot;\ * &quot;-&quot;_-;_-@_-"/>
    <numFmt numFmtId="171" formatCode="#,##0.00_ ;\-#,##0.00\ "/>
  </numFmts>
  <fonts count="31"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sz val="12"/>
      <name val="Arial Narrow"/>
      <family val="2"/>
    </font>
    <font>
      <sz val="11"/>
      <color indexed="8"/>
      <name val="Calibri"/>
      <family val="2"/>
    </font>
    <font>
      <sz val="11"/>
      <name val="Arial Narrow"/>
      <family val="2"/>
    </font>
    <font>
      <sz val="10"/>
      <name val="Arial"/>
      <family val="2"/>
    </font>
    <font>
      <sz val="10"/>
      <name val="Arial Narrow"/>
      <family val="2"/>
    </font>
    <font>
      <sz val="7"/>
      <name val="Arial Narrow"/>
      <family val="2"/>
    </font>
    <font>
      <b/>
      <sz val="8"/>
      <color indexed="8"/>
      <name val="Arial Narrow"/>
      <family val="2"/>
    </font>
    <font>
      <b/>
      <sz val="9"/>
      <name val="Arial Narrow"/>
      <family val="2"/>
    </font>
    <font>
      <b/>
      <sz val="9"/>
      <color indexed="12"/>
      <name val="Arial Narrow"/>
      <family val="2"/>
    </font>
    <font>
      <b/>
      <sz val="9"/>
      <color theme="0"/>
      <name val="Arial Narrow"/>
      <family val="2"/>
    </font>
    <font>
      <b/>
      <sz val="9"/>
      <color rgb="FFFF0000"/>
      <name val="Arial Narrow"/>
      <family val="2"/>
    </font>
    <font>
      <b/>
      <u/>
      <sz val="9"/>
      <name val="Arial Narrow"/>
      <family val="2"/>
    </font>
    <font>
      <b/>
      <sz val="9"/>
      <color rgb="FF00B0F0"/>
      <name val="Arial Narrow"/>
      <family val="2"/>
    </font>
    <font>
      <sz val="11"/>
      <color theme="1"/>
      <name val="Arial Narrow"/>
      <family val="2"/>
    </font>
    <font>
      <sz val="11"/>
      <color theme="0"/>
      <name val="Arial Narrow"/>
      <family val="2"/>
    </font>
    <font>
      <sz val="9"/>
      <color theme="0" tint="-0.249977111117893"/>
      <name val="Arial Narrow"/>
      <family val="2"/>
    </font>
    <font>
      <sz val="9"/>
      <name val="Arial"/>
      <family val="2"/>
    </font>
    <font>
      <sz val="8"/>
      <name val="Arial Narrow"/>
      <family val="2"/>
    </font>
    <font>
      <b/>
      <sz val="8"/>
      <color indexed="12"/>
      <name val="Arial Narrow"/>
      <family val="2"/>
    </font>
    <font>
      <sz val="9"/>
      <color indexed="8"/>
      <name val="Arial Narrow"/>
      <family val="2"/>
    </font>
    <font>
      <b/>
      <sz val="9"/>
      <color indexed="8"/>
      <name val="Arial Narrow"/>
      <family val="2"/>
    </font>
    <font>
      <sz val="9"/>
      <color rgb="FFFF0000"/>
      <name val="Arial Narrow"/>
      <family val="2"/>
    </font>
    <font>
      <sz val="10"/>
      <color rgb="FFFF0000"/>
      <name val="Arial Narrow"/>
      <family val="2"/>
    </font>
    <font>
      <b/>
      <sz val="10"/>
      <name val="Arial Narrow"/>
      <family val="2"/>
    </font>
    <font>
      <b/>
      <sz val="12"/>
      <name val="Arial Narrow"/>
      <family val="2"/>
    </font>
    <font>
      <b/>
      <sz val="12"/>
      <color rgb="FFFF0000"/>
      <name val="Arial Narrow"/>
      <family val="2"/>
    </font>
  </fonts>
  <fills count="10">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tint="-4.9989318521683403E-2"/>
        <bgColor indexed="64"/>
      </patternFill>
    </fill>
  </fills>
  <borders count="38">
    <border>
      <left/>
      <right/>
      <top/>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medium">
        <color indexed="64"/>
      </right>
      <top/>
      <bottom/>
      <diagonal/>
    </border>
    <border>
      <left style="thin">
        <color indexed="64"/>
      </left>
      <right style="thin">
        <color indexed="64"/>
      </right>
      <top/>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medium">
        <color indexed="64"/>
      </left>
      <right/>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s>
  <cellStyleXfs count="19">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Protection="0">
      <alignment vertical="top"/>
    </xf>
    <xf numFmtId="0" fontId="2" fillId="0" borderId="0" applyNumberFormat="0" applyFill="0" applyBorder="0" applyProtection="0">
      <alignment vertical="top"/>
    </xf>
    <xf numFmtId="0" fontId="6" fillId="0" borderId="0"/>
    <xf numFmtId="0" fontId="8" fillId="0" borderId="0"/>
    <xf numFmtId="165" fontId="6" fillId="0" borderId="0" applyFont="0" applyFill="0" applyBorder="0" applyAlignment="0" applyProtection="0"/>
    <xf numFmtId="165" fontId="6" fillId="0" borderId="0" applyFont="0" applyFill="0" applyBorder="0" applyAlignment="0" applyProtection="0"/>
    <xf numFmtId="166" fontId="8" fillId="0" borderId="0" applyFont="0" applyFill="0" applyBorder="0" applyAlignment="0" applyProtection="0"/>
    <xf numFmtId="0" fontId="8" fillId="0" borderId="0"/>
    <xf numFmtId="0" fontId="8" fillId="0" borderId="0"/>
    <xf numFmtId="168" fontId="8" fillId="0" borderId="0" applyFont="0" applyFill="0" applyBorder="0" applyAlignment="0" applyProtection="0"/>
    <xf numFmtId="9" fontId="18" fillId="0" borderId="0" applyFont="0" applyFill="0" applyBorder="0" applyAlignment="0" applyProtection="0"/>
    <xf numFmtId="0" fontId="8" fillId="0" borderId="0"/>
    <xf numFmtId="0" fontId="2" fillId="0" borderId="0" applyNumberFormat="0" applyFill="0" applyBorder="0" applyProtection="0">
      <alignment vertical="top"/>
    </xf>
    <xf numFmtId="0" fontId="18" fillId="0" borderId="0"/>
    <xf numFmtId="0" fontId="1" fillId="0" borderId="0"/>
  </cellStyleXfs>
  <cellXfs count="245">
    <xf numFmtId="0" fontId="0" fillId="0" borderId="0" xfId="0"/>
    <xf numFmtId="0" fontId="3" fillId="2" borderId="0" xfId="4" applyFont="1" applyFill="1" applyAlignment="1">
      <alignment vertical="center" wrapText="1"/>
    </xf>
    <xf numFmtId="44" fontId="4" fillId="2" borderId="0" xfId="1" applyFont="1" applyFill="1" applyAlignment="1">
      <alignment vertical="center" wrapText="1"/>
    </xf>
    <xf numFmtId="164" fontId="3" fillId="2" borderId="0" xfId="4" applyNumberFormat="1" applyFont="1" applyFill="1" applyAlignment="1">
      <alignment vertical="center" wrapText="1"/>
    </xf>
    <xf numFmtId="164" fontId="3" fillId="2" borderId="0" xfId="4" applyNumberFormat="1" applyFont="1" applyFill="1" applyAlignment="1">
      <alignment horizontal="justify" vertical="center" wrapText="1"/>
    </xf>
    <xf numFmtId="0" fontId="3" fillId="2" borderId="0" xfId="4" applyFont="1" applyFill="1" applyAlignment="1">
      <alignment horizontal="center" vertical="center" wrapText="1"/>
    </xf>
    <xf numFmtId="0" fontId="5" fillId="0" borderId="0" xfId="5" applyNumberFormat="1" applyFont="1" applyFill="1" applyBorder="1" applyAlignment="1">
      <alignment horizontal="center" vertical="center" wrapText="1"/>
    </xf>
    <xf numFmtId="0" fontId="7" fillId="2" borderId="0" xfId="6" applyFont="1" applyFill="1" applyAlignment="1">
      <alignment horizontal="left" vertical="center"/>
    </xf>
    <xf numFmtId="0" fontId="5" fillId="0" borderId="2" xfId="5" applyNumberFormat="1" applyFont="1" applyFill="1" applyBorder="1" applyAlignment="1">
      <alignment vertical="center" wrapText="1"/>
    </xf>
    <xf numFmtId="0" fontId="5" fillId="0" borderId="2" xfId="5" applyNumberFormat="1" applyFont="1" applyFill="1" applyBorder="1" applyAlignment="1">
      <alignment horizontal="justify" vertical="center" wrapText="1"/>
    </xf>
    <xf numFmtId="0" fontId="5" fillId="0" borderId="2" xfId="5" applyNumberFormat="1" applyFont="1" applyFill="1" applyBorder="1" applyAlignment="1">
      <alignment horizontal="center" vertical="center" wrapText="1"/>
    </xf>
    <xf numFmtId="0" fontId="7" fillId="2" borderId="2" xfId="6" applyFont="1" applyFill="1" applyBorder="1" applyAlignment="1">
      <alignment vertical="center"/>
    </xf>
    <xf numFmtId="0" fontId="5" fillId="0" borderId="0" xfId="5" applyNumberFormat="1" applyFont="1" applyFill="1" applyBorder="1" applyAlignment="1">
      <alignment vertical="center" wrapText="1"/>
    </xf>
    <xf numFmtId="0" fontId="5" fillId="0" borderId="0" xfId="5" applyNumberFormat="1" applyFont="1" applyFill="1" applyBorder="1" applyAlignment="1">
      <alignment horizontal="justify" vertical="center" wrapText="1"/>
    </xf>
    <xf numFmtId="0" fontId="5" fillId="2" borderId="0" xfId="5" applyFont="1" applyFill="1" applyBorder="1" applyAlignment="1">
      <alignment horizontal="left" vertical="center" wrapText="1"/>
    </xf>
    <xf numFmtId="0" fontId="9" fillId="0" borderId="0" xfId="7" applyFont="1" applyAlignment="1">
      <alignment vertical="center"/>
    </xf>
    <xf numFmtId="0" fontId="9" fillId="2" borderId="0" xfId="7" applyFont="1" applyFill="1" applyAlignment="1">
      <alignment vertical="center"/>
    </xf>
    <xf numFmtId="9" fontId="3" fillId="2" borderId="0" xfId="3" applyFont="1" applyFill="1" applyAlignment="1">
      <alignment vertical="center" wrapText="1"/>
    </xf>
    <xf numFmtId="0" fontId="4" fillId="2" borderId="0" xfId="4" applyFont="1" applyFill="1" applyAlignment="1">
      <alignment vertical="center" wrapText="1"/>
    </xf>
    <xf numFmtId="0" fontId="3" fillId="2" borderId="0" xfId="4" applyFont="1" applyFill="1" applyAlignment="1">
      <alignment horizontal="right" vertical="center" wrapText="1"/>
    </xf>
    <xf numFmtId="44" fontId="3" fillId="2" borderId="0" xfId="1" applyFont="1" applyFill="1" applyAlignment="1">
      <alignment vertical="center" wrapText="1"/>
    </xf>
    <xf numFmtId="164" fontId="12" fillId="3" borderId="6" xfId="8" applyNumberFormat="1" applyFont="1" applyFill="1" applyBorder="1" applyAlignment="1">
      <alignment vertical="center" wrapText="1"/>
    </xf>
    <xf numFmtId="0" fontId="3" fillId="3" borderId="12" xfId="4" applyFont="1" applyFill="1" applyBorder="1" applyAlignment="1">
      <alignment vertical="center" wrapText="1"/>
    </xf>
    <xf numFmtId="0" fontId="3" fillId="0" borderId="0" xfId="4" applyFont="1" applyFill="1" applyAlignment="1">
      <alignment horizontal="right" vertical="center" wrapText="1"/>
    </xf>
    <xf numFmtId="0" fontId="3" fillId="3" borderId="8" xfId="4" applyFont="1" applyFill="1" applyBorder="1" applyAlignment="1">
      <alignment vertical="center" wrapText="1"/>
    </xf>
    <xf numFmtId="164" fontId="12" fillId="3" borderId="6" xfId="9" applyNumberFormat="1" applyFont="1" applyFill="1" applyBorder="1" applyAlignment="1">
      <alignment vertical="center" wrapText="1"/>
    </xf>
    <xf numFmtId="0" fontId="14" fillId="4" borderId="0" xfId="4" applyFont="1" applyFill="1" applyAlignment="1">
      <alignment horizontal="center" vertical="center" wrapText="1"/>
    </xf>
    <xf numFmtId="164" fontId="12" fillId="4" borderId="6" xfId="9" applyNumberFormat="1" applyFont="1" applyFill="1" applyBorder="1" applyAlignment="1">
      <alignment vertical="center" wrapText="1"/>
    </xf>
    <xf numFmtId="164" fontId="12" fillId="3" borderId="13" xfId="9" applyNumberFormat="1" applyFont="1" applyFill="1" applyBorder="1" applyAlignment="1">
      <alignment vertical="center" wrapText="1"/>
    </xf>
    <xf numFmtId="0" fontId="3" fillId="3" borderId="15" xfId="4" applyFont="1" applyFill="1" applyBorder="1" applyAlignment="1">
      <alignment vertical="center" wrapText="1"/>
    </xf>
    <xf numFmtId="44" fontId="4" fillId="2" borderId="0" xfId="1" applyFont="1" applyFill="1" applyAlignment="1">
      <alignment horizontal="center" vertical="center" wrapText="1"/>
    </xf>
    <xf numFmtId="0" fontId="15" fillId="4" borderId="0" xfId="4" applyFont="1" applyFill="1" applyAlignment="1">
      <alignment horizontal="center" vertical="center" wrapText="1"/>
    </xf>
    <xf numFmtId="164" fontId="3" fillId="4" borderId="6" xfId="10" applyNumberFormat="1" applyFont="1" applyFill="1" applyBorder="1" applyAlignment="1">
      <alignment vertical="center" wrapText="1"/>
    </xf>
    <xf numFmtId="2" fontId="3" fillId="4" borderId="7" xfId="11" applyNumberFormat="1" applyFont="1" applyFill="1" applyBorder="1" applyAlignment="1">
      <alignment vertical="center" wrapText="1"/>
    </xf>
    <xf numFmtId="167" fontId="3" fillId="4" borderId="7" xfId="11" applyNumberFormat="1" applyFont="1" applyFill="1" applyBorder="1" applyAlignment="1">
      <alignment vertical="center" wrapText="1"/>
    </xf>
    <xf numFmtId="0" fontId="3" fillId="4" borderId="16" xfId="4" applyFont="1" applyFill="1" applyBorder="1" applyAlignment="1">
      <alignment horizontal="center" vertical="center" wrapText="1"/>
    </xf>
    <xf numFmtId="0" fontId="3" fillId="4" borderId="16" xfId="4" applyFont="1" applyFill="1" applyBorder="1" applyAlignment="1">
      <alignment vertical="center" wrapText="1"/>
    </xf>
    <xf numFmtId="0" fontId="3" fillId="4" borderId="17" xfId="4" applyFont="1" applyFill="1" applyBorder="1" applyAlignment="1">
      <alignment horizontal="center" vertical="center" wrapText="1"/>
    </xf>
    <xf numFmtId="164" fontId="3" fillId="0" borderId="6" xfId="10" applyNumberFormat="1" applyFont="1" applyBorder="1" applyAlignment="1">
      <alignment vertical="center" wrapText="1"/>
    </xf>
    <xf numFmtId="2" fontId="3" fillId="0" borderId="16" xfId="11" applyNumberFormat="1" applyFont="1" applyBorder="1" applyAlignment="1">
      <alignment vertical="center" wrapText="1"/>
    </xf>
    <xf numFmtId="167" fontId="3" fillId="0" borderId="7" xfId="11" applyNumberFormat="1" applyFont="1" applyBorder="1" applyAlignment="1">
      <alignment vertical="center" wrapText="1"/>
    </xf>
    <xf numFmtId="0" fontId="3" fillId="0" borderId="7" xfId="4" applyFont="1" applyBorder="1" applyAlignment="1">
      <alignment horizontal="center" vertical="center" wrapText="1"/>
    </xf>
    <xf numFmtId="0" fontId="3" fillId="0" borderId="7" xfId="4" applyFont="1" applyBorder="1" applyAlignment="1">
      <alignment vertical="center" wrapText="1"/>
    </xf>
    <xf numFmtId="0" fontId="3" fillId="0" borderId="5" xfId="4" applyFont="1" applyFill="1" applyBorder="1" applyAlignment="1">
      <alignment horizontal="center" vertical="center" wrapText="1"/>
    </xf>
    <xf numFmtId="44" fontId="4" fillId="0" borderId="0" xfId="1" applyFont="1" applyFill="1" applyAlignment="1">
      <alignment horizontal="center" vertical="center" wrapText="1"/>
    </xf>
    <xf numFmtId="2" fontId="3" fillId="0" borderId="7" xfId="11" applyNumberFormat="1" applyFont="1" applyBorder="1" applyAlignment="1">
      <alignment vertical="center" wrapText="1"/>
    </xf>
    <xf numFmtId="0" fontId="3" fillId="0" borderId="0" xfId="4" applyFont="1" applyFill="1" applyAlignment="1">
      <alignment horizontal="center" vertical="center" wrapText="1"/>
    </xf>
    <xf numFmtId="0" fontId="3" fillId="0" borderId="7" xfId="12" applyFont="1" applyBorder="1" applyAlignment="1">
      <alignment horizontal="center" vertical="center" wrapText="1"/>
    </xf>
    <xf numFmtId="0" fontId="3" fillId="0" borderId="7" xfId="12" applyFont="1" applyBorder="1" applyAlignment="1">
      <alignment vertical="center" wrapText="1"/>
    </xf>
    <xf numFmtId="164" fontId="3" fillId="3" borderId="6" xfId="4" applyNumberFormat="1" applyFont="1" applyFill="1" applyBorder="1" applyAlignment="1">
      <alignment horizontal="center" vertical="center" wrapText="1"/>
    </xf>
    <xf numFmtId="2" fontId="3" fillId="3" borderId="7" xfId="4" applyNumberFormat="1" applyFont="1" applyFill="1" applyBorder="1" applyAlignment="1">
      <alignment horizontal="center" vertical="center" wrapText="1"/>
    </xf>
    <xf numFmtId="164" fontId="3" fillId="3" borderId="7" xfId="4" applyNumberFormat="1" applyFont="1" applyFill="1" applyBorder="1" applyAlignment="1">
      <alignment vertical="center" wrapText="1"/>
    </xf>
    <xf numFmtId="0" fontId="12" fillId="3" borderId="7" xfId="4" applyFont="1" applyFill="1" applyBorder="1" applyAlignment="1">
      <alignment vertical="center" wrapText="1"/>
    </xf>
    <xf numFmtId="0" fontId="3" fillId="5" borderId="8" xfId="4" applyFont="1" applyFill="1" applyBorder="1" applyAlignment="1">
      <alignment horizontal="center" vertical="center" wrapText="1"/>
    </xf>
    <xf numFmtId="44" fontId="4" fillId="0" borderId="0" xfId="1" applyFont="1" applyFill="1" applyAlignment="1">
      <alignment vertical="center" wrapText="1"/>
    </xf>
    <xf numFmtId="0" fontId="3" fillId="0" borderId="0" xfId="4" applyFont="1" applyFill="1" applyAlignment="1">
      <alignment vertical="center" wrapText="1"/>
    </xf>
    <xf numFmtId="0" fontId="3" fillId="0" borderId="7" xfId="4" applyFont="1" applyFill="1" applyBorder="1" applyAlignment="1">
      <alignment horizontal="center" vertical="center" wrapText="1"/>
    </xf>
    <xf numFmtId="0" fontId="3" fillId="0" borderId="7" xfId="5" applyFont="1" applyFill="1" applyBorder="1" applyAlignment="1">
      <alignment vertical="center" wrapText="1"/>
    </xf>
    <xf numFmtId="2" fontId="3" fillId="0" borderId="7" xfId="5" applyNumberFormat="1" applyFont="1" applyBorder="1" applyAlignment="1">
      <alignment horizontal="right" vertical="center" wrapText="1"/>
    </xf>
    <xf numFmtId="0" fontId="3" fillId="0" borderId="7" xfId="4" applyFont="1" applyFill="1" applyBorder="1" applyAlignment="1">
      <alignment vertical="center" wrapText="1"/>
    </xf>
    <xf numFmtId="0" fontId="3" fillId="0" borderId="7" xfId="4" applyFont="1" applyFill="1" applyBorder="1" applyAlignment="1">
      <alignment horizontal="justify" vertical="center" wrapText="1"/>
    </xf>
    <xf numFmtId="169" fontId="3" fillId="0" borderId="7" xfId="13" applyNumberFormat="1" applyFont="1" applyFill="1" applyBorder="1" applyAlignment="1">
      <alignment vertical="center" wrapText="1"/>
    </xf>
    <xf numFmtId="0" fontId="3" fillId="0" borderId="5" xfId="4" applyFont="1" applyBorder="1" applyAlignment="1">
      <alignment horizontal="center" vertical="center" wrapText="1"/>
    </xf>
    <xf numFmtId="164" fontId="12" fillId="3" borderId="6" xfId="4" applyNumberFormat="1" applyFont="1" applyFill="1" applyBorder="1" applyAlignment="1">
      <alignment vertical="center" wrapText="1"/>
    </xf>
    <xf numFmtId="164" fontId="12" fillId="3" borderId="7" xfId="4" applyNumberFormat="1" applyFont="1" applyFill="1" applyBorder="1" applyAlignment="1">
      <alignment vertical="center" wrapText="1"/>
    </xf>
    <xf numFmtId="164" fontId="16" fillId="2" borderId="6" xfId="4" applyNumberFormat="1" applyFont="1" applyFill="1" applyBorder="1" applyAlignment="1">
      <alignment vertical="center" wrapText="1"/>
    </xf>
    <xf numFmtId="0" fontId="16" fillId="2" borderId="7" xfId="4" applyFont="1" applyFill="1" applyBorder="1" applyAlignment="1">
      <alignment vertical="center" wrapText="1"/>
    </xf>
    <xf numFmtId="164" fontId="16" fillId="2" borderId="7" xfId="4" applyNumberFormat="1" applyFont="1" applyFill="1" applyBorder="1" applyAlignment="1">
      <alignment vertical="center" wrapText="1"/>
    </xf>
    <xf numFmtId="0" fontId="3" fillId="2" borderId="8" xfId="4" applyFont="1" applyFill="1" applyBorder="1" applyAlignment="1">
      <alignment horizontal="center" vertical="center" wrapText="1"/>
    </xf>
    <xf numFmtId="164" fontId="3" fillId="2" borderId="6" xfId="4" applyNumberFormat="1" applyFont="1" applyFill="1" applyBorder="1" applyAlignment="1">
      <alignment horizontal="center" vertical="center" wrapText="1"/>
    </xf>
    <xf numFmtId="0" fontId="12" fillId="2" borderId="7" xfId="4" quotePrefix="1" applyFont="1" applyFill="1" applyBorder="1" applyAlignment="1">
      <alignment horizontal="center" vertical="center" wrapText="1"/>
    </xf>
    <xf numFmtId="164" fontId="12" fillId="2" borderId="7" xfId="4" quotePrefix="1" applyNumberFormat="1" applyFont="1" applyFill="1" applyBorder="1" applyAlignment="1">
      <alignment horizontal="center" vertical="center" wrapText="1"/>
    </xf>
    <xf numFmtId="164" fontId="3" fillId="2" borderId="7" xfId="4" applyNumberFormat="1" applyFont="1" applyFill="1" applyBorder="1" applyAlignment="1">
      <alignment horizontal="center" vertical="center" wrapText="1"/>
    </xf>
    <xf numFmtId="164" fontId="3" fillId="2" borderId="18" xfId="4" applyNumberFormat="1" applyFont="1" applyFill="1" applyBorder="1" applyAlignment="1">
      <alignment horizontal="center" vertical="center" wrapText="1"/>
    </xf>
    <xf numFmtId="170" fontId="3" fillId="2" borderId="0" xfId="2" applyNumberFormat="1" applyFont="1" applyFill="1" applyAlignment="1">
      <alignment vertical="center" wrapText="1"/>
    </xf>
    <xf numFmtId="164" fontId="12" fillId="3" borderId="7" xfId="10" applyNumberFormat="1" applyFont="1" applyFill="1" applyBorder="1" applyAlignment="1">
      <alignment horizontal="right" vertical="center" wrapText="1"/>
    </xf>
    <xf numFmtId="0" fontId="3" fillId="6" borderId="8" xfId="4" applyFont="1" applyFill="1" applyBorder="1" applyAlignment="1">
      <alignment horizontal="center" vertical="center" wrapText="1"/>
    </xf>
    <xf numFmtId="42" fontId="15" fillId="4" borderId="19" xfId="2" applyFont="1" applyFill="1" applyBorder="1" applyAlignment="1">
      <alignment vertical="center" wrapText="1"/>
    </xf>
    <xf numFmtId="171" fontId="12" fillId="4" borderId="6" xfId="14" applyNumberFormat="1" applyFont="1" applyFill="1" applyBorder="1" applyAlignment="1">
      <alignment vertical="center" wrapText="1"/>
    </xf>
    <xf numFmtId="44" fontId="19" fillId="0" borderId="0" xfId="1" applyFont="1" applyAlignment="1">
      <alignment vertical="center" wrapText="1"/>
    </xf>
    <xf numFmtId="44" fontId="4" fillId="0" borderId="0" xfId="1" applyFont="1" applyFill="1" applyBorder="1" applyAlignment="1">
      <alignment vertical="center" wrapText="1"/>
    </xf>
    <xf numFmtId="164" fontId="12" fillId="3" borderId="18" xfId="10" applyNumberFormat="1" applyFont="1" applyFill="1" applyBorder="1" applyAlignment="1">
      <alignment horizontal="right" vertical="center" wrapText="1"/>
    </xf>
    <xf numFmtId="0" fontId="7" fillId="0" borderId="0" xfId="15" applyFont="1" applyAlignment="1">
      <alignment horizontal="right" vertical="center" wrapText="1"/>
    </xf>
    <xf numFmtId="0" fontId="7" fillId="0" borderId="0" xfId="15" applyFont="1" applyAlignment="1">
      <alignment vertical="center" wrapText="1"/>
    </xf>
    <xf numFmtId="0" fontId="15" fillId="4" borderId="20" xfId="4" applyFont="1" applyFill="1" applyBorder="1" applyAlignment="1">
      <alignment horizontal="center" vertical="center" wrapText="1"/>
    </xf>
    <xf numFmtId="164" fontId="3" fillId="4" borderId="18" xfId="10" applyNumberFormat="1" applyFont="1" applyFill="1" applyBorder="1" applyAlignment="1">
      <alignment horizontal="right" vertical="center" wrapText="1"/>
    </xf>
    <xf numFmtId="0" fontId="3" fillId="2" borderId="20" xfId="4" applyFont="1" applyFill="1" applyBorder="1" applyAlignment="1">
      <alignment horizontal="right" vertical="center" wrapText="1"/>
    </xf>
    <xf numFmtId="164" fontId="3" fillId="0" borderId="2" xfId="4" applyNumberFormat="1" applyFont="1" applyBorder="1" applyAlignment="1">
      <alignment horizontal="right" vertical="center" wrapText="1"/>
    </xf>
    <xf numFmtId="0" fontId="3" fillId="0" borderId="21" xfId="4" applyFont="1" applyBorder="1" applyAlignment="1">
      <alignment vertical="center" wrapText="1"/>
    </xf>
    <xf numFmtId="0" fontId="3" fillId="0" borderId="8" xfId="4" applyFont="1" applyBorder="1" applyAlignment="1">
      <alignment horizontal="center" vertical="center" wrapText="1"/>
    </xf>
    <xf numFmtId="164" fontId="3" fillId="3" borderId="6" xfId="10" applyNumberFormat="1" applyFont="1" applyFill="1" applyBorder="1" applyAlignment="1">
      <alignment vertical="center" wrapText="1"/>
    </xf>
    <xf numFmtId="167" fontId="3" fillId="3" borderId="7" xfId="4" applyNumberFormat="1" applyFont="1" applyFill="1" applyBorder="1" applyAlignment="1">
      <alignment vertical="center" wrapText="1"/>
    </xf>
    <xf numFmtId="0" fontId="3" fillId="3" borderId="8" xfId="4" applyFont="1" applyFill="1" applyBorder="1" applyAlignment="1">
      <alignment horizontal="center" vertical="center" wrapText="1"/>
    </xf>
    <xf numFmtId="0" fontId="16" fillId="7" borderId="6" xfId="15" applyFont="1" applyFill="1" applyBorder="1" applyAlignment="1">
      <alignment vertical="center" wrapText="1"/>
    </xf>
    <xf numFmtId="164" fontId="3" fillId="0" borderId="6" xfId="10" applyNumberFormat="1" applyFont="1" applyBorder="1" applyAlignment="1">
      <alignment horizontal="right" vertical="center" wrapText="1"/>
    </xf>
    <xf numFmtId="2" fontId="3" fillId="0" borderId="7" xfId="16" applyNumberFormat="1" applyFont="1" applyBorder="1" applyAlignment="1">
      <alignment horizontal="center" vertical="center" wrapText="1"/>
    </xf>
    <xf numFmtId="167" fontId="3" fillId="0" borderId="7" xfId="16" applyNumberFormat="1" applyFont="1" applyBorder="1" applyAlignment="1">
      <alignment vertical="center" wrapText="1"/>
    </xf>
    <xf numFmtId="167" fontId="3" fillId="0" borderId="7" xfId="16" applyNumberFormat="1" applyFont="1" applyFill="1" applyBorder="1" applyAlignment="1">
      <alignment vertical="center" wrapText="1"/>
    </xf>
    <xf numFmtId="0" fontId="3" fillId="0" borderId="20" xfId="16" applyFont="1" applyBorder="1" applyAlignment="1">
      <alignment vertical="center"/>
    </xf>
    <xf numFmtId="2" fontId="3" fillId="0" borderId="7" xfId="16" applyNumberFormat="1" applyFont="1" applyFill="1" applyBorder="1" applyAlignment="1">
      <alignment horizontal="center" vertical="center" wrapText="1"/>
    </xf>
    <xf numFmtId="164" fontId="3" fillId="0" borderId="7" xfId="4" applyNumberFormat="1" applyFont="1" applyBorder="1" applyAlignment="1">
      <alignment horizontal="right" vertical="center" wrapText="1"/>
    </xf>
    <xf numFmtId="0" fontId="3" fillId="0" borderId="7" xfId="4" applyFont="1" applyBorder="1" applyAlignment="1">
      <alignment vertical="center"/>
    </xf>
    <xf numFmtId="0" fontId="3" fillId="6" borderId="8" xfId="5" applyFont="1" applyFill="1" applyBorder="1" applyAlignment="1">
      <alignment horizontal="center"/>
    </xf>
    <xf numFmtId="167" fontId="3" fillId="2" borderId="7" xfId="16" applyNumberFormat="1" applyFont="1" applyFill="1" applyBorder="1" applyAlignment="1">
      <alignment vertical="center" wrapText="1"/>
    </xf>
    <xf numFmtId="0" fontId="3" fillId="2" borderId="4" xfId="16" applyFont="1" applyFill="1" applyBorder="1" applyAlignment="1">
      <alignment vertical="center" wrapText="1"/>
    </xf>
    <xf numFmtId="164" fontId="3" fillId="3" borderId="3" xfId="10" applyNumberFormat="1" applyFont="1" applyFill="1" applyBorder="1" applyAlignment="1">
      <alignment vertical="center" wrapText="1"/>
    </xf>
    <xf numFmtId="167" fontId="3" fillId="3" borderId="4" xfId="4" applyNumberFormat="1" applyFont="1" applyFill="1" applyBorder="1" applyAlignment="1">
      <alignment horizontal="center" vertical="center" wrapText="1"/>
    </xf>
    <xf numFmtId="164" fontId="3" fillId="3" borderId="4" xfId="4" applyNumberFormat="1" applyFont="1" applyFill="1" applyBorder="1" applyAlignment="1">
      <alignment vertical="center" wrapText="1"/>
    </xf>
    <xf numFmtId="0" fontId="12" fillId="3" borderId="4" xfId="4" applyFont="1" applyFill="1" applyBorder="1" applyAlignment="1">
      <alignment vertical="center" wrapText="1"/>
    </xf>
    <xf numFmtId="0" fontId="20" fillId="3" borderId="5" xfId="4" applyFont="1" applyFill="1" applyBorder="1" applyAlignment="1">
      <alignment horizontal="center" vertical="center" wrapText="1"/>
    </xf>
    <xf numFmtId="167" fontId="3" fillId="8" borderId="7" xfId="5" applyNumberFormat="1" applyFont="1" applyFill="1" applyBorder="1" applyAlignment="1">
      <alignment vertical="center" wrapText="1"/>
    </xf>
    <xf numFmtId="0" fontId="3" fillId="8" borderId="20" xfId="16" applyFont="1" applyFill="1" applyBorder="1" applyAlignment="1">
      <alignment vertical="center"/>
    </xf>
    <xf numFmtId="164" fontId="3" fillId="0" borderId="7" xfId="4" applyNumberFormat="1" applyFont="1" applyFill="1" applyBorder="1" applyAlignment="1">
      <alignment horizontal="right" vertical="center" wrapText="1"/>
    </xf>
    <xf numFmtId="167" fontId="3" fillId="0" borderId="7" xfId="5" applyNumberFormat="1" applyFont="1" applyFill="1" applyBorder="1" applyAlignment="1">
      <alignment vertical="center" wrapText="1"/>
    </xf>
    <xf numFmtId="0" fontId="3" fillId="0" borderId="20" xfId="16" applyFont="1" applyFill="1" applyBorder="1" applyAlignment="1">
      <alignment vertical="center"/>
    </xf>
    <xf numFmtId="0" fontId="3" fillId="2" borderId="0" xfId="4" applyFont="1" applyFill="1" applyAlignment="1">
      <alignment horizontal="right" vertical="center"/>
    </xf>
    <xf numFmtId="0" fontId="3" fillId="2" borderId="0" xfId="4" applyFont="1" applyFill="1" applyAlignment="1">
      <alignment vertical="center"/>
    </xf>
    <xf numFmtId="44" fontId="4" fillId="2" borderId="0" xfId="1" applyFont="1" applyFill="1" applyAlignment="1">
      <alignment vertical="center"/>
    </xf>
    <xf numFmtId="0" fontId="4" fillId="2" borderId="0" xfId="4" applyFont="1" applyFill="1" applyAlignment="1">
      <alignment horizontal="right" vertical="center"/>
    </xf>
    <xf numFmtId="2" fontId="3" fillId="0" borderId="7" xfId="16" applyNumberFormat="1" applyFont="1" applyFill="1" applyBorder="1" applyAlignment="1">
      <alignment horizontal="center" vertical="center"/>
    </xf>
    <xf numFmtId="164" fontId="3" fillId="0" borderId="7" xfId="4" applyNumberFormat="1" applyFont="1" applyBorder="1" applyAlignment="1">
      <alignment horizontal="right" vertical="center"/>
    </xf>
    <xf numFmtId="167" fontId="3" fillId="0" borderId="7" xfId="5" applyNumberFormat="1" applyFont="1" applyFill="1" applyBorder="1" applyAlignment="1">
      <alignment vertical="center"/>
    </xf>
    <xf numFmtId="0" fontId="3" fillId="2" borderId="20" xfId="16" applyFont="1" applyFill="1" applyBorder="1" applyAlignment="1">
      <alignment vertical="center"/>
    </xf>
    <xf numFmtId="0" fontId="3" fillId="0" borderId="8" xfId="4" applyFont="1" applyBorder="1" applyAlignment="1">
      <alignment horizontal="center" vertical="center"/>
    </xf>
    <xf numFmtId="164" fontId="3" fillId="4" borderId="6" xfId="10" applyNumberFormat="1" applyFont="1" applyFill="1" applyBorder="1" applyAlignment="1">
      <alignment horizontal="right" vertical="center" wrapText="1"/>
    </xf>
    <xf numFmtId="2" fontId="3" fillId="4" borderId="7" xfId="5" applyNumberFormat="1" applyFont="1" applyFill="1" applyBorder="1" applyAlignment="1">
      <alignment horizontal="center" vertical="center" wrapText="1"/>
    </xf>
    <xf numFmtId="167" fontId="3" fillId="4" borderId="7" xfId="15" applyNumberFormat="1" applyFont="1" applyFill="1" applyBorder="1" applyAlignment="1">
      <alignment horizontal="center" vertical="center" wrapText="1"/>
    </xf>
    <xf numFmtId="167" fontId="3" fillId="4" borderId="7" xfId="5" applyNumberFormat="1" applyFont="1" applyFill="1" applyBorder="1" applyAlignment="1">
      <alignment vertical="center" wrapText="1"/>
    </xf>
    <xf numFmtId="0" fontId="3" fillId="4" borderId="7" xfId="5" applyFont="1" applyFill="1" applyBorder="1" applyAlignment="1">
      <alignment vertical="center"/>
    </xf>
    <xf numFmtId="0" fontId="3" fillId="0" borderId="8" xfId="4" applyFont="1" applyFill="1" applyBorder="1" applyAlignment="1">
      <alignment horizontal="center" vertical="center" wrapText="1"/>
    </xf>
    <xf numFmtId="164" fontId="3" fillId="2" borderId="6" xfId="10" applyNumberFormat="1" applyFont="1" applyFill="1" applyBorder="1" applyAlignment="1">
      <alignment horizontal="right" vertical="center" wrapText="1"/>
    </xf>
    <xf numFmtId="2" fontId="3" fillId="2" borderId="7" xfId="5" applyNumberFormat="1" applyFont="1" applyFill="1" applyBorder="1" applyAlignment="1">
      <alignment horizontal="center" vertical="center" wrapText="1"/>
    </xf>
    <xf numFmtId="167" fontId="3" fillId="2" borderId="7" xfId="15" applyNumberFormat="1" applyFont="1" applyFill="1" applyBorder="1" applyAlignment="1">
      <alignment horizontal="center" vertical="center" wrapText="1"/>
    </xf>
    <xf numFmtId="167" fontId="3" fillId="2" borderId="7" xfId="5" applyNumberFormat="1" applyFont="1" applyFill="1" applyBorder="1" applyAlignment="1">
      <alignment vertical="center" wrapText="1"/>
    </xf>
    <xf numFmtId="0" fontId="21" fillId="4" borderId="7" xfId="0" applyFont="1" applyFill="1" applyBorder="1" applyAlignment="1">
      <alignment wrapText="1"/>
    </xf>
    <xf numFmtId="2" fontId="3" fillId="0" borderId="7" xfId="5" applyNumberFormat="1" applyFont="1" applyFill="1" applyBorder="1" applyAlignment="1">
      <alignment horizontal="center" vertical="center" wrapText="1"/>
    </xf>
    <xf numFmtId="167" fontId="3" fillId="0" borderId="7" xfId="15" applyNumberFormat="1" applyFont="1" applyBorder="1" applyAlignment="1">
      <alignment horizontal="center" vertical="center" wrapText="1"/>
    </xf>
    <xf numFmtId="0" fontId="3" fillId="0" borderId="7" xfId="5" applyFont="1" applyFill="1" applyBorder="1" applyAlignment="1">
      <alignment vertical="center"/>
    </xf>
    <xf numFmtId="42" fontId="15" fillId="0" borderId="0" xfId="2" applyFont="1" applyFill="1" applyBorder="1" applyAlignment="1">
      <alignment vertical="center" wrapText="1"/>
    </xf>
    <xf numFmtId="167" fontId="3" fillId="0" borderId="7" xfId="5" applyNumberFormat="1" applyFont="1" applyFill="1" applyBorder="1" applyAlignment="1">
      <alignment horizontal="center" vertical="center" wrapText="1"/>
    </xf>
    <xf numFmtId="0" fontId="3" fillId="0" borderId="7" xfId="16" applyFont="1" applyFill="1" applyBorder="1" applyAlignment="1">
      <alignment vertical="center" wrapText="1"/>
    </xf>
    <xf numFmtId="0" fontId="16" fillId="9" borderId="13" xfId="4" applyFont="1" applyFill="1" applyBorder="1" applyAlignment="1">
      <alignment vertical="center" wrapText="1"/>
    </xf>
    <xf numFmtId="0" fontId="16" fillId="9" borderId="14" xfId="4" applyFont="1" applyFill="1" applyBorder="1" applyAlignment="1">
      <alignment vertical="center" wrapText="1"/>
    </xf>
    <xf numFmtId="0" fontId="12" fillId="2" borderId="15" xfId="4" applyFont="1" applyFill="1" applyBorder="1" applyAlignment="1">
      <alignment vertical="center" wrapText="1"/>
    </xf>
    <xf numFmtId="0" fontId="22" fillId="2" borderId="22" xfId="5" applyFont="1" applyFill="1" applyBorder="1" applyAlignment="1">
      <alignment horizontal="center" vertical="center" wrapText="1"/>
    </xf>
    <xf numFmtId="0" fontId="13" fillId="2" borderId="23" xfId="4" quotePrefix="1" applyFont="1" applyFill="1" applyBorder="1" applyAlignment="1">
      <alignment horizontal="center" vertical="center" wrapText="1"/>
    </xf>
    <xf numFmtId="164" fontId="13" fillId="2" borderId="23" xfId="4" quotePrefix="1" applyNumberFormat="1" applyFont="1" applyFill="1" applyBorder="1" applyAlignment="1">
      <alignment horizontal="center" vertical="center" wrapText="1"/>
    </xf>
    <xf numFmtId="164" fontId="3" fillId="2" borderId="26" xfId="4" applyNumberFormat="1" applyFont="1" applyFill="1" applyBorder="1" applyAlignment="1">
      <alignment horizontal="center" vertical="center" wrapText="1"/>
    </xf>
    <xf numFmtId="0" fontId="3" fillId="2" borderId="27" xfId="4" applyFont="1" applyFill="1" applyBorder="1" applyAlignment="1">
      <alignment horizontal="center" vertical="center" wrapText="1"/>
    </xf>
    <xf numFmtId="164" fontId="3" fillId="2" borderId="27" xfId="4" applyNumberFormat="1" applyFont="1" applyFill="1" applyBorder="1" applyAlignment="1">
      <alignment horizontal="center" vertical="center" wrapText="1"/>
    </xf>
    <xf numFmtId="164" fontId="3" fillId="2" borderId="30" xfId="4" applyNumberFormat="1" applyFont="1" applyFill="1" applyBorder="1" applyAlignment="1">
      <alignment horizontal="center" vertical="center" wrapText="1"/>
    </xf>
    <xf numFmtId="0" fontId="3" fillId="2" borderId="31" xfId="4" applyFont="1" applyFill="1" applyBorder="1" applyAlignment="1">
      <alignment horizontal="center" vertical="center" wrapText="1"/>
    </xf>
    <xf numFmtId="164" fontId="3" fillId="2" borderId="31" xfId="4" applyNumberFormat="1" applyFont="1" applyFill="1" applyBorder="1" applyAlignment="1">
      <alignment horizontal="center" vertical="center" wrapText="1"/>
    </xf>
    <xf numFmtId="164" fontId="24" fillId="2" borderId="30" xfId="4" applyNumberFormat="1" applyFont="1" applyFill="1" applyBorder="1" applyAlignment="1">
      <alignment vertical="center" wrapText="1"/>
    </xf>
    <xf numFmtId="0" fontId="24" fillId="2" borderId="34" xfId="4" applyFont="1" applyFill="1" applyBorder="1" applyAlignment="1">
      <alignment vertical="center" wrapText="1"/>
    </xf>
    <xf numFmtId="164" fontId="24" fillId="2" borderId="34" xfId="4" applyNumberFormat="1" applyFont="1" applyFill="1" applyBorder="1" applyAlignment="1">
      <alignment vertical="center" wrapText="1"/>
    </xf>
    <xf numFmtId="0" fontId="12" fillId="2" borderId="33" xfId="4" applyFont="1" applyFill="1" applyBorder="1" applyAlignment="1">
      <alignment vertical="center" wrapText="1"/>
    </xf>
    <xf numFmtId="0" fontId="12" fillId="2" borderId="33" xfId="4" applyFont="1" applyFill="1" applyBorder="1" applyAlignment="1">
      <alignment horizontal="center" vertical="center" wrapText="1"/>
    </xf>
    <xf numFmtId="0" fontId="12" fillId="2" borderId="7" xfId="4" applyFont="1" applyFill="1" applyBorder="1" applyAlignment="1">
      <alignment horizontal="center" vertical="center" wrapText="1"/>
    </xf>
    <xf numFmtId="164" fontId="3" fillId="2" borderId="30" xfId="4" applyNumberFormat="1" applyFont="1" applyFill="1" applyBorder="1" applyAlignment="1">
      <alignment vertical="center" wrapText="1"/>
    </xf>
    <xf numFmtId="0" fontId="3" fillId="2" borderId="34" xfId="4" applyFont="1" applyFill="1" applyBorder="1" applyAlignment="1">
      <alignment vertical="center" wrapText="1"/>
    </xf>
    <xf numFmtId="164" fontId="3" fillId="2" borderId="34" xfId="4" applyNumberFormat="1" applyFont="1" applyFill="1" applyBorder="1" applyAlignment="1">
      <alignment horizontal="justify" vertical="center" wrapText="1"/>
    </xf>
    <xf numFmtId="0" fontId="3" fillId="2" borderId="34" xfId="4" applyFont="1" applyFill="1" applyBorder="1" applyAlignment="1">
      <alignment horizontal="center" vertical="center" wrapText="1"/>
    </xf>
    <xf numFmtId="0" fontId="3" fillId="2" borderId="33" xfId="4" applyFont="1" applyFill="1" applyBorder="1" applyAlignment="1">
      <alignment horizontal="center" vertical="center" wrapText="1"/>
    </xf>
    <xf numFmtId="164" fontId="26" fillId="2" borderId="0" xfId="4" applyNumberFormat="1" applyFont="1" applyFill="1" applyAlignment="1">
      <alignment vertical="center" wrapText="1"/>
    </xf>
    <xf numFmtId="44" fontId="27" fillId="2" borderId="0" xfId="1" applyFont="1" applyFill="1" applyAlignment="1">
      <alignment vertical="center" wrapText="1"/>
    </xf>
    <xf numFmtId="0" fontId="3" fillId="3" borderId="37" xfId="4" applyFont="1" applyFill="1" applyBorder="1" applyAlignment="1">
      <alignment vertical="center" wrapText="1"/>
    </xf>
    <xf numFmtId="0" fontId="12" fillId="4" borderId="27" xfId="4" applyFont="1" applyFill="1" applyBorder="1" applyAlignment="1">
      <alignment horizontal="left" vertical="center" wrapText="1"/>
    </xf>
    <xf numFmtId="164" fontId="29" fillId="4" borderId="18" xfId="9" applyNumberFormat="1" applyFont="1" applyFill="1" applyBorder="1" applyAlignment="1">
      <alignment vertical="center" wrapText="1"/>
    </xf>
    <xf numFmtId="0" fontId="12" fillId="4" borderId="27" xfId="4" applyFont="1" applyFill="1" applyBorder="1" applyAlignment="1">
      <alignment horizontal="left" vertical="center"/>
    </xf>
    <xf numFmtId="164" fontId="29" fillId="3" borderId="13" xfId="9" applyNumberFormat="1" applyFont="1" applyFill="1" applyBorder="1" applyAlignment="1">
      <alignment vertical="center" wrapText="1"/>
    </xf>
    <xf numFmtId="164" fontId="29" fillId="3" borderId="6" xfId="9" applyNumberFormat="1" applyFont="1" applyFill="1" applyBorder="1" applyAlignment="1">
      <alignment vertical="center" wrapText="1"/>
    </xf>
    <xf numFmtId="164" fontId="29" fillId="4" borderId="6" xfId="9" applyNumberFormat="1" applyFont="1" applyFill="1" applyBorder="1" applyAlignment="1">
      <alignment vertical="center" wrapText="1"/>
    </xf>
    <xf numFmtId="164" fontId="29" fillId="3" borderId="6" xfId="8" applyNumberFormat="1" applyFont="1" applyFill="1" applyBorder="1" applyAlignment="1">
      <alignment vertical="center" wrapText="1"/>
    </xf>
    <xf numFmtId="164" fontId="29" fillId="3" borderId="7" xfId="10" applyNumberFormat="1" applyFont="1" applyFill="1" applyBorder="1" applyAlignment="1">
      <alignment horizontal="right" vertical="center" wrapText="1"/>
    </xf>
    <xf numFmtId="164" fontId="30" fillId="4" borderId="6" xfId="10" applyNumberFormat="1" applyFont="1" applyFill="1" applyBorder="1" applyAlignment="1">
      <alignment vertical="center" wrapText="1"/>
    </xf>
    <xf numFmtId="0" fontId="3" fillId="2" borderId="7" xfId="4" applyFont="1" applyFill="1" applyBorder="1" applyAlignment="1">
      <alignment horizontal="center" vertical="center" wrapText="1"/>
    </xf>
    <xf numFmtId="167" fontId="3" fillId="0" borderId="16" xfId="5" applyNumberFormat="1" applyFont="1" applyFill="1" applyBorder="1" applyAlignment="1">
      <alignment horizontal="center" vertical="center" wrapText="1"/>
    </xf>
    <xf numFmtId="164" fontId="3" fillId="0" borderId="16" xfId="4" applyNumberFormat="1" applyFont="1" applyBorder="1" applyAlignment="1">
      <alignment horizontal="right" vertical="center" wrapText="1"/>
    </xf>
    <xf numFmtId="2" fontId="3" fillId="0" borderId="16" xfId="5" applyNumberFormat="1" applyFont="1" applyFill="1" applyBorder="1" applyAlignment="1">
      <alignment horizontal="center" vertical="center" wrapText="1"/>
    </xf>
    <xf numFmtId="164" fontId="3" fillId="3" borderId="3" xfId="10" applyNumberFormat="1" applyFont="1" applyFill="1" applyBorder="1" applyAlignment="1">
      <alignment horizontal="right" vertical="center" wrapText="1"/>
    </xf>
    <xf numFmtId="0" fontId="3" fillId="2" borderId="7" xfId="4" applyFont="1" applyFill="1" applyBorder="1" applyAlignment="1">
      <alignment horizontal="right" vertical="center" wrapText="1"/>
    </xf>
    <xf numFmtId="0" fontId="3" fillId="2" borderId="7" xfId="4" applyFont="1" applyFill="1" applyBorder="1" applyAlignment="1">
      <alignment horizontal="left" vertical="center" wrapText="1"/>
    </xf>
    <xf numFmtId="167" fontId="3" fillId="3" borderId="7" xfId="5" applyNumberFormat="1" applyFont="1" applyFill="1" applyBorder="1" applyAlignment="1">
      <alignment vertical="center" wrapText="1"/>
    </xf>
    <xf numFmtId="167" fontId="3" fillId="3" borderId="7" xfId="15" applyNumberFormat="1" applyFont="1" applyFill="1" applyBorder="1" applyAlignment="1">
      <alignment horizontal="center" vertical="center" wrapText="1"/>
    </xf>
    <xf numFmtId="2" fontId="3" fillId="3" borderId="7" xfId="5" applyNumberFormat="1" applyFont="1" applyFill="1" applyBorder="1" applyAlignment="1">
      <alignment horizontal="center" vertical="center" wrapText="1"/>
    </xf>
    <xf numFmtId="164" fontId="30" fillId="3" borderId="6" xfId="10" applyNumberFormat="1" applyFont="1" applyFill="1" applyBorder="1" applyAlignment="1">
      <alignment horizontal="right" vertical="center" wrapText="1"/>
    </xf>
    <xf numFmtId="0" fontId="3" fillId="2" borderId="8" xfId="4" applyFont="1" applyFill="1" applyBorder="1" applyAlignment="1">
      <alignment horizontal="center" vertical="center" wrapText="1"/>
    </xf>
    <xf numFmtId="0" fontId="3" fillId="2" borderId="7" xfId="4" applyFont="1" applyFill="1" applyBorder="1" applyAlignment="1">
      <alignment horizontal="center" vertical="center" wrapText="1"/>
    </xf>
    <xf numFmtId="0" fontId="3" fillId="2" borderId="33" xfId="4" applyFont="1" applyFill="1" applyBorder="1" applyAlignment="1">
      <alignment horizontal="center" vertical="center" wrapText="1"/>
    </xf>
    <xf numFmtId="0" fontId="25" fillId="2" borderId="29" xfId="4" applyFont="1" applyFill="1" applyBorder="1" applyAlignment="1">
      <alignment horizontal="center" vertical="center" wrapText="1"/>
    </xf>
    <xf numFmtId="0" fontId="25" fillId="2" borderId="0" xfId="4" applyFont="1" applyFill="1" applyBorder="1" applyAlignment="1">
      <alignment horizontal="center" vertical="center" wrapText="1"/>
    </xf>
    <xf numFmtId="0" fontId="25" fillId="2" borderId="22" xfId="4" applyFont="1" applyFill="1" applyBorder="1" applyAlignment="1">
      <alignment horizontal="center" vertical="center" wrapText="1"/>
    </xf>
    <xf numFmtId="0" fontId="12" fillId="2" borderId="16" xfId="4" applyFont="1" applyFill="1" applyBorder="1" applyAlignment="1">
      <alignment horizontal="center" vertical="center" wrapText="1"/>
    </xf>
    <xf numFmtId="0" fontId="12" fillId="2" borderId="27" xfId="4" applyFont="1" applyFill="1" applyBorder="1" applyAlignment="1">
      <alignment horizontal="center" vertical="center" wrapText="1"/>
    </xf>
    <xf numFmtId="0" fontId="12" fillId="2" borderId="29" xfId="18" applyFont="1" applyFill="1" applyBorder="1" applyAlignment="1">
      <alignment horizontal="center" vertical="center"/>
    </xf>
    <xf numFmtId="0" fontId="12" fillId="2" borderId="0" xfId="18" applyFont="1" applyFill="1" applyAlignment="1">
      <alignment horizontal="center" vertical="center"/>
    </xf>
    <xf numFmtId="0" fontId="12" fillId="2" borderId="22" xfId="18" applyFont="1" applyFill="1" applyBorder="1" applyAlignment="1">
      <alignment horizontal="center" vertical="center"/>
    </xf>
    <xf numFmtId="0" fontId="12" fillId="4" borderId="29" xfId="18" applyFont="1" applyFill="1" applyBorder="1" applyAlignment="1">
      <alignment horizontal="center" vertical="center"/>
    </xf>
    <xf numFmtId="0" fontId="12" fillId="4" borderId="0" xfId="18" applyFont="1" applyFill="1" applyAlignment="1">
      <alignment horizontal="center" vertical="center"/>
    </xf>
    <xf numFmtId="0" fontId="12" fillId="4" borderId="22" xfId="18" applyFont="1" applyFill="1" applyBorder="1" applyAlignment="1">
      <alignment horizontal="center" vertical="center"/>
    </xf>
    <xf numFmtId="0" fontId="12" fillId="0" borderId="29" xfId="17" applyFont="1" applyBorder="1" applyAlignment="1">
      <alignment horizontal="center" vertical="center" wrapText="1"/>
    </xf>
    <xf numFmtId="0" fontId="12" fillId="0" borderId="0" xfId="17" applyFont="1" applyAlignment="1">
      <alignment horizontal="center" vertical="center" wrapText="1"/>
    </xf>
    <xf numFmtId="0" fontId="12" fillId="0" borderId="22" xfId="17" applyFont="1" applyBorder="1" applyAlignment="1">
      <alignment horizontal="center" vertical="center" wrapText="1"/>
    </xf>
    <xf numFmtId="0" fontId="12" fillId="2" borderId="29" xfId="17" applyFont="1" applyFill="1" applyBorder="1" applyAlignment="1">
      <alignment horizontal="center" vertical="center" wrapText="1"/>
    </xf>
    <xf numFmtId="0" fontId="12" fillId="2" borderId="0" xfId="17" applyFont="1" applyFill="1" applyAlignment="1">
      <alignment horizontal="center" vertical="center" wrapText="1"/>
    </xf>
    <xf numFmtId="0" fontId="12" fillId="2" borderId="22" xfId="17" applyFont="1" applyFill="1" applyBorder="1" applyAlignment="1">
      <alignment horizontal="center" vertical="center" wrapText="1"/>
    </xf>
    <xf numFmtId="0" fontId="12" fillId="2" borderId="34" xfId="4" applyFont="1" applyFill="1" applyBorder="1" applyAlignment="1">
      <alignment horizontal="center" vertical="center" wrapText="1"/>
    </xf>
    <xf numFmtId="0" fontId="12" fillId="2" borderId="30" xfId="4" applyFont="1" applyFill="1" applyBorder="1" applyAlignment="1">
      <alignment horizontal="center" vertical="center" wrapText="1"/>
    </xf>
    <xf numFmtId="0" fontId="12" fillId="3" borderId="7" xfId="4" applyFont="1" applyFill="1" applyBorder="1" applyAlignment="1">
      <alignment horizontal="left" vertical="center" wrapText="1"/>
    </xf>
    <xf numFmtId="0" fontId="12" fillId="3" borderId="11" xfId="4" applyFont="1" applyFill="1" applyBorder="1" applyAlignment="1">
      <alignment horizontal="left" vertical="center" wrapText="1"/>
    </xf>
    <xf numFmtId="0" fontId="3" fillId="2" borderId="33" xfId="4" applyFont="1" applyFill="1" applyBorder="1" applyAlignment="1">
      <alignment horizontal="center" vertical="center" wrapText="1"/>
    </xf>
    <xf numFmtId="0" fontId="3" fillId="2" borderId="32" xfId="4" applyFont="1" applyFill="1" applyBorder="1" applyAlignment="1">
      <alignment horizontal="center" vertical="center" wrapText="1"/>
    </xf>
    <xf numFmtId="0" fontId="3" fillId="2" borderId="29" xfId="4" applyFont="1" applyFill="1" applyBorder="1" applyAlignment="1">
      <alignment horizontal="center" vertical="center" wrapText="1"/>
    </xf>
    <xf numFmtId="0" fontId="3" fillId="2" borderId="28" xfId="4" applyFont="1" applyFill="1" applyBorder="1" applyAlignment="1">
      <alignment horizontal="center" vertical="center" wrapText="1"/>
    </xf>
    <xf numFmtId="0" fontId="3" fillId="2" borderId="25" xfId="4" applyFont="1" applyFill="1" applyBorder="1" applyAlignment="1">
      <alignment horizontal="center" vertical="center" wrapText="1"/>
    </xf>
    <xf numFmtId="0" fontId="3" fillId="2" borderId="24" xfId="4" applyFont="1" applyFill="1" applyBorder="1" applyAlignment="1">
      <alignment horizontal="center" vertical="center" wrapText="1"/>
    </xf>
    <xf numFmtId="0" fontId="12" fillId="3" borderId="6" xfId="4" applyFont="1" applyFill="1" applyBorder="1" applyAlignment="1">
      <alignment horizontal="left" vertical="center" wrapText="1"/>
    </xf>
    <xf numFmtId="0" fontId="16" fillId="7" borderId="8" xfId="15" applyFont="1" applyFill="1" applyBorder="1" applyAlignment="1">
      <alignment horizontal="left" vertical="center" wrapText="1"/>
    </xf>
    <xf numFmtId="0" fontId="16" fillId="7" borderId="7" xfId="15" applyFont="1" applyFill="1" applyBorder="1" applyAlignment="1">
      <alignment horizontal="left" vertical="center" wrapText="1"/>
    </xf>
    <xf numFmtId="0" fontId="12" fillId="2" borderId="7" xfId="4" applyFont="1" applyFill="1" applyBorder="1" applyAlignment="1">
      <alignment horizontal="left" vertical="center" wrapText="1"/>
    </xf>
    <xf numFmtId="0" fontId="11" fillId="2" borderId="10" xfId="7" applyFont="1" applyFill="1" applyBorder="1" applyAlignment="1">
      <alignment horizontal="left" vertical="center" wrapText="1"/>
    </xf>
    <xf numFmtId="0" fontId="11" fillId="2" borderId="9" xfId="7" applyFont="1" applyFill="1" applyBorder="1" applyAlignment="1">
      <alignment horizontal="left" vertical="center" wrapText="1"/>
    </xf>
    <xf numFmtId="0" fontId="10" fillId="2" borderId="5" xfId="5" applyFont="1" applyFill="1" applyBorder="1" applyAlignment="1">
      <alignment horizontal="justify" vertical="center" wrapText="1"/>
    </xf>
    <xf numFmtId="0" fontId="10" fillId="2" borderId="4" xfId="5" applyFont="1" applyFill="1" applyBorder="1" applyAlignment="1">
      <alignment horizontal="justify" vertical="center" wrapText="1"/>
    </xf>
    <xf numFmtId="0" fontId="10" fillId="2" borderId="3" xfId="5" applyFont="1" applyFill="1" applyBorder="1" applyAlignment="1">
      <alignment horizontal="justify" vertical="center" wrapText="1"/>
    </xf>
    <xf numFmtId="0" fontId="3" fillId="2" borderId="8" xfId="4" applyFont="1" applyFill="1" applyBorder="1" applyAlignment="1">
      <alignment horizontal="center" vertical="center" wrapText="1"/>
    </xf>
    <xf numFmtId="0" fontId="3" fillId="2" borderId="7" xfId="4" applyFont="1" applyFill="1" applyBorder="1" applyAlignment="1">
      <alignment horizontal="center" vertical="center" wrapText="1"/>
    </xf>
    <xf numFmtId="169" fontId="3" fillId="2" borderId="7" xfId="4" applyNumberFormat="1" applyFont="1" applyFill="1" applyBorder="1" applyAlignment="1">
      <alignment horizontal="center" vertical="center" wrapText="1"/>
    </xf>
    <xf numFmtId="0" fontId="12" fillId="3" borderId="14" xfId="4" applyFont="1" applyFill="1" applyBorder="1" applyAlignment="1">
      <alignment horizontal="left" vertical="center" wrapText="1"/>
    </xf>
    <xf numFmtId="0" fontId="12" fillId="4" borderId="7" xfId="4" applyFont="1" applyFill="1" applyBorder="1" applyAlignment="1">
      <alignment horizontal="left" vertical="center" wrapText="1"/>
    </xf>
    <xf numFmtId="0" fontId="5" fillId="0" borderId="1" xfId="5" applyNumberFormat="1" applyFont="1" applyFill="1" applyBorder="1" applyAlignment="1">
      <alignment horizontal="center" vertical="center" wrapText="1"/>
    </xf>
    <xf numFmtId="0" fontId="10" fillId="0" borderId="8" xfId="5" applyFont="1" applyFill="1" applyBorder="1" applyAlignment="1">
      <alignment horizontal="justify" vertical="center" wrapText="1"/>
    </xf>
    <xf numFmtId="0" fontId="10" fillId="0" borderId="7" xfId="5" applyFont="1" applyFill="1" applyBorder="1" applyAlignment="1">
      <alignment horizontal="justify" vertical="center" wrapText="1"/>
    </xf>
    <xf numFmtId="0" fontId="10" fillId="0" borderId="6" xfId="5" applyFont="1" applyFill="1" applyBorder="1" applyAlignment="1">
      <alignment horizontal="justify" vertical="center" wrapText="1"/>
    </xf>
    <xf numFmtId="0" fontId="10" fillId="2" borderId="5" xfId="5" applyFont="1" applyFill="1" applyBorder="1" applyAlignment="1">
      <alignment horizontal="left" vertical="center" wrapText="1"/>
    </xf>
    <xf numFmtId="0" fontId="10" fillId="2" borderId="4" xfId="5" applyFont="1" applyFill="1" applyBorder="1" applyAlignment="1">
      <alignment horizontal="left" vertical="center" wrapText="1"/>
    </xf>
    <xf numFmtId="0" fontId="10" fillId="2" borderId="3" xfId="5" applyFont="1" applyFill="1" applyBorder="1" applyAlignment="1">
      <alignment horizontal="left" vertical="center" wrapText="1"/>
    </xf>
    <xf numFmtId="164" fontId="3" fillId="2" borderId="0" xfId="4" applyNumberFormat="1" applyFont="1" applyFill="1" applyAlignment="1">
      <alignment horizontal="left" vertical="center" wrapText="1"/>
    </xf>
    <xf numFmtId="0" fontId="29" fillId="4" borderId="29" xfId="18" applyFont="1" applyFill="1" applyBorder="1" applyAlignment="1">
      <alignment horizontal="center" vertical="center"/>
    </xf>
    <xf numFmtId="0" fontId="29" fillId="4" borderId="0" xfId="18" applyFont="1" applyFill="1" applyAlignment="1">
      <alignment horizontal="center" vertical="center"/>
    </xf>
    <xf numFmtId="0" fontId="29" fillId="4" borderId="22" xfId="18" applyFont="1" applyFill="1" applyBorder="1" applyAlignment="1">
      <alignment horizontal="center" vertical="center"/>
    </xf>
    <xf numFmtId="0" fontId="28" fillId="2" borderId="35" xfId="17" applyFont="1" applyFill="1" applyBorder="1" applyAlignment="1">
      <alignment horizontal="center" vertical="center" wrapText="1"/>
    </xf>
    <xf numFmtId="0" fontId="28" fillId="2" borderId="36" xfId="17" applyFont="1" applyFill="1" applyBorder="1" applyAlignment="1">
      <alignment horizontal="center" vertical="center" wrapText="1"/>
    </xf>
    <xf numFmtId="0" fontId="28" fillId="2" borderId="19" xfId="17" applyFont="1" applyFill="1" applyBorder="1" applyAlignment="1">
      <alignment horizontal="center" vertical="center" wrapText="1"/>
    </xf>
  </cellXfs>
  <cellStyles count="19">
    <cellStyle name="Millares 2 2 2 2" xfId="10"/>
    <cellStyle name="Millares 2 2 5" xfId="13"/>
    <cellStyle name="Moneda" xfId="1" builtinId="4"/>
    <cellStyle name="Moneda [0]" xfId="2" builtinId="7"/>
    <cellStyle name="Moneda 3 2" xfId="9"/>
    <cellStyle name="Moneda 3 4" xfId="8"/>
    <cellStyle name="Normal" xfId="0" builtinId="0"/>
    <cellStyle name="Normal 10 3" xfId="7"/>
    <cellStyle name="Normal 10 5 2" xfId="18"/>
    <cellStyle name="Normal 2 3" xfId="17"/>
    <cellStyle name="Normal 3 11 2" xfId="5"/>
    <cellStyle name="Normal 3 2" xfId="4"/>
    <cellStyle name="Normal 3 2 2" xfId="15"/>
    <cellStyle name="Normal 3 2 3" xfId="11"/>
    <cellStyle name="Normal 3 3" xfId="16"/>
    <cellStyle name="Normal 3 4 10" xfId="12"/>
    <cellStyle name="Normal_ESTABLECIMIENTO Y MANTENIMIENTO 2" xfId="6"/>
    <cellStyle name="Porcentaje" xfId="3" builtinId="5"/>
    <cellStyle name="Porcentaje 2 2"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haredStrings" Target="sharedStrings.xml"/><Relationship Id="rId5" Type="http://schemas.openxmlformats.org/officeDocument/2006/relationships/externalLink" Target="externalLinks/externalLink2.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459398</xdr:colOff>
      <xdr:row>1</xdr:row>
      <xdr:rowOff>161924</xdr:rowOff>
    </xdr:from>
    <xdr:ext cx="1577340" cy="678934"/>
    <xdr:pic>
      <xdr:nvPicPr>
        <xdr:cNvPr id="2" name="Imagen 1">
          <a:extLst>
            <a:ext uri="{FF2B5EF4-FFF2-40B4-BE49-F238E27FC236}">
              <a16:creationId xmlns:a16="http://schemas.microsoft.com/office/drawing/2014/main" id="{588C98F5-ACC8-47C7-A73C-D3A14695A58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7598" y="352424"/>
          <a:ext cx="1577340" cy="678934"/>
        </a:xfrm>
        <a:prstGeom prst="rect">
          <a:avLst/>
        </a:prstGeom>
        <a:noFill/>
        <a:ln>
          <a:noFill/>
        </a:ln>
      </xdr:spPr>
    </xdr:pic>
    <xdr:clientData/>
  </xdr:oneCellAnchor>
  <xdr:oneCellAnchor>
    <xdr:from>
      <xdr:col>5</xdr:col>
      <xdr:colOff>662392</xdr:colOff>
      <xdr:row>1</xdr:row>
      <xdr:rowOff>86139</xdr:rowOff>
    </xdr:from>
    <xdr:ext cx="1669906" cy="630611"/>
    <xdr:pic>
      <xdr:nvPicPr>
        <xdr:cNvPr id="3" name="Imagen 2">
          <a:extLst>
            <a:ext uri="{FF2B5EF4-FFF2-40B4-BE49-F238E27FC236}">
              <a16:creationId xmlns:a16="http://schemas.microsoft.com/office/drawing/2014/main" id="{89B9A676-0C28-4D1E-807B-8536E7F275A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53392" y="276639"/>
          <a:ext cx="1669906" cy="63061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459398</xdr:colOff>
      <xdr:row>1</xdr:row>
      <xdr:rowOff>161924</xdr:rowOff>
    </xdr:from>
    <xdr:ext cx="1577340" cy="678934"/>
    <xdr:pic>
      <xdr:nvPicPr>
        <xdr:cNvPr id="2" name="Imagen 1">
          <a:extLst>
            <a:ext uri="{FF2B5EF4-FFF2-40B4-BE49-F238E27FC236}">
              <a16:creationId xmlns:a16="http://schemas.microsoft.com/office/drawing/2014/main" id="{809245AA-CCE6-4E03-9890-DA600AE5D82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77340" cy="678934"/>
        </a:xfrm>
        <a:prstGeom prst="rect">
          <a:avLst/>
        </a:prstGeom>
        <a:noFill/>
        <a:ln>
          <a:noFill/>
        </a:ln>
      </xdr:spPr>
    </xdr:pic>
    <xdr:clientData/>
  </xdr:oneCellAnchor>
  <xdr:oneCellAnchor>
    <xdr:from>
      <xdr:col>5</xdr:col>
      <xdr:colOff>662392</xdr:colOff>
      <xdr:row>1</xdr:row>
      <xdr:rowOff>86139</xdr:rowOff>
    </xdr:from>
    <xdr:ext cx="1669906" cy="630611"/>
    <xdr:pic>
      <xdr:nvPicPr>
        <xdr:cNvPr id="3" name="Imagen 2">
          <a:extLst>
            <a:ext uri="{FF2B5EF4-FFF2-40B4-BE49-F238E27FC236}">
              <a16:creationId xmlns:a16="http://schemas.microsoft.com/office/drawing/2014/main" id="{6DC79EDF-94EA-4CD2-9097-2F89F678D4C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15592" y="229014"/>
          <a:ext cx="1669906" cy="63061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459398</xdr:colOff>
      <xdr:row>1</xdr:row>
      <xdr:rowOff>161924</xdr:rowOff>
    </xdr:from>
    <xdr:ext cx="1577340" cy="678934"/>
    <xdr:pic>
      <xdr:nvPicPr>
        <xdr:cNvPr id="2" name="Imagen 1">
          <a:extLst>
            <a:ext uri="{FF2B5EF4-FFF2-40B4-BE49-F238E27FC236}">
              <a16:creationId xmlns:a16="http://schemas.microsoft.com/office/drawing/2014/main" id="{809245AA-CCE6-4E03-9890-DA600AE5D82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4173" y="304799"/>
          <a:ext cx="1577340" cy="678934"/>
        </a:xfrm>
        <a:prstGeom prst="rect">
          <a:avLst/>
        </a:prstGeom>
        <a:noFill/>
        <a:ln>
          <a:noFill/>
        </a:ln>
      </xdr:spPr>
    </xdr:pic>
    <xdr:clientData/>
  </xdr:oneCellAnchor>
  <xdr:oneCellAnchor>
    <xdr:from>
      <xdr:col>5</xdr:col>
      <xdr:colOff>662392</xdr:colOff>
      <xdr:row>1</xdr:row>
      <xdr:rowOff>86139</xdr:rowOff>
    </xdr:from>
    <xdr:ext cx="1669906" cy="630611"/>
    <xdr:pic>
      <xdr:nvPicPr>
        <xdr:cNvPr id="3" name="Imagen 2">
          <a:extLst>
            <a:ext uri="{FF2B5EF4-FFF2-40B4-BE49-F238E27FC236}">
              <a16:creationId xmlns:a16="http://schemas.microsoft.com/office/drawing/2014/main" id="{6DC79EDF-94EA-4CD2-9097-2F89F678D4C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34592" y="229014"/>
          <a:ext cx="1669906" cy="63061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Item"/>
      <sheetName val="General"/>
      <sheetName val="SEPTIEMBRE"/>
      <sheetName val="FOR-TECGIN-0331_PAG2"/>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sheetData sheetId="127"/>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Datos"/>
      <sheetName val="Res-Accide-10"/>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CONT_ADI"/>
      <sheetName val="Insumos"/>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ow r="6">
          <cell r="D6" t="str">
            <v>Base tratada con asfalto (BTA)</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row r="6">
          <cell r="D6">
            <v>0</v>
          </cell>
        </row>
      </sheetData>
      <sheetData sheetId="72">
        <row r="6">
          <cell r="D6">
            <v>43666</v>
          </cell>
        </row>
      </sheetData>
      <sheetData sheetId="73">
        <row r="6">
          <cell r="D6">
            <v>43666</v>
          </cell>
        </row>
      </sheetData>
      <sheetData sheetId="74">
        <row r="10">
          <cell r="M10">
            <v>1302940.7487084535</v>
          </cell>
        </row>
      </sheetData>
      <sheetData sheetId="75">
        <row r="6">
          <cell r="D6">
            <v>43666</v>
          </cell>
        </row>
      </sheetData>
      <sheetData sheetId="76">
        <row r="10">
          <cell r="M10">
            <v>1302940.7487084535</v>
          </cell>
        </row>
      </sheetData>
      <sheetData sheetId="77">
        <row r="6">
          <cell r="D6">
            <v>0</v>
          </cell>
        </row>
      </sheetData>
      <sheetData sheetId="78">
        <row r="10">
          <cell r="M10">
            <v>1302940.7487084535</v>
          </cell>
        </row>
      </sheetData>
      <sheetData sheetId="79">
        <row r="6">
          <cell r="D6">
            <v>0</v>
          </cell>
        </row>
      </sheetData>
      <sheetData sheetId="80"/>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row r="6">
          <cell r="D6">
            <v>0</v>
          </cell>
        </row>
      </sheetData>
      <sheetData sheetId="92"/>
      <sheetData sheetId="93"/>
      <sheetData sheetId="94">
        <row r="6">
          <cell r="D6">
            <v>0</v>
          </cell>
        </row>
      </sheetData>
      <sheetData sheetId="95">
        <row r="10">
          <cell r="M10">
            <v>1302940.7487084535</v>
          </cell>
        </row>
      </sheetData>
      <sheetData sheetId="96"/>
      <sheetData sheetId="97"/>
      <sheetData sheetId="98">
        <row r="6">
          <cell r="D6">
            <v>0</v>
          </cell>
        </row>
      </sheetData>
      <sheetData sheetId="99"/>
      <sheetData sheetId="100"/>
      <sheetData sheetId="101"/>
      <sheetData sheetId="102">
        <row r="6">
          <cell r="D6">
            <v>0</v>
          </cell>
        </row>
      </sheetData>
      <sheetData sheetId="103"/>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row r="6">
          <cell r="D6">
            <v>0</v>
          </cell>
        </row>
      </sheetData>
      <sheetData sheetId="126">
        <row r="6">
          <cell r="D6">
            <v>43666</v>
          </cell>
        </row>
      </sheetData>
      <sheetData sheetId="127">
        <row r="6">
          <cell r="D6">
            <v>0</v>
          </cell>
        </row>
      </sheetData>
      <sheetData sheetId="128"/>
      <sheetData sheetId="129">
        <row r="6">
          <cell r="D6">
            <v>0</v>
          </cell>
        </row>
      </sheetData>
      <sheetData sheetId="130">
        <row r="10">
          <cell r="M10">
            <v>1302940.7487084535</v>
          </cell>
        </row>
      </sheetData>
      <sheetData sheetId="131">
        <row r="6">
          <cell r="D6">
            <v>0</v>
          </cell>
        </row>
      </sheetData>
      <sheetData sheetId="132">
        <row r="6">
          <cell r="D6">
            <v>43666</v>
          </cell>
        </row>
      </sheetData>
      <sheetData sheetId="133">
        <row r="10">
          <cell r="M10">
            <v>1302940.7487084535</v>
          </cell>
        </row>
      </sheetData>
      <sheetData sheetId="134">
        <row r="6">
          <cell r="D6">
            <v>0</v>
          </cell>
        </row>
      </sheetData>
      <sheetData sheetId="135">
        <row r="6">
          <cell r="D6">
            <v>0</v>
          </cell>
        </row>
      </sheetData>
      <sheetData sheetId="136">
        <row r="6">
          <cell r="D6">
            <v>0</v>
          </cell>
        </row>
      </sheetData>
      <sheetData sheetId="137">
        <row r="10">
          <cell r="M10">
            <v>1302940.7487084535</v>
          </cell>
        </row>
      </sheetData>
      <sheetData sheetId="138">
        <row r="6">
          <cell r="D6">
            <v>43666</v>
          </cell>
        </row>
      </sheetData>
      <sheetData sheetId="139"/>
      <sheetData sheetId="140">
        <row r="6">
          <cell r="D6">
            <v>43666</v>
          </cell>
        </row>
      </sheetData>
      <sheetData sheetId="141">
        <row r="10">
          <cell r="M10">
            <v>1302940.7487084535</v>
          </cell>
        </row>
      </sheetData>
      <sheetData sheetId="142"/>
      <sheetData sheetId="143">
        <row r="6">
          <cell r="D6" t="str">
            <v>Base tratada con asfalto (BTA)</v>
          </cell>
        </row>
      </sheetData>
      <sheetData sheetId="144">
        <row r="6">
          <cell r="D6" t="str">
            <v>Base tratada con asfalto (BTA)</v>
          </cell>
        </row>
      </sheetData>
      <sheetData sheetId="145"/>
      <sheetData sheetId="146"/>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sheetData sheetId="152" refreshError="1"/>
      <sheetData sheetId="153">
        <row r="6">
          <cell r="D6">
            <v>43666</v>
          </cell>
        </row>
      </sheetData>
      <sheetData sheetId="154">
        <row r="6">
          <cell r="D6">
            <v>43666</v>
          </cell>
        </row>
      </sheetData>
      <sheetData sheetId="155">
        <row r="6">
          <cell r="D6">
            <v>43666</v>
          </cell>
        </row>
      </sheetData>
      <sheetData sheetId="156">
        <row r="10">
          <cell r="M10">
            <v>1302940.7487084535</v>
          </cell>
        </row>
      </sheetData>
      <sheetData sheetId="157">
        <row r="10">
          <cell r="M10">
            <v>1302940.7487084535</v>
          </cell>
        </row>
      </sheetData>
      <sheetData sheetId="158">
        <row r="6">
          <cell r="D6">
            <v>0</v>
          </cell>
        </row>
      </sheetData>
      <sheetData sheetId="159">
        <row r="10">
          <cell r="M10">
            <v>1302940.7487084535</v>
          </cell>
        </row>
      </sheetData>
      <sheetData sheetId="160">
        <row r="10">
          <cell r="M10">
            <v>1302940.7487084535</v>
          </cell>
        </row>
      </sheetData>
      <sheetData sheetId="161">
        <row r="6">
          <cell r="D6">
            <v>0</v>
          </cell>
        </row>
      </sheetData>
      <sheetData sheetId="162">
        <row r="6">
          <cell r="D6">
            <v>0</v>
          </cell>
        </row>
      </sheetData>
      <sheetData sheetId="163">
        <row r="6">
          <cell r="D6">
            <v>0</v>
          </cell>
        </row>
      </sheetData>
      <sheetData sheetId="164">
        <row r="10">
          <cell r="M10">
            <v>1302940.7487084535</v>
          </cell>
        </row>
      </sheetData>
      <sheetData sheetId="165">
        <row r="10">
          <cell r="M10">
            <v>1302940.7487084535</v>
          </cell>
        </row>
      </sheetData>
      <sheetData sheetId="166"/>
      <sheetData sheetId="167">
        <row r="6">
          <cell r="D6">
            <v>0</v>
          </cell>
        </row>
      </sheetData>
      <sheetData sheetId="168">
        <row r="6">
          <cell r="D6">
            <v>43666</v>
          </cell>
        </row>
      </sheetData>
      <sheetData sheetId="169">
        <row r="10">
          <cell r="M10">
            <v>1302940.7487084535</v>
          </cell>
        </row>
      </sheetData>
      <sheetData sheetId="170">
        <row r="6">
          <cell r="D6">
            <v>43666</v>
          </cell>
        </row>
      </sheetData>
      <sheetData sheetId="171">
        <row r="6">
          <cell r="D6">
            <v>0</v>
          </cell>
        </row>
      </sheetData>
      <sheetData sheetId="172">
        <row r="10">
          <cell r="M10">
            <v>1302940.7487084535</v>
          </cell>
        </row>
      </sheetData>
      <sheetData sheetId="173">
        <row r="6">
          <cell r="D6">
            <v>0</v>
          </cell>
        </row>
      </sheetData>
      <sheetData sheetId="174">
        <row r="10">
          <cell r="M10">
            <v>1302940.7487084535</v>
          </cell>
        </row>
      </sheetData>
      <sheetData sheetId="175">
        <row r="6">
          <cell r="D6">
            <v>0</v>
          </cell>
        </row>
      </sheetData>
      <sheetData sheetId="176"/>
      <sheetData sheetId="177">
        <row r="6">
          <cell r="D6">
            <v>0</v>
          </cell>
        </row>
      </sheetData>
      <sheetData sheetId="178">
        <row r="10">
          <cell r="M10">
            <v>1302940.7487084535</v>
          </cell>
        </row>
      </sheetData>
      <sheetData sheetId="179">
        <row r="10">
          <cell r="M10">
            <v>1302940.7487084535</v>
          </cell>
        </row>
      </sheetData>
      <sheetData sheetId="180">
        <row r="10">
          <cell r="M10">
            <v>1302940.7487084535</v>
          </cell>
        </row>
      </sheetData>
      <sheetData sheetId="181">
        <row r="6">
          <cell r="D6">
            <v>0</v>
          </cell>
        </row>
      </sheetData>
      <sheetData sheetId="182">
        <row r="6">
          <cell r="D6">
            <v>0</v>
          </cell>
        </row>
      </sheetData>
      <sheetData sheetId="183">
        <row r="10">
          <cell r="M10">
            <v>1302940.7487084535</v>
          </cell>
        </row>
      </sheetData>
      <sheetData sheetId="184">
        <row r="10">
          <cell r="M10">
            <v>1302940.7487084535</v>
          </cell>
        </row>
      </sheetData>
      <sheetData sheetId="185"/>
      <sheetData sheetId="186">
        <row r="6">
          <cell r="D6">
            <v>0</v>
          </cell>
        </row>
      </sheetData>
      <sheetData sheetId="187"/>
      <sheetData sheetId="188"/>
      <sheetData sheetId="189"/>
      <sheetData sheetId="190">
        <row r="6">
          <cell r="D6">
            <v>0</v>
          </cell>
        </row>
      </sheetData>
      <sheetData sheetId="191">
        <row r="10">
          <cell r="M10">
            <v>1302940.7487084535</v>
          </cell>
        </row>
      </sheetData>
      <sheetData sheetId="192"/>
      <sheetData sheetId="193"/>
      <sheetData sheetId="194">
        <row r="6">
          <cell r="D6">
            <v>0</v>
          </cell>
        </row>
      </sheetData>
      <sheetData sheetId="195"/>
      <sheetData sheetId="196"/>
      <sheetData sheetId="197"/>
      <sheetData sheetId="198">
        <row r="6">
          <cell r="D6">
            <v>0</v>
          </cell>
        </row>
      </sheetData>
      <sheetData sheetId="199">
        <row r="6">
          <cell r="D6">
            <v>0</v>
          </cell>
        </row>
      </sheetData>
      <sheetData sheetId="200"/>
      <sheetData sheetId="201">
        <row r="6">
          <cell r="D6">
            <v>0</v>
          </cell>
        </row>
      </sheetData>
      <sheetData sheetId="202">
        <row r="6">
          <cell r="D6">
            <v>0</v>
          </cell>
        </row>
      </sheetData>
      <sheetData sheetId="203">
        <row r="10">
          <cell r="M10">
            <v>1302940.7487084535</v>
          </cell>
        </row>
      </sheetData>
      <sheetData sheetId="204"/>
      <sheetData sheetId="205">
        <row r="6">
          <cell r="D6">
            <v>0</v>
          </cell>
        </row>
      </sheetData>
      <sheetData sheetId="206"/>
      <sheetData sheetId="207"/>
      <sheetData sheetId="208"/>
      <sheetData sheetId="209">
        <row r="6">
          <cell r="D6">
            <v>0</v>
          </cell>
        </row>
      </sheetData>
      <sheetData sheetId="210"/>
      <sheetData sheetId="211"/>
      <sheetData sheetId="212"/>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sheetData sheetId="219">
        <row r="6">
          <cell r="D6">
            <v>0</v>
          </cell>
        </row>
      </sheetData>
      <sheetData sheetId="220"/>
      <sheetData sheetId="221">
        <row r="6">
          <cell r="D6">
            <v>0</v>
          </cell>
        </row>
      </sheetData>
      <sheetData sheetId="222">
        <row r="6">
          <cell r="D6">
            <v>0</v>
          </cell>
        </row>
      </sheetData>
      <sheetData sheetId="223">
        <row r="6">
          <cell r="D6">
            <v>0</v>
          </cell>
        </row>
      </sheetData>
      <sheetData sheetId="224"/>
      <sheetData sheetId="225">
        <row r="6">
          <cell r="D6">
            <v>0</v>
          </cell>
        </row>
      </sheetData>
      <sheetData sheetId="226">
        <row r="10">
          <cell r="M10">
            <v>1302940.7487084535</v>
          </cell>
        </row>
      </sheetData>
      <sheetData sheetId="227">
        <row r="6">
          <cell r="D6">
            <v>0</v>
          </cell>
        </row>
      </sheetData>
      <sheetData sheetId="228">
        <row r="10">
          <cell r="M10">
            <v>1302940.7487084535</v>
          </cell>
        </row>
      </sheetData>
      <sheetData sheetId="229">
        <row r="6">
          <cell r="D6">
            <v>0</v>
          </cell>
        </row>
      </sheetData>
      <sheetData sheetId="230">
        <row r="6">
          <cell r="D6">
            <v>43666</v>
          </cell>
        </row>
      </sheetData>
      <sheetData sheetId="231">
        <row r="6">
          <cell r="D6">
            <v>0</v>
          </cell>
        </row>
      </sheetData>
      <sheetData sheetId="232">
        <row r="6">
          <cell r="D6">
            <v>0</v>
          </cell>
        </row>
      </sheetData>
      <sheetData sheetId="233">
        <row r="10">
          <cell r="M10">
            <v>1302940.7487084535</v>
          </cell>
        </row>
      </sheetData>
      <sheetData sheetId="234">
        <row r="6">
          <cell r="D6">
            <v>43666</v>
          </cell>
        </row>
      </sheetData>
      <sheetData sheetId="235"/>
      <sheetData sheetId="236">
        <row r="6">
          <cell r="D6">
            <v>43666</v>
          </cell>
        </row>
      </sheetData>
      <sheetData sheetId="237">
        <row r="10">
          <cell r="M10">
            <v>1302940.7487084535</v>
          </cell>
        </row>
      </sheetData>
      <sheetData sheetId="238" refreshError="1"/>
      <sheetData sheetId="239">
        <row r="6">
          <cell r="D6" t="str">
            <v>Base tratada con asfalto (BTA)</v>
          </cell>
        </row>
      </sheetData>
      <sheetData sheetId="240"/>
      <sheetData sheetId="241"/>
      <sheetData sheetId="242">
        <row r="10">
          <cell r="M10">
            <v>1302940.7487084535</v>
          </cell>
        </row>
      </sheetData>
      <sheetData sheetId="243">
        <row r="6">
          <cell r="D6">
            <v>0</v>
          </cell>
        </row>
      </sheetData>
      <sheetData sheetId="244">
        <row r="10">
          <cell r="M10">
            <v>1302940.7487084535</v>
          </cell>
        </row>
      </sheetData>
      <sheetData sheetId="245">
        <row r="6">
          <cell r="D6">
            <v>43666</v>
          </cell>
        </row>
      </sheetData>
      <sheetData sheetId="246"/>
      <sheetData sheetId="247"/>
      <sheetData sheetId="248">
        <row r="6">
          <cell r="D6" t="str">
            <v>UND</v>
          </cell>
        </row>
      </sheetData>
      <sheetData sheetId="249">
        <row r="6">
          <cell r="D6" t="str">
            <v>UND</v>
          </cell>
        </row>
      </sheetData>
      <sheetData sheetId="250"/>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efreshError="1"/>
      <sheetData sheetId="265">
        <row r="6">
          <cell r="D6">
            <v>5433063.0008333344</v>
          </cell>
        </row>
      </sheetData>
      <sheetData sheetId="266" refreshError="1"/>
      <sheetData sheetId="267">
        <row r="6">
          <cell r="D6">
            <v>43666</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10">
          <cell r="M10">
            <v>1302940.7487084535</v>
          </cell>
        </row>
      </sheetData>
      <sheetData sheetId="275">
        <row r="6">
          <cell r="D6">
            <v>0</v>
          </cell>
        </row>
      </sheetData>
      <sheetData sheetId="276">
        <row r="6">
          <cell r="D6">
            <v>0</v>
          </cell>
        </row>
      </sheetData>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0</v>
          </cell>
        </row>
      </sheetData>
      <sheetData sheetId="299"/>
      <sheetData sheetId="300">
        <row r="6">
          <cell r="D6">
            <v>43666</v>
          </cell>
        </row>
      </sheetData>
      <sheetData sheetId="301">
        <row r="6">
          <cell r="D6">
            <v>43666</v>
          </cell>
        </row>
      </sheetData>
      <sheetData sheetId="302">
        <row r="6">
          <cell r="D6">
            <v>43666</v>
          </cell>
        </row>
      </sheetData>
      <sheetData sheetId="303"/>
      <sheetData sheetId="304"/>
      <sheetData sheetId="305"/>
      <sheetData sheetId="306"/>
      <sheetData sheetId="307"/>
      <sheetData sheetId="308"/>
      <sheetData sheetId="309"/>
      <sheetData sheetId="310"/>
      <sheetData sheetId="311"/>
      <sheetData sheetId="312"/>
      <sheetData sheetId="313"/>
      <sheetData sheetId="314"/>
      <sheetData sheetId="315">
        <row r="6">
          <cell r="D6">
            <v>0</v>
          </cell>
        </row>
      </sheetData>
      <sheetData sheetId="316">
        <row r="6">
          <cell r="D6">
            <v>0</v>
          </cell>
        </row>
      </sheetData>
      <sheetData sheetId="317"/>
      <sheetData sheetId="318"/>
      <sheetData sheetId="319"/>
      <sheetData sheetId="320"/>
      <sheetData sheetId="321">
        <row r="6">
          <cell r="D6">
            <v>0</v>
          </cell>
        </row>
      </sheetData>
      <sheetData sheetId="322">
        <row r="6">
          <cell r="D6">
            <v>0</v>
          </cell>
        </row>
      </sheetData>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ow r="10">
          <cell r="M10">
            <v>1302940.7487084535</v>
          </cell>
        </row>
      </sheetData>
      <sheetData sheetId="338">
        <row r="10">
          <cell r="M10">
            <v>1302940.7487084535</v>
          </cell>
        </row>
      </sheetData>
      <sheetData sheetId="339">
        <row r="10">
          <cell r="M10">
            <v>1302940.7487084535</v>
          </cell>
        </row>
      </sheetData>
      <sheetData sheetId="340"/>
      <sheetData sheetId="341">
        <row r="6">
          <cell r="D6" t="str">
            <v>UND</v>
          </cell>
        </row>
      </sheetData>
      <sheetData sheetId="342">
        <row r="6">
          <cell r="D6" t="str">
            <v>UND</v>
          </cell>
        </row>
      </sheetData>
      <sheetData sheetId="343">
        <row r="10">
          <cell r="M10">
            <v>1302940.7487084535</v>
          </cell>
        </row>
      </sheetData>
      <sheetData sheetId="344">
        <row r="10">
          <cell r="M10">
            <v>1302940.7487084535</v>
          </cell>
        </row>
      </sheetData>
      <sheetData sheetId="345">
        <row r="6">
          <cell r="D6" t="str">
            <v>Base tratada con asfalto (BTA)</v>
          </cell>
        </row>
      </sheetData>
      <sheetData sheetId="346">
        <row r="6">
          <cell r="D6" t="str">
            <v>Base tratada con asfalto (BTA)</v>
          </cell>
        </row>
      </sheetData>
      <sheetData sheetId="347">
        <row r="6">
          <cell r="D6" t="str">
            <v>Base tratada con asfalto (BTA)</v>
          </cell>
        </row>
      </sheetData>
      <sheetData sheetId="348"/>
      <sheetData sheetId="349"/>
      <sheetData sheetId="350"/>
      <sheetData sheetId="351">
        <row r="10">
          <cell r="M10">
            <v>1302940.7487084535</v>
          </cell>
        </row>
      </sheetData>
      <sheetData sheetId="352">
        <row r="10">
          <cell r="M10">
            <v>1302940.7487084535</v>
          </cell>
        </row>
      </sheetData>
      <sheetData sheetId="353">
        <row r="10">
          <cell r="M10">
            <v>1302940.7487084535</v>
          </cell>
        </row>
      </sheetData>
      <sheetData sheetId="354"/>
      <sheetData sheetId="355"/>
      <sheetData sheetId="356"/>
      <sheetData sheetId="357"/>
      <sheetData sheetId="358"/>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row r="10">
          <cell r="M10">
            <v>1302940.7487084535</v>
          </cell>
        </row>
      </sheetData>
      <sheetData sheetId="365">
        <row r="10">
          <cell r="M10">
            <v>1302940.7487084535</v>
          </cell>
        </row>
      </sheetData>
      <sheetData sheetId="366"/>
      <sheetData sheetId="367"/>
      <sheetData sheetId="368"/>
      <sheetData sheetId="369"/>
      <sheetData sheetId="370"/>
      <sheetData sheetId="371"/>
      <sheetData sheetId="372"/>
      <sheetData sheetId="373"/>
      <sheetData sheetId="374"/>
      <sheetData sheetId="375"/>
      <sheetData sheetId="376">
        <row r="10">
          <cell r="M10">
            <v>1302940.7487084535</v>
          </cell>
        </row>
      </sheetData>
      <sheetData sheetId="377">
        <row r="10">
          <cell r="M10">
            <v>1302940.7487084535</v>
          </cell>
        </row>
      </sheetData>
      <sheetData sheetId="378">
        <row r="10">
          <cell r="M10">
            <v>1302940.7487084535</v>
          </cell>
        </row>
      </sheetData>
      <sheetData sheetId="379"/>
      <sheetData sheetId="380"/>
      <sheetData sheetId="381"/>
      <sheetData sheetId="382"/>
      <sheetData sheetId="383">
        <row r="6">
          <cell r="D6">
            <v>0</v>
          </cell>
        </row>
      </sheetData>
      <sheetData sheetId="384">
        <row r="6">
          <cell r="D6">
            <v>0</v>
          </cell>
        </row>
      </sheetData>
      <sheetData sheetId="385"/>
      <sheetData sheetId="386"/>
      <sheetData sheetId="387"/>
      <sheetData sheetId="388"/>
      <sheetData sheetId="389">
        <row r="10">
          <cell r="M10">
            <v>1302940.7487084535</v>
          </cell>
        </row>
      </sheetData>
      <sheetData sheetId="390">
        <row r="10">
          <cell r="M10">
            <v>1302940.7487084535</v>
          </cell>
        </row>
      </sheetData>
      <sheetData sheetId="391">
        <row r="10">
          <cell r="M10">
            <v>1302940.7487084535</v>
          </cell>
        </row>
      </sheetData>
      <sheetData sheetId="392"/>
      <sheetData sheetId="393"/>
      <sheetData sheetId="394"/>
      <sheetData sheetId="395"/>
      <sheetData sheetId="396"/>
      <sheetData sheetId="397">
        <row r="6">
          <cell r="D6">
            <v>5433063.0008333344</v>
          </cell>
        </row>
      </sheetData>
      <sheetData sheetId="398" refreshError="1"/>
      <sheetData sheetId="399" refreshError="1"/>
      <sheetData sheetId="400">
        <row r="6">
          <cell r="D6">
            <v>5433063.0008333344</v>
          </cell>
        </row>
      </sheetData>
      <sheetData sheetId="401">
        <row r="6">
          <cell r="D6">
            <v>5433063.0008333344</v>
          </cell>
        </row>
      </sheetData>
      <sheetData sheetId="402"/>
      <sheetData sheetId="403">
        <row r="6">
          <cell r="D6">
            <v>5433063.0008333344</v>
          </cell>
        </row>
      </sheetData>
      <sheetData sheetId="404">
        <row r="6">
          <cell r="D6">
            <v>5433063.0008333344</v>
          </cell>
        </row>
      </sheetData>
      <sheetData sheetId="405">
        <row r="6">
          <cell r="D6">
            <v>5433063.0008333344</v>
          </cell>
        </row>
      </sheetData>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6">
          <cell r="D6" t="str">
            <v>CONSORCIO CONSTRUCTOR PACIFICO 3</v>
          </cell>
        </row>
      </sheetData>
      <sheetData sheetId="423">
        <row r="6">
          <cell r="D6" t="str">
            <v>CONSORCIO CONSTRUCTOR PACIFICO 3</v>
          </cell>
        </row>
      </sheetData>
      <sheetData sheetId="424"/>
      <sheetData sheetId="425" refreshError="1"/>
      <sheetData sheetId="426" refreshError="1"/>
      <sheetData sheetId="427" refreshError="1"/>
      <sheetData sheetId="428" refreshError="1"/>
      <sheetData sheetId="429">
        <row r="6">
          <cell r="D6">
            <v>5433063.0008333344</v>
          </cell>
        </row>
      </sheetData>
      <sheetData sheetId="430"/>
      <sheetData sheetId="431"/>
      <sheetData sheetId="432">
        <row r="6">
          <cell r="D6">
            <v>5433063.0008333344</v>
          </cell>
        </row>
      </sheetData>
      <sheetData sheetId="433">
        <row r="6">
          <cell r="D6">
            <v>5433063.0008333344</v>
          </cell>
        </row>
      </sheetData>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ow r="6">
          <cell r="D6" t="str">
            <v>CONSORCIO CONSTRUCTOR PACIFICO 3</v>
          </cell>
        </row>
      </sheetData>
      <sheetData sheetId="470">
        <row r="6">
          <cell r="D6" t="str">
            <v>CONSORCIO CONSTRUCTOR PACIFICO 3</v>
          </cell>
        </row>
      </sheetData>
      <sheetData sheetId="471"/>
      <sheetData sheetId="472"/>
      <sheetData sheetId="473">
        <row r="6">
          <cell r="D6" t="str">
            <v>CONSORCIO CONSTRUCTOR PACIFICO 3</v>
          </cell>
        </row>
      </sheetData>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Alejandro Sepulveda Buitrago" id="{7F6DC130-81A7-4146-BD4D-43D447CD99FC}"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8" dT="2023-07-18T19:34:55.90" personId="{7F6DC130-81A7-4146-BD4D-43D447CD99FC}" id="{3A9719DC-424C-4858-8EB0-CA32C84E1E7F}">
    <text>Verificar objeto determinado en los documentos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GV106"/>
  <sheetViews>
    <sheetView view="pageBreakPreview" topLeftCell="A8" zoomScale="87" zoomScaleNormal="100" zoomScaleSheetLayoutView="87" workbookViewId="0">
      <selection activeCell="H34" sqref="H34"/>
    </sheetView>
  </sheetViews>
  <sheetFormatPr baseColWidth="10" defaultColWidth="12.5703125" defaultRowHeight="13.5" x14ac:dyDescent="0.25"/>
  <cols>
    <col min="1" max="1" width="1.85546875" style="1" customWidth="1"/>
    <col min="2" max="2" width="10.28515625" style="5" customWidth="1"/>
    <col min="3" max="3" width="51.28515625" style="5" customWidth="1"/>
    <col min="4" max="4" width="19" style="5" customWidth="1"/>
    <col min="5" max="5" width="15.85546875" style="4" customWidth="1"/>
    <col min="6" max="6" width="13.85546875" style="1" customWidth="1"/>
    <col min="7" max="7" width="25" style="3" customWidth="1"/>
    <col min="8" max="8" width="20.5703125" style="1" customWidth="1"/>
    <col min="9" max="9" width="49.5703125" style="2" customWidth="1"/>
    <col min="10" max="10" width="11.5703125" style="2" customWidth="1"/>
    <col min="11" max="195" width="11.5703125" style="1" customWidth="1"/>
    <col min="196" max="16384" width="12.5703125" style="1"/>
  </cols>
  <sheetData>
    <row r="1" spans="2:195" ht="11.25" customHeight="1" x14ac:dyDescent="0.25">
      <c r="B1" s="163"/>
      <c r="C1" s="162"/>
      <c r="D1" s="162"/>
      <c r="E1" s="161"/>
      <c r="F1" s="160"/>
      <c r="G1" s="159"/>
    </row>
    <row r="2" spans="2:195" x14ac:dyDescent="0.25">
      <c r="B2" s="190" t="s">
        <v>102</v>
      </c>
      <c r="C2" s="191"/>
      <c r="D2" s="191"/>
      <c r="E2" s="191"/>
      <c r="F2" s="191"/>
      <c r="G2" s="192"/>
    </row>
    <row r="3" spans="2:195" x14ac:dyDescent="0.25">
      <c r="B3" s="190" t="s">
        <v>101</v>
      </c>
      <c r="C3" s="191"/>
      <c r="D3" s="191"/>
      <c r="E3" s="191"/>
      <c r="F3" s="191"/>
      <c r="G3" s="191"/>
      <c r="H3" s="193" t="s">
        <v>100</v>
      </c>
      <c r="I3" s="193" t="s">
        <v>99</v>
      </c>
    </row>
    <row r="4" spans="2:195" x14ac:dyDescent="0.25">
      <c r="B4" s="190" t="s">
        <v>98</v>
      </c>
      <c r="C4" s="191"/>
      <c r="D4" s="191"/>
      <c r="E4" s="191"/>
      <c r="F4" s="191"/>
      <c r="G4" s="191"/>
      <c r="H4" s="194"/>
      <c r="I4" s="194"/>
    </row>
    <row r="5" spans="2:195" ht="15" customHeight="1" x14ac:dyDescent="0.25">
      <c r="B5" s="190" t="s">
        <v>97</v>
      </c>
      <c r="C5" s="191"/>
      <c r="D5" s="191"/>
      <c r="E5" s="191"/>
      <c r="F5" s="191"/>
      <c r="G5" s="191"/>
      <c r="H5" s="158">
        <v>3</v>
      </c>
      <c r="I5" s="158">
        <f>+H5-1</f>
        <v>2</v>
      </c>
    </row>
    <row r="6" spans="2:195" ht="15" x14ac:dyDescent="0.25">
      <c r="B6" s="195" t="s">
        <v>96</v>
      </c>
      <c r="C6" s="196"/>
      <c r="D6" s="196"/>
      <c r="E6" s="196"/>
      <c r="F6" s="196"/>
      <c r="G6" s="197"/>
      <c r="H6"/>
    </row>
    <row r="7" spans="2:195" x14ac:dyDescent="0.25">
      <c r="B7" s="198" t="s">
        <v>104</v>
      </c>
      <c r="C7" s="199"/>
      <c r="D7" s="199"/>
      <c r="E7" s="199"/>
      <c r="F7" s="199"/>
      <c r="G7" s="200"/>
    </row>
    <row r="8" spans="2:195" ht="70.900000000000006" customHeight="1" x14ac:dyDescent="0.25">
      <c r="B8" s="201" t="s">
        <v>103</v>
      </c>
      <c r="C8" s="202"/>
      <c r="D8" s="202"/>
      <c r="E8" s="202"/>
      <c r="F8" s="202"/>
      <c r="G8" s="203"/>
      <c r="J8" s="54"/>
      <c r="K8" s="55"/>
    </row>
    <row r="9" spans="2:195" ht="14.25" thickBot="1" x14ac:dyDescent="0.3">
      <c r="B9" s="204"/>
      <c r="C9" s="205"/>
      <c r="D9" s="205"/>
      <c r="E9" s="205"/>
      <c r="F9" s="205"/>
      <c r="G9" s="206"/>
      <c r="J9" s="54"/>
      <c r="K9" s="55"/>
    </row>
    <row r="10" spans="2:195" ht="15" customHeight="1" thickBot="1" x14ac:dyDescent="0.3">
      <c r="B10" s="204" t="s">
        <v>95</v>
      </c>
      <c r="C10" s="205"/>
      <c r="D10" s="206"/>
      <c r="E10" s="157" t="s">
        <v>94</v>
      </c>
      <c r="F10" s="207" t="s">
        <v>93</v>
      </c>
      <c r="G10" s="208"/>
      <c r="J10" s="54"/>
      <c r="K10" s="55"/>
    </row>
    <row r="11" spans="2:195" s="19" customFormat="1" ht="14.25" customHeight="1" thickBot="1" x14ac:dyDescent="0.3">
      <c r="B11" s="156"/>
      <c r="C11" s="154"/>
      <c r="D11" s="154"/>
      <c r="E11" s="155"/>
      <c r="F11" s="154"/>
      <c r="G11" s="153"/>
      <c r="H11" s="1"/>
      <c r="I11" s="2"/>
      <c r="J11" s="2"/>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row>
    <row r="12" spans="2:195" s="19" customFormat="1" ht="13.15" customHeight="1" x14ac:dyDescent="0.25">
      <c r="B12" s="211" t="s">
        <v>92</v>
      </c>
      <c r="C12" s="212"/>
      <c r="D12" s="151" t="s">
        <v>91</v>
      </c>
      <c r="E12" s="152" t="s">
        <v>90</v>
      </c>
      <c r="F12" s="151" t="s">
        <v>89</v>
      </c>
      <c r="G12" s="150" t="s">
        <v>48</v>
      </c>
      <c r="H12" s="18"/>
      <c r="I12" s="2"/>
      <c r="J12" s="2"/>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row>
    <row r="13" spans="2:195" s="19" customFormat="1" ht="14.45" customHeight="1" x14ac:dyDescent="0.25">
      <c r="B13" s="213"/>
      <c r="C13" s="214"/>
      <c r="D13" s="148" t="s">
        <v>88</v>
      </c>
      <c r="E13" s="149" t="s">
        <v>87</v>
      </c>
      <c r="F13" s="148" t="s">
        <v>86</v>
      </c>
      <c r="G13" s="147" t="s">
        <v>46</v>
      </c>
      <c r="H13" s="18"/>
      <c r="I13" s="2"/>
      <c r="J13" s="2"/>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row>
    <row r="14" spans="2:195" s="19" customFormat="1" ht="15" customHeight="1" thickBot="1" x14ac:dyDescent="0.3">
      <c r="B14" s="215"/>
      <c r="C14" s="216"/>
      <c r="D14" s="145" t="s">
        <v>85</v>
      </c>
      <c r="E14" s="146" t="s">
        <v>84</v>
      </c>
      <c r="F14" s="145" t="s">
        <v>83</v>
      </c>
      <c r="G14" s="144" t="s">
        <v>82</v>
      </c>
      <c r="H14" s="18"/>
      <c r="I14" s="2"/>
      <c r="J14" s="2"/>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row>
    <row r="15" spans="2:195" s="19" customFormat="1" ht="14.45" customHeight="1" x14ac:dyDescent="0.25">
      <c r="B15" s="143"/>
      <c r="C15" s="142" t="s">
        <v>81</v>
      </c>
      <c r="D15" s="142"/>
      <c r="E15" s="142"/>
      <c r="F15" s="142"/>
      <c r="G15" s="141"/>
      <c r="H15" s="18"/>
      <c r="I15" s="2"/>
      <c r="J15" s="2"/>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row>
    <row r="16" spans="2:195" s="19" customFormat="1" x14ac:dyDescent="0.25">
      <c r="B16" s="76"/>
      <c r="C16" s="52" t="s">
        <v>80</v>
      </c>
      <c r="D16" s="52"/>
      <c r="E16" s="64"/>
      <c r="F16" s="52"/>
      <c r="G16" s="63"/>
      <c r="H16" s="18"/>
      <c r="I16" s="2"/>
      <c r="J16" s="2"/>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row>
    <row r="17" spans="2:195" s="19" customFormat="1" x14ac:dyDescent="0.25">
      <c r="B17" s="89"/>
      <c r="C17" s="140" t="s">
        <v>79</v>
      </c>
      <c r="D17" s="139">
        <v>6000000</v>
      </c>
      <c r="E17" s="100"/>
      <c r="F17" s="135">
        <v>1</v>
      </c>
      <c r="G17" s="94">
        <f>+F17*D17</f>
        <v>6000000</v>
      </c>
      <c r="H17" s="18" t="s">
        <v>66</v>
      </c>
      <c r="I17" s="2"/>
      <c r="J17" s="2">
        <v>5500000</v>
      </c>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row>
    <row r="18" spans="2:195" s="19" customFormat="1" x14ac:dyDescent="0.25">
      <c r="B18" s="89"/>
      <c r="C18" s="140" t="s">
        <v>78</v>
      </c>
      <c r="D18" s="139">
        <v>2800000</v>
      </c>
      <c r="E18" s="100"/>
      <c r="F18" s="135">
        <f>+H5</f>
        <v>3</v>
      </c>
      <c r="G18" s="94">
        <f>+F18*D18</f>
        <v>8400000</v>
      </c>
      <c r="H18" s="18"/>
      <c r="I18" s="2"/>
      <c r="J18" s="2"/>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row>
    <row r="19" spans="2:195" s="19" customFormat="1" x14ac:dyDescent="0.25">
      <c r="B19" s="89"/>
      <c r="C19" s="57" t="s">
        <v>77</v>
      </c>
      <c r="D19" s="139">
        <v>3000000</v>
      </c>
      <c r="E19" s="100"/>
      <c r="F19" s="135">
        <f>0.15*H5</f>
        <v>0.44999999999999996</v>
      </c>
      <c r="G19" s="94">
        <f>+F19*D19</f>
        <v>1349999.9999999998</v>
      </c>
      <c r="H19" s="18"/>
      <c r="I19" s="2"/>
      <c r="J19" s="20">
        <f>90*0.45</f>
        <v>40.5</v>
      </c>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row>
    <row r="20" spans="2:195" s="19" customFormat="1" x14ac:dyDescent="0.25">
      <c r="B20" s="89"/>
      <c r="C20" s="57" t="s">
        <v>76</v>
      </c>
      <c r="D20" s="139">
        <f>+D19</f>
        <v>3000000</v>
      </c>
      <c r="E20" s="100"/>
      <c r="F20" s="135">
        <f>0.15*H5</f>
        <v>0.44999999999999996</v>
      </c>
      <c r="G20" s="94">
        <f>+F20*D20</f>
        <v>1349999.9999999998</v>
      </c>
      <c r="H20" s="18" t="s">
        <v>75</v>
      </c>
      <c r="I20" s="2"/>
      <c r="J20" s="2"/>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row>
    <row r="21" spans="2:195" s="19" customFormat="1" hidden="1" x14ac:dyDescent="0.25">
      <c r="B21" s="89"/>
      <c r="C21" s="57"/>
      <c r="D21" s="139"/>
      <c r="E21" s="100"/>
      <c r="F21" s="135"/>
      <c r="G21" s="94"/>
      <c r="H21" s="1"/>
      <c r="I21" s="2"/>
      <c r="J21" s="2"/>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row>
    <row r="22" spans="2:195" s="19" customFormat="1" hidden="1" x14ac:dyDescent="0.25">
      <c r="B22" s="89"/>
      <c r="C22" s="57"/>
      <c r="D22" s="139"/>
      <c r="E22" s="100"/>
      <c r="F22" s="135"/>
      <c r="G22" s="94"/>
      <c r="H22" s="1"/>
      <c r="I22" s="2"/>
      <c r="J22" s="2"/>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row>
    <row r="23" spans="2:195" s="19" customFormat="1" hidden="1" x14ac:dyDescent="0.25">
      <c r="B23" s="89"/>
      <c r="C23" s="57"/>
      <c r="D23" s="139"/>
      <c r="E23" s="100"/>
      <c r="F23" s="135"/>
      <c r="G23" s="94"/>
      <c r="H23" s="1"/>
      <c r="I23" s="2"/>
      <c r="J23" s="2"/>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row>
    <row r="24" spans="2:195" s="19" customFormat="1" hidden="1" x14ac:dyDescent="0.25">
      <c r="B24" s="89"/>
      <c r="C24" s="57"/>
      <c r="D24" s="139"/>
      <c r="E24" s="100"/>
      <c r="F24" s="135"/>
      <c r="G24" s="94"/>
      <c r="H24" s="1"/>
      <c r="I24" s="2"/>
      <c r="J24" s="2"/>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row>
    <row r="25" spans="2:195" s="19" customFormat="1" hidden="1" x14ac:dyDescent="0.25">
      <c r="B25" s="89"/>
      <c r="H25" s="1"/>
      <c r="I25" s="2"/>
      <c r="J25" s="2">
        <v>3800000</v>
      </c>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row>
    <row r="26" spans="2:195" s="23" customFormat="1" ht="12.6" hidden="1" customHeight="1" x14ac:dyDescent="0.25">
      <c r="B26" s="89"/>
      <c r="C26" s="137" t="s">
        <v>74</v>
      </c>
      <c r="D26" s="113">
        <v>2900000</v>
      </c>
      <c r="E26" s="136"/>
      <c r="F26" s="135">
        <v>4</v>
      </c>
      <c r="G26" s="94"/>
      <c r="H26" s="138"/>
      <c r="I26" s="54"/>
      <c r="J26" s="54"/>
      <c r="K26" s="55"/>
      <c r="L26" s="55"/>
      <c r="M26" s="55"/>
      <c r="N26" s="55"/>
      <c r="O26" s="55"/>
      <c r="P26" s="55"/>
      <c r="Q26" s="55"/>
      <c r="R26" s="55"/>
      <c r="S26" s="55"/>
      <c r="T26" s="55"/>
      <c r="U26" s="55"/>
      <c r="V26" s="55"/>
      <c r="W26" s="55"/>
      <c r="X26" s="55"/>
      <c r="Y26" s="55"/>
      <c r="Z26" s="55"/>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55"/>
      <c r="DR26" s="55"/>
      <c r="DS26" s="55"/>
      <c r="DT26" s="55"/>
      <c r="DU26" s="55"/>
      <c r="DV26" s="55"/>
      <c r="DW26" s="55"/>
      <c r="DX26" s="55"/>
      <c r="DY26" s="55"/>
      <c r="DZ26" s="55"/>
      <c r="EA26" s="55"/>
      <c r="EB26" s="55"/>
      <c r="EC26" s="55"/>
      <c r="ED26" s="55"/>
      <c r="EE26" s="55"/>
      <c r="EF26" s="55"/>
      <c r="EG26" s="55"/>
      <c r="EH26" s="55"/>
      <c r="EI26" s="55"/>
      <c r="EJ26" s="55"/>
      <c r="EK26" s="55"/>
      <c r="EL26" s="55"/>
      <c r="EM26" s="55"/>
      <c r="EN26" s="55"/>
      <c r="EO26" s="55"/>
      <c r="EP26" s="55"/>
      <c r="EQ26" s="55"/>
      <c r="ER26" s="55"/>
      <c r="ES26" s="55"/>
      <c r="ET26" s="55"/>
      <c r="EU26" s="55"/>
      <c r="EV26" s="55"/>
      <c r="EW26" s="55"/>
      <c r="EX26" s="55"/>
      <c r="EY26" s="55"/>
      <c r="EZ26" s="55"/>
      <c r="FA26" s="55"/>
      <c r="FB26" s="55"/>
      <c r="FC26" s="55"/>
      <c r="FD26" s="55"/>
      <c r="FE26" s="55"/>
      <c r="FF26" s="55"/>
      <c r="FG26" s="55"/>
      <c r="FH26" s="55"/>
      <c r="FI26" s="55"/>
      <c r="FJ26" s="55"/>
      <c r="FK26" s="55"/>
      <c r="FL26" s="55"/>
      <c r="FM26" s="55"/>
      <c r="FN26" s="55"/>
      <c r="FO26" s="55"/>
      <c r="FP26" s="55"/>
      <c r="FQ26" s="55"/>
      <c r="FR26" s="55"/>
      <c r="FS26" s="55"/>
      <c r="FT26" s="55"/>
      <c r="FU26" s="55"/>
      <c r="FV26" s="55"/>
      <c r="FW26" s="55"/>
      <c r="FX26" s="55"/>
      <c r="FY26" s="55"/>
      <c r="FZ26" s="55"/>
      <c r="GA26" s="55"/>
      <c r="GB26" s="55"/>
      <c r="GC26" s="55"/>
      <c r="GD26" s="55"/>
      <c r="GE26" s="55"/>
      <c r="GF26" s="55"/>
      <c r="GG26" s="55"/>
      <c r="GH26" s="55"/>
      <c r="GI26" s="55"/>
      <c r="GJ26" s="55"/>
      <c r="GK26" s="55"/>
      <c r="GL26" s="55"/>
      <c r="GM26" s="55"/>
    </row>
    <row r="27" spans="2:195" s="19" customFormat="1" hidden="1" x14ac:dyDescent="0.25">
      <c r="B27" s="89"/>
      <c r="C27" s="137"/>
      <c r="D27" s="113"/>
      <c r="E27" s="136"/>
      <c r="F27" s="135"/>
      <c r="G27" s="94"/>
      <c r="H27" s="1"/>
      <c r="I27" s="2"/>
      <c r="J27" s="2"/>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row>
    <row r="28" spans="2:195" s="19" customFormat="1" hidden="1" x14ac:dyDescent="0.25">
      <c r="B28" s="89"/>
      <c r="C28" s="137"/>
      <c r="D28" s="113"/>
      <c r="E28" s="136"/>
      <c r="F28" s="135"/>
      <c r="G28" s="94"/>
      <c r="H28" s="1"/>
      <c r="I28" s="2"/>
      <c r="J28" s="2"/>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row>
    <row r="29" spans="2:195" s="19" customFormat="1" hidden="1" x14ac:dyDescent="0.25">
      <c r="B29" s="89"/>
      <c r="C29" s="137"/>
      <c r="D29" s="113"/>
      <c r="E29" s="136"/>
      <c r="F29" s="135"/>
      <c r="G29" s="94"/>
      <c r="H29" s="1"/>
      <c r="I29" s="2"/>
      <c r="J29" s="2"/>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row>
    <row r="30" spans="2:195" s="19" customFormat="1" ht="24" x14ac:dyDescent="0.2">
      <c r="B30" s="129"/>
      <c r="C30" s="134" t="s">
        <v>73</v>
      </c>
      <c r="D30" s="127"/>
      <c r="E30" s="126"/>
      <c r="F30" s="125"/>
      <c r="G30" s="124">
        <f>+D31*(0.18*4)+131200+449</f>
        <v>3731649</v>
      </c>
      <c r="H30" s="84" t="s">
        <v>20</v>
      </c>
      <c r="I30" s="2"/>
      <c r="J30" s="2"/>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row>
    <row r="31" spans="2:195" s="19" customFormat="1" x14ac:dyDescent="0.25">
      <c r="B31" s="129"/>
      <c r="C31" s="128" t="s">
        <v>72</v>
      </c>
      <c r="D31" s="133">
        <v>5000000</v>
      </c>
      <c r="E31" s="132"/>
      <c r="F31" s="131"/>
      <c r="G31" s="130"/>
      <c r="H31" s="18"/>
      <c r="I31" s="2"/>
      <c r="J31" s="2">
        <v>5500000</v>
      </c>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row>
    <row r="32" spans="2:195" s="19" customFormat="1" x14ac:dyDescent="0.25">
      <c r="B32" s="129"/>
      <c r="C32" s="128" t="s">
        <v>71</v>
      </c>
      <c r="D32" s="133">
        <f>+D31</f>
        <v>5000000</v>
      </c>
      <c r="E32" s="132"/>
      <c r="F32" s="131"/>
      <c r="G32" s="130"/>
      <c r="H32" s="18" t="s">
        <v>66</v>
      </c>
      <c r="I32" s="2"/>
      <c r="J32" s="2"/>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row>
    <row r="33" spans="2:195" s="23" customFormat="1" hidden="1" x14ac:dyDescent="0.25">
      <c r="B33" s="129"/>
      <c r="C33" s="128"/>
      <c r="D33" s="133"/>
      <c r="E33" s="132"/>
      <c r="F33" s="131"/>
      <c r="G33" s="130"/>
      <c r="H33" s="18" t="s">
        <v>66</v>
      </c>
      <c r="I33" s="54"/>
      <c r="J33" s="54"/>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55"/>
      <c r="DR33" s="55"/>
      <c r="DS33" s="55"/>
      <c r="DT33" s="55"/>
      <c r="DU33" s="55"/>
      <c r="DV33" s="55"/>
      <c r="DW33" s="55"/>
      <c r="DX33" s="55"/>
      <c r="DY33" s="55"/>
      <c r="DZ33" s="55"/>
      <c r="EA33" s="55"/>
      <c r="EB33" s="55"/>
      <c r="EC33" s="55"/>
      <c r="ED33" s="55"/>
      <c r="EE33" s="55"/>
      <c r="EF33" s="55"/>
      <c r="EG33" s="55"/>
      <c r="EH33" s="55"/>
      <c r="EI33" s="55"/>
      <c r="EJ33" s="55"/>
      <c r="EK33" s="55"/>
      <c r="EL33" s="55"/>
      <c r="EM33" s="55"/>
      <c r="EN33" s="55"/>
      <c r="EO33" s="55"/>
      <c r="EP33" s="55"/>
      <c r="EQ33" s="55"/>
      <c r="ER33" s="55"/>
      <c r="ES33" s="55"/>
      <c r="ET33" s="55"/>
      <c r="EU33" s="55"/>
      <c r="EV33" s="55"/>
      <c r="EW33" s="55"/>
      <c r="EX33" s="55"/>
      <c r="EY33" s="55"/>
      <c r="EZ33" s="55"/>
      <c r="FA33" s="55"/>
      <c r="FB33" s="55"/>
      <c r="FC33" s="55"/>
      <c r="FD33" s="55"/>
      <c r="FE33" s="55"/>
      <c r="FF33" s="55"/>
      <c r="FG33" s="55"/>
      <c r="FH33" s="55"/>
      <c r="FI33" s="55"/>
      <c r="FJ33" s="55"/>
      <c r="FK33" s="55"/>
      <c r="FL33" s="55"/>
      <c r="FM33" s="55"/>
      <c r="FN33" s="55"/>
      <c r="FO33" s="55"/>
      <c r="FP33" s="55"/>
      <c r="FQ33" s="55"/>
      <c r="FR33" s="55"/>
      <c r="FS33" s="55"/>
      <c r="FT33" s="55"/>
      <c r="FU33" s="55"/>
      <c r="FV33" s="55"/>
      <c r="FW33" s="55"/>
      <c r="FX33" s="55"/>
      <c r="FY33" s="55"/>
      <c r="FZ33" s="55"/>
      <c r="GA33" s="55"/>
      <c r="GB33" s="55"/>
      <c r="GC33" s="55"/>
      <c r="GD33" s="55"/>
      <c r="GE33" s="55"/>
      <c r="GF33" s="55"/>
      <c r="GG33" s="55"/>
      <c r="GH33" s="55"/>
      <c r="GI33" s="55"/>
      <c r="GJ33" s="55"/>
      <c r="GK33" s="55"/>
      <c r="GL33" s="55"/>
      <c r="GM33" s="55"/>
    </row>
    <row r="34" spans="2:195" s="23" customFormat="1" x14ac:dyDescent="0.25">
      <c r="B34" s="129"/>
      <c r="C34" s="128" t="s">
        <v>70</v>
      </c>
      <c r="D34" s="133">
        <f>+D32</f>
        <v>5000000</v>
      </c>
      <c r="E34" s="132"/>
      <c r="F34" s="131"/>
      <c r="G34" s="130"/>
      <c r="H34" s="18"/>
      <c r="I34" s="54"/>
      <c r="J34" s="54"/>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55"/>
      <c r="DR34" s="55"/>
      <c r="DS34" s="55"/>
      <c r="DT34" s="55"/>
      <c r="DU34" s="55"/>
      <c r="DV34" s="55"/>
      <c r="DW34" s="55"/>
      <c r="DX34" s="55"/>
      <c r="DY34" s="55"/>
      <c r="DZ34" s="55"/>
      <c r="EA34" s="55"/>
      <c r="EB34" s="55"/>
      <c r="EC34" s="55"/>
      <c r="ED34" s="55"/>
      <c r="EE34" s="55"/>
      <c r="EF34" s="55"/>
      <c r="EG34" s="55"/>
      <c r="EH34" s="55"/>
      <c r="EI34" s="55"/>
      <c r="EJ34" s="55"/>
      <c r="EK34" s="55"/>
      <c r="EL34" s="55"/>
      <c r="EM34" s="55"/>
      <c r="EN34" s="55"/>
      <c r="EO34" s="55"/>
      <c r="EP34" s="55"/>
      <c r="EQ34" s="55"/>
      <c r="ER34" s="55"/>
      <c r="ES34" s="55"/>
      <c r="ET34" s="55"/>
      <c r="EU34" s="55"/>
      <c r="EV34" s="55"/>
      <c r="EW34" s="55"/>
      <c r="EX34" s="55"/>
      <c r="EY34" s="55"/>
      <c r="EZ34" s="55"/>
      <c r="FA34" s="55"/>
      <c r="FB34" s="55"/>
      <c r="FC34" s="55"/>
      <c r="FD34" s="55"/>
      <c r="FE34" s="55"/>
      <c r="FF34" s="55"/>
      <c r="FG34" s="55"/>
      <c r="FH34" s="55"/>
      <c r="FI34" s="55"/>
      <c r="FJ34" s="55"/>
      <c r="FK34" s="55"/>
      <c r="FL34" s="55"/>
      <c r="FM34" s="55"/>
      <c r="FN34" s="55"/>
      <c r="FO34" s="55"/>
      <c r="FP34" s="55"/>
      <c r="FQ34" s="55"/>
      <c r="FR34" s="55"/>
      <c r="FS34" s="55"/>
      <c r="FT34" s="55"/>
      <c r="FU34" s="55"/>
      <c r="FV34" s="55"/>
      <c r="FW34" s="55"/>
      <c r="FX34" s="55"/>
      <c r="FY34" s="55"/>
      <c r="FZ34" s="55"/>
      <c r="GA34" s="55"/>
      <c r="GB34" s="55"/>
      <c r="GC34" s="55"/>
      <c r="GD34" s="55"/>
      <c r="GE34" s="55"/>
      <c r="GF34" s="55"/>
      <c r="GG34" s="55"/>
      <c r="GH34" s="55"/>
      <c r="GI34" s="55"/>
      <c r="GJ34" s="55"/>
      <c r="GK34" s="55"/>
      <c r="GL34" s="55"/>
      <c r="GM34" s="55"/>
    </row>
    <row r="35" spans="2:195" s="23" customFormat="1" x14ac:dyDescent="0.25">
      <c r="B35" s="129"/>
      <c r="C35" s="128" t="s">
        <v>69</v>
      </c>
      <c r="D35" s="133">
        <f>+D34</f>
        <v>5000000</v>
      </c>
      <c r="E35" s="132"/>
      <c r="F35" s="131"/>
      <c r="G35" s="130"/>
      <c r="H35" s="18" t="s">
        <v>68</v>
      </c>
      <c r="I35" s="54"/>
      <c r="J35" s="54"/>
      <c r="K35" s="55"/>
      <c r="L35" s="55"/>
      <c r="M35" s="55"/>
      <c r="N35" s="55"/>
      <c r="O35" s="55"/>
      <c r="P35" s="55"/>
      <c r="Q35" s="55"/>
      <c r="R35" s="55"/>
      <c r="S35" s="55"/>
      <c r="T35" s="55"/>
      <c r="U35" s="55"/>
      <c r="V35" s="55"/>
      <c r="W35" s="55"/>
      <c r="X35" s="55"/>
      <c r="Y35" s="55"/>
      <c r="Z35" s="55"/>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55"/>
      <c r="DR35" s="55"/>
      <c r="DS35" s="55"/>
      <c r="DT35" s="55"/>
      <c r="DU35" s="55"/>
      <c r="DV35" s="55"/>
      <c r="DW35" s="55"/>
      <c r="DX35" s="55"/>
      <c r="DY35" s="55"/>
      <c r="DZ35" s="55"/>
      <c r="EA35" s="55"/>
      <c r="EB35" s="55"/>
      <c r="EC35" s="55"/>
      <c r="ED35" s="55"/>
      <c r="EE35" s="55"/>
      <c r="EF35" s="55"/>
      <c r="EG35" s="55"/>
      <c r="EH35" s="55"/>
      <c r="EI35" s="55"/>
      <c r="EJ35" s="55"/>
      <c r="EK35" s="55"/>
      <c r="EL35" s="55"/>
      <c r="EM35" s="55"/>
      <c r="EN35" s="55"/>
      <c r="EO35" s="55"/>
      <c r="EP35" s="55"/>
      <c r="EQ35" s="55"/>
      <c r="ER35" s="55"/>
      <c r="ES35" s="55"/>
      <c r="ET35" s="55"/>
      <c r="EU35" s="55"/>
      <c r="EV35" s="55"/>
      <c r="EW35" s="55"/>
      <c r="EX35" s="55"/>
      <c r="EY35" s="55"/>
      <c r="EZ35" s="55"/>
      <c r="FA35" s="55"/>
      <c r="FB35" s="55"/>
      <c r="FC35" s="55"/>
      <c r="FD35" s="55"/>
      <c r="FE35" s="55"/>
      <c r="FF35" s="55"/>
      <c r="FG35" s="55"/>
      <c r="FH35" s="55"/>
      <c r="FI35" s="55"/>
      <c r="FJ35" s="55"/>
      <c r="FK35" s="55"/>
      <c r="FL35" s="55"/>
      <c r="FM35" s="55"/>
      <c r="FN35" s="55"/>
      <c r="FO35" s="55"/>
      <c r="FP35" s="55"/>
      <c r="FQ35" s="55"/>
      <c r="FR35" s="55"/>
      <c r="FS35" s="55"/>
      <c r="FT35" s="55"/>
      <c r="FU35" s="55"/>
      <c r="FV35" s="55"/>
      <c r="FW35" s="55"/>
      <c r="FX35" s="55"/>
      <c r="FY35" s="55"/>
      <c r="FZ35" s="55"/>
      <c r="GA35" s="55"/>
      <c r="GB35" s="55"/>
      <c r="GC35" s="55"/>
      <c r="GD35" s="55"/>
      <c r="GE35" s="55"/>
      <c r="GF35" s="55"/>
      <c r="GG35" s="55"/>
      <c r="GH35" s="55"/>
      <c r="GI35" s="55"/>
      <c r="GJ35" s="55"/>
      <c r="GK35" s="55"/>
      <c r="GL35" s="55"/>
      <c r="GM35" s="55"/>
    </row>
    <row r="36" spans="2:195" s="23" customFormat="1" x14ac:dyDescent="0.25">
      <c r="B36" s="129"/>
      <c r="C36" s="128" t="s">
        <v>67</v>
      </c>
      <c r="D36" s="133">
        <f>+D35</f>
        <v>5000000</v>
      </c>
      <c r="E36" s="132"/>
      <c r="F36" s="131"/>
      <c r="G36" s="130"/>
      <c r="H36" s="18">
        <f>0.2*5</f>
        <v>1</v>
      </c>
      <c r="I36" s="54"/>
      <c r="J36" s="54"/>
      <c r="K36" s="55"/>
      <c r="L36" s="55"/>
      <c r="M36" s="55"/>
      <c r="N36" s="55"/>
      <c r="O36" s="55"/>
      <c r="P36" s="55"/>
      <c r="Q36" s="55"/>
      <c r="R36" s="55"/>
      <c r="S36" s="55"/>
      <c r="T36" s="55"/>
      <c r="U36" s="55"/>
      <c r="V36" s="55"/>
      <c r="W36" s="55"/>
      <c r="X36" s="55"/>
      <c r="Y36" s="55"/>
      <c r="Z36" s="55"/>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55"/>
      <c r="DR36" s="55"/>
      <c r="DS36" s="55"/>
      <c r="DT36" s="55"/>
      <c r="DU36" s="55"/>
      <c r="DV36" s="55"/>
      <c r="DW36" s="55"/>
      <c r="DX36" s="55"/>
      <c r="DY36" s="55"/>
      <c r="DZ36" s="55"/>
      <c r="EA36" s="55"/>
      <c r="EB36" s="55"/>
      <c r="EC36" s="55"/>
      <c r="ED36" s="55"/>
      <c r="EE36" s="55"/>
      <c r="EF36" s="55"/>
      <c r="EG36" s="55"/>
      <c r="EH36" s="55"/>
      <c r="EI36" s="55"/>
      <c r="EJ36" s="55"/>
      <c r="EK36" s="55"/>
      <c r="EL36" s="55"/>
      <c r="EM36" s="55"/>
      <c r="EN36" s="55"/>
      <c r="EO36" s="55"/>
      <c r="EP36" s="55"/>
      <c r="EQ36" s="55"/>
      <c r="ER36" s="55"/>
      <c r="ES36" s="55"/>
      <c r="ET36" s="55"/>
      <c r="EU36" s="55"/>
      <c r="EV36" s="55"/>
      <c r="EW36" s="55"/>
      <c r="EX36" s="55"/>
      <c r="EY36" s="55"/>
      <c r="EZ36" s="55"/>
      <c r="FA36" s="55"/>
      <c r="FB36" s="55"/>
      <c r="FC36" s="55"/>
      <c r="FD36" s="55"/>
      <c r="FE36" s="55"/>
      <c r="FF36" s="55"/>
      <c r="FG36" s="55"/>
      <c r="FH36" s="55"/>
      <c r="FI36" s="55"/>
      <c r="FJ36" s="55"/>
      <c r="FK36" s="55"/>
      <c r="FL36" s="55"/>
      <c r="FM36" s="55"/>
      <c r="FN36" s="55"/>
      <c r="FO36" s="55"/>
      <c r="FP36" s="55"/>
      <c r="FQ36" s="55"/>
      <c r="FR36" s="55"/>
      <c r="FS36" s="55"/>
      <c r="FT36" s="55"/>
      <c r="FU36" s="55"/>
      <c r="FV36" s="55"/>
      <c r="FW36" s="55"/>
      <c r="FX36" s="55"/>
      <c r="FY36" s="55"/>
      <c r="FZ36" s="55"/>
      <c r="GA36" s="55"/>
      <c r="GB36" s="55"/>
      <c r="GC36" s="55"/>
      <c r="GD36" s="55"/>
      <c r="GE36" s="55"/>
      <c r="GF36" s="55"/>
      <c r="GG36" s="55"/>
      <c r="GH36" s="55"/>
      <c r="GI36" s="55"/>
      <c r="GJ36" s="55"/>
      <c r="GK36" s="55"/>
      <c r="GL36" s="55"/>
      <c r="GM36" s="55"/>
    </row>
    <row r="37" spans="2:195" s="23" customFormat="1" hidden="1" x14ac:dyDescent="0.25">
      <c r="B37" s="129"/>
      <c r="C37" s="128"/>
      <c r="D37" s="127"/>
      <c r="E37" s="126"/>
      <c r="F37" s="125"/>
      <c r="G37" s="124"/>
      <c r="H37" s="18"/>
      <c r="I37" s="54"/>
      <c r="J37" s="54"/>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55"/>
      <c r="DR37" s="55"/>
      <c r="DS37" s="55"/>
      <c r="DT37" s="55"/>
      <c r="DU37" s="55"/>
      <c r="DV37" s="55"/>
      <c r="DW37" s="55"/>
      <c r="DX37" s="55"/>
      <c r="DY37" s="55"/>
      <c r="DZ37" s="55"/>
      <c r="EA37" s="55"/>
      <c r="EB37" s="55"/>
      <c r="EC37" s="55"/>
      <c r="ED37" s="55"/>
      <c r="EE37" s="55"/>
      <c r="EF37" s="55"/>
      <c r="EG37" s="55"/>
      <c r="EH37" s="55"/>
      <c r="EI37" s="55"/>
      <c r="EJ37" s="55"/>
      <c r="EK37" s="55"/>
      <c r="EL37" s="55"/>
      <c r="EM37" s="55"/>
      <c r="EN37" s="55"/>
      <c r="EO37" s="55"/>
      <c r="EP37" s="55"/>
      <c r="EQ37" s="55"/>
      <c r="ER37" s="55"/>
      <c r="ES37" s="55"/>
      <c r="ET37" s="55"/>
      <c r="EU37" s="55"/>
      <c r="EV37" s="55"/>
      <c r="EW37" s="55"/>
      <c r="EX37" s="55"/>
      <c r="EY37" s="55"/>
      <c r="EZ37" s="55"/>
      <c r="FA37" s="55"/>
      <c r="FB37" s="55"/>
      <c r="FC37" s="55"/>
      <c r="FD37" s="55"/>
      <c r="FE37" s="55"/>
      <c r="FF37" s="55"/>
      <c r="FG37" s="55"/>
      <c r="FH37" s="55"/>
      <c r="FI37" s="55"/>
      <c r="FJ37" s="55"/>
      <c r="FK37" s="55"/>
      <c r="FL37" s="55"/>
      <c r="FM37" s="55"/>
      <c r="FN37" s="55"/>
      <c r="FO37" s="55"/>
      <c r="FP37" s="55"/>
      <c r="FQ37" s="55"/>
      <c r="FR37" s="55"/>
      <c r="FS37" s="55"/>
      <c r="FT37" s="55"/>
      <c r="FU37" s="55"/>
      <c r="FV37" s="55"/>
      <c r="FW37" s="55"/>
      <c r="FX37" s="55"/>
      <c r="FY37" s="55"/>
      <c r="FZ37" s="55"/>
      <c r="GA37" s="55"/>
      <c r="GB37" s="55"/>
      <c r="GC37" s="55"/>
      <c r="GD37" s="55"/>
      <c r="GE37" s="55"/>
      <c r="GF37" s="55"/>
      <c r="GG37" s="55"/>
      <c r="GH37" s="55"/>
      <c r="GI37" s="55"/>
      <c r="GJ37" s="55"/>
      <c r="GK37" s="55"/>
      <c r="GL37" s="55"/>
      <c r="GM37" s="55"/>
    </row>
    <row r="38" spans="2:195" s="23" customFormat="1" hidden="1" x14ac:dyDescent="0.25">
      <c r="B38" s="129"/>
      <c r="C38" s="128"/>
      <c r="D38" s="127"/>
      <c r="E38" s="126"/>
      <c r="F38" s="125"/>
      <c r="G38" s="124"/>
      <c r="H38" s="18"/>
      <c r="I38" s="54"/>
      <c r="J38" s="54"/>
      <c r="K38" s="55"/>
      <c r="L38" s="55"/>
      <c r="M38" s="55"/>
      <c r="N38" s="55"/>
      <c r="O38" s="55"/>
      <c r="P38" s="55"/>
      <c r="Q38" s="55"/>
      <c r="R38" s="55"/>
      <c r="S38" s="55"/>
      <c r="T38" s="55"/>
      <c r="U38" s="55"/>
      <c r="V38" s="55"/>
      <c r="W38" s="55"/>
      <c r="X38" s="55"/>
      <c r="Y38" s="55"/>
      <c r="Z38" s="55"/>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55"/>
      <c r="DR38" s="55"/>
      <c r="DS38" s="55"/>
      <c r="DT38" s="55"/>
      <c r="DU38" s="55"/>
      <c r="DV38" s="55"/>
      <c r="DW38" s="55"/>
      <c r="DX38" s="55"/>
      <c r="DY38" s="55"/>
      <c r="DZ38" s="55"/>
      <c r="EA38" s="55"/>
      <c r="EB38" s="55"/>
      <c r="EC38" s="55"/>
      <c r="ED38" s="55"/>
      <c r="EE38" s="55"/>
      <c r="EF38" s="55"/>
      <c r="EG38" s="55"/>
      <c r="EH38" s="55"/>
      <c r="EI38" s="55"/>
      <c r="EJ38" s="55"/>
      <c r="EK38" s="55"/>
      <c r="EL38" s="55"/>
      <c r="EM38" s="55"/>
      <c r="EN38" s="55"/>
      <c r="EO38" s="55"/>
      <c r="EP38" s="55"/>
      <c r="EQ38" s="55"/>
      <c r="ER38" s="55"/>
      <c r="ES38" s="55"/>
      <c r="ET38" s="55"/>
      <c r="EU38" s="55"/>
      <c r="EV38" s="55"/>
      <c r="EW38" s="55"/>
      <c r="EX38" s="55"/>
      <c r="EY38" s="55"/>
      <c r="EZ38" s="55"/>
      <c r="FA38" s="55"/>
      <c r="FB38" s="55"/>
      <c r="FC38" s="55"/>
      <c r="FD38" s="55"/>
      <c r="FE38" s="55"/>
      <c r="FF38" s="55"/>
      <c r="FG38" s="55"/>
      <c r="FH38" s="55"/>
      <c r="FI38" s="55"/>
      <c r="FJ38" s="55"/>
      <c r="FK38" s="55"/>
      <c r="FL38" s="55"/>
      <c r="FM38" s="55"/>
      <c r="FN38" s="55"/>
      <c r="FO38" s="55"/>
      <c r="FP38" s="55"/>
      <c r="FQ38" s="55"/>
      <c r="FR38" s="55"/>
      <c r="FS38" s="55"/>
      <c r="FT38" s="55"/>
      <c r="FU38" s="55"/>
      <c r="FV38" s="55"/>
      <c r="FW38" s="55"/>
      <c r="FX38" s="55"/>
      <c r="FY38" s="55"/>
      <c r="FZ38" s="55"/>
      <c r="GA38" s="55"/>
      <c r="GB38" s="55"/>
      <c r="GC38" s="55"/>
      <c r="GD38" s="55"/>
      <c r="GE38" s="55"/>
      <c r="GF38" s="55"/>
      <c r="GG38" s="55"/>
      <c r="GH38" s="55"/>
      <c r="GI38" s="55"/>
      <c r="GJ38" s="55"/>
      <c r="GK38" s="55"/>
      <c r="GL38" s="55"/>
      <c r="GM38" s="55"/>
    </row>
    <row r="39" spans="2:195" s="23" customFormat="1" hidden="1" x14ac:dyDescent="0.25">
      <c r="B39" s="129"/>
      <c r="C39" s="128"/>
      <c r="D39" s="127"/>
      <c r="E39" s="126"/>
      <c r="F39" s="125"/>
      <c r="G39" s="124"/>
      <c r="H39" s="18"/>
      <c r="I39" s="54"/>
      <c r="J39" s="54"/>
      <c r="K39" s="55"/>
      <c r="L39" s="55"/>
      <c r="M39" s="55"/>
      <c r="N39" s="55"/>
      <c r="O39" s="55"/>
      <c r="P39" s="55"/>
      <c r="Q39" s="55"/>
      <c r="R39" s="55"/>
      <c r="S39" s="55"/>
      <c r="T39" s="55"/>
      <c r="U39" s="55"/>
      <c r="V39" s="55"/>
      <c r="W39" s="55"/>
      <c r="X39" s="55"/>
      <c r="Y39" s="55"/>
      <c r="Z39" s="55"/>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55"/>
      <c r="DR39" s="55"/>
      <c r="DS39" s="55"/>
      <c r="DT39" s="55"/>
      <c r="DU39" s="55"/>
      <c r="DV39" s="55"/>
      <c r="DW39" s="55"/>
      <c r="DX39" s="55"/>
      <c r="DY39" s="55"/>
      <c r="DZ39" s="55"/>
      <c r="EA39" s="55"/>
      <c r="EB39" s="55"/>
      <c r="EC39" s="55"/>
      <c r="ED39" s="55"/>
      <c r="EE39" s="55"/>
      <c r="EF39" s="55"/>
      <c r="EG39" s="55"/>
      <c r="EH39" s="55"/>
      <c r="EI39" s="55"/>
      <c r="EJ39" s="55"/>
      <c r="EK39" s="55"/>
      <c r="EL39" s="55"/>
      <c r="EM39" s="55"/>
      <c r="EN39" s="55"/>
      <c r="EO39" s="55"/>
      <c r="EP39" s="55"/>
      <c r="EQ39" s="55"/>
      <c r="ER39" s="55"/>
      <c r="ES39" s="55"/>
      <c r="ET39" s="55"/>
      <c r="EU39" s="55"/>
      <c r="EV39" s="55"/>
      <c r="EW39" s="55"/>
      <c r="EX39" s="55"/>
      <c r="EY39" s="55"/>
      <c r="EZ39" s="55"/>
      <c r="FA39" s="55"/>
      <c r="FB39" s="55"/>
      <c r="FC39" s="55"/>
      <c r="FD39" s="55"/>
      <c r="FE39" s="55"/>
      <c r="FF39" s="55"/>
      <c r="FG39" s="55"/>
      <c r="FH39" s="55"/>
      <c r="FI39" s="55"/>
      <c r="FJ39" s="55"/>
      <c r="FK39" s="55"/>
      <c r="FL39" s="55"/>
      <c r="FM39" s="55"/>
      <c r="FN39" s="55"/>
      <c r="FO39" s="55"/>
      <c r="FP39" s="55"/>
      <c r="FQ39" s="55"/>
      <c r="FR39" s="55"/>
      <c r="FS39" s="55"/>
      <c r="FT39" s="55"/>
      <c r="FU39" s="55"/>
      <c r="FV39" s="55"/>
      <c r="FW39" s="55"/>
      <c r="FX39" s="55"/>
      <c r="FY39" s="55"/>
      <c r="FZ39" s="55"/>
      <c r="GA39" s="55"/>
      <c r="GB39" s="55"/>
      <c r="GC39" s="55"/>
      <c r="GD39" s="55"/>
      <c r="GE39" s="55"/>
      <c r="GF39" s="55"/>
      <c r="GG39" s="55"/>
      <c r="GH39" s="55"/>
      <c r="GI39" s="55"/>
      <c r="GJ39" s="55"/>
      <c r="GK39" s="55"/>
      <c r="GL39" s="55"/>
      <c r="GM39" s="55"/>
    </row>
    <row r="40" spans="2:195" s="23" customFormat="1" hidden="1" x14ac:dyDescent="0.25">
      <c r="B40" s="129"/>
      <c r="C40" s="128"/>
      <c r="D40" s="127"/>
      <c r="E40" s="126"/>
      <c r="F40" s="125"/>
      <c r="G40" s="124"/>
      <c r="H40" s="18"/>
      <c r="I40" s="54"/>
      <c r="J40" s="54"/>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55"/>
      <c r="DR40" s="55"/>
      <c r="DS40" s="55"/>
      <c r="DT40" s="55"/>
      <c r="DU40" s="55"/>
      <c r="DV40" s="55"/>
      <c r="DW40" s="55"/>
      <c r="DX40" s="55"/>
      <c r="DY40" s="55"/>
      <c r="DZ40" s="55"/>
      <c r="EA40" s="55"/>
      <c r="EB40" s="55"/>
      <c r="EC40" s="55"/>
      <c r="ED40" s="55"/>
      <c r="EE40" s="55"/>
      <c r="EF40" s="55"/>
      <c r="EG40" s="55"/>
      <c r="EH40" s="55"/>
      <c r="EI40" s="55"/>
      <c r="EJ40" s="55"/>
      <c r="EK40" s="55"/>
      <c r="EL40" s="55"/>
      <c r="EM40" s="55"/>
      <c r="EN40" s="55"/>
      <c r="EO40" s="55"/>
      <c r="EP40" s="55"/>
      <c r="EQ40" s="55"/>
      <c r="ER40" s="55"/>
      <c r="ES40" s="55"/>
      <c r="ET40" s="55"/>
      <c r="EU40" s="55"/>
      <c r="EV40" s="55"/>
      <c r="EW40" s="55"/>
      <c r="EX40" s="55"/>
      <c r="EY40" s="55"/>
      <c r="EZ40" s="55"/>
      <c r="FA40" s="55"/>
      <c r="FB40" s="55"/>
      <c r="FC40" s="55"/>
      <c r="FD40" s="55"/>
      <c r="FE40" s="55"/>
      <c r="FF40" s="55"/>
      <c r="FG40" s="55"/>
      <c r="FH40" s="55"/>
      <c r="FI40" s="55"/>
      <c r="FJ40" s="55"/>
      <c r="FK40" s="55"/>
      <c r="FL40" s="55"/>
      <c r="FM40" s="55"/>
      <c r="FN40" s="55"/>
      <c r="FO40" s="55"/>
      <c r="FP40" s="55"/>
      <c r="FQ40" s="55"/>
      <c r="FR40" s="55"/>
      <c r="FS40" s="55"/>
      <c r="FT40" s="55"/>
      <c r="FU40" s="55"/>
      <c r="FV40" s="55"/>
      <c r="FW40" s="55"/>
      <c r="FX40" s="55"/>
      <c r="FY40" s="55"/>
      <c r="FZ40" s="55"/>
      <c r="GA40" s="55"/>
      <c r="GB40" s="55"/>
      <c r="GC40" s="55"/>
      <c r="GD40" s="55"/>
      <c r="GE40" s="55"/>
      <c r="GF40" s="55"/>
      <c r="GG40" s="55"/>
      <c r="GH40" s="55"/>
      <c r="GI40" s="55"/>
      <c r="GJ40" s="55"/>
      <c r="GK40" s="55"/>
      <c r="GL40" s="55"/>
      <c r="GM40" s="55"/>
    </row>
    <row r="41" spans="2:195" s="23" customFormat="1" hidden="1" x14ac:dyDescent="0.25">
      <c r="B41" s="129"/>
      <c r="C41" s="128"/>
      <c r="D41" s="127"/>
      <c r="E41" s="126"/>
      <c r="F41" s="125"/>
      <c r="G41" s="124"/>
      <c r="H41" s="18"/>
      <c r="I41" s="54"/>
      <c r="J41" s="54"/>
      <c r="K41" s="55"/>
      <c r="L41" s="55"/>
      <c r="M41" s="55"/>
      <c r="N41" s="55"/>
      <c r="O41" s="55"/>
      <c r="P41" s="55"/>
      <c r="Q41" s="55"/>
      <c r="R41" s="55"/>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55"/>
      <c r="DR41" s="55"/>
      <c r="DS41" s="55"/>
      <c r="DT41" s="55"/>
      <c r="DU41" s="55"/>
      <c r="DV41" s="55"/>
      <c r="DW41" s="55"/>
      <c r="DX41" s="55"/>
      <c r="DY41" s="55"/>
      <c r="DZ41" s="55"/>
      <c r="EA41" s="55"/>
      <c r="EB41" s="55"/>
      <c r="EC41" s="55"/>
      <c r="ED41" s="55"/>
      <c r="EE41" s="55"/>
      <c r="EF41" s="55"/>
      <c r="EG41" s="55"/>
      <c r="EH41" s="55"/>
      <c r="EI41" s="55"/>
      <c r="EJ41" s="55"/>
      <c r="EK41" s="55"/>
      <c r="EL41" s="55"/>
      <c r="EM41" s="55"/>
      <c r="EN41" s="55"/>
      <c r="EO41" s="55"/>
      <c r="EP41" s="55"/>
      <c r="EQ41" s="55"/>
      <c r="ER41" s="55"/>
      <c r="ES41" s="55"/>
      <c r="ET41" s="55"/>
      <c r="EU41" s="55"/>
      <c r="EV41" s="55"/>
      <c r="EW41" s="55"/>
      <c r="EX41" s="55"/>
      <c r="EY41" s="55"/>
      <c r="EZ41" s="55"/>
      <c r="FA41" s="55"/>
      <c r="FB41" s="55"/>
      <c r="FC41" s="55"/>
      <c r="FD41" s="55"/>
      <c r="FE41" s="55"/>
      <c r="FF41" s="55"/>
      <c r="FG41" s="55"/>
      <c r="FH41" s="55"/>
      <c r="FI41" s="55"/>
      <c r="FJ41" s="55"/>
      <c r="FK41" s="55"/>
      <c r="FL41" s="55"/>
      <c r="FM41" s="55"/>
      <c r="FN41" s="55"/>
      <c r="FO41" s="55"/>
      <c r="FP41" s="55"/>
      <c r="FQ41" s="55"/>
      <c r="FR41" s="55"/>
      <c r="FS41" s="55"/>
      <c r="FT41" s="55"/>
      <c r="FU41" s="55"/>
      <c r="FV41" s="55"/>
      <c r="FW41" s="55"/>
      <c r="FX41" s="55"/>
      <c r="FY41" s="55"/>
      <c r="FZ41" s="55"/>
      <c r="GA41" s="55"/>
      <c r="GB41" s="55"/>
      <c r="GC41" s="55"/>
      <c r="GD41" s="55"/>
      <c r="GE41" s="55"/>
      <c r="GF41" s="55"/>
      <c r="GG41" s="55"/>
      <c r="GH41" s="55"/>
      <c r="GI41" s="55"/>
      <c r="GJ41" s="55"/>
      <c r="GK41" s="55"/>
      <c r="GL41" s="55"/>
      <c r="GM41" s="55"/>
    </row>
    <row r="42" spans="2:195" s="23" customFormat="1" hidden="1" x14ac:dyDescent="0.25">
      <c r="B42" s="129"/>
      <c r="C42" s="128"/>
      <c r="D42" s="127"/>
      <c r="E42" s="126"/>
      <c r="F42" s="125"/>
      <c r="G42" s="124"/>
      <c r="H42" s="18"/>
      <c r="I42" s="54"/>
      <c r="J42" s="54"/>
      <c r="K42" s="55"/>
      <c r="L42" s="55"/>
      <c r="M42" s="55"/>
      <c r="N42" s="55"/>
      <c r="O42" s="55"/>
      <c r="P42" s="55"/>
      <c r="Q42" s="55"/>
      <c r="R42" s="55"/>
      <c r="S42" s="55"/>
      <c r="T42" s="55"/>
      <c r="U42" s="55"/>
      <c r="V42" s="55"/>
      <c r="W42" s="55"/>
      <c r="X42" s="55"/>
      <c r="Y42" s="55"/>
      <c r="Z42" s="55"/>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55"/>
      <c r="DR42" s="55"/>
      <c r="DS42" s="55"/>
      <c r="DT42" s="55"/>
      <c r="DU42" s="55"/>
      <c r="DV42" s="55"/>
      <c r="DW42" s="55"/>
      <c r="DX42" s="55"/>
      <c r="DY42" s="55"/>
      <c r="DZ42" s="55"/>
      <c r="EA42" s="55"/>
      <c r="EB42" s="55"/>
      <c r="EC42" s="55"/>
      <c r="ED42" s="55"/>
      <c r="EE42" s="55"/>
      <c r="EF42" s="55"/>
      <c r="EG42" s="55"/>
      <c r="EH42" s="55"/>
      <c r="EI42" s="55"/>
      <c r="EJ42" s="55"/>
      <c r="EK42" s="55"/>
      <c r="EL42" s="55"/>
      <c r="EM42" s="55"/>
      <c r="EN42" s="55"/>
      <c r="EO42" s="55"/>
      <c r="EP42" s="55"/>
      <c r="EQ42" s="55"/>
      <c r="ER42" s="55"/>
      <c r="ES42" s="55"/>
      <c r="ET42" s="55"/>
      <c r="EU42" s="55"/>
      <c r="EV42" s="55"/>
      <c r="EW42" s="55"/>
      <c r="EX42" s="55"/>
      <c r="EY42" s="55"/>
      <c r="EZ42" s="55"/>
      <c r="FA42" s="55"/>
      <c r="FB42" s="55"/>
      <c r="FC42" s="55"/>
      <c r="FD42" s="55"/>
      <c r="FE42" s="55"/>
      <c r="FF42" s="55"/>
      <c r="FG42" s="55"/>
      <c r="FH42" s="55"/>
      <c r="FI42" s="55"/>
      <c r="FJ42" s="55"/>
      <c r="FK42" s="55"/>
      <c r="FL42" s="55"/>
      <c r="FM42" s="55"/>
      <c r="FN42" s="55"/>
      <c r="FO42" s="55"/>
      <c r="FP42" s="55"/>
      <c r="FQ42" s="55"/>
      <c r="FR42" s="55"/>
      <c r="FS42" s="55"/>
      <c r="FT42" s="55"/>
      <c r="FU42" s="55"/>
      <c r="FV42" s="55"/>
      <c r="FW42" s="55"/>
      <c r="FX42" s="55"/>
      <c r="FY42" s="55"/>
      <c r="FZ42" s="55"/>
      <c r="GA42" s="55"/>
      <c r="GB42" s="55"/>
      <c r="GC42" s="55"/>
      <c r="GD42" s="55"/>
      <c r="GE42" s="55"/>
      <c r="GF42" s="55"/>
      <c r="GG42" s="55"/>
      <c r="GH42" s="55"/>
      <c r="GI42" s="55"/>
      <c r="GJ42" s="55"/>
      <c r="GK42" s="55"/>
      <c r="GL42" s="55"/>
      <c r="GM42" s="55"/>
    </row>
    <row r="43" spans="2:195" s="23" customFormat="1" hidden="1" x14ac:dyDescent="0.25">
      <c r="B43" s="129"/>
      <c r="C43" s="128"/>
      <c r="D43" s="127"/>
      <c r="E43" s="126"/>
      <c r="F43" s="125"/>
      <c r="G43" s="124"/>
      <c r="H43" s="18"/>
      <c r="I43" s="54"/>
      <c r="J43" s="54"/>
      <c r="K43" s="55"/>
      <c r="L43" s="55"/>
      <c r="M43" s="55"/>
      <c r="N43" s="55"/>
      <c r="O43" s="55"/>
      <c r="P43" s="55"/>
      <c r="Q43" s="55"/>
      <c r="R43" s="55"/>
      <c r="S43" s="55"/>
      <c r="T43" s="55"/>
      <c r="U43" s="55"/>
      <c r="V43" s="55"/>
      <c r="W43" s="55"/>
      <c r="X43" s="55"/>
      <c r="Y43" s="55"/>
      <c r="Z43" s="55"/>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55"/>
      <c r="DR43" s="55"/>
      <c r="DS43" s="55"/>
      <c r="DT43" s="55"/>
      <c r="DU43" s="55"/>
      <c r="DV43" s="55"/>
      <c r="DW43" s="55"/>
      <c r="DX43" s="55"/>
      <c r="DY43" s="55"/>
      <c r="DZ43" s="55"/>
      <c r="EA43" s="55"/>
      <c r="EB43" s="55"/>
      <c r="EC43" s="55"/>
      <c r="ED43" s="55"/>
      <c r="EE43" s="55"/>
      <c r="EF43" s="55"/>
      <c r="EG43" s="55"/>
      <c r="EH43" s="55"/>
      <c r="EI43" s="55"/>
      <c r="EJ43" s="55"/>
      <c r="EK43" s="55"/>
      <c r="EL43" s="55"/>
      <c r="EM43" s="55"/>
      <c r="EN43" s="55"/>
      <c r="EO43" s="55"/>
      <c r="EP43" s="55"/>
      <c r="EQ43" s="55"/>
      <c r="ER43" s="55"/>
      <c r="ES43" s="55"/>
      <c r="ET43" s="55"/>
      <c r="EU43" s="55"/>
      <c r="EV43" s="55"/>
      <c r="EW43" s="55"/>
      <c r="EX43" s="55"/>
      <c r="EY43" s="55"/>
      <c r="EZ43" s="55"/>
      <c r="FA43" s="55"/>
      <c r="FB43" s="55"/>
      <c r="FC43" s="55"/>
      <c r="FD43" s="55"/>
      <c r="FE43" s="55"/>
      <c r="FF43" s="55"/>
      <c r="FG43" s="55"/>
      <c r="FH43" s="55"/>
      <c r="FI43" s="55"/>
      <c r="FJ43" s="55"/>
      <c r="FK43" s="55"/>
      <c r="FL43" s="55"/>
      <c r="FM43" s="55"/>
      <c r="FN43" s="55"/>
      <c r="FO43" s="55"/>
      <c r="FP43" s="55"/>
      <c r="FQ43" s="55"/>
      <c r="FR43" s="55"/>
      <c r="FS43" s="55"/>
      <c r="FT43" s="55"/>
      <c r="FU43" s="55"/>
      <c r="FV43" s="55"/>
      <c r="FW43" s="55"/>
      <c r="FX43" s="55"/>
      <c r="FY43" s="55"/>
      <c r="FZ43" s="55"/>
      <c r="GA43" s="55"/>
      <c r="GB43" s="55"/>
      <c r="GC43" s="55"/>
      <c r="GD43" s="55"/>
      <c r="GE43" s="55"/>
      <c r="GF43" s="55"/>
      <c r="GG43" s="55"/>
      <c r="GH43" s="55"/>
      <c r="GI43" s="55"/>
      <c r="GJ43" s="55"/>
      <c r="GK43" s="55"/>
      <c r="GL43" s="55"/>
      <c r="GM43" s="55"/>
    </row>
    <row r="44" spans="2:195" s="23" customFormat="1" hidden="1" x14ac:dyDescent="0.25">
      <c r="B44" s="129"/>
      <c r="C44" s="128"/>
      <c r="D44" s="127"/>
      <c r="E44" s="126"/>
      <c r="F44" s="125"/>
      <c r="G44" s="124"/>
      <c r="H44" s="18"/>
      <c r="I44" s="54"/>
      <c r="J44" s="54"/>
      <c r="K44" s="55"/>
      <c r="L44" s="55"/>
      <c r="M44" s="55"/>
      <c r="N44" s="55"/>
      <c r="O44" s="55"/>
      <c r="P44" s="55"/>
      <c r="Q44" s="55"/>
      <c r="R44" s="55"/>
      <c r="S44" s="55"/>
      <c r="T44" s="55"/>
      <c r="U44" s="55"/>
      <c r="V44" s="55"/>
      <c r="W44" s="55"/>
      <c r="X44" s="55"/>
      <c r="Y44" s="55"/>
      <c r="Z44" s="55"/>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55"/>
      <c r="DQ44" s="55"/>
      <c r="DR44" s="55"/>
      <c r="DS44" s="55"/>
      <c r="DT44" s="55"/>
      <c r="DU44" s="55"/>
      <c r="DV44" s="55"/>
      <c r="DW44" s="55"/>
      <c r="DX44" s="55"/>
      <c r="DY44" s="55"/>
      <c r="DZ44" s="55"/>
      <c r="EA44" s="55"/>
      <c r="EB44" s="55"/>
      <c r="EC44" s="55"/>
      <c r="ED44" s="55"/>
      <c r="EE44" s="55"/>
      <c r="EF44" s="55"/>
      <c r="EG44" s="55"/>
      <c r="EH44" s="55"/>
      <c r="EI44" s="55"/>
      <c r="EJ44" s="55"/>
      <c r="EK44" s="55"/>
      <c r="EL44" s="55"/>
      <c r="EM44" s="55"/>
      <c r="EN44" s="55"/>
      <c r="EO44" s="55"/>
      <c r="EP44" s="55"/>
      <c r="EQ44" s="55"/>
      <c r="ER44" s="55"/>
      <c r="ES44" s="55"/>
      <c r="ET44" s="55"/>
      <c r="EU44" s="55"/>
      <c r="EV44" s="55"/>
      <c r="EW44" s="55"/>
      <c r="EX44" s="55"/>
      <c r="EY44" s="55"/>
      <c r="EZ44" s="55"/>
      <c r="FA44" s="55"/>
      <c r="FB44" s="55"/>
      <c r="FC44" s="55"/>
      <c r="FD44" s="55"/>
      <c r="FE44" s="55"/>
      <c r="FF44" s="55"/>
      <c r="FG44" s="55"/>
      <c r="FH44" s="55"/>
      <c r="FI44" s="55"/>
      <c r="FJ44" s="55"/>
      <c r="FK44" s="55"/>
      <c r="FL44" s="55"/>
      <c r="FM44" s="55"/>
      <c r="FN44" s="55"/>
      <c r="FO44" s="55"/>
      <c r="FP44" s="55"/>
      <c r="FQ44" s="55"/>
      <c r="FR44" s="55"/>
      <c r="FS44" s="55"/>
      <c r="FT44" s="55"/>
      <c r="FU44" s="55"/>
      <c r="FV44" s="55"/>
      <c r="FW44" s="55"/>
      <c r="FX44" s="55"/>
      <c r="FY44" s="55"/>
      <c r="FZ44" s="55"/>
      <c r="GA44" s="55"/>
      <c r="GB44" s="55"/>
      <c r="GC44" s="55"/>
      <c r="GD44" s="55"/>
      <c r="GE44" s="55"/>
      <c r="GF44" s="55"/>
      <c r="GG44" s="55"/>
      <c r="GH44" s="55"/>
      <c r="GI44" s="55"/>
      <c r="GJ44" s="55"/>
      <c r="GK44" s="55"/>
      <c r="GL44" s="55"/>
      <c r="GM44" s="55"/>
    </row>
    <row r="45" spans="2:195" s="23" customFormat="1" hidden="1" x14ac:dyDescent="0.25">
      <c r="B45" s="129"/>
      <c r="C45" s="128"/>
      <c r="D45" s="127"/>
      <c r="E45" s="126"/>
      <c r="F45" s="125"/>
      <c r="G45" s="124"/>
      <c r="H45" s="18"/>
      <c r="I45" s="54"/>
      <c r="J45" s="54"/>
      <c r="K45" s="55"/>
      <c r="L45" s="55"/>
      <c r="M45" s="55"/>
      <c r="N45" s="55"/>
      <c r="O45" s="55"/>
      <c r="P45" s="55"/>
      <c r="Q45" s="55"/>
      <c r="R45" s="55"/>
      <c r="S45" s="55"/>
      <c r="T45" s="55"/>
      <c r="U45" s="55"/>
      <c r="V45" s="55"/>
      <c r="W45" s="55"/>
      <c r="X45" s="55"/>
      <c r="Y45" s="55"/>
      <c r="Z45" s="55"/>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55"/>
      <c r="DQ45" s="55"/>
      <c r="DR45" s="55"/>
      <c r="DS45" s="55"/>
      <c r="DT45" s="55"/>
      <c r="DU45" s="55"/>
      <c r="DV45" s="55"/>
      <c r="DW45" s="55"/>
      <c r="DX45" s="55"/>
      <c r="DY45" s="55"/>
      <c r="DZ45" s="55"/>
      <c r="EA45" s="55"/>
      <c r="EB45" s="55"/>
      <c r="EC45" s="55"/>
      <c r="ED45" s="55"/>
      <c r="EE45" s="55"/>
      <c r="EF45" s="55"/>
      <c r="EG45" s="55"/>
      <c r="EH45" s="55"/>
      <c r="EI45" s="55"/>
      <c r="EJ45" s="55"/>
      <c r="EK45" s="55"/>
      <c r="EL45" s="55"/>
      <c r="EM45" s="55"/>
      <c r="EN45" s="55"/>
      <c r="EO45" s="55"/>
      <c r="EP45" s="55"/>
      <c r="EQ45" s="55"/>
      <c r="ER45" s="55"/>
      <c r="ES45" s="55"/>
      <c r="ET45" s="55"/>
      <c r="EU45" s="55"/>
      <c r="EV45" s="55"/>
      <c r="EW45" s="55"/>
      <c r="EX45" s="55"/>
      <c r="EY45" s="55"/>
      <c r="EZ45" s="55"/>
      <c r="FA45" s="55"/>
      <c r="FB45" s="55"/>
      <c r="FC45" s="55"/>
      <c r="FD45" s="55"/>
      <c r="FE45" s="55"/>
      <c r="FF45" s="55"/>
      <c r="FG45" s="55"/>
      <c r="FH45" s="55"/>
      <c r="FI45" s="55"/>
      <c r="FJ45" s="55"/>
      <c r="FK45" s="55"/>
      <c r="FL45" s="55"/>
      <c r="FM45" s="55"/>
      <c r="FN45" s="55"/>
      <c r="FO45" s="55"/>
      <c r="FP45" s="55"/>
      <c r="FQ45" s="55"/>
      <c r="FR45" s="55"/>
      <c r="FS45" s="55"/>
      <c r="FT45" s="55"/>
      <c r="FU45" s="55"/>
      <c r="FV45" s="55"/>
      <c r="FW45" s="55"/>
      <c r="FX45" s="55"/>
      <c r="FY45" s="55"/>
      <c r="FZ45" s="55"/>
      <c r="GA45" s="55"/>
      <c r="GB45" s="55"/>
      <c r="GC45" s="55"/>
      <c r="GD45" s="55"/>
      <c r="GE45" s="55"/>
      <c r="GF45" s="55"/>
      <c r="GG45" s="55"/>
      <c r="GH45" s="55"/>
      <c r="GI45" s="55"/>
      <c r="GJ45" s="55"/>
      <c r="GK45" s="55"/>
      <c r="GL45" s="55"/>
      <c r="GM45" s="55"/>
    </row>
    <row r="46" spans="2:195" s="23" customFormat="1" hidden="1" x14ac:dyDescent="0.25">
      <c r="B46" s="129"/>
      <c r="C46" s="128"/>
      <c r="D46" s="127"/>
      <c r="E46" s="126"/>
      <c r="F46" s="125"/>
      <c r="G46" s="124"/>
      <c r="H46" s="18"/>
      <c r="I46" s="54"/>
      <c r="J46" s="54"/>
      <c r="K46" s="55"/>
      <c r="L46" s="55"/>
      <c r="M46" s="55"/>
      <c r="N46" s="55"/>
      <c r="O46" s="55"/>
      <c r="P46" s="55"/>
      <c r="Q46" s="55"/>
      <c r="R46" s="55"/>
      <c r="S46" s="55"/>
      <c r="T46" s="55"/>
      <c r="U46" s="55"/>
      <c r="V46" s="55"/>
      <c r="W46" s="55"/>
      <c r="X46" s="55"/>
      <c r="Y46" s="55"/>
      <c r="Z46" s="55"/>
      <c r="AA46" s="55"/>
      <c r="AB46" s="55"/>
      <c r="AC46" s="55"/>
      <c r="AD46" s="55"/>
      <c r="AE46" s="55"/>
      <c r="AF46" s="55"/>
      <c r="AG46" s="55"/>
      <c r="AH46" s="55"/>
      <c r="AI46" s="55"/>
      <c r="AJ46" s="55"/>
      <c r="AK46" s="55"/>
      <c r="AL46" s="55"/>
      <c r="AM46" s="55"/>
      <c r="AN46" s="55"/>
      <c r="AO46" s="55"/>
      <c r="AP46" s="55"/>
      <c r="AQ46" s="55"/>
      <c r="AR46" s="55"/>
      <c r="AS46" s="55"/>
      <c r="AT46" s="55"/>
      <c r="AU46" s="55"/>
      <c r="AV46" s="55"/>
      <c r="AW46" s="55"/>
      <c r="AX46" s="55"/>
      <c r="AY46" s="55"/>
      <c r="AZ46" s="55"/>
      <c r="BA46" s="55"/>
      <c r="BB46" s="55"/>
      <c r="BC46" s="55"/>
      <c r="BD46" s="55"/>
      <c r="BE46" s="55"/>
      <c r="BF46" s="55"/>
      <c r="BG46" s="55"/>
      <c r="BH46" s="55"/>
      <c r="BI46" s="55"/>
      <c r="BJ46" s="55"/>
      <c r="BK46" s="55"/>
      <c r="BL46" s="55"/>
      <c r="BM46" s="55"/>
      <c r="BN46" s="55"/>
      <c r="BO46" s="55"/>
      <c r="BP46" s="55"/>
      <c r="BQ46" s="55"/>
      <c r="BR46" s="55"/>
      <c r="BS46" s="55"/>
      <c r="BT46" s="55"/>
      <c r="BU46" s="55"/>
      <c r="BV46" s="55"/>
      <c r="BW46" s="55"/>
      <c r="BX46" s="55"/>
      <c r="BY46" s="55"/>
      <c r="BZ46" s="55"/>
      <c r="CA46" s="55"/>
      <c r="CB46" s="55"/>
      <c r="CC46" s="55"/>
      <c r="CD46" s="55"/>
      <c r="CE46" s="55"/>
      <c r="CF46" s="55"/>
      <c r="CG46" s="55"/>
      <c r="CH46" s="55"/>
      <c r="CI46" s="55"/>
      <c r="CJ46" s="55"/>
      <c r="CK46" s="55"/>
      <c r="CL46" s="55"/>
      <c r="CM46" s="55"/>
      <c r="CN46" s="55"/>
      <c r="CO46" s="55"/>
      <c r="CP46" s="55"/>
      <c r="CQ46" s="55"/>
      <c r="CR46" s="55"/>
      <c r="CS46" s="55"/>
      <c r="CT46" s="55"/>
      <c r="CU46" s="55"/>
      <c r="CV46" s="55"/>
      <c r="CW46" s="55"/>
      <c r="CX46" s="55"/>
      <c r="CY46" s="55"/>
      <c r="CZ46" s="55"/>
      <c r="DA46" s="55"/>
      <c r="DB46" s="55"/>
      <c r="DC46" s="55"/>
      <c r="DD46" s="55"/>
      <c r="DE46" s="55"/>
      <c r="DF46" s="55"/>
      <c r="DG46" s="55"/>
      <c r="DH46" s="55"/>
      <c r="DI46" s="55"/>
      <c r="DJ46" s="55"/>
      <c r="DK46" s="55"/>
      <c r="DL46" s="55"/>
      <c r="DM46" s="55"/>
      <c r="DN46" s="55"/>
      <c r="DO46" s="55"/>
      <c r="DP46" s="55"/>
      <c r="DQ46" s="55"/>
      <c r="DR46" s="55"/>
      <c r="DS46" s="55"/>
      <c r="DT46" s="55"/>
      <c r="DU46" s="55"/>
      <c r="DV46" s="55"/>
      <c r="DW46" s="55"/>
      <c r="DX46" s="55"/>
      <c r="DY46" s="55"/>
      <c r="DZ46" s="55"/>
      <c r="EA46" s="55"/>
      <c r="EB46" s="55"/>
      <c r="EC46" s="55"/>
      <c r="ED46" s="55"/>
      <c r="EE46" s="55"/>
      <c r="EF46" s="55"/>
      <c r="EG46" s="55"/>
      <c r="EH46" s="55"/>
      <c r="EI46" s="55"/>
      <c r="EJ46" s="55"/>
      <c r="EK46" s="55"/>
      <c r="EL46" s="55"/>
      <c r="EM46" s="55"/>
      <c r="EN46" s="55"/>
      <c r="EO46" s="55"/>
      <c r="EP46" s="55"/>
      <c r="EQ46" s="55"/>
      <c r="ER46" s="55"/>
      <c r="ES46" s="55"/>
      <c r="ET46" s="55"/>
      <c r="EU46" s="55"/>
      <c r="EV46" s="55"/>
      <c r="EW46" s="55"/>
      <c r="EX46" s="55"/>
      <c r="EY46" s="55"/>
      <c r="EZ46" s="55"/>
      <c r="FA46" s="55"/>
      <c r="FB46" s="55"/>
      <c r="FC46" s="55"/>
      <c r="FD46" s="55"/>
      <c r="FE46" s="55"/>
      <c r="FF46" s="55"/>
      <c r="FG46" s="55"/>
      <c r="FH46" s="55"/>
      <c r="FI46" s="55"/>
      <c r="FJ46" s="55"/>
      <c r="FK46" s="55"/>
      <c r="FL46" s="55"/>
      <c r="FM46" s="55"/>
      <c r="FN46" s="55"/>
      <c r="FO46" s="55"/>
      <c r="FP46" s="55"/>
      <c r="FQ46" s="55"/>
      <c r="FR46" s="55"/>
      <c r="FS46" s="55"/>
      <c r="FT46" s="55"/>
      <c r="FU46" s="55"/>
      <c r="FV46" s="55"/>
      <c r="FW46" s="55"/>
      <c r="FX46" s="55"/>
      <c r="FY46" s="55"/>
      <c r="FZ46" s="55"/>
      <c r="GA46" s="55"/>
      <c r="GB46" s="55"/>
      <c r="GC46" s="55"/>
      <c r="GD46" s="55"/>
      <c r="GE46" s="55"/>
      <c r="GF46" s="55"/>
      <c r="GG46" s="55"/>
      <c r="GH46" s="55"/>
      <c r="GI46" s="55"/>
      <c r="GJ46" s="55"/>
      <c r="GK46" s="55"/>
      <c r="GL46" s="55"/>
      <c r="GM46" s="55"/>
    </row>
    <row r="47" spans="2:195" s="23" customFormat="1" hidden="1" x14ac:dyDescent="0.25">
      <c r="B47" s="129"/>
      <c r="C47" s="128"/>
      <c r="D47" s="127"/>
      <c r="E47" s="126"/>
      <c r="F47" s="125"/>
      <c r="G47" s="124"/>
      <c r="H47" s="18"/>
      <c r="I47" s="54"/>
      <c r="J47" s="54"/>
      <c r="K47" s="55"/>
      <c r="L47" s="55"/>
      <c r="M47" s="55"/>
      <c r="N47" s="55"/>
      <c r="O47" s="55"/>
      <c r="P47" s="55"/>
      <c r="Q47" s="55"/>
      <c r="R47" s="55"/>
      <c r="S47" s="55"/>
      <c r="T47" s="55"/>
      <c r="U47" s="55"/>
      <c r="V47" s="55"/>
      <c r="W47" s="55"/>
      <c r="X47" s="55"/>
      <c r="Y47" s="55"/>
      <c r="Z47" s="55"/>
      <c r="AA47" s="55"/>
      <c r="AB47" s="55"/>
      <c r="AC47" s="55"/>
      <c r="AD47" s="55"/>
      <c r="AE47" s="55"/>
      <c r="AF47" s="55"/>
      <c r="AG47" s="55"/>
      <c r="AH47" s="55"/>
      <c r="AI47" s="55"/>
      <c r="AJ47" s="55"/>
      <c r="AK47" s="55"/>
      <c r="AL47" s="55"/>
      <c r="AM47" s="55"/>
      <c r="AN47" s="55"/>
      <c r="AO47" s="55"/>
      <c r="AP47" s="55"/>
      <c r="AQ47" s="55"/>
      <c r="AR47" s="55"/>
      <c r="AS47" s="55"/>
      <c r="AT47" s="55"/>
      <c r="AU47" s="55"/>
      <c r="AV47" s="55"/>
      <c r="AW47" s="55"/>
      <c r="AX47" s="55"/>
      <c r="AY47" s="55"/>
      <c r="AZ47" s="55"/>
      <c r="BA47" s="55"/>
      <c r="BB47" s="55"/>
      <c r="BC47" s="55"/>
      <c r="BD47" s="55"/>
      <c r="BE47" s="55"/>
      <c r="BF47" s="55"/>
      <c r="BG47" s="55"/>
      <c r="BH47" s="55"/>
      <c r="BI47" s="55"/>
      <c r="BJ47" s="55"/>
      <c r="BK47" s="55"/>
      <c r="BL47" s="55"/>
      <c r="BM47" s="55"/>
      <c r="BN47" s="55"/>
      <c r="BO47" s="55"/>
      <c r="BP47" s="55"/>
      <c r="BQ47" s="55"/>
      <c r="BR47" s="55"/>
      <c r="BS47" s="55"/>
      <c r="BT47" s="55"/>
      <c r="BU47" s="55"/>
      <c r="BV47" s="55"/>
      <c r="BW47" s="55"/>
      <c r="BX47" s="55"/>
      <c r="BY47" s="55"/>
      <c r="BZ47" s="55"/>
      <c r="CA47" s="55"/>
      <c r="CB47" s="55"/>
      <c r="CC47" s="55"/>
      <c r="CD47" s="55"/>
      <c r="CE47" s="55"/>
      <c r="CF47" s="55"/>
      <c r="CG47" s="55"/>
      <c r="CH47" s="55"/>
      <c r="CI47" s="55"/>
      <c r="CJ47" s="55"/>
      <c r="CK47" s="55"/>
      <c r="CL47" s="55"/>
      <c r="CM47" s="55"/>
      <c r="CN47" s="55"/>
      <c r="CO47" s="55"/>
      <c r="CP47" s="55"/>
      <c r="CQ47" s="55"/>
      <c r="CR47" s="55"/>
      <c r="CS47" s="55"/>
      <c r="CT47" s="55"/>
      <c r="CU47" s="55"/>
      <c r="CV47" s="55"/>
      <c r="CW47" s="55"/>
      <c r="CX47" s="55"/>
      <c r="CY47" s="55"/>
      <c r="CZ47" s="55"/>
      <c r="DA47" s="55"/>
      <c r="DB47" s="55"/>
      <c r="DC47" s="55"/>
      <c r="DD47" s="55"/>
      <c r="DE47" s="55"/>
      <c r="DF47" s="55"/>
      <c r="DG47" s="55"/>
      <c r="DH47" s="55"/>
      <c r="DI47" s="55"/>
      <c r="DJ47" s="55"/>
      <c r="DK47" s="55"/>
      <c r="DL47" s="55"/>
      <c r="DM47" s="55"/>
      <c r="DN47" s="55"/>
      <c r="DO47" s="55"/>
      <c r="DP47" s="55"/>
      <c r="DQ47" s="55"/>
      <c r="DR47" s="55"/>
      <c r="DS47" s="55"/>
      <c r="DT47" s="55"/>
      <c r="DU47" s="55"/>
      <c r="DV47" s="55"/>
      <c r="DW47" s="55"/>
      <c r="DX47" s="55"/>
      <c r="DY47" s="55"/>
      <c r="DZ47" s="55"/>
      <c r="EA47" s="55"/>
      <c r="EB47" s="55"/>
      <c r="EC47" s="55"/>
      <c r="ED47" s="55"/>
      <c r="EE47" s="55"/>
      <c r="EF47" s="55"/>
      <c r="EG47" s="55"/>
      <c r="EH47" s="55"/>
      <c r="EI47" s="55"/>
      <c r="EJ47" s="55"/>
      <c r="EK47" s="55"/>
      <c r="EL47" s="55"/>
      <c r="EM47" s="55"/>
      <c r="EN47" s="55"/>
      <c r="EO47" s="55"/>
      <c r="EP47" s="55"/>
      <c r="EQ47" s="55"/>
      <c r="ER47" s="55"/>
      <c r="ES47" s="55"/>
      <c r="ET47" s="55"/>
      <c r="EU47" s="55"/>
      <c r="EV47" s="55"/>
      <c r="EW47" s="55"/>
      <c r="EX47" s="55"/>
      <c r="EY47" s="55"/>
      <c r="EZ47" s="55"/>
      <c r="FA47" s="55"/>
      <c r="FB47" s="55"/>
      <c r="FC47" s="55"/>
      <c r="FD47" s="55"/>
      <c r="FE47" s="55"/>
      <c r="FF47" s="55"/>
      <c r="FG47" s="55"/>
      <c r="FH47" s="55"/>
      <c r="FI47" s="55"/>
      <c r="FJ47" s="55"/>
      <c r="FK47" s="55"/>
      <c r="FL47" s="55"/>
      <c r="FM47" s="55"/>
      <c r="FN47" s="55"/>
      <c r="FO47" s="55"/>
      <c r="FP47" s="55"/>
      <c r="FQ47" s="55"/>
      <c r="FR47" s="55"/>
      <c r="FS47" s="55"/>
      <c r="FT47" s="55"/>
      <c r="FU47" s="55"/>
      <c r="FV47" s="55"/>
      <c r="FW47" s="55"/>
      <c r="FX47" s="55"/>
      <c r="FY47" s="55"/>
      <c r="FZ47" s="55"/>
      <c r="GA47" s="55"/>
      <c r="GB47" s="55"/>
      <c r="GC47" s="55"/>
      <c r="GD47" s="55"/>
      <c r="GE47" s="55"/>
      <c r="GF47" s="55"/>
      <c r="GG47" s="55"/>
      <c r="GH47" s="55"/>
      <c r="GI47" s="55"/>
      <c r="GJ47" s="55"/>
      <c r="GK47" s="55"/>
      <c r="GL47" s="55"/>
      <c r="GM47" s="55"/>
    </row>
    <row r="48" spans="2:195" s="23" customFormat="1" hidden="1" x14ac:dyDescent="0.25">
      <c r="B48" s="129"/>
      <c r="C48" s="128"/>
      <c r="D48" s="127"/>
      <c r="E48" s="126"/>
      <c r="F48" s="125"/>
      <c r="G48" s="124"/>
      <c r="H48" s="18"/>
      <c r="I48" s="54"/>
      <c r="J48" s="54"/>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c r="BR48" s="55"/>
      <c r="BS48" s="55"/>
      <c r="BT48" s="55"/>
      <c r="BU48" s="55"/>
      <c r="BV48" s="55"/>
      <c r="BW48" s="55"/>
      <c r="BX48" s="55"/>
      <c r="BY48" s="55"/>
      <c r="BZ48" s="55"/>
      <c r="CA48" s="55"/>
      <c r="CB48" s="55"/>
      <c r="CC48" s="55"/>
      <c r="CD48" s="55"/>
      <c r="CE48" s="55"/>
      <c r="CF48" s="55"/>
      <c r="CG48" s="55"/>
      <c r="CH48" s="55"/>
      <c r="CI48" s="55"/>
      <c r="CJ48" s="55"/>
      <c r="CK48" s="55"/>
      <c r="CL48" s="55"/>
      <c r="CM48" s="55"/>
      <c r="CN48" s="55"/>
      <c r="CO48" s="55"/>
      <c r="CP48" s="55"/>
      <c r="CQ48" s="55"/>
      <c r="CR48" s="55"/>
      <c r="CS48" s="55"/>
      <c r="CT48" s="55"/>
      <c r="CU48" s="55"/>
      <c r="CV48" s="55"/>
      <c r="CW48" s="55"/>
      <c r="CX48" s="55"/>
      <c r="CY48" s="55"/>
      <c r="CZ48" s="55"/>
      <c r="DA48" s="55"/>
      <c r="DB48" s="55"/>
      <c r="DC48" s="55"/>
      <c r="DD48" s="55"/>
      <c r="DE48" s="55"/>
      <c r="DF48" s="55"/>
      <c r="DG48" s="55"/>
      <c r="DH48" s="55"/>
      <c r="DI48" s="55"/>
      <c r="DJ48" s="55"/>
      <c r="DK48" s="55"/>
      <c r="DL48" s="55"/>
      <c r="DM48" s="55"/>
      <c r="DN48" s="55"/>
      <c r="DO48" s="55"/>
      <c r="DP48" s="55"/>
      <c r="DQ48" s="55"/>
      <c r="DR48" s="55"/>
      <c r="DS48" s="55"/>
      <c r="DT48" s="55"/>
      <c r="DU48" s="55"/>
      <c r="DV48" s="55"/>
      <c r="DW48" s="55"/>
      <c r="DX48" s="55"/>
      <c r="DY48" s="55"/>
      <c r="DZ48" s="55"/>
      <c r="EA48" s="55"/>
      <c r="EB48" s="55"/>
      <c r="EC48" s="55"/>
      <c r="ED48" s="55"/>
      <c r="EE48" s="55"/>
      <c r="EF48" s="55"/>
      <c r="EG48" s="55"/>
      <c r="EH48" s="55"/>
      <c r="EI48" s="55"/>
      <c r="EJ48" s="55"/>
      <c r="EK48" s="55"/>
      <c r="EL48" s="55"/>
      <c r="EM48" s="55"/>
      <c r="EN48" s="55"/>
      <c r="EO48" s="55"/>
      <c r="EP48" s="55"/>
      <c r="EQ48" s="55"/>
      <c r="ER48" s="55"/>
      <c r="ES48" s="55"/>
      <c r="ET48" s="55"/>
      <c r="EU48" s="55"/>
      <c r="EV48" s="55"/>
      <c r="EW48" s="55"/>
      <c r="EX48" s="55"/>
      <c r="EY48" s="55"/>
      <c r="EZ48" s="55"/>
      <c r="FA48" s="55"/>
      <c r="FB48" s="55"/>
      <c r="FC48" s="55"/>
      <c r="FD48" s="55"/>
      <c r="FE48" s="55"/>
      <c r="FF48" s="55"/>
      <c r="FG48" s="55"/>
      <c r="FH48" s="55"/>
      <c r="FI48" s="55"/>
      <c r="FJ48" s="55"/>
      <c r="FK48" s="55"/>
      <c r="FL48" s="55"/>
      <c r="FM48" s="55"/>
      <c r="FN48" s="55"/>
      <c r="FO48" s="55"/>
      <c r="FP48" s="55"/>
      <c r="FQ48" s="55"/>
      <c r="FR48" s="55"/>
      <c r="FS48" s="55"/>
      <c r="FT48" s="55"/>
      <c r="FU48" s="55"/>
      <c r="FV48" s="55"/>
      <c r="FW48" s="55"/>
      <c r="FX48" s="55"/>
      <c r="FY48" s="55"/>
      <c r="FZ48" s="55"/>
      <c r="GA48" s="55"/>
      <c r="GB48" s="55"/>
      <c r="GC48" s="55"/>
      <c r="GD48" s="55"/>
      <c r="GE48" s="55"/>
      <c r="GF48" s="55"/>
      <c r="GG48" s="55"/>
      <c r="GH48" s="55"/>
      <c r="GI48" s="55"/>
      <c r="GJ48" s="55"/>
      <c r="GK48" s="55"/>
      <c r="GL48" s="55"/>
      <c r="GM48" s="55"/>
    </row>
    <row r="49" spans="2:204" s="23" customFormat="1" hidden="1" x14ac:dyDescent="0.25">
      <c r="B49" s="129"/>
      <c r="C49" s="128"/>
      <c r="D49" s="127"/>
      <c r="E49" s="126"/>
      <c r="F49" s="125"/>
      <c r="G49" s="124"/>
      <c r="H49" s="18" t="s">
        <v>66</v>
      </c>
      <c r="I49" s="54"/>
      <c r="J49" s="54"/>
      <c r="K49" s="55"/>
      <c r="L49" s="55"/>
      <c r="M49" s="55"/>
      <c r="N49" s="55"/>
      <c r="O49" s="55"/>
      <c r="P49" s="55"/>
      <c r="Q49" s="55"/>
      <c r="R49" s="55"/>
      <c r="S49" s="55"/>
      <c r="T49" s="55"/>
      <c r="U49" s="55"/>
      <c r="V49" s="55"/>
      <c r="W49" s="55"/>
      <c r="X49" s="55"/>
      <c r="Y49" s="55"/>
      <c r="Z49" s="55"/>
      <c r="AA49" s="55"/>
      <c r="AB49" s="55"/>
      <c r="AC49" s="55"/>
      <c r="AD49" s="55"/>
      <c r="AE49" s="55"/>
      <c r="AF49" s="55"/>
      <c r="AG49" s="55"/>
      <c r="AH49" s="55"/>
      <c r="AI49" s="55"/>
      <c r="AJ49" s="55"/>
      <c r="AK49" s="55"/>
      <c r="AL49" s="55"/>
      <c r="AM49" s="55"/>
      <c r="AN49" s="55"/>
      <c r="AO49" s="55"/>
      <c r="AP49" s="55"/>
      <c r="AQ49" s="55"/>
      <c r="AR49" s="55"/>
      <c r="AS49" s="55"/>
      <c r="AT49" s="55"/>
      <c r="AU49" s="55"/>
      <c r="AV49" s="55"/>
      <c r="AW49" s="55"/>
      <c r="AX49" s="55"/>
      <c r="AY49" s="55"/>
      <c r="AZ49" s="55"/>
      <c r="BA49" s="55"/>
      <c r="BB49" s="55"/>
      <c r="BC49" s="55"/>
      <c r="BD49" s="55"/>
      <c r="BE49" s="55"/>
      <c r="BF49" s="55"/>
      <c r="BG49" s="55"/>
      <c r="BH49" s="55"/>
      <c r="BI49" s="55"/>
      <c r="BJ49" s="55"/>
      <c r="BK49" s="55"/>
      <c r="BL49" s="55"/>
      <c r="BM49" s="55"/>
      <c r="BN49" s="55"/>
      <c r="BO49" s="55"/>
      <c r="BP49" s="55"/>
      <c r="BQ49" s="55"/>
      <c r="BR49" s="55"/>
      <c r="BS49" s="55"/>
      <c r="BT49" s="55"/>
      <c r="BU49" s="55"/>
      <c r="BV49" s="55"/>
      <c r="BW49" s="55"/>
      <c r="BX49" s="55"/>
      <c r="BY49" s="55"/>
      <c r="BZ49" s="55"/>
      <c r="CA49" s="55"/>
      <c r="CB49" s="55"/>
      <c r="CC49" s="55"/>
      <c r="CD49" s="55"/>
      <c r="CE49" s="55"/>
      <c r="CF49" s="55"/>
      <c r="CG49" s="55"/>
      <c r="CH49" s="55"/>
      <c r="CI49" s="55"/>
      <c r="CJ49" s="55"/>
      <c r="CK49" s="55"/>
      <c r="CL49" s="55"/>
      <c r="CM49" s="55"/>
      <c r="CN49" s="55"/>
      <c r="CO49" s="55"/>
      <c r="CP49" s="55"/>
      <c r="CQ49" s="55"/>
      <c r="CR49" s="55"/>
      <c r="CS49" s="55"/>
      <c r="CT49" s="55"/>
      <c r="CU49" s="55"/>
      <c r="CV49" s="55"/>
      <c r="CW49" s="55"/>
      <c r="CX49" s="55"/>
      <c r="CY49" s="55"/>
      <c r="CZ49" s="55"/>
      <c r="DA49" s="55"/>
      <c r="DB49" s="55"/>
      <c r="DC49" s="55"/>
      <c r="DD49" s="55"/>
      <c r="DE49" s="55"/>
      <c r="DF49" s="55"/>
      <c r="DG49" s="55"/>
      <c r="DH49" s="55"/>
      <c r="DI49" s="55"/>
      <c r="DJ49" s="55"/>
      <c r="DK49" s="55"/>
      <c r="DL49" s="55"/>
      <c r="DM49" s="55"/>
      <c r="DN49" s="55"/>
      <c r="DO49" s="55"/>
      <c r="DP49" s="55"/>
      <c r="DQ49" s="55"/>
      <c r="DR49" s="55"/>
      <c r="DS49" s="55"/>
      <c r="DT49" s="55"/>
      <c r="DU49" s="55"/>
      <c r="DV49" s="55"/>
      <c r="DW49" s="55"/>
      <c r="DX49" s="55"/>
      <c r="DY49" s="55"/>
      <c r="DZ49" s="55"/>
      <c r="EA49" s="55"/>
      <c r="EB49" s="55"/>
      <c r="EC49" s="55"/>
      <c r="ED49" s="55"/>
      <c r="EE49" s="55"/>
      <c r="EF49" s="55"/>
      <c r="EG49" s="55"/>
      <c r="EH49" s="55"/>
      <c r="EI49" s="55"/>
      <c r="EJ49" s="55"/>
      <c r="EK49" s="55"/>
      <c r="EL49" s="55"/>
      <c r="EM49" s="55"/>
      <c r="EN49" s="55"/>
      <c r="EO49" s="55"/>
      <c r="EP49" s="55"/>
      <c r="EQ49" s="55"/>
      <c r="ER49" s="55"/>
      <c r="ES49" s="55"/>
      <c r="ET49" s="55"/>
      <c r="EU49" s="55"/>
      <c r="EV49" s="55"/>
      <c r="EW49" s="55"/>
      <c r="EX49" s="55"/>
      <c r="EY49" s="55"/>
      <c r="EZ49" s="55"/>
      <c r="FA49" s="55"/>
      <c r="FB49" s="55"/>
      <c r="FC49" s="55"/>
      <c r="FD49" s="55"/>
      <c r="FE49" s="55"/>
      <c r="FF49" s="55"/>
      <c r="FG49" s="55"/>
      <c r="FH49" s="55"/>
      <c r="FI49" s="55"/>
      <c r="FJ49" s="55"/>
      <c r="FK49" s="55"/>
      <c r="FL49" s="55"/>
      <c r="FM49" s="55"/>
      <c r="FN49" s="55"/>
      <c r="FO49" s="55"/>
      <c r="FP49" s="55"/>
      <c r="FQ49" s="55"/>
      <c r="FR49" s="55"/>
      <c r="FS49" s="55"/>
      <c r="FT49" s="55"/>
      <c r="FU49" s="55"/>
      <c r="FV49" s="55"/>
      <c r="FW49" s="55"/>
      <c r="FX49" s="55"/>
      <c r="FY49" s="55"/>
      <c r="FZ49" s="55"/>
      <c r="GA49" s="55"/>
      <c r="GB49" s="55"/>
      <c r="GC49" s="55"/>
      <c r="GD49" s="55"/>
      <c r="GE49" s="55"/>
      <c r="GF49" s="55"/>
      <c r="GG49" s="55"/>
      <c r="GH49" s="55"/>
      <c r="GI49" s="55"/>
      <c r="GJ49" s="55"/>
      <c r="GK49" s="55"/>
      <c r="GL49" s="55"/>
      <c r="GM49" s="55"/>
    </row>
    <row r="50" spans="2:204" s="19" customFormat="1" x14ac:dyDescent="0.25">
      <c r="B50" s="109"/>
      <c r="C50" s="108" t="s">
        <v>65</v>
      </c>
      <c r="D50" s="107"/>
      <c r="E50" s="107"/>
      <c r="F50" s="106"/>
      <c r="G50" s="105"/>
      <c r="H50" s="18"/>
      <c r="I50" s="2"/>
      <c r="J50" s="2"/>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row>
    <row r="51" spans="2:204" s="115" customFormat="1" hidden="1" x14ac:dyDescent="0.25">
      <c r="B51" s="123"/>
      <c r="C51" s="122"/>
      <c r="D51" s="121"/>
      <c r="E51" s="120"/>
      <c r="F51" s="119"/>
      <c r="G51" s="94"/>
      <c r="H51" s="118" t="s">
        <v>64</v>
      </c>
      <c r="I51" s="117"/>
      <c r="J51" s="117">
        <v>2000000</v>
      </c>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2:204" s="19" customFormat="1" x14ac:dyDescent="0.25">
      <c r="B52" s="89"/>
      <c r="C52" s="114" t="s">
        <v>63</v>
      </c>
      <c r="D52" s="113">
        <v>1300000</v>
      </c>
      <c r="E52" s="100"/>
      <c r="F52" s="95">
        <f>+I5*3</f>
        <v>6</v>
      </c>
      <c r="G52" s="94">
        <f>+F52*D52</f>
        <v>7800000</v>
      </c>
      <c r="H52" s="1"/>
      <c r="I52" s="2"/>
      <c r="J52" s="2"/>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row>
    <row r="53" spans="2:204" s="19" customFormat="1" x14ac:dyDescent="0.25">
      <c r="B53" s="89"/>
      <c r="C53" s="114" t="s">
        <v>62</v>
      </c>
      <c r="D53" s="113">
        <v>1350000</v>
      </c>
      <c r="E53" s="112"/>
      <c r="F53" s="99">
        <f>+I5*1.5</f>
        <v>3</v>
      </c>
      <c r="G53" s="94">
        <f>+F53*D53</f>
        <v>4050000</v>
      </c>
      <c r="H53" s="1"/>
      <c r="I53" s="2"/>
      <c r="J53" s="2"/>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row>
    <row r="54" spans="2:204" s="19" customFormat="1" hidden="1" x14ac:dyDescent="0.25">
      <c r="B54" s="89"/>
      <c r="C54" s="111"/>
      <c r="D54" s="110"/>
      <c r="E54" s="100"/>
      <c r="F54" s="95"/>
      <c r="G54" s="94"/>
      <c r="H54" s="1"/>
      <c r="I54" s="2"/>
      <c r="J54" s="2"/>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row>
    <row r="55" spans="2:204" s="19" customFormat="1" hidden="1" x14ac:dyDescent="0.25">
      <c r="B55" s="109"/>
      <c r="C55" s="108" t="s">
        <v>61</v>
      </c>
      <c r="D55" s="107"/>
      <c r="E55" s="107"/>
      <c r="F55" s="106"/>
      <c r="G55" s="105"/>
      <c r="H55" s="1"/>
      <c r="I55" s="2"/>
      <c r="J55" s="2"/>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row>
    <row r="56" spans="2:204" s="19" customFormat="1" hidden="1" x14ac:dyDescent="0.25">
      <c r="B56" s="89"/>
      <c r="C56" s="104"/>
      <c r="D56" s="97"/>
      <c r="E56" s="103"/>
      <c r="F56" s="95"/>
      <c r="G56" s="94"/>
      <c r="H56" s="1"/>
      <c r="I56" s="2"/>
      <c r="J56" s="2"/>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row>
    <row r="57" spans="2:204" s="19" customFormat="1" hidden="1" x14ac:dyDescent="0.25">
      <c r="B57" s="102"/>
      <c r="C57" s="209" t="s">
        <v>60</v>
      </c>
      <c r="D57" s="209"/>
      <c r="E57" s="209"/>
      <c r="F57" s="209"/>
      <c r="G57" s="217"/>
      <c r="H57" s="1"/>
      <c r="I57" s="2"/>
      <c r="J57" s="2"/>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row>
    <row r="58" spans="2:204" s="19" customFormat="1" hidden="1" x14ac:dyDescent="0.25">
      <c r="B58" s="89"/>
      <c r="C58" s="101"/>
      <c r="D58" s="97"/>
      <c r="E58" s="100"/>
      <c r="F58" s="99"/>
      <c r="G58" s="94"/>
      <c r="H58" s="1"/>
      <c r="I58" s="2"/>
      <c r="J58" s="2"/>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row>
    <row r="59" spans="2:204" s="19" customFormat="1" hidden="1" x14ac:dyDescent="0.25">
      <c r="B59" s="89"/>
      <c r="C59" s="98"/>
      <c r="D59" s="97"/>
      <c r="E59" s="96"/>
      <c r="F59" s="95"/>
      <c r="G59" s="94"/>
      <c r="H59" s="1"/>
      <c r="I59" s="2"/>
      <c r="J59" s="2"/>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row>
    <row r="60" spans="2:204" s="19" customFormat="1" hidden="1" x14ac:dyDescent="0.25">
      <c r="B60" s="218" t="s">
        <v>59</v>
      </c>
      <c r="C60" s="219"/>
      <c r="D60" s="219"/>
      <c r="E60" s="219"/>
      <c r="F60" s="219"/>
      <c r="G60" s="93"/>
      <c r="H60" s="1"/>
      <c r="I60" s="2"/>
      <c r="J60" s="2"/>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row>
    <row r="61" spans="2:204" s="19" customFormat="1" hidden="1" x14ac:dyDescent="0.25">
      <c r="B61" s="92"/>
      <c r="C61" s="52" t="s">
        <v>58</v>
      </c>
      <c r="D61" s="51"/>
      <c r="E61" s="51"/>
      <c r="F61" s="91"/>
      <c r="G61" s="90"/>
      <c r="H61" s="1"/>
      <c r="I61" s="2"/>
      <c r="J61" s="2"/>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row>
    <row r="62" spans="2:204" s="82" customFormat="1" ht="16.5" hidden="1" customHeight="1" x14ac:dyDescent="0.25">
      <c r="B62" s="89"/>
      <c r="C62" s="88" t="s">
        <v>57</v>
      </c>
      <c r="D62" s="87"/>
      <c r="E62" s="87"/>
      <c r="F62" s="86"/>
      <c r="G62" s="85"/>
      <c r="H62" s="84" t="s">
        <v>20</v>
      </c>
      <c r="I62" s="2"/>
      <c r="J62" s="2"/>
      <c r="K62" s="83"/>
      <c r="L62" s="83"/>
      <c r="M62" s="83"/>
      <c r="N62" s="83"/>
      <c r="O62" s="83"/>
      <c r="P62" s="83"/>
      <c r="Q62" s="83"/>
      <c r="R62" s="83"/>
      <c r="S62" s="83"/>
      <c r="T62" s="83"/>
      <c r="U62" s="83"/>
      <c r="V62" s="83"/>
      <c r="W62" s="83"/>
      <c r="X62" s="83"/>
      <c r="Y62" s="83"/>
      <c r="Z62" s="83"/>
      <c r="AA62" s="83"/>
      <c r="AB62" s="83"/>
      <c r="AC62" s="83"/>
      <c r="AD62" s="83"/>
      <c r="AE62" s="83"/>
      <c r="AF62" s="83"/>
      <c r="AG62" s="83"/>
      <c r="AH62" s="83"/>
      <c r="AI62" s="83"/>
      <c r="AJ62" s="83"/>
      <c r="AK62" s="83"/>
      <c r="AL62" s="83"/>
      <c r="AM62" s="83"/>
      <c r="AN62" s="83"/>
      <c r="AO62" s="83"/>
      <c r="AP62" s="83"/>
      <c r="AQ62" s="83"/>
      <c r="AR62" s="83"/>
      <c r="AS62" s="83"/>
      <c r="AT62" s="83"/>
      <c r="AU62" s="83"/>
      <c r="AV62" s="83"/>
      <c r="AW62" s="83"/>
      <c r="AX62" s="83"/>
      <c r="AY62" s="83"/>
      <c r="AZ62" s="83"/>
      <c r="BA62" s="83"/>
      <c r="BB62" s="83"/>
      <c r="BC62" s="83"/>
      <c r="BD62" s="83"/>
      <c r="BE62" s="83"/>
      <c r="BF62" s="83"/>
      <c r="BG62" s="83"/>
      <c r="BH62" s="83"/>
      <c r="BI62" s="83"/>
      <c r="BJ62" s="83"/>
      <c r="BK62" s="83"/>
      <c r="BL62" s="83"/>
      <c r="BM62" s="83"/>
      <c r="BN62" s="83"/>
      <c r="BO62" s="83"/>
      <c r="BP62" s="83"/>
      <c r="BQ62" s="83"/>
      <c r="BR62" s="83"/>
      <c r="BS62" s="83"/>
      <c r="BT62" s="83"/>
      <c r="BU62" s="83"/>
      <c r="BV62" s="83"/>
      <c r="BW62" s="83"/>
      <c r="BX62" s="83"/>
      <c r="BY62" s="83"/>
      <c r="BZ62" s="83"/>
      <c r="CA62" s="83"/>
      <c r="CB62" s="83"/>
      <c r="CC62" s="83"/>
      <c r="CD62" s="83"/>
      <c r="CE62" s="83"/>
      <c r="CF62" s="83"/>
      <c r="CG62" s="83"/>
      <c r="CH62" s="83"/>
      <c r="CI62" s="83"/>
      <c r="CJ62" s="83"/>
      <c r="CK62" s="83"/>
      <c r="CL62" s="83"/>
      <c r="CM62" s="83"/>
      <c r="CN62" s="83"/>
      <c r="CO62" s="83"/>
      <c r="CP62" s="83"/>
      <c r="CQ62" s="83"/>
      <c r="CR62" s="83"/>
      <c r="CS62" s="83"/>
      <c r="CT62" s="83"/>
      <c r="CU62" s="83"/>
      <c r="CV62" s="83"/>
      <c r="CW62" s="83"/>
      <c r="CX62" s="83"/>
      <c r="CY62" s="83"/>
      <c r="CZ62" s="83"/>
      <c r="DA62" s="83"/>
      <c r="DB62" s="83"/>
      <c r="DC62" s="83"/>
      <c r="DD62" s="83"/>
      <c r="DE62" s="83"/>
      <c r="DF62" s="83"/>
      <c r="DG62" s="83"/>
      <c r="DH62" s="83"/>
      <c r="DI62" s="83"/>
      <c r="DJ62" s="83"/>
      <c r="DK62" s="83"/>
      <c r="DL62" s="83"/>
      <c r="DM62" s="83"/>
      <c r="DN62" s="83"/>
      <c r="DO62" s="83"/>
      <c r="DP62" s="83"/>
      <c r="DQ62" s="83"/>
      <c r="DR62" s="83"/>
      <c r="DS62" s="83"/>
      <c r="DT62" s="83"/>
      <c r="DU62" s="83"/>
      <c r="DV62" s="83"/>
      <c r="DW62" s="83"/>
      <c r="DX62" s="83"/>
      <c r="DY62" s="83"/>
      <c r="DZ62" s="83"/>
      <c r="EA62" s="83"/>
      <c r="EB62" s="83"/>
      <c r="EC62" s="83"/>
      <c r="ED62" s="83"/>
      <c r="EE62" s="83"/>
      <c r="EF62" s="83"/>
      <c r="EG62" s="83"/>
      <c r="EH62" s="83"/>
      <c r="EI62" s="83"/>
      <c r="EJ62" s="83"/>
      <c r="EK62" s="83"/>
      <c r="EL62" s="83"/>
      <c r="EM62" s="83"/>
      <c r="EN62" s="83"/>
      <c r="EO62" s="83"/>
      <c r="EP62" s="83"/>
      <c r="EQ62" s="83"/>
      <c r="ER62" s="83"/>
      <c r="ES62" s="83"/>
      <c r="ET62" s="83"/>
      <c r="EU62" s="83"/>
      <c r="EV62" s="83"/>
      <c r="EW62" s="83"/>
      <c r="EX62" s="83"/>
      <c r="EY62" s="83"/>
      <c r="EZ62" s="83"/>
      <c r="FA62" s="83"/>
      <c r="FB62" s="83"/>
      <c r="FC62" s="83"/>
      <c r="FD62" s="83"/>
      <c r="FE62" s="83"/>
      <c r="FF62" s="83"/>
      <c r="FG62" s="83"/>
      <c r="FH62" s="83"/>
      <c r="FI62" s="83"/>
      <c r="FJ62" s="83"/>
      <c r="FK62" s="83"/>
      <c r="FL62" s="83"/>
      <c r="FM62" s="83"/>
      <c r="FN62" s="83"/>
      <c r="FO62" s="83"/>
      <c r="FP62" s="83"/>
      <c r="FQ62" s="83"/>
      <c r="FR62" s="83"/>
      <c r="FS62" s="83"/>
      <c r="FT62" s="83"/>
      <c r="FU62" s="83"/>
      <c r="FV62" s="83"/>
      <c r="FW62" s="83"/>
      <c r="FX62" s="83"/>
      <c r="FY62" s="83"/>
      <c r="FZ62" s="83"/>
      <c r="GA62" s="83"/>
      <c r="GB62" s="83"/>
      <c r="GC62" s="83"/>
      <c r="GD62" s="83"/>
      <c r="GE62" s="83"/>
      <c r="GF62" s="83"/>
      <c r="GG62" s="83"/>
      <c r="GH62" s="83"/>
      <c r="GI62" s="83"/>
      <c r="GJ62" s="83"/>
      <c r="GK62" s="83"/>
      <c r="GL62" s="83"/>
      <c r="GM62" s="83"/>
      <c r="GN62" s="83"/>
      <c r="GO62" s="83"/>
      <c r="GP62" s="83"/>
      <c r="GQ62" s="83"/>
      <c r="GR62" s="83"/>
      <c r="GS62" s="83"/>
      <c r="GT62" s="83"/>
      <c r="GU62" s="83"/>
      <c r="GV62" s="83"/>
    </row>
    <row r="63" spans="2:204" s="19" customFormat="1" ht="17.25" thickBot="1" x14ac:dyDescent="0.3">
      <c r="B63" s="76"/>
      <c r="C63" s="209" t="s">
        <v>56</v>
      </c>
      <c r="D63" s="209"/>
      <c r="E63" s="209"/>
      <c r="F63" s="209"/>
      <c r="G63" s="81">
        <f>+SUM(G17:G30)+SUM(G51:G62)</f>
        <v>32681649</v>
      </c>
      <c r="H63" s="1"/>
      <c r="I63" s="80"/>
      <c r="J63" s="79"/>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row>
    <row r="64" spans="2:204" s="19" customFormat="1" ht="14.25" thickBot="1" x14ac:dyDescent="0.3">
      <c r="B64" s="68"/>
      <c r="C64" s="220" t="s">
        <v>55</v>
      </c>
      <c r="D64" s="220"/>
      <c r="E64" s="220"/>
      <c r="F64" s="220"/>
      <c r="G64" s="78">
        <v>2.36</v>
      </c>
      <c r="H64" s="77" t="s">
        <v>54</v>
      </c>
      <c r="I64" s="2"/>
      <c r="J64" s="2"/>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row>
    <row r="65" spans="2:195" s="19" customFormat="1" x14ac:dyDescent="0.25">
      <c r="B65" s="76"/>
      <c r="C65" s="209" t="s">
        <v>53</v>
      </c>
      <c r="D65" s="209"/>
      <c r="E65" s="209"/>
      <c r="F65" s="209"/>
      <c r="G65" s="75">
        <f>+ROUND(G63*G64,0)</f>
        <v>77128692</v>
      </c>
      <c r="H65" s="74"/>
      <c r="I65" s="2"/>
      <c r="J65" s="2"/>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row>
    <row r="66" spans="2:195" s="19" customFormat="1" ht="14.45" customHeight="1" x14ac:dyDescent="0.25">
      <c r="B66" s="226" t="s">
        <v>52</v>
      </c>
      <c r="C66" s="227"/>
      <c r="D66" s="227" t="s">
        <v>51</v>
      </c>
      <c r="E66" s="72" t="s">
        <v>50</v>
      </c>
      <c r="F66" s="228" t="s">
        <v>49</v>
      </c>
      <c r="G66" s="73" t="s">
        <v>48</v>
      </c>
      <c r="H66" s="1"/>
      <c r="I66" s="2"/>
      <c r="J66" s="2"/>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row>
    <row r="67" spans="2:195" s="19" customFormat="1" ht="14.45" customHeight="1" x14ac:dyDescent="0.25">
      <c r="B67" s="226"/>
      <c r="C67" s="227"/>
      <c r="D67" s="227"/>
      <c r="E67" s="72" t="s">
        <v>47</v>
      </c>
      <c r="F67" s="228"/>
      <c r="G67" s="69" t="s">
        <v>46</v>
      </c>
      <c r="H67" s="1"/>
      <c r="I67" s="2"/>
      <c r="J67" s="2"/>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row>
    <row r="68" spans="2:195" s="19" customFormat="1" ht="15" customHeight="1" x14ac:dyDescent="0.25">
      <c r="B68" s="226"/>
      <c r="C68" s="227"/>
      <c r="D68" s="227"/>
      <c r="E68" s="71" t="s">
        <v>45</v>
      </c>
      <c r="F68" s="70" t="s">
        <v>44</v>
      </c>
      <c r="G68" s="69" t="s">
        <v>43</v>
      </c>
      <c r="H68" s="1"/>
      <c r="I68" s="2"/>
      <c r="J68" s="2"/>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row>
    <row r="69" spans="2:195" s="19" customFormat="1" x14ac:dyDescent="0.25">
      <c r="B69" s="68"/>
      <c r="C69" s="66" t="s">
        <v>42</v>
      </c>
      <c r="D69" s="66"/>
      <c r="E69" s="67"/>
      <c r="F69" s="66"/>
      <c r="G69" s="65"/>
      <c r="H69" s="18"/>
      <c r="I69" s="2"/>
      <c r="J69" s="2"/>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row>
    <row r="70" spans="2:195" s="19" customFormat="1" x14ac:dyDescent="0.25">
      <c r="B70" s="53"/>
      <c r="C70" s="52" t="s">
        <v>41</v>
      </c>
      <c r="D70" s="52"/>
      <c r="E70" s="64"/>
      <c r="F70" s="52"/>
      <c r="G70" s="63"/>
      <c r="H70" s="18"/>
      <c r="I70" s="2"/>
      <c r="J70" s="2"/>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row>
    <row r="71" spans="2:195" s="19" customFormat="1" ht="24" customHeight="1" x14ac:dyDescent="0.25">
      <c r="B71" s="62"/>
      <c r="C71" s="42" t="s">
        <v>40</v>
      </c>
      <c r="D71" s="41" t="s">
        <v>39</v>
      </c>
      <c r="E71" s="40">
        <v>140000</v>
      </c>
      <c r="F71" s="61">
        <v>10</v>
      </c>
      <c r="G71" s="38">
        <f>+F71*E71</f>
        <v>1400000</v>
      </c>
      <c r="H71" s="18">
        <v>140000</v>
      </c>
      <c r="I71" s="2"/>
      <c r="J71" s="2"/>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row>
    <row r="72" spans="2:195" s="19" customFormat="1" x14ac:dyDescent="0.25">
      <c r="B72" s="53"/>
      <c r="C72" s="52" t="s">
        <v>38</v>
      </c>
      <c r="D72" s="52"/>
      <c r="E72" s="51"/>
      <c r="F72" s="50"/>
      <c r="G72" s="49"/>
      <c r="H72" s="18"/>
      <c r="I72" s="2"/>
      <c r="J72" s="2"/>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row>
    <row r="73" spans="2:195" s="19" customFormat="1" ht="57" customHeight="1" x14ac:dyDescent="0.25">
      <c r="B73" s="43"/>
      <c r="C73" s="60" t="s">
        <v>37</v>
      </c>
      <c r="D73" s="56" t="s">
        <v>35</v>
      </c>
      <c r="E73" s="40">
        <v>600000</v>
      </c>
      <c r="F73" s="45">
        <f>+F18+F52+F53</f>
        <v>12</v>
      </c>
      <c r="G73" s="38">
        <f>+F73*E73</f>
        <v>7200000</v>
      </c>
      <c r="H73" s="18">
        <v>500000</v>
      </c>
      <c r="I73" s="2"/>
      <c r="J73" s="2"/>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row>
    <row r="74" spans="2:195" s="19" customFormat="1" ht="57" hidden="1" customHeight="1" x14ac:dyDescent="0.25">
      <c r="B74" s="43"/>
      <c r="C74" s="60" t="s">
        <v>36</v>
      </c>
      <c r="D74" s="56" t="s">
        <v>35</v>
      </c>
      <c r="E74" s="40">
        <v>4000000</v>
      </c>
      <c r="F74" s="45"/>
      <c r="G74" s="38">
        <f>+F74*E74</f>
        <v>0</v>
      </c>
      <c r="H74" s="18">
        <v>4000000</v>
      </c>
      <c r="I74" s="2"/>
      <c r="J74" s="2" t="s">
        <v>34</v>
      </c>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row>
    <row r="75" spans="2:195" s="19" customFormat="1" ht="38.25" customHeight="1" x14ac:dyDescent="0.25">
      <c r="B75" s="43"/>
      <c r="C75" s="59" t="s">
        <v>33</v>
      </c>
      <c r="D75" s="56" t="s">
        <v>24</v>
      </c>
      <c r="E75" s="40">
        <v>3000000</v>
      </c>
      <c r="F75" s="58">
        <v>2</v>
      </c>
      <c r="G75" s="38">
        <f>+F75*E75</f>
        <v>6000000</v>
      </c>
      <c r="H75" s="18">
        <v>3000000</v>
      </c>
      <c r="I75" s="2"/>
      <c r="J75" s="2" t="s">
        <v>32</v>
      </c>
      <c r="K75" s="1"/>
      <c r="L75" s="1"/>
      <c r="M75" s="1"/>
      <c r="N75" s="1"/>
      <c r="O75" s="1"/>
      <c r="P75" s="55"/>
      <c r="Q75" s="55"/>
      <c r="R75" s="55"/>
      <c r="S75" s="55"/>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row>
    <row r="76" spans="2:195" s="23" customFormat="1" ht="34.15" customHeight="1" x14ac:dyDescent="0.25">
      <c r="B76" s="43"/>
      <c r="C76" s="57" t="s">
        <v>31</v>
      </c>
      <c r="D76" s="56" t="s">
        <v>24</v>
      </c>
      <c r="E76" s="40">
        <v>300000</v>
      </c>
      <c r="F76" s="45">
        <f>+H5</f>
        <v>3</v>
      </c>
      <c r="G76" s="38">
        <f>+F76*E76</f>
        <v>900000</v>
      </c>
      <c r="H76" s="18">
        <v>400000</v>
      </c>
      <c r="I76" s="2"/>
      <c r="J76" s="2"/>
      <c r="K76" s="46"/>
      <c r="L76" s="46"/>
      <c r="M76" s="46"/>
      <c r="N76" s="46"/>
      <c r="P76" s="1"/>
      <c r="Q76" s="1"/>
      <c r="R76" s="1"/>
      <c r="S76" s="1"/>
      <c r="T76" s="55"/>
      <c r="U76" s="55"/>
      <c r="V76" s="55"/>
      <c r="W76" s="55"/>
      <c r="X76" s="55"/>
      <c r="Y76" s="55"/>
      <c r="Z76" s="55"/>
      <c r="AA76" s="55"/>
      <c r="AB76" s="55"/>
      <c r="AC76" s="55"/>
      <c r="AD76" s="55"/>
      <c r="AE76" s="55"/>
      <c r="AF76" s="55"/>
      <c r="AG76" s="55"/>
      <c r="AH76" s="55"/>
      <c r="AI76" s="55"/>
      <c r="AJ76" s="55"/>
      <c r="AK76" s="55"/>
      <c r="AL76" s="55"/>
      <c r="AM76" s="55"/>
      <c r="AN76" s="55"/>
      <c r="AO76" s="55"/>
      <c r="AP76" s="55"/>
      <c r="AQ76" s="55"/>
      <c r="AR76" s="55"/>
      <c r="AS76" s="55"/>
      <c r="AT76" s="55"/>
      <c r="AU76" s="55"/>
      <c r="AV76" s="55"/>
      <c r="AW76" s="55"/>
      <c r="AX76" s="55"/>
      <c r="AY76" s="55"/>
      <c r="AZ76" s="55"/>
      <c r="BA76" s="55"/>
      <c r="BB76" s="55"/>
      <c r="BC76" s="55"/>
      <c r="BD76" s="55"/>
      <c r="BE76" s="55"/>
      <c r="BF76" s="55"/>
      <c r="BG76" s="55"/>
      <c r="BH76" s="55"/>
      <c r="BI76" s="55"/>
      <c r="BJ76" s="55"/>
      <c r="BK76" s="55"/>
      <c r="BL76" s="55"/>
      <c r="BM76" s="55"/>
      <c r="BN76" s="55"/>
      <c r="BO76" s="55"/>
      <c r="BP76" s="55"/>
      <c r="BQ76" s="55"/>
      <c r="BR76" s="55"/>
      <c r="BS76" s="55"/>
      <c r="BT76" s="55"/>
      <c r="BU76" s="55"/>
      <c r="BV76" s="55"/>
      <c r="BW76" s="55"/>
      <c r="BX76" s="55"/>
      <c r="BY76" s="55"/>
      <c r="BZ76" s="55"/>
      <c r="CA76" s="55"/>
      <c r="CB76" s="55"/>
      <c r="CC76" s="55"/>
      <c r="CD76" s="55"/>
      <c r="CE76" s="55"/>
      <c r="CF76" s="55"/>
      <c r="CG76" s="55"/>
      <c r="CH76" s="55"/>
      <c r="CI76" s="55"/>
      <c r="CJ76" s="55"/>
      <c r="CK76" s="55"/>
      <c r="CL76" s="55"/>
      <c r="CM76" s="55"/>
      <c r="CN76" s="55"/>
      <c r="CO76" s="55"/>
      <c r="CP76" s="55"/>
      <c r="CQ76" s="55"/>
      <c r="CR76" s="55"/>
      <c r="CS76" s="55"/>
      <c r="CT76" s="55"/>
      <c r="CU76" s="55"/>
      <c r="CV76" s="55"/>
      <c r="CW76" s="55"/>
      <c r="CX76" s="55"/>
      <c r="CY76" s="55"/>
      <c r="CZ76" s="55"/>
      <c r="DA76" s="55"/>
      <c r="DB76" s="55"/>
      <c r="DC76" s="55"/>
      <c r="DD76" s="55"/>
      <c r="DE76" s="55"/>
      <c r="DF76" s="55"/>
      <c r="DG76" s="55"/>
      <c r="DH76" s="55"/>
      <c r="DI76" s="55"/>
      <c r="DJ76" s="55"/>
      <c r="DK76" s="55"/>
      <c r="DL76" s="55"/>
      <c r="DM76" s="55"/>
      <c r="DN76" s="55"/>
      <c r="DO76" s="55"/>
      <c r="DP76" s="55"/>
      <c r="DQ76" s="55"/>
      <c r="DR76" s="55"/>
      <c r="DS76" s="55"/>
      <c r="DT76" s="55"/>
      <c r="DU76" s="55"/>
      <c r="DV76" s="55"/>
      <c r="DW76" s="55"/>
      <c r="DX76" s="55"/>
      <c r="DY76" s="55"/>
      <c r="DZ76" s="55"/>
      <c r="EA76" s="55"/>
      <c r="EB76" s="55"/>
      <c r="EC76" s="55"/>
      <c r="ED76" s="55"/>
      <c r="EE76" s="55"/>
      <c r="EF76" s="55"/>
      <c r="EG76" s="55"/>
      <c r="EH76" s="55"/>
      <c r="EI76" s="55"/>
      <c r="EJ76" s="55"/>
      <c r="EK76" s="55"/>
      <c r="EL76" s="55"/>
      <c r="EM76" s="55"/>
      <c r="EN76" s="55"/>
      <c r="EO76" s="55"/>
      <c r="EP76" s="55"/>
      <c r="EQ76" s="55"/>
      <c r="ER76" s="55"/>
      <c r="ES76" s="55"/>
      <c r="ET76" s="55"/>
      <c r="EU76" s="55"/>
      <c r="EV76" s="55"/>
      <c r="EW76" s="55"/>
      <c r="EX76" s="55"/>
      <c r="EY76" s="55"/>
      <c r="EZ76" s="55"/>
      <c r="FA76" s="55"/>
      <c r="FB76" s="55"/>
      <c r="FC76" s="55"/>
      <c r="FD76" s="55"/>
      <c r="FE76" s="55"/>
      <c r="FF76" s="55"/>
      <c r="FG76" s="55"/>
      <c r="FH76" s="55"/>
      <c r="FI76" s="55"/>
      <c r="FJ76" s="55"/>
      <c r="FK76" s="55"/>
      <c r="FL76" s="55"/>
      <c r="FM76" s="55"/>
      <c r="FN76" s="55"/>
      <c r="FO76" s="55"/>
      <c r="FP76" s="55"/>
      <c r="FQ76" s="55"/>
      <c r="FR76" s="55"/>
      <c r="FS76" s="55"/>
      <c r="FT76" s="55"/>
      <c r="FU76" s="55"/>
      <c r="FV76" s="55"/>
      <c r="FW76" s="55"/>
      <c r="FX76" s="55"/>
      <c r="FY76" s="55"/>
      <c r="FZ76" s="55"/>
      <c r="GA76" s="55"/>
      <c r="GB76" s="55"/>
      <c r="GC76" s="55"/>
      <c r="GD76" s="55"/>
      <c r="GE76" s="55"/>
      <c r="GF76" s="55"/>
      <c r="GG76" s="55"/>
      <c r="GH76" s="55"/>
      <c r="GI76" s="55"/>
      <c r="GJ76" s="55"/>
      <c r="GK76" s="55"/>
      <c r="GL76" s="55"/>
      <c r="GM76" s="55"/>
    </row>
    <row r="77" spans="2:195" s="19" customFormat="1" ht="27.75" customHeight="1" x14ac:dyDescent="0.25">
      <c r="B77" s="43"/>
      <c r="C77" s="42" t="s">
        <v>30</v>
      </c>
      <c r="D77" s="41" t="s">
        <v>24</v>
      </c>
      <c r="E77" s="40">
        <v>400000</v>
      </c>
      <c r="F77" s="45">
        <f>+H5</f>
        <v>3</v>
      </c>
      <c r="G77" s="38">
        <f>+F77*E77</f>
        <v>1200000</v>
      </c>
      <c r="H77" s="18">
        <v>700000</v>
      </c>
      <c r="I77" s="54"/>
      <c r="J77" s="44"/>
      <c r="K77" s="5"/>
      <c r="L77" s="5"/>
      <c r="M77" s="5"/>
      <c r="N77" s="5"/>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row>
    <row r="78" spans="2:195" s="19" customFormat="1" x14ac:dyDescent="0.25">
      <c r="B78" s="53"/>
      <c r="C78" s="52" t="s">
        <v>29</v>
      </c>
      <c r="D78" s="52"/>
      <c r="E78" s="51"/>
      <c r="F78" s="50"/>
      <c r="G78" s="49"/>
      <c r="H78" s="2">
        <f>+H77/2.3</f>
        <v>304347.82608695654</v>
      </c>
      <c r="I78" s="2"/>
      <c r="J78" s="30"/>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row>
    <row r="79" spans="2:195" s="19" customFormat="1" ht="27.75" customHeight="1" x14ac:dyDescent="0.25">
      <c r="B79" s="43"/>
      <c r="C79" s="48" t="s">
        <v>28</v>
      </c>
      <c r="D79" s="47" t="s">
        <v>24</v>
      </c>
      <c r="E79" s="40">
        <v>200000</v>
      </c>
      <c r="F79" s="45">
        <v>2</v>
      </c>
      <c r="G79" s="38">
        <f>+F79*E79</f>
        <v>400000</v>
      </c>
      <c r="H79" s="18">
        <v>1000000</v>
      </c>
      <c r="I79" s="2"/>
      <c r="J79" s="2"/>
      <c r="K79" s="46"/>
      <c r="L79" s="46"/>
      <c r="M79" s="46"/>
      <c r="N79" s="46"/>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row>
    <row r="80" spans="2:195" s="19" customFormat="1" ht="27.75" customHeight="1" x14ac:dyDescent="0.25">
      <c r="B80" s="43"/>
      <c r="C80" s="42" t="s">
        <v>27</v>
      </c>
      <c r="D80" s="41" t="s">
        <v>24</v>
      </c>
      <c r="E80" s="40">
        <v>100000</v>
      </c>
      <c r="F80" s="45">
        <f>+H5</f>
        <v>3</v>
      </c>
      <c r="G80" s="38">
        <f>+F80*E80</f>
        <v>300000</v>
      </c>
      <c r="H80" s="18">
        <v>100000</v>
      </c>
      <c r="I80" s="2"/>
      <c r="J80" s="44"/>
      <c r="K80" s="5"/>
      <c r="L80" s="5"/>
      <c r="M80" s="5"/>
      <c r="N80" s="5"/>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row>
    <row r="81" spans="1:195" s="19" customFormat="1" ht="31.15" customHeight="1" x14ac:dyDescent="0.25">
      <c r="B81" s="43"/>
      <c r="C81" s="42" t="s">
        <v>26</v>
      </c>
      <c r="D81" s="41" t="s">
        <v>24</v>
      </c>
      <c r="E81" s="40">
        <f>+H81</f>
        <v>200000</v>
      </c>
      <c r="F81" s="39">
        <f>+H5</f>
        <v>3</v>
      </c>
      <c r="G81" s="38">
        <f>+F81*E81</f>
        <v>600000</v>
      </c>
      <c r="H81" s="18">
        <v>200000</v>
      </c>
      <c r="I81" s="2"/>
      <c r="J81" s="30"/>
      <c r="K81" s="5"/>
      <c r="L81" s="5"/>
      <c r="M81" s="5"/>
      <c r="N81" s="5"/>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row>
    <row r="82" spans="1:195" s="19" customFormat="1" ht="27.75" customHeight="1" thickBot="1" x14ac:dyDescent="0.3">
      <c r="B82" s="37"/>
      <c r="C82" s="36" t="s">
        <v>25</v>
      </c>
      <c r="D82" s="35" t="s">
        <v>24</v>
      </c>
      <c r="E82" s="34">
        <v>38500</v>
      </c>
      <c r="F82" s="33">
        <f>+H5</f>
        <v>3</v>
      </c>
      <c r="G82" s="32">
        <f>+F82*E82</f>
        <v>115500</v>
      </c>
      <c r="H82" s="31" t="s">
        <v>20</v>
      </c>
      <c r="I82" s="2"/>
      <c r="J82" s="30"/>
      <c r="K82" s="5"/>
      <c r="L82" s="5"/>
      <c r="M82" s="5"/>
      <c r="N82" s="5"/>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row>
    <row r="83" spans="1:195" s="19" customFormat="1" x14ac:dyDescent="0.25">
      <c r="B83" s="29"/>
      <c r="C83" s="229" t="s">
        <v>23</v>
      </c>
      <c r="D83" s="229"/>
      <c r="E83" s="229"/>
      <c r="F83" s="229"/>
      <c r="G83" s="28">
        <f>+SUM(G71:G82)</f>
        <v>18115500</v>
      </c>
      <c r="H83" s="1"/>
      <c r="I83" s="2"/>
      <c r="J83" s="2"/>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row>
    <row r="84" spans="1:195" s="19" customFormat="1" x14ac:dyDescent="0.25">
      <c r="B84" s="24"/>
      <c r="C84" s="209" t="s">
        <v>22</v>
      </c>
      <c r="D84" s="209"/>
      <c r="E84" s="209"/>
      <c r="F84" s="209"/>
      <c r="G84" s="25">
        <f>+G83+G65</f>
        <v>95244192</v>
      </c>
      <c r="H84" s="2">
        <f>+H87/2.36</f>
        <v>0</v>
      </c>
      <c r="I84" s="20"/>
      <c r="J84" s="2"/>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row>
    <row r="85" spans="1:195" s="19" customFormat="1" ht="13.15" hidden="1" customHeight="1" x14ac:dyDescent="0.25">
      <c r="B85" s="24"/>
      <c r="C85" s="230" t="s">
        <v>21</v>
      </c>
      <c r="D85" s="230"/>
      <c r="E85" s="230"/>
      <c r="F85" s="230"/>
      <c r="G85" s="27"/>
      <c r="H85" s="26" t="s">
        <v>20</v>
      </c>
      <c r="I85" s="20"/>
      <c r="J85" s="2"/>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row>
    <row r="86" spans="1:195" s="19" customFormat="1" ht="13.15" hidden="1" customHeight="1" x14ac:dyDescent="0.25">
      <c r="B86" s="24"/>
      <c r="C86" s="209" t="s">
        <v>19</v>
      </c>
      <c r="D86" s="209"/>
      <c r="E86" s="209"/>
      <c r="F86" s="209"/>
      <c r="G86" s="25"/>
      <c r="H86" s="18"/>
      <c r="I86" s="20"/>
      <c r="J86" s="2"/>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row>
    <row r="87" spans="1:195" s="19" customFormat="1" x14ac:dyDescent="0.25">
      <c r="B87" s="24"/>
      <c r="C87" s="209" t="s">
        <v>18</v>
      </c>
      <c r="D87" s="209"/>
      <c r="E87" s="209"/>
      <c r="F87" s="209"/>
      <c r="G87" s="21">
        <f>+ROUND(G84*0.19,0)</f>
        <v>18096396</v>
      </c>
      <c r="H87" s="2"/>
      <c r="I87" s="20"/>
      <c r="J87" s="2"/>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row>
    <row r="88" spans="1:195" s="19" customFormat="1" ht="26.45" customHeight="1" thickBot="1" x14ac:dyDescent="0.3">
      <c r="A88" s="23"/>
      <c r="B88" s="22"/>
      <c r="C88" s="210" t="s">
        <v>17</v>
      </c>
      <c r="D88" s="210"/>
      <c r="E88" s="210"/>
      <c r="F88" s="210"/>
      <c r="G88" s="21">
        <f>+G87+G84</f>
        <v>113340588</v>
      </c>
      <c r="H88" s="2"/>
      <c r="I88" s="20"/>
      <c r="J88" s="2"/>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row>
    <row r="89" spans="1:195" ht="30" customHeight="1" x14ac:dyDescent="0.25">
      <c r="B89" s="221" t="s">
        <v>16</v>
      </c>
      <c r="C89" s="222"/>
      <c r="D89" s="222"/>
      <c r="E89" s="222"/>
      <c r="F89" s="222"/>
      <c r="G89" s="222"/>
      <c r="H89" s="2"/>
      <c r="K89" s="18"/>
      <c r="L89" s="18"/>
      <c r="M89" s="18"/>
    </row>
    <row r="90" spans="1:195" ht="28.5" customHeight="1" x14ac:dyDescent="0.25">
      <c r="B90" s="223" t="s">
        <v>15</v>
      </c>
      <c r="C90" s="224"/>
      <c r="D90" s="224"/>
      <c r="E90" s="224"/>
      <c r="F90" s="224"/>
      <c r="G90" s="225"/>
      <c r="H90" s="2"/>
      <c r="K90" s="18"/>
      <c r="L90" s="18"/>
      <c r="M90" s="18"/>
    </row>
    <row r="91" spans="1:195" ht="27" customHeight="1" x14ac:dyDescent="0.25">
      <c r="B91" s="223" t="s">
        <v>14</v>
      </c>
      <c r="C91" s="224"/>
      <c r="D91" s="224"/>
      <c r="E91" s="224"/>
      <c r="F91" s="224"/>
      <c r="G91" s="225"/>
      <c r="H91" s="2"/>
      <c r="K91" s="18"/>
      <c r="L91" s="18"/>
      <c r="M91" s="18"/>
    </row>
    <row r="92" spans="1:195" ht="24.75" customHeight="1" x14ac:dyDescent="0.25">
      <c r="B92" s="223" t="s">
        <v>13</v>
      </c>
      <c r="C92" s="224"/>
      <c r="D92" s="224"/>
      <c r="E92" s="224"/>
      <c r="F92" s="224"/>
      <c r="G92" s="225"/>
      <c r="H92" s="2"/>
      <c r="K92" s="18"/>
      <c r="L92" s="18"/>
      <c r="M92" s="18"/>
    </row>
    <row r="93" spans="1:195" ht="38.450000000000003" customHeight="1" x14ac:dyDescent="0.25">
      <c r="B93" s="223" t="s">
        <v>12</v>
      </c>
      <c r="C93" s="224"/>
      <c r="D93" s="224"/>
      <c r="E93" s="224"/>
      <c r="F93" s="224"/>
      <c r="G93" s="225"/>
      <c r="H93" s="2"/>
      <c r="K93" s="18"/>
      <c r="L93" s="18"/>
      <c r="M93" s="18"/>
    </row>
    <row r="94" spans="1:195" ht="28.5" customHeight="1" x14ac:dyDescent="0.25">
      <c r="B94" s="223" t="s">
        <v>11</v>
      </c>
      <c r="C94" s="224"/>
      <c r="D94" s="224"/>
      <c r="E94" s="224"/>
      <c r="F94" s="224"/>
      <c r="G94" s="225"/>
      <c r="I94" s="17"/>
    </row>
    <row r="95" spans="1:195" ht="28.5" customHeight="1" x14ac:dyDescent="0.25">
      <c r="B95" s="223" t="s">
        <v>10</v>
      </c>
      <c r="C95" s="224"/>
      <c r="D95" s="224"/>
      <c r="E95" s="224"/>
      <c r="F95" s="224"/>
      <c r="G95" s="225"/>
    </row>
    <row r="96" spans="1:195" ht="28.5" customHeight="1" x14ac:dyDescent="0.25">
      <c r="B96" s="223" t="s">
        <v>9</v>
      </c>
      <c r="C96" s="224"/>
      <c r="D96" s="224"/>
      <c r="E96" s="224"/>
      <c r="F96" s="224"/>
      <c r="G96" s="225"/>
    </row>
    <row r="97" spans="2:7" ht="28.5" customHeight="1" x14ac:dyDescent="0.25">
      <c r="B97" s="223" t="s">
        <v>8</v>
      </c>
      <c r="C97" s="224"/>
      <c r="D97" s="224"/>
      <c r="E97" s="224"/>
      <c r="F97" s="224"/>
      <c r="G97" s="225"/>
    </row>
    <row r="98" spans="2:7" ht="48" customHeight="1" x14ac:dyDescent="0.25">
      <c r="B98" s="223" t="s">
        <v>7</v>
      </c>
      <c r="C98" s="224"/>
      <c r="D98" s="224"/>
      <c r="E98" s="224"/>
      <c r="F98" s="224"/>
      <c r="G98" s="225"/>
    </row>
    <row r="99" spans="2:7" ht="43.9" customHeight="1" x14ac:dyDescent="0.25">
      <c r="B99" s="232" t="s">
        <v>6</v>
      </c>
      <c r="C99" s="233"/>
      <c r="D99" s="233"/>
      <c r="E99" s="233"/>
      <c r="F99" s="233"/>
      <c r="G99" s="234"/>
    </row>
    <row r="100" spans="2:7" ht="44.25" customHeight="1" x14ac:dyDescent="0.25">
      <c r="B100" s="235" t="s">
        <v>5</v>
      </c>
      <c r="C100" s="236"/>
      <c r="D100" s="236"/>
      <c r="E100" s="236"/>
      <c r="F100" s="236"/>
      <c r="G100" s="237"/>
    </row>
    <row r="101" spans="2:7" ht="30" customHeight="1" x14ac:dyDescent="0.25">
      <c r="B101" s="223" t="s">
        <v>4</v>
      </c>
      <c r="C101" s="224"/>
      <c r="D101" s="224"/>
      <c r="E101" s="224"/>
      <c r="F101" s="224"/>
      <c r="G101" s="225"/>
    </row>
    <row r="102" spans="2:7" ht="29.45" customHeight="1" x14ac:dyDescent="0.25">
      <c r="B102" s="235" t="s">
        <v>3</v>
      </c>
      <c r="C102" s="236"/>
      <c r="D102" s="236"/>
      <c r="E102" s="236"/>
      <c r="F102" s="236"/>
      <c r="G102" s="237"/>
    </row>
    <row r="103" spans="2:7" ht="13.15" customHeight="1" x14ac:dyDescent="0.25">
      <c r="B103" s="16"/>
      <c r="C103" s="15"/>
      <c r="D103" s="15"/>
      <c r="E103" s="15"/>
      <c r="F103" s="15"/>
      <c r="G103" s="15"/>
    </row>
    <row r="104" spans="2:7" ht="15.75" x14ac:dyDescent="0.25">
      <c r="B104" s="14" t="s">
        <v>2</v>
      </c>
      <c r="C104" s="6"/>
      <c r="D104" s="6"/>
      <c r="E104" s="13"/>
      <c r="F104" s="12"/>
      <c r="G104" s="12"/>
    </row>
    <row r="105" spans="2:7" ht="38.25" customHeight="1" x14ac:dyDescent="0.25">
      <c r="B105" s="11"/>
      <c r="C105" s="10"/>
      <c r="D105" s="6"/>
      <c r="E105" s="9"/>
      <c r="F105" s="8"/>
      <c r="G105" s="8"/>
    </row>
    <row r="106" spans="2:7" ht="16.5" x14ac:dyDescent="0.25">
      <c r="B106" s="7" t="s">
        <v>1</v>
      </c>
      <c r="C106" s="6"/>
      <c r="D106" s="6"/>
      <c r="E106" s="231" t="s">
        <v>0</v>
      </c>
      <c r="F106" s="231"/>
      <c r="G106" s="231"/>
    </row>
  </sheetData>
  <mergeCells count="42">
    <mergeCell ref="B91:G91"/>
    <mergeCell ref="E106:G106"/>
    <mergeCell ref="B97:G97"/>
    <mergeCell ref="B98:G98"/>
    <mergeCell ref="B99:G99"/>
    <mergeCell ref="B100:G100"/>
    <mergeCell ref="B101:G101"/>
    <mergeCell ref="B102:G102"/>
    <mergeCell ref="B92:G92"/>
    <mergeCell ref="B93:G93"/>
    <mergeCell ref="B94:G94"/>
    <mergeCell ref="B95:G95"/>
    <mergeCell ref="B96:G96"/>
    <mergeCell ref="B89:G89"/>
    <mergeCell ref="B90:G90"/>
    <mergeCell ref="C65:F65"/>
    <mergeCell ref="B66:C68"/>
    <mergeCell ref="D66:D68"/>
    <mergeCell ref="F66:F67"/>
    <mergeCell ref="C83:F83"/>
    <mergeCell ref="C84:F84"/>
    <mergeCell ref="C85:F85"/>
    <mergeCell ref="B10:D10"/>
    <mergeCell ref="F10:G10"/>
    <mergeCell ref="C86:F86"/>
    <mergeCell ref="C87:F87"/>
    <mergeCell ref="C88:F88"/>
    <mergeCell ref="B12:C14"/>
    <mergeCell ref="C57:G57"/>
    <mergeCell ref="B60:F60"/>
    <mergeCell ref="C63:F63"/>
    <mergeCell ref="C64:F64"/>
    <mergeCell ref="B5:G5"/>
    <mergeCell ref="B6:G6"/>
    <mergeCell ref="B7:G7"/>
    <mergeCell ref="B8:G8"/>
    <mergeCell ref="B9:G9"/>
    <mergeCell ref="B2:G2"/>
    <mergeCell ref="B3:G3"/>
    <mergeCell ref="H3:H4"/>
    <mergeCell ref="I3:I4"/>
    <mergeCell ref="B4:G4"/>
  </mergeCells>
  <pageMargins left="0.7" right="0.7" top="0.75" bottom="0.75" header="0.3" footer="0.3"/>
  <pageSetup paperSize="9" scale="42"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M78"/>
  <sheetViews>
    <sheetView tabSelected="1" view="pageBreakPreview" zoomScale="130" zoomScaleNormal="100" zoomScaleSheetLayoutView="130" workbookViewId="0">
      <selection activeCell="G23" sqref="G23"/>
    </sheetView>
  </sheetViews>
  <sheetFormatPr baseColWidth="10" defaultColWidth="12.5703125" defaultRowHeight="13.5" x14ac:dyDescent="0.25"/>
  <cols>
    <col min="1" max="1" width="1.85546875" style="1" customWidth="1"/>
    <col min="2" max="2" width="6.5703125" style="5" customWidth="1"/>
    <col min="3" max="3" width="51.28515625" style="5" customWidth="1"/>
    <col min="4" max="4" width="19" style="5" customWidth="1"/>
    <col min="5" max="5" width="13.85546875" style="4" customWidth="1"/>
    <col min="6" max="6" width="13.85546875" style="1" customWidth="1"/>
    <col min="7" max="7" width="25" style="3" customWidth="1"/>
    <col min="8" max="8" width="20.5703125" style="1" customWidth="1"/>
    <col min="9" max="9" width="49.5703125" style="2" customWidth="1"/>
    <col min="10" max="10" width="24.140625" style="2" customWidth="1"/>
    <col min="11" max="195" width="11.5703125" style="1" customWidth="1"/>
    <col min="196" max="16384" width="12.5703125" style="1"/>
  </cols>
  <sheetData>
    <row r="1" spans="2:195" ht="11.25" customHeight="1" x14ac:dyDescent="0.25">
      <c r="B1" s="163"/>
      <c r="C1" s="162"/>
      <c r="D1" s="162"/>
      <c r="E1" s="161"/>
      <c r="F1" s="160"/>
      <c r="G1" s="159"/>
    </row>
    <row r="2" spans="2:195" x14ac:dyDescent="0.25">
      <c r="B2" s="190" t="s">
        <v>102</v>
      </c>
      <c r="C2" s="191"/>
      <c r="D2" s="191"/>
      <c r="E2" s="191"/>
      <c r="F2" s="191"/>
      <c r="G2" s="192"/>
    </row>
    <row r="3" spans="2:195" x14ac:dyDescent="0.25">
      <c r="B3" s="190" t="s">
        <v>101</v>
      </c>
      <c r="C3" s="191"/>
      <c r="D3" s="191"/>
      <c r="E3" s="191"/>
      <c r="F3" s="191"/>
      <c r="G3" s="191"/>
      <c r="H3" s="193" t="s">
        <v>100</v>
      </c>
      <c r="I3" s="193"/>
    </row>
    <row r="4" spans="2:195" x14ac:dyDescent="0.25">
      <c r="B4" s="190" t="s">
        <v>98</v>
      </c>
      <c r="C4" s="191"/>
      <c r="D4" s="191"/>
      <c r="E4" s="191"/>
      <c r="F4" s="191"/>
      <c r="G4" s="191"/>
      <c r="H4" s="194"/>
      <c r="I4" s="194"/>
    </row>
    <row r="5" spans="2:195" ht="15" customHeight="1" x14ac:dyDescent="0.25">
      <c r="B5" s="190" t="s">
        <v>97</v>
      </c>
      <c r="C5" s="191"/>
      <c r="D5" s="191"/>
      <c r="E5" s="191"/>
      <c r="F5" s="191"/>
      <c r="G5" s="191"/>
      <c r="H5" s="158">
        <v>3</v>
      </c>
      <c r="I5" s="158"/>
    </row>
    <row r="6" spans="2:195" ht="15" x14ac:dyDescent="0.25">
      <c r="B6" s="195" t="s">
        <v>96</v>
      </c>
      <c r="C6" s="196"/>
      <c r="D6" s="196"/>
      <c r="E6" s="196"/>
      <c r="F6" s="196"/>
      <c r="G6" s="197"/>
      <c r="H6"/>
    </row>
    <row r="7" spans="2:195" ht="15.75" x14ac:dyDescent="0.25">
      <c r="B7" s="239" t="s">
        <v>110</v>
      </c>
      <c r="C7" s="240"/>
      <c r="D7" s="240"/>
      <c r="E7" s="240"/>
      <c r="F7" s="240"/>
      <c r="G7" s="241"/>
    </row>
    <row r="8" spans="2:195" ht="70.900000000000006" customHeight="1" x14ac:dyDescent="0.25">
      <c r="B8" s="201" t="s">
        <v>109</v>
      </c>
      <c r="C8" s="202"/>
      <c r="D8" s="202"/>
      <c r="E8" s="202"/>
      <c r="F8" s="202"/>
      <c r="G8" s="203"/>
      <c r="J8" s="54"/>
      <c r="K8" s="55"/>
    </row>
    <row r="9" spans="2:195" ht="14.25" thickBot="1" x14ac:dyDescent="0.3">
      <c r="B9" s="204"/>
      <c r="C9" s="205"/>
      <c r="D9" s="205"/>
      <c r="E9" s="205"/>
      <c r="F9" s="205"/>
      <c r="G9" s="206"/>
      <c r="J9" s="54"/>
      <c r="K9" s="55"/>
    </row>
    <row r="10" spans="2:195" ht="15" customHeight="1" thickBot="1" x14ac:dyDescent="0.3">
      <c r="B10" s="242" t="s">
        <v>95</v>
      </c>
      <c r="C10" s="243"/>
      <c r="D10" s="244"/>
      <c r="E10" s="157" t="s">
        <v>94</v>
      </c>
      <c r="F10" s="207" t="s">
        <v>108</v>
      </c>
      <c r="G10" s="208"/>
      <c r="J10" s="54"/>
      <c r="K10" s="55"/>
    </row>
    <row r="11" spans="2:195" s="19" customFormat="1" ht="14.25" customHeight="1" thickBot="1" x14ac:dyDescent="0.3">
      <c r="B11" s="156"/>
      <c r="C11" s="154"/>
      <c r="D11" s="154"/>
      <c r="E11" s="155"/>
      <c r="F11" s="154"/>
      <c r="G11" s="153"/>
      <c r="H11" s="1"/>
      <c r="I11" s="2"/>
      <c r="J11" s="2"/>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row>
    <row r="12" spans="2:195" s="19" customFormat="1" ht="13.15" customHeight="1" x14ac:dyDescent="0.25">
      <c r="B12" s="211" t="s">
        <v>92</v>
      </c>
      <c r="C12" s="212"/>
      <c r="D12" s="151" t="s">
        <v>91</v>
      </c>
      <c r="E12" s="152" t="s">
        <v>90</v>
      </c>
      <c r="F12" s="151" t="s">
        <v>89</v>
      </c>
      <c r="G12" s="150" t="s">
        <v>48</v>
      </c>
      <c r="H12" s="18"/>
      <c r="I12" s="2"/>
      <c r="J12" s="2"/>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row>
    <row r="13" spans="2:195" s="19" customFormat="1" ht="14.45" customHeight="1" x14ac:dyDescent="0.25">
      <c r="B13" s="213"/>
      <c r="C13" s="214"/>
      <c r="D13" s="148" t="s">
        <v>88</v>
      </c>
      <c r="E13" s="149" t="s">
        <v>87</v>
      </c>
      <c r="F13" s="148" t="s">
        <v>86</v>
      </c>
      <c r="G13" s="147" t="s">
        <v>46</v>
      </c>
      <c r="H13" s="18"/>
      <c r="I13" s="2"/>
      <c r="J13" s="2"/>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row>
    <row r="14" spans="2:195" s="19" customFormat="1" ht="15" customHeight="1" thickBot="1" x14ac:dyDescent="0.3">
      <c r="B14" s="215"/>
      <c r="C14" s="216"/>
      <c r="D14" s="145" t="s">
        <v>85</v>
      </c>
      <c r="E14" s="146" t="s">
        <v>84</v>
      </c>
      <c r="F14" s="145" t="s">
        <v>83</v>
      </c>
      <c r="G14" s="144" t="s">
        <v>82</v>
      </c>
      <c r="H14" s="18"/>
      <c r="I14" s="2"/>
      <c r="J14" s="2"/>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row>
    <row r="15" spans="2:195" s="19" customFormat="1" ht="14.45" customHeight="1" x14ac:dyDescent="0.25">
      <c r="B15" s="143"/>
      <c r="C15" s="142" t="s">
        <v>81</v>
      </c>
      <c r="D15" s="142"/>
      <c r="E15" s="142"/>
      <c r="F15" s="142"/>
      <c r="G15" s="141"/>
      <c r="H15" s="18"/>
      <c r="I15" s="2"/>
      <c r="J15" s="2"/>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row>
    <row r="16" spans="2:195" s="19" customFormat="1" ht="27" x14ac:dyDescent="0.25">
      <c r="B16" s="76" t="s">
        <v>105</v>
      </c>
      <c r="C16" s="52" t="s">
        <v>80</v>
      </c>
      <c r="D16" s="52"/>
      <c r="E16" s="64"/>
      <c r="F16" s="52"/>
      <c r="G16" s="63"/>
      <c r="H16" s="18"/>
      <c r="I16" s="2"/>
      <c r="J16" s="2"/>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row>
    <row r="17" spans="2:195" s="19" customFormat="1" x14ac:dyDescent="0.25">
      <c r="B17" s="89">
        <v>1</v>
      </c>
      <c r="C17" s="140" t="s">
        <v>111</v>
      </c>
      <c r="D17" s="139">
        <v>7200000</v>
      </c>
      <c r="E17" s="100"/>
      <c r="F17" s="135">
        <v>1.2</v>
      </c>
      <c r="G17" s="94">
        <v>8640000</v>
      </c>
      <c r="H17" s="18" t="s">
        <v>66</v>
      </c>
      <c r="I17" s="2"/>
      <c r="J17" s="2"/>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row>
    <row r="18" spans="2:195" s="19" customFormat="1" x14ac:dyDescent="0.25">
      <c r="B18" s="89">
        <v>1</v>
      </c>
      <c r="C18" s="140" t="s">
        <v>78</v>
      </c>
      <c r="D18" s="139">
        <v>5400000</v>
      </c>
      <c r="E18" s="100"/>
      <c r="F18" s="135">
        <v>2</v>
      </c>
      <c r="G18" s="94">
        <v>10800000</v>
      </c>
      <c r="H18" s="18"/>
      <c r="I18" s="2"/>
      <c r="J18" s="2"/>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row>
    <row r="19" spans="2:195" s="19" customFormat="1" x14ac:dyDescent="0.25">
      <c r="B19" s="89">
        <v>1</v>
      </c>
      <c r="C19" s="57" t="s">
        <v>71</v>
      </c>
      <c r="D19" s="139">
        <v>5600000</v>
      </c>
      <c r="E19" s="100"/>
      <c r="F19" s="135">
        <v>0.3</v>
      </c>
      <c r="G19" s="94">
        <v>1680000</v>
      </c>
      <c r="H19" s="18"/>
      <c r="I19" s="2"/>
      <c r="J19" s="20"/>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row>
    <row r="20" spans="2:195" s="19" customFormat="1" x14ac:dyDescent="0.25">
      <c r="B20" s="89">
        <v>1</v>
      </c>
      <c r="C20" s="57" t="s">
        <v>70</v>
      </c>
      <c r="D20" s="139">
        <v>5600000</v>
      </c>
      <c r="E20" s="100"/>
      <c r="F20" s="135">
        <v>0.3</v>
      </c>
      <c r="G20" s="94">
        <v>1680000</v>
      </c>
      <c r="H20" s="18" t="s">
        <v>75</v>
      </c>
      <c r="I20" s="2"/>
      <c r="J20" s="2"/>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row>
    <row r="21" spans="2:195" s="19" customFormat="1" x14ac:dyDescent="0.25">
      <c r="B21" s="89">
        <v>1</v>
      </c>
      <c r="C21" s="57" t="s">
        <v>69</v>
      </c>
      <c r="D21" s="139">
        <v>5600000</v>
      </c>
      <c r="E21" s="100"/>
      <c r="F21" s="135">
        <v>0.3</v>
      </c>
      <c r="G21" s="94">
        <v>1680000</v>
      </c>
      <c r="H21" s="1"/>
      <c r="I21" s="2"/>
      <c r="J21" s="2"/>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row>
    <row r="22" spans="2:195" s="19" customFormat="1" x14ac:dyDescent="0.25">
      <c r="B22" s="89">
        <v>1</v>
      </c>
      <c r="C22" s="57" t="s">
        <v>119</v>
      </c>
      <c r="D22" s="139">
        <v>4950000</v>
      </c>
      <c r="E22" s="100"/>
      <c r="F22" s="135">
        <v>0.3</v>
      </c>
      <c r="G22" s="94">
        <v>1485000</v>
      </c>
      <c r="H22" s="1"/>
      <c r="I22" s="2"/>
      <c r="J22" s="2"/>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row>
    <row r="23" spans="2:195" s="19" customFormat="1" x14ac:dyDescent="0.25">
      <c r="B23" s="89"/>
      <c r="C23" s="57"/>
      <c r="D23" s="177"/>
      <c r="E23" s="178"/>
      <c r="F23" s="179"/>
      <c r="G23" s="94"/>
      <c r="H23" s="1"/>
      <c r="I23" s="2"/>
      <c r="J23" s="2"/>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row>
    <row r="24" spans="2:195" s="19" customFormat="1" x14ac:dyDescent="0.25">
      <c r="B24" s="92"/>
      <c r="C24" s="108" t="s">
        <v>65</v>
      </c>
      <c r="D24" s="108"/>
      <c r="E24" s="108"/>
      <c r="F24" s="108"/>
      <c r="G24" s="180"/>
      <c r="H24" s="1"/>
      <c r="I24" s="2"/>
      <c r="J24" s="2"/>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row>
    <row r="25" spans="2:195" s="19" customFormat="1" x14ac:dyDescent="0.25">
      <c r="B25" s="89">
        <v>1</v>
      </c>
      <c r="C25" s="182" t="s">
        <v>112</v>
      </c>
      <c r="D25" s="113">
        <v>2250000</v>
      </c>
      <c r="E25" s="181"/>
      <c r="F25" s="176">
        <v>0.5</v>
      </c>
      <c r="G25" s="94">
        <v>1125000</v>
      </c>
      <c r="H25" s="1"/>
      <c r="I25" s="2"/>
      <c r="J25" s="2"/>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row>
    <row r="26" spans="2:195" s="23" customFormat="1" ht="12.6" customHeight="1" x14ac:dyDescent="0.25">
      <c r="B26" s="89">
        <v>1</v>
      </c>
      <c r="C26" s="137" t="s">
        <v>62</v>
      </c>
      <c r="D26" s="113">
        <v>1800000</v>
      </c>
      <c r="E26" s="136"/>
      <c r="F26" s="135">
        <v>0.5</v>
      </c>
      <c r="G26" s="94">
        <v>900000</v>
      </c>
      <c r="H26" s="138"/>
      <c r="I26" s="54"/>
      <c r="J26" s="54"/>
      <c r="K26" s="55"/>
      <c r="L26" s="55"/>
      <c r="M26" s="55"/>
      <c r="N26" s="55"/>
      <c r="O26" s="55"/>
      <c r="P26" s="55"/>
      <c r="Q26" s="55"/>
      <c r="R26" s="55"/>
      <c r="S26" s="55"/>
      <c r="T26" s="55"/>
      <c r="U26" s="55"/>
      <c r="V26" s="55"/>
      <c r="W26" s="55"/>
      <c r="X26" s="55"/>
      <c r="Y26" s="55"/>
      <c r="Z26" s="55"/>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55"/>
      <c r="DR26" s="55"/>
      <c r="DS26" s="55"/>
      <c r="DT26" s="55"/>
      <c r="DU26" s="55"/>
      <c r="DV26" s="55"/>
      <c r="DW26" s="55"/>
      <c r="DX26" s="55"/>
      <c r="DY26" s="55"/>
      <c r="DZ26" s="55"/>
      <c r="EA26" s="55"/>
      <c r="EB26" s="55"/>
      <c r="EC26" s="55"/>
      <c r="ED26" s="55"/>
      <c r="EE26" s="55"/>
      <c r="EF26" s="55"/>
      <c r="EG26" s="55"/>
      <c r="EH26" s="55"/>
      <c r="EI26" s="55"/>
      <c r="EJ26" s="55"/>
      <c r="EK26" s="55"/>
      <c r="EL26" s="55"/>
      <c r="EM26" s="55"/>
      <c r="EN26" s="55"/>
      <c r="EO26" s="55"/>
      <c r="EP26" s="55"/>
      <c r="EQ26" s="55"/>
      <c r="ER26" s="55"/>
      <c r="ES26" s="55"/>
      <c r="ET26" s="55"/>
      <c r="EU26" s="55"/>
      <c r="EV26" s="55"/>
      <c r="EW26" s="55"/>
      <c r="EX26" s="55"/>
      <c r="EY26" s="55"/>
      <c r="EZ26" s="55"/>
      <c r="FA26" s="55"/>
      <c r="FB26" s="55"/>
      <c r="FC26" s="55"/>
      <c r="FD26" s="55"/>
      <c r="FE26" s="55"/>
      <c r="FF26" s="55"/>
      <c r="FG26" s="55"/>
      <c r="FH26" s="55"/>
      <c r="FI26" s="55"/>
      <c r="FJ26" s="55"/>
      <c r="FK26" s="55"/>
      <c r="FL26" s="55"/>
      <c r="FM26" s="55"/>
      <c r="FN26" s="55"/>
      <c r="FO26" s="55"/>
      <c r="FP26" s="55"/>
      <c r="FQ26" s="55"/>
      <c r="FR26" s="55"/>
      <c r="FS26" s="55"/>
      <c r="FT26" s="55"/>
      <c r="FU26" s="55"/>
      <c r="FV26" s="55"/>
      <c r="FW26" s="55"/>
      <c r="FX26" s="55"/>
      <c r="FY26" s="55"/>
      <c r="FZ26" s="55"/>
      <c r="GA26" s="55"/>
      <c r="GB26" s="55"/>
      <c r="GC26" s="55"/>
      <c r="GD26" s="55"/>
      <c r="GE26" s="55"/>
      <c r="GF26" s="55"/>
      <c r="GG26" s="55"/>
      <c r="GH26" s="55"/>
      <c r="GI26" s="55"/>
      <c r="GJ26" s="55"/>
      <c r="GK26" s="55"/>
      <c r="GL26" s="55"/>
      <c r="GM26" s="55"/>
    </row>
    <row r="27" spans="2:195" s="19" customFormat="1" x14ac:dyDescent="0.25">
      <c r="B27" s="109"/>
      <c r="C27" s="108" t="s">
        <v>61</v>
      </c>
      <c r="D27" s="107"/>
      <c r="E27" s="107"/>
      <c r="F27" s="106"/>
      <c r="G27" s="105"/>
      <c r="H27" s="1"/>
      <c r="I27" s="2"/>
      <c r="J27" s="2"/>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row>
    <row r="28" spans="2:195" s="19" customFormat="1" x14ac:dyDescent="0.25">
      <c r="B28" s="89">
        <v>1</v>
      </c>
      <c r="C28" s="137" t="s">
        <v>113</v>
      </c>
      <c r="D28" s="113">
        <v>1300000</v>
      </c>
      <c r="E28" s="136"/>
      <c r="F28" s="135">
        <v>0.5</v>
      </c>
      <c r="G28" s="94">
        <v>650000</v>
      </c>
      <c r="H28" s="1"/>
      <c r="I28" s="2"/>
      <c r="J28" s="2"/>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row>
    <row r="29" spans="2:195" s="19" customFormat="1" x14ac:dyDescent="0.25">
      <c r="B29" s="89">
        <v>1</v>
      </c>
      <c r="C29" s="137" t="s">
        <v>114</v>
      </c>
      <c r="D29" s="113">
        <v>1320000</v>
      </c>
      <c r="E29" s="136"/>
      <c r="F29" s="135">
        <v>2</v>
      </c>
      <c r="G29" s="94">
        <v>2640000</v>
      </c>
      <c r="H29" s="1"/>
      <c r="I29" s="2"/>
      <c r="J29" s="2"/>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row>
    <row r="30" spans="2:195" s="19" customFormat="1" ht="14.25" customHeight="1" x14ac:dyDescent="0.25">
      <c r="B30" s="92"/>
      <c r="C30" s="108" t="s">
        <v>60</v>
      </c>
      <c r="D30" s="183"/>
      <c r="E30" s="184"/>
      <c r="F30" s="185"/>
      <c r="G30" s="186"/>
      <c r="H30" s="84"/>
      <c r="I30" s="2"/>
      <c r="J30" s="2"/>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row>
    <row r="31" spans="2:195" s="19" customFormat="1" x14ac:dyDescent="0.25">
      <c r="B31" s="129">
        <v>1</v>
      </c>
      <c r="C31" s="137" t="s">
        <v>115</v>
      </c>
      <c r="D31" s="113">
        <v>1300000</v>
      </c>
      <c r="E31" s="136"/>
      <c r="F31" s="135">
        <v>3</v>
      </c>
      <c r="G31" s="94">
        <v>3900000</v>
      </c>
      <c r="H31" s="164"/>
      <c r="I31" s="2"/>
      <c r="J31" s="2"/>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row>
    <row r="32" spans="2:195" s="19" customFormat="1" ht="17.25" thickBot="1" x14ac:dyDescent="0.3">
      <c r="B32" s="76"/>
      <c r="C32" s="209" t="s">
        <v>56</v>
      </c>
      <c r="D32" s="209"/>
      <c r="E32" s="209"/>
      <c r="F32" s="209"/>
      <c r="G32" s="81">
        <v>35180000</v>
      </c>
      <c r="H32" s="1"/>
      <c r="I32" s="80"/>
      <c r="J32" s="79"/>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row>
    <row r="33" spans="2:195" s="19" customFormat="1" ht="14.25" thickBot="1" x14ac:dyDescent="0.3">
      <c r="B33" s="68"/>
      <c r="C33" s="220" t="s">
        <v>55</v>
      </c>
      <c r="D33" s="220"/>
      <c r="E33" s="220"/>
      <c r="F33" s="220"/>
      <c r="G33" s="78">
        <v>2.36</v>
      </c>
      <c r="H33" s="77" t="s">
        <v>54</v>
      </c>
      <c r="I33" s="2"/>
      <c r="J33" s="2"/>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row>
    <row r="34" spans="2:195" s="19" customFormat="1" ht="15.75" x14ac:dyDescent="0.25">
      <c r="B34" s="76"/>
      <c r="C34" s="209" t="s">
        <v>53</v>
      </c>
      <c r="D34" s="209"/>
      <c r="E34" s="209"/>
      <c r="F34" s="209"/>
      <c r="G34" s="174">
        <v>83024800</v>
      </c>
      <c r="H34" s="74"/>
      <c r="I34" s="2"/>
      <c r="J34" s="2"/>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row>
    <row r="35" spans="2:195" s="19" customFormat="1" ht="14.45" customHeight="1" x14ac:dyDescent="0.25">
      <c r="B35" s="226" t="s">
        <v>52</v>
      </c>
      <c r="C35" s="227"/>
      <c r="D35" s="227" t="s">
        <v>51</v>
      </c>
      <c r="E35" s="72" t="s">
        <v>50</v>
      </c>
      <c r="F35" s="228" t="s">
        <v>49</v>
      </c>
      <c r="G35" s="73" t="s">
        <v>48</v>
      </c>
      <c r="H35" s="1"/>
      <c r="I35" s="2"/>
      <c r="J35" s="2"/>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row>
    <row r="36" spans="2:195" s="19" customFormat="1" ht="14.45" customHeight="1" x14ac:dyDescent="0.25">
      <c r="B36" s="226"/>
      <c r="C36" s="227"/>
      <c r="D36" s="227"/>
      <c r="E36" s="72" t="s">
        <v>47</v>
      </c>
      <c r="F36" s="228"/>
      <c r="G36" s="69" t="s">
        <v>46</v>
      </c>
      <c r="H36" s="1"/>
      <c r="I36" s="2"/>
      <c r="J36" s="2"/>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row>
    <row r="37" spans="2:195" s="19" customFormat="1" ht="15" customHeight="1" x14ac:dyDescent="0.25">
      <c r="B37" s="226"/>
      <c r="C37" s="227"/>
      <c r="D37" s="227"/>
      <c r="E37" s="71" t="s">
        <v>45</v>
      </c>
      <c r="F37" s="70" t="s">
        <v>44</v>
      </c>
      <c r="G37" s="69" t="s">
        <v>43</v>
      </c>
      <c r="H37" s="1"/>
      <c r="I37" s="2"/>
      <c r="J37" s="2"/>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row>
    <row r="38" spans="2:195" s="19" customFormat="1" x14ac:dyDescent="0.25">
      <c r="B38" s="68"/>
      <c r="C38" s="66" t="s">
        <v>42</v>
      </c>
      <c r="D38" s="66"/>
      <c r="E38" s="67"/>
      <c r="F38" s="66"/>
      <c r="G38" s="65"/>
      <c r="H38" s="18"/>
      <c r="I38" s="2"/>
      <c r="J38" s="2"/>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row>
    <row r="39" spans="2:195" s="19" customFormat="1" x14ac:dyDescent="0.25">
      <c r="B39" s="53"/>
      <c r="C39" s="52" t="s">
        <v>41</v>
      </c>
      <c r="D39" s="52"/>
      <c r="E39" s="64"/>
      <c r="F39" s="52"/>
      <c r="G39" s="63"/>
      <c r="H39" s="18"/>
      <c r="I39" s="2"/>
      <c r="J39" s="2"/>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row>
    <row r="40" spans="2:195" s="19" customFormat="1" ht="24" customHeight="1" x14ac:dyDescent="0.25">
      <c r="B40" s="62"/>
      <c r="C40" s="42" t="s">
        <v>40</v>
      </c>
      <c r="D40" s="41" t="s">
        <v>39</v>
      </c>
      <c r="E40" s="40">
        <v>200000</v>
      </c>
      <c r="F40" s="61">
        <v>4</v>
      </c>
      <c r="G40" s="38">
        <v>800000</v>
      </c>
      <c r="H40" s="18">
        <v>140000</v>
      </c>
      <c r="I40" s="2"/>
      <c r="J40" s="2"/>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row>
    <row r="41" spans="2:195" s="19" customFormat="1" ht="27" x14ac:dyDescent="0.25">
      <c r="B41" s="53" t="s">
        <v>105</v>
      </c>
      <c r="C41" s="52" t="s">
        <v>38</v>
      </c>
      <c r="D41" s="52"/>
      <c r="E41" s="51"/>
      <c r="F41" s="50"/>
      <c r="G41" s="49"/>
      <c r="H41" s="18"/>
      <c r="I41" s="2"/>
      <c r="J41" s="2"/>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row>
    <row r="42" spans="2:195" s="19" customFormat="1" ht="57" customHeight="1" x14ac:dyDescent="0.25">
      <c r="B42" s="43">
        <v>1</v>
      </c>
      <c r="C42" s="60" t="s">
        <v>116</v>
      </c>
      <c r="D42" s="56" t="s">
        <v>35</v>
      </c>
      <c r="E42" s="40">
        <v>5000000</v>
      </c>
      <c r="F42" s="45">
        <v>2</v>
      </c>
      <c r="G42" s="38">
        <v>10000000</v>
      </c>
      <c r="H42" s="18">
        <v>500000</v>
      </c>
      <c r="I42" s="2"/>
      <c r="J42" s="2"/>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row>
    <row r="43" spans="2:195" s="19" customFormat="1" ht="23.25" customHeight="1" x14ac:dyDescent="0.25">
      <c r="B43" s="43">
        <v>1</v>
      </c>
      <c r="C43" s="60" t="s">
        <v>117</v>
      </c>
      <c r="D43" s="56" t="s">
        <v>24</v>
      </c>
      <c r="E43" s="40">
        <v>1980000</v>
      </c>
      <c r="F43" s="45">
        <v>0.5</v>
      </c>
      <c r="G43" s="38">
        <v>990000</v>
      </c>
      <c r="H43" s="18">
        <v>4000000</v>
      </c>
      <c r="I43" s="2"/>
      <c r="J43" s="2" t="s">
        <v>34</v>
      </c>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row>
    <row r="44" spans="2:195" s="19" customFormat="1" ht="18.75" customHeight="1" x14ac:dyDescent="0.25">
      <c r="B44" s="43">
        <v>1</v>
      </c>
      <c r="C44" s="59" t="s">
        <v>118</v>
      </c>
      <c r="D44" s="56" t="s">
        <v>24</v>
      </c>
      <c r="E44" s="40">
        <v>2200000</v>
      </c>
      <c r="F44" s="58">
        <v>1</v>
      </c>
      <c r="G44" s="38">
        <v>2200000</v>
      </c>
      <c r="H44" s="18">
        <v>3000000</v>
      </c>
      <c r="I44" s="2"/>
      <c r="J44" s="2" t="s">
        <v>32</v>
      </c>
      <c r="K44" s="1"/>
      <c r="L44" s="1"/>
      <c r="M44" s="1"/>
      <c r="N44" s="1"/>
      <c r="O44" s="1"/>
      <c r="P44" s="55"/>
      <c r="Q44" s="55"/>
      <c r="R44" s="55"/>
      <c r="S44" s="55"/>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row>
    <row r="45" spans="2:195" s="23" customFormat="1" ht="24" customHeight="1" x14ac:dyDescent="0.25">
      <c r="B45" s="43">
        <v>1</v>
      </c>
      <c r="C45" s="57" t="s">
        <v>30</v>
      </c>
      <c r="D45" s="56" t="s">
        <v>24</v>
      </c>
      <c r="E45" s="40">
        <v>1500000</v>
      </c>
      <c r="F45" s="45">
        <v>3</v>
      </c>
      <c r="G45" s="38">
        <v>4500000</v>
      </c>
      <c r="H45" s="18">
        <v>400000</v>
      </c>
      <c r="I45" s="2"/>
      <c r="J45" s="2"/>
      <c r="K45" s="46"/>
      <c r="L45" s="46"/>
      <c r="M45" s="46"/>
      <c r="N45" s="46"/>
      <c r="P45" s="1"/>
      <c r="Q45" s="1"/>
      <c r="R45" s="1"/>
      <c r="S45" s="1"/>
      <c r="T45" s="55"/>
      <c r="U45" s="55"/>
      <c r="V45" s="55"/>
      <c r="W45" s="55"/>
      <c r="X45" s="55"/>
      <c r="Y45" s="55"/>
      <c r="Z45" s="55"/>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55"/>
      <c r="DQ45" s="55"/>
      <c r="DR45" s="55"/>
      <c r="DS45" s="55"/>
      <c r="DT45" s="55"/>
      <c r="DU45" s="55"/>
      <c r="DV45" s="55"/>
      <c r="DW45" s="55"/>
      <c r="DX45" s="55"/>
      <c r="DY45" s="55"/>
      <c r="DZ45" s="55"/>
      <c r="EA45" s="55"/>
      <c r="EB45" s="55"/>
      <c r="EC45" s="55"/>
      <c r="ED45" s="55"/>
      <c r="EE45" s="55"/>
      <c r="EF45" s="55"/>
      <c r="EG45" s="55"/>
      <c r="EH45" s="55"/>
      <c r="EI45" s="55"/>
      <c r="EJ45" s="55"/>
      <c r="EK45" s="55"/>
      <c r="EL45" s="55"/>
      <c r="EM45" s="55"/>
      <c r="EN45" s="55"/>
      <c r="EO45" s="55"/>
      <c r="EP45" s="55"/>
      <c r="EQ45" s="55"/>
      <c r="ER45" s="55"/>
      <c r="ES45" s="55"/>
      <c r="ET45" s="55"/>
      <c r="EU45" s="55"/>
      <c r="EV45" s="55"/>
      <c r="EW45" s="55"/>
      <c r="EX45" s="55"/>
      <c r="EY45" s="55"/>
      <c r="EZ45" s="55"/>
      <c r="FA45" s="55"/>
      <c r="FB45" s="55"/>
      <c r="FC45" s="55"/>
      <c r="FD45" s="55"/>
      <c r="FE45" s="55"/>
      <c r="FF45" s="55"/>
      <c r="FG45" s="55"/>
      <c r="FH45" s="55"/>
      <c r="FI45" s="55"/>
      <c r="FJ45" s="55"/>
      <c r="FK45" s="55"/>
      <c r="FL45" s="55"/>
      <c r="FM45" s="55"/>
      <c r="FN45" s="55"/>
      <c r="FO45" s="55"/>
      <c r="FP45" s="55"/>
      <c r="FQ45" s="55"/>
      <c r="FR45" s="55"/>
      <c r="FS45" s="55"/>
      <c r="FT45" s="55"/>
      <c r="FU45" s="55"/>
      <c r="FV45" s="55"/>
      <c r="FW45" s="55"/>
      <c r="FX45" s="55"/>
      <c r="FY45" s="55"/>
      <c r="FZ45" s="55"/>
      <c r="GA45" s="55"/>
      <c r="GB45" s="55"/>
      <c r="GC45" s="55"/>
      <c r="GD45" s="55"/>
      <c r="GE45" s="55"/>
      <c r="GF45" s="55"/>
      <c r="GG45" s="55"/>
      <c r="GH45" s="55"/>
      <c r="GI45" s="55"/>
      <c r="GJ45" s="55"/>
      <c r="GK45" s="55"/>
      <c r="GL45" s="55"/>
      <c r="GM45" s="55"/>
    </row>
    <row r="46" spans="2:195" s="19" customFormat="1" x14ac:dyDescent="0.25">
      <c r="B46" s="53"/>
      <c r="C46" s="52" t="s">
        <v>29</v>
      </c>
      <c r="D46" s="52"/>
      <c r="E46" s="51"/>
      <c r="F46" s="50"/>
      <c r="G46" s="49"/>
      <c r="H46" s="2" t="e">
        <v>#REF!</v>
      </c>
      <c r="I46" s="2"/>
      <c r="J46" s="30"/>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row>
    <row r="47" spans="2:195" s="19" customFormat="1" ht="27.75" customHeight="1" x14ac:dyDescent="0.25">
      <c r="B47" s="43">
        <v>1</v>
      </c>
      <c r="C47" s="48" t="s">
        <v>28</v>
      </c>
      <c r="D47" s="47" t="s">
        <v>24</v>
      </c>
      <c r="E47" s="40">
        <v>1000000</v>
      </c>
      <c r="F47" s="45">
        <v>1</v>
      </c>
      <c r="G47" s="38">
        <v>1000000</v>
      </c>
      <c r="H47" s="18">
        <v>1000000</v>
      </c>
      <c r="I47" s="2"/>
      <c r="J47" s="2"/>
      <c r="K47" s="46"/>
      <c r="L47" s="46"/>
      <c r="M47" s="46"/>
      <c r="N47" s="46"/>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row>
    <row r="48" spans="2:195" s="19" customFormat="1" ht="27.75" customHeight="1" x14ac:dyDescent="0.25">
      <c r="B48" s="43">
        <v>1</v>
      </c>
      <c r="C48" s="42" t="s">
        <v>27</v>
      </c>
      <c r="D48" s="41" t="s">
        <v>24</v>
      </c>
      <c r="E48" s="40">
        <v>450000</v>
      </c>
      <c r="F48" s="45">
        <v>3</v>
      </c>
      <c r="G48" s="38">
        <v>1350000</v>
      </c>
      <c r="H48" s="18">
        <v>100000</v>
      </c>
      <c r="I48" s="2"/>
      <c r="J48" s="44"/>
      <c r="K48" s="5"/>
      <c r="L48" s="5"/>
      <c r="M48" s="5"/>
      <c r="N48" s="5"/>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row>
    <row r="49" spans="1:195" s="19" customFormat="1" ht="31.15" customHeight="1" x14ac:dyDescent="0.25">
      <c r="B49" s="43">
        <v>1</v>
      </c>
      <c r="C49" s="42" t="s">
        <v>26</v>
      </c>
      <c r="D49" s="41" t="s">
        <v>24</v>
      </c>
      <c r="E49" s="40">
        <v>420000</v>
      </c>
      <c r="F49" s="39">
        <v>3</v>
      </c>
      <c r="G49" s="38">
        <v>1260000</v>
      </c>
      <c r="H49" s="18">
        <v>200000</v>
      </c>
      <c r="I49" s="2"/>
      <c r="J49" s="30"/>
      <c r="K49" s="5"/>
      <c r="L49" s="5"/>
      <c r="M49" s="5"/>
      <c r="N49" s="5"/>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row>
    <row r="50" spans="1:195" s="19" customFormat="1" ht="27.75" customHeight="1" thickBot="1" x14ac:dyDescent="0.3">
      <c r="B50" s="37">
        <v>1</v>
      </c>
      <c r="C50" s="36" t="s">
        <v>25</v>
      </c>
      <c r="D50" s="35" t="s">
        <v>24</v>
      </c>
      <c r="E50" s="34">
        <v>318897.48</v>
      </c>
      <c r="F50" s="33">
        <v>1</v>
      </c>
      <c r="G50" s="175">
        <v>318897.48</v>
      </c>
      <c r="H50" s="31" t="s">
        <v>20</v>
      </c>
      <c r="I50" s="2"/>
      <c r="J50" s="30"/>
      <c r="K50" s="5"/>
      <c r="L50" s="5"/>
      <c r="M50" s="5"/>
      <c r="N50" s="5"/>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row>
    <row r="51" spans="1:195" s="19" customFormat="1" ht="15.75" x14ac:dyDescent="0.25">
      <c r="B51" s="29"/>
      <c r="C51" s="229" t="s">
        <v>23</v>
      </c>
      <c r="D51" s="229"/>
      <c r="E51" s="229"/>
      <c r="F51" s="229"/>
      <c r="G51" s="170">
        <v>22418897.48</v>
      </c>
      <c r="H51" s="1"/>
      <c r="I51" s="2"/>
      <c r="J51" s="2"/>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row>
    <row r="52" spans="1:195" s="19" customFormat="1" ht="20.25" customHeight="1" x14ac:dyDescent="0.25">
      <c r="B52" s="166"/>
      <c r="C52" s="169" t="s">
        <v>107</v>
      </c>
      <c r="D52" s="167"/>
      <c r="E52" s="167"/>
      <c r="F52" s="167"/>
      <c r="G52" s="168">
        <v>3800000</v>
      </c>
      <c r="H52" s="31" t="s">
        <v>20</v>
      </c>
      <c r="I52" s="2"/>
      <c r="J52" s="2"/>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row>
    <row r="53" spans="1:195" s="19" customFormat="1" ht="15.75" x14ac:dyDescent="0.25">
      <c r="B53" s="24"/>
      <c r="C53" s="209" t="s">
        <v>22</v>
      </c>
      <c r="D53" s="209"/>
      <c r="E53" s="209"/>
      <c r="F53" s="209"/>
      <c r="G53" s="171">
        <v>109243697.48</v>
      </c>
      <c r="H53" s="2">
        <v>0</v>
      </c>
      <c r="I53" s="20"/>
      <c r="J53" s="2"/>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row>
    <row r="54" spans="1:195" s="19" customFormat="1" ht="13.15" hidden="1" customHeight="1" x14ac:dyDescent="0.25">
      <c r="B54" s="24"/>
      <c r="C54" s="230" t="s">
        <v>21</v>
      </c>
      <c r="D54" s="230"/>
      <c r="E54" s="230"/>
      <c r="F54" s="230"/>
      <c r="G54" s="172"/>
      <c r="H54" s="26" t="s">
        <v>20</v>
      </c>
      <c r="I54" s="20"/>
      <c r="J54" s="2"/>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row>
    <row r="55" spans="1:195" s="19" customFormat="1" ht="13.15" hidden="1" customHeight="1" x14ac:dyDescent="0.25">
      <c r="B55" s="24"/>
      <c r="C55" s="209" t="s">
        <v>19</v>
      </c>
      <c r="D55" s="209"/>
      <c r="E55" s="209"/>
      <c r="F55" s="209"/>
      <c r="G55" s="171"/>
      <c r="H55" s="18"/>
      <c r="I55" s="20"/>
      <c r="J55" s="2"/>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row>
    <row r="56" spans="1:195" s="19" customFormat="1" ht="15.75" x14ac:dyDescent="0.25">
      <c r="B56" s="24"/>
      <c r="C56" s="209" t="s">
        <v>18</v>
      </c>
      <c r="D56" s="209"/>
      <c r="E56" s="209"/>
      <c r="F56" s="209"/>
      <c r="G56" s="173">
        <v>20756302.521200001</v>
      </c>
      <c r="H56" s="2"/>
      <c r="I56" s="20"/>
      <c r="J56" s="2"/>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row>
    <row r="57" spans="1:195" s="19" customFormat="1" ht="26.45" customHeight="1" thickBot="1" x14ac:dyDescent="0.3">
      <c r="A57" s="23"/>
      <c r="B57" s="22"/>
      <c r="C57" s="210" t="s">
        <v>17</v>
      </c>
      <c r="D57" s="210"/>
      <c r="E57" s="210"/>
      <c r="F57" s="210"/>
      <c r="G57" s="173">
        <v>130000000.00120001</v>
      </c>
      <c r="H57" s="2"/>
      <c r="I57" s="20"/>
      <c r="J57" s="165">
        <v>116000000</v>
      </c>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row>
    <row r="58" spans="1:195" ht="30" customHeight="1" x14ac:dyDescent="0.25">
      <c r="B58" s="221" t="s">
        <v>16</v>
      </c>
      <c r="C58" s="222"/>
      <c r="D58" s="222"/>
      <c r="E58" s="222"/>
      <c r="F58" s="222"/>
      <c r="G58" s="222"/>
      <c r="H58" s="2"/>
      <c r="K58" s="18"/>
      <c r="L58" s="18"/>
      <c r="M58" s="18"/>
    </row>
    <row r="59" spans="1:195" ht="28.5" customHeight="1" x14ac:dyDescent="0.25">
      <c r="B59" s="223" t="s">
        <v>15</v>
      </c>
      <c r="C59" s="224"/>
      <c r="D59" s="224"/>
      <c r="E59" s="224"/>
      <c r="F59" s="224"/>
      <c r="G59" s="225"/>
      <c r="H59" s="2"/>
      <c r="K59" s="18"/>
      <c r="L59" s="18"/>
      <c r="M59" s="18"/>
    </row>
    <row r="60" spans="1:195" ht="27" customHeight="1" x14ac:dyDescent="0.25">
      <c r="B60" s="223" t="s">
        <v>14</v>
      </c>
      <c r="C60" s="224"/>
      <c r="D60" s="224"/>
      <c r="E60" s="224"/>
      <c r="F60" s="224"/>
      <c r="G60" s="225"/>
      <c r="H60" s="2"/>
      <c r="K60" s="18"/>
      <c r="L60" s="18"/>
      <c r="M60" s="18"/>
    </row>
    <row r="61" spans="1:195" ht="24.75" customHeight="1" x14ac:dyDescent="0.25">
      <c r="B61" s="223" t="s">
        <v>13</v>
      </c>
      <c r="C61" s="224"/>
      <c r="D61" s="224"/>
      <c r="E61" s="224"/>
      <c r="F61" s="224"/>
      <c r="G61" s="225"/>
      <c r="H61" s="2"/>
      <c r="K61" s="18"/>
      <c r="L61" s="18"/>
      <c r="M61" s="18"/>
    </row>
    <row r="62" spans="1:195" ht="38.450000000000003" customHeight="1" x14ac:dyDescent="0.25">
      <c r="B62" s="223" t="s">
        <v>12</v>
      </c>
      <c r="C62" s="224"/>
      <c r="D62" s="224"/>
      <c r="E62" s="224"/>
      <c r="F62" s="224"/>
      <c r="G62" s="225"/>
      <c r="H62" s="2"/>
      <c r="K62" s="18"/>
      <c r="L62" s="18"/>
      <c r="M62" s="18"/>
    </row>
    <row r="63" spans="1:195" ht="28.5" customHeight="1" x14ac:dyDescent="0.25">
      <c r="B63" s="223" t="s">
        <v>11</v>
      </c>
      <c r="C63" s="224"/>
      <c r="D63" s="224"/>
      <c r="E63" s="224"/>
      <c r="F63" s="224"/>
      <c r="G63" s="225"/>
      <c r="I63" s="17"/>
    </row>
    <row r="64" spans="1:195" ht="28.5" customHeight="1" x14ac:dyDescent="0.25">
      <c r="B64" s="223" t="s">
        <v>10</v>
      </c>
      <c r="C64" s="224"/>
      <c r="D64" s="224"/>
      <c r="E64" s="224"/>
      <c r="F64" s="224"/>
      <c r="G64" s="225"/>
    </row>
    <row r="65" spans="2:7" ht="28.5" customHeight="1" x14ac:dyDescent="0.25">
      <c r="B65" s="223" t="s">
        <v>9</v>
      </c>
      <c r="C65" s="224"/>
      <c r="D65" s="224"/>
      <c r="E65" s="224"/>
      <c r="F65" s="224"/>
      <c r="G65" s="225"/>
    </row>
    <row r="66" spans="2:7" ht="28.5" customHeight="1" x14ac:dyDescent="0.25">
      <c r="B66" s="223" t="s">
        <v>8</v>
      </c>
      <c r="C66" s="224"/>
      <c r="D66" s="224"/>
      <c r="E66" s="224"/>
      <c r="F66" s="224"/>
      <c r="G66" s="225"/>
    </row>
    <row r="67" spans="2:7" ht="48" customHeight="1" x14ac:dyDescent="0.25">
      <c r="B67" s="223" t="s">
        <v>7</v>
      </c>
      <c r="C67" s="224"/>
      <c r="D67" s="224"/>
      <c r="E67" s="224"/>
      <c r="F67" s="224"/>
      <c r="G67" s="225"/>
    </row>
    <row r="68" spans="2:7" ht="43.9" customHeight="1" x14ac:dyDescent="0.25">
      <c r="B68" s="232" t="s">
        <v>6</v>
      </c>
      <c r="C68" s="233"/>
      <c r="D68" s="233"/>
      <c r="E68" s="233"/>
      <c r="F68" s="233"/>
      <c r="G68" s="234"/>
    </row>
    <row r="69" spans="2:7" ht="44.25" customHeight="1" x14ac:dyDescent="0.25">
      <c r="B69" s="235" t="s">
        <v>5</v>
      </c>
      <c r="C69" s="236"/>
      <c r="D69" s="236"/>
      <c r="E69" s="236"/>
      <c r="F69" s="236"/>
      <c r="G69" s="237"/>
    </row>
    <row r="70" spans="2:7" ht="30" customHeight="1" x14ac:dyDescent="0.25">
      <c r="B70" s="223" t="s">
        <v>4</v>
      </c>
      <c r="C70" s="224"/>
      <c r="D70" s="224"/>
      <c r="E70" s="224"/>
      <c r="F70" s="224"/>
      <c r="G70" s="225"/>
    </row>
    <row r="71" spans="2:7" ht="29.45" customHeight="1" x14ac:dyDescent="0.25">
      <c r="B71" s="235" t="s">
        <v>3</v>
      </c>
      <c r="C71" s="236"/>
      <c r="D71" s="236"/>
      <c r="E71" s="236"/>
      <c r="F71" s="236"/>
      <c r="G71" s="237"/>
    </row>
    <row r="72" spans="2:7" ht="13.15" customHeight="1" x14ac:dyDescent="0.25">
      <c r="B72" s="16"/>
      <c r="C72" s="15"/>
      <c r="D72" s="15"/>
      <c r="E72" s="15"/>
      <c r="F72" s="15"/>
      <c r="G72" s="15"/>
    </row>
    <row r="73" spans="2:7" ht="31.5" x14ac:dyDescent="0.25">
      <c r="B73" s="14" t="s">
        <v>2</v>
      </c>
      <c r="C73" s="6"/>
      <c r="D73" s="6"/>
      <c r="E73" s="13"/>
      <c r="F73" s="12"/>
      <c r="G73" s="12"/>
    </row>
    <row r="74" spans="2:7" ht="38.25" customHeight="1" x14ac:dyDescent="0.25">
      <c r="B74" s="11"/>
      <c r="C74" s="10"/>
      <c r="D74" s="6"/>
      <c r="E74" s="9"/>
      <c r="F74" s="8"/>
      <c r="G74" s="8"/>
    </row>
    <row r="75" spans="2:7" ht="16.5" x14ac:dyDescent="0.25">
      <c r="B75" s="7" t="s">
        <v>1</v>
      </c>
      <c r="C75" s="6"/>
      <c r="D75" s="6"/>
      <c r="E75" s="231" t="s">
        <v>0</v>
      </c>
      <c r="F75" s="231"/>
      <c r="G75" s="231"/>
    </row>
    <row r="78" spans="2:7" ht="27" customHeight="1" x14ac:dyDescent="0.25">
      <c r="E78" s="238" t="s">
        <v>106</v>
      </c>
      <c r="F78" s="238"/>
      <c r="G78" s="238"/>
    </row>
  </sheetData>
  <mergeCells count="41">
    <mergeCell ref="B5:G5"/>
    <mergeCell ref="B2:G2"/>
    <mergeCell ref="B3:G3"/>
    <mergeCell ref="H3:H4"/>
    <mergeCell ref="I3:I4"/>
    <mergeCell ref="B4:G4"/>
    <mergeCell ref="B6:G6"/>
    <mergeCell ref="B7:G7"/>
    <mergeCell ref="B8:G8"/>
    <mergeCell ref="B9:G9"/>
    <mergeCell ref="B10:D10"/>
    <mergeCell ref="F10:G10"/>
    <mergeCell ref="C54:F54"/>
    <mergeCell ref="B12:C14"/>
    <mergeCell ref="C32:F32"/>
    <mergeCell ref="C33:F33"/>
    <mergeCell ref="C34:F34"/>
    <mergeCell ref="B35:C37"/>
    <mergeCell ref="D35:D37"/>
    <mergeCell ref="F35:F36"/>
    <mergeCell ref="C51:F51"/>
    <mergeCell ref="C53:F53"/>
    <mergeCell ref="B66:G66"/>
    <mergeCell ref="C55:F55"/>
    <mergeCell ref="C56:F56"/>
    <mergeCell ref="C57:F57"/>
    <mergeCell ref="B58:G58"/>
    <mergeCell ref="B59:G59"/>
    <mergeCell ref="B60:G60"/>
    <mergeCell ref="B61:G61"/>
    <mergeCell ref="B62:G62"/>
    <mergeCell ref="B63:G63"/>
    <mergeCell ref="B64:G64"/>
    <mergeCell ref="B65:G65"/>
    <mergeCell ref="E78:G78"/>
    <mergeCell ref="B67:G67"/>
    <mergeCell ref="B68:G68"/>
    <mergeCell ref="B69:G69"/>
    <mergeCell ref="B70:G70"/>
    <mergeCell ref="B71:G71"/>
    <mergeCell ref="E75:G75"/>
  </mergeCells>
  <pageMargins left="0.7" right="0.7" top="0.75" bottom="0.75" header="0.3" footer="0.3"/>
  <pageSetup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M78"/>
  <sheetViews>
    <sheetView view="pageBreakPreview" topLeftCell="A28" zoomScale="130" zoomScaleNormal="100" zoomScaleSheetLayoutView="130" workbookViewId="0">
      <selection activeCell="G22" sqref="G22"/>
    </sheetView>
  </sheetViews>
  <sheetFormatPr baseColWidth="10" defaultColWidth="12.5703125" defaultRowHeight="13.5" x14ac:dyDescent="0.25"/>
  <cols>
    <col min="1" max="1" width="1.85546875" style="1" customWidth="1"/>
    <col min="2" max="2" width="6.5703125" style="5" customWidth="1"/>
    <col min="3" max="3" width="51.28515625" style="5" customWidth="1"/>
    <col min="4" max="4" width="19" style="5" customWidth="1"/>
    <col min="5" max="5" width="13.85546875" style="4" customWidth="1"/>
    <col min="6" max="6" width="13.85546875" style="1" customWidth="1"/>
    <col min="7" max="7" width="25" style="3" customWidth="1"/>
    <col min="8" max="8" width="20.5703125" style="1" customWidth="1"/>
    <col min="9" max="9" width="49.5703125" style="2" customWidth="1"/>
    <col min="10" max="10" width="24.140625" style="2" customWidth="1"/>
    <col min="11" max="195" width="11.5703125" style="1" customWidth="1"/>
    <col min="196" max="16384" width="12.5703125" style="1"/>
  </cols>
  <sheetData>
    <row r="1" spans="2:195" ht="11.25" customHeight="1" x14ac:dyDescent="0.25">
      <c r="B1" s="189"/>
      <c r="C1" s="162"/>
      <c r="D1" s="162"/>
      <c r="E1" s="161"/>
      <c r="F1" s="160"/>
      <c r="G1" s="159"/>
    </row>
    <row r="2" spans="2:195" x14ac:dyDescent="0.25">
      <c r="B2" s="190" t="s">
        <v>102</v>
      </c>
      <c r="C2" s="191"/>
      <c r="D2" s="191"/>
      <c r="E2" s="191"/>
      <c r="F2" s="191"/>
      <c r="G2" s="192"/>
    </row>
    <row r="3" spans="2:195" x14ac:dyDescent="0.25">
      <c r="B3" s="190" t="s">
        <v>101</v>
      </c>
      <c r="C3" s="191"/>
      <c r="D3" s="191"/>
      <c r="E3" s="191"/>
      <c r="F3" s="191"/>
      <c r="G3" s="191"/>
      <c r="H3" s="193" t="s">
        <v>100</v>
      </c>
      <c r="I3" s="193"/>
    </row>
    <row r="4" spans="2:195" x14ac:dyDescent="0.25">
      <c r="B4" s="190" t="s">
        <v>98</v>
      </c>
      <c r="C4" s="191"/>
      <c r="D4" s="191"/>
      <c r="E4" s="191"/>
      <c r="F4" s="191"/>
      <c r="G4" s="191"/>
      <c r="H4" s="194"/>
      <c r="I4" s="194"/>
    </row>
    <row r="5" spans="2:195" ht="15" customHeight="1" x14ac:dyDescent="0.25">
      <c r="B5" s="190" t="s">
        <v>97</v>
      </c>
      <c r="C5" s="191"/>
      <c r="D5" s="191"/>
      <c r="E5" s="191"/>
      <c r="F5" s="191"/>
      <c r="G5" s="191"/>
      <c r="H5" s="158">
        <v>3</v>
      </c>
      <c r="I5" s="158"/>
    </row>
    <row r="6" spans="2:195" ht="15" x14ac:dyDescent="0.25">
      <c r="B6" s="195" t="s">
        <v>96</v>
      </c>
      <c r="C6" s="196"/>
      <c r="D6" s="196"/>
      <c r="E6" s="196"/>
      <c r="F6" s="196"/>
      <c r="G6" s="197"/>
      <c r="H6"/>
    </row>
    <row r="7" spans="2:195" ht="15.75" x14ac:dyDescent="0.25">
      <c r="B7" s="239" t="s">
        <v>110</v>
      </c>
      <c r="C7" s="240"/>
      <c r="D7" s="240"/>
      <c r="E7" s="240"/>
      <c r="F7" s="240"/>
      <c r="G7" s="241"/>
    </row>
    <row r="8" spans="2:195" ht="70.900000000000006" customHeight="1" x14ac:dyDescent="0.25">
      <c r="B8" s="201" t="s">
        <v>109</v>
      </c>
      <c r="C8" s="202"/>
      <c r="D8" s="202"/>
      <c r="E8" s="202"/>
      <c r="F8" s="202"/>
      <c r="G8" s="203"/>
      <c r="J8" s="54"/>
      <c r="K8" s="55"/>
    </row>
    <row r="9" spans="2:195" ht="14.25" thickBot="1" x14ac:dyDescent="0.3">
      <c r="B9" s="204"/>
      <c r="C9" s="205"/>
      <c r="D9" s="205"/>
      <c r="E9" s="205"/>
      <c r="F9" s="205"/>
      <c r="G9" s="206"/>
      <c r="J9" s="54"/>
      <c r="K9" s="55"/>
    </row>
    <row r="10" spans="2:195" ht="15" customHeight="1" thickBot="1" x14ac:dyDescent="0.3">
      <c r="B10" s="242" t="s">
        <v>95</v>
      </c>
      <c r="C10" s="243"/>
      <c r="D10" s="244"/>
      <c r="E10" s="157" t="s">
        <v>94</v>
      </c>
      <c r="F10" s="207" t="s">
        <v>108</v>
      </c>
      <c r="G10" s="208"/>
      <c r="J10" s="54"/>
      <c r="K10" s="55"/>
    </row>
    <row r="11" spans="2:195" s="19" customFormat="1" ht="14.25" customHeight="1" thickBot="1" x14ac:dyDescent="0.3">
      <c r="B11" s="156"/>
      <c r="C11" s="154"/>
      <c r="D11" s="154"/>
      <c r="E11" s="155"/>
      <c r="F11" s="154"/>
      <c r="G11" s="153"/>
      <c r="H11" s="1"/>
      <c r="I11" s="2"/>
      <c r="J11" s="2"/>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row>
    <row r="12" spans="2:195" s="19" customFormat="1" ht="13.15" customHeight="1" x14ac:dyDescent="0.25">
      <c r="B12" s="211" t="s">
        <v>92</v>
      </c>
      <c r="C12" s="212"/>
      <c r="D12" s="151" t="s">
        <v>91</v>
      </c>
      <c r="E12" s="152" t="s">
        <v>90</v>
      </c>
      <c r="F12" s="151" t="s">
        <v>89</v>
      </c>
      <c r="G12" s="150" t="s">
        <v>48</v>
      </c>
      <c r="H12" s="18"/>
      <c r="I12" s="2"/>
      <c r="J12" s="2"/>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row>
    <row r="13" spans="2:195" s="19" customFormat="1" ht="14.45" customHeight="1" x14ac:dyDescent="0.25">
      <c r="B13" s="213"/>
      <c r="C13" s="214"/>
      <c r="D13" s="148" t="s">
        <v>88</v>
      </c>
      <c r="E13" s="149" t="s">
        <v>87</v>
      </c>
      <c r="F13" s="148" t="s">
        <v>86</v>
      </c>
      <c r="G13" s="147" t="s">
        <v>46</v>
      </c>
      <c r="H13" s="18"/>
      <c r="I13" s="2"/>
      <c r="J13" s="2"/>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row>
    <row r="14" spans="2:195" s="19" customFormat="1" ht="15" customHeight="1" thickBot="1" x14ac:dyDescent="0.3">
      <c r="B14" s="215"/>
      <c r="C14" s="216"/>
      <c r="D14" s="145" t="s">
        <v>85</v>
      </c>
      <c r="E14" s="146" t="s">
        <v>84</v>
      </c>
      <c r="F14" s="145" t="s">
        <v>83</v>
      </c>
      <c r="G14" s="144" t="s">
        <v>82</v>
      </c>
      <c r="H14" s="18"/>
      <c r="I14" s="2"/>
      <c r="J14" s="2"/>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row>
    <row r="15" spans="2:195" s="19" customFormat="1" ht="14.45" customHeight="1" x14ac:dyDescent="0.25">
      <c r="B15" s="143"/>
      <c r="C15" s="142" t="s">
        <v>81</v>
      </c>
      <c r="D15" s="142"/>
      <c r="E15" s="142"/>
      <c r="F15" s="142"/>
      <c r="G15" s="141"/>
      <c r="H15" s="18"/>
      <c r="I15" s="2"/>
      <c r="J15" s="2"/>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row>
    <row r="16" spans="2:195" s="19" customFormat="1" ht="27" x14ac:dyDescent="0.25">
      <c r="B16" s="76" t="s">
        <v>105</v>
      </c>
      <c r="C16" s="52" t="s">
        <v>80</v>
      </c>
      <c r="D16" s="52"/>
      <c r="E16" s="64"/>
      <c r="F16" s="52"/>
      <c r="G16" s="63"/>
      <c r="H16" s="18"/>
      <c r="I16" s="2"/>
      <c r="J16" s="2"/>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row>
    <row r="17" spans="2:195" s="19" customFormat="1" x14ac:dyDescent="0.25">
      <c r="B17" s="89">
        <v>1</v>
      </c>
      <c r="C17" s="140" t="s">
        <v>111</v>
      </c>
      <c r="D17" s="139"/>
      <c r="E17" s="100"/>
      <c r="F17" s="135">
        <v>1.2</v>
      </c>
      <c r="G17" s="94">
        <v>0</v>
      </c>
      <c r="H17" s="18" t="s">
        <v>66</v>
      </c>
      <c r="I17" s="2"/>
      <c r="J17" s="2"/>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row>
    <row r="18" spans="2:195" s="19" customFormat="1" x14ac:dyDescent="0.25">
      <c r="B18" s="89">
        <v>1</v>
      </c>
      <c r="C18" s="140" t="s">
        <v>78</v>
      </c>
      <c r="D18" s="139"/>
      <c r="E18" s="100"/>
      <c r="F18" s="135">
        <v>2</v>
      </c>
      <c r="G18" s="94">
        <v>0</v>
      </c>
      <c r="H18" s="18"/>
      <c r="I18" s="2"/>
      <c r="J18" s="2"/>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row>
    <row r="19" spans="2:195" s="19" customFormat="1" x14ac:dyDescent="0.25">
      <c r="B19" s="89">
        <v>1</v>
      </c>
      <c r="C19" s="57" t="s">
        <v>71</v>
      </c>
      <c r="D19" s="139"/>
      <c r="E19" s="100"/>
      <c r="F19" s="135">
        <v>0.3</v>
      </c>
      <c r="G19" s="94">
        <v>0</v>
      </c>
      <c r="H19" s="18"/>
      <c r="I19" s="2"/>
      <c r="J19" s="20"/>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row>
    <row r="20" spans="2:195" s="19" customFormat="1" x14ac:dyDescent="0.25">
      <c r="B20" s="89">
        <v>1</v>
      </c>
      <c r="C20" s="57" t="s">
        <v>70</v>
      </c>
      <c r="D20" s="139"/>
      <c r="E20" s="100"/>
      <c r="F20" s="135">
        <v>0.3</v>
      </c>
      <c r="G20" s="94">
        <v>0</v>
      </c>
      <c r="H20" s="18" t="s">
        <v>75</v>
      </c>
      <c r="I20" s="2"/>
      <c r="J20" s="2"/>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row>
    <row r="21" spans="2:195" s="19" customFormat="1" x14ac:dyDescent="0.25">
      <c r="B21" s="89">
        <v>1</v>
      </c>
      <c r="C21" s="57" t="s">
        <v>69</v>
      </c>
      <c r="D21" s="139"/>
      <c r="E21" s="100"/>
      <c r="F21" s="135">
        <v>0.3</v>
      </c>
      <c r="G21" s="94">
        <v>0</v>
      </c>
      <c r="H21" s="1"/>
      <c r="I21" s="2"/>
      <c r="J21" s="2"/>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row>
    <row r="22" spans="2:195" s="19" customFormat="1" x14ac:dyDescent="0.25">
      <c r="B22" s="89">
        <v>1</v>
      </c>
      <c r="C22" s="57" t="s">
        <v>119</v>
      </c>
      <c r="D22" s="139"/>
      <c r="E22" s="100"/>
      <c r="F22" s="135">
        <v>0.3</v>
      </c>
      <c r="G22" s="94">
        <v>0</v>
      </c>
      <c r="H22" s="1"/>
      <c r="I22" s="2"/>
      <c r="J22" s="2"/>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row>
    <row r="23" spans="2:195" s="19" customFormat="1" x14ac:dyDescent="0.25">
      <c r="B23" s="89"/>
      <c r="C23" s="57"/>
      <c r="D23" s="177"/>
      <c r="E23" s="178"/>
      <c r="F23" s="179"/>
      <c r="G23" s="94"/>
      <c r="H23" s="1"/>
      <c r="I23" s="2"/>
      <c r="J23" s="2"/>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row>
    <row r="24" spans="2:195" s="19" customFormat="1" x14ac:dyDescent="0.25">
      <c r="B24" s="92"/>
      <c r="C24" s="108" t="s">
        <v>65</v>
      </c>
      <c r="D24" s="108"/>
      <c r="E24" s="108"/>
      <c r="F24" s="108"/>
      <c r="G24" s="180"/>
      <c r="H24" s="1"/>
      <c r="I24" s="2"/>
      <c r="J24" s="2"/>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row>
    <row r="25" spans="2:195" s="19" customFormat="1" x14ac:dyDescent="0.25">
      <c r="B25" s="89">
        <v>1</v>
      </c>
      <c r="C25" s="182" t="s">
        <v>112</v>
      </c>
      <c r="D25" s="113"/>
      <c r="E25" s="181"/>
      <c r="F25" s="188">
        <v>0.5</v>
      </c>
      <c r="G25" s="94">
        <v>0</v>
      </c>
      <c r="H25" s="1"/>
      <c r="I25" s="2"/>
      <c r="J25" s="2"/>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row>
    <row r="26" spans="2:195" s="23" customFormat="1" ht="12.6" customHeight="1" x14ac:dyDescent="0.25">
      <c r="B26" s="89">
        <v>1</v>
      </c>
      <c r="C26" s="137" t="s">
        <v>62</v>
      </c>
      <c r="D26" s="113"/>
      <c r="E26" s="136"/>
      <c r="F26" s="135">
        <v>0.5</v>
      </c>
      <c r="G26" s="94">
        <v>0</v>
      </c>
      <c r="H26" s="138"/>
      <c r="I26" s="54"/>
      <c r="J26" s="54"/>
      <c r="K26" s="55"/>
      <c r="L26" s="55"/>
      <c r="M26" s="55"/>
      <c r="N26" s="55"/>
      <c r="O26" s="55"/>
      <c r="P26" s="55"/>
      <c r="Q26" s="55"/>
      <c r="R26" s="55"/>
      <c r="S26" s="55"/>
      <c r="T26" s="55"/>
      <c r="U26" s="55"/>
      <c r="V26" s="55"/>
      <c r="W26" s="55"/>
      <c r="X26" s="55"/>
      <c r="Y26" s="55"/>
      <c r="Z26" s="55"/>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55"/>
      <c r="DR26" s="55"/>
      <c r="DS26" s="55"/>
      <c r="DT26" s="55"/>
      <c r="DU26" s="55"/>
      <c r="DV26" s="55"/>
      <c r="DW26" s="55"/>
      <c r="DX26" s="55"/>
      <c r="DY26" s="55"/>
      <c r="DZ26" s="55"/>
      <c r="EA26" s="55"/>
      <c r="EB26" s="55"/>
      <c r="EC26" s="55"/>
      <c r="ED26" s="55"/>
      <c r="EE26" s="55"/>
      <c r="EF26" s="55"/>
      <c r="EG26" s="55"/>
      <c r="EH26" s="55"/>
      <c r="EI26" s="55"/>
      <c r="EJ26" s="55"/>
      <c r="EK26" s="55"/>
      <c r="EL26" s="55"/>
      <c r="EM26" s="55"/>
      <c r="EN26" s="55"/>
      <c r="EO26" s="55"/>
      <c r="EP26" s="55"/>
      <c r="EQ26" s="55"/>
      <c r="ER26" s="55"/>
      <c r="ES26" s="55"/>
      <c r="ET26" s="55"/>
      <c r="EU26" s="55"/>
      <c r="EV26" s="55"/>
      <c r="EW26" s="55"/>
      <c r="EX26" s="55"/>
      <c r="EY26" s="55"/>
      <c r="EZ26" s="55"/>
      <c r="FA26" s="55"/>
      <c r="FB26" s="55"/>
      <c r="FC26" s="55"/>
      <c r="FD26" s="55"/>
      <c r="FE26" s="55"/>
      <c r="FF26" s="55"/>
      <c r="FG26" s="55"/>
      <c r="FH26" s="55"/>
      <c r="FI26" s="55"/>
      <c r="FJ26" s="55"/>
      <c r="FK26" s="55"/>
      <c r="FL26" s="55"/>
      <c r="FM26" s="55"/>
      <c r="FN26" s="55"/>
      <c r="FO26" s="55"/>
      <c r="FP26" s="55"/>
      <c r="FQ26" s="55"/>
      <c r="FR26" s="55"/>
      <c r="FS26" s="55"/>
      <c r="FT26" s="55"/>
      <c r="FU26" s="55"/>
      <c r="FV26" s="55"/>
      <c r="FW26" s="55"/>
      <c r="FX26" s="55"/>
      <c r="FY26" s="55"/>
      <c r="FZ26" s="55"/>
      <c r="GA26" s="55"/>
      <c r="GB26" s="55"/>
      <c r="GC26" s="55"/>
      <c r="GD26" s="55"/>
      <c r="GE26" s="55"/>
      <c r="GF26" s="55"/>
      <c r="GG26" s="55"/>
      <c r="GH26" s="55"/>
      <c r="GI26" s="55"/>
      <c r="GJ26" s="55"/>
      <c r="GK26" s="55"/>
      <c r="GL26" s="55"/>
      <c r="GM26" s="55"/>
    </row>
    <row r="27" spans="2:195" s="19" customFormat="1" x14ac:dyDescent="0.25">
      <c r="B27" s="109"/>
      <c r="C27" s="108" t="s">
        <v>61</v>
      </c>
      <c r="D27" s="107"/>
      <c r="E27" s="107"/>
      <c r="F27" s="106"/>
      <c r="G27" s="105"/>
      <c r="H27" s="1"/>
      <c r="I27" s="2"/>
      <c r="J27" s="2"/>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row>
    <row r="28" spans="2:195" s="19" customFormat="1" x14ac:dyDescent="0.25">
      <c r="B28" s="89">
        <v>1</v>
      </c>
      <c r="C28" s="137" t="s">
        <v>113</v>
      </c>
      <c r="D28" s="113"/>
      <c r="E28" s="136"/>
      <c r="F28" s="135">
        <v>0.5</v>
      </c>
      <c r="G28" s="94">
        <v>0</v>
      </c>
      <c r="H28" s="1"/>
      <c r="I28" s="2"/>
      <c r="J28" s="2"/>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row>
    <row r="29" spans="2:195" s="19" customFormat="1" x14ac:dyDescent="0.25">
      <c r="B29" s="89">
        <v>1</v>
      </c>
      <c r="C29" s="137" t="s">
        <v>114</v>
      </c>
      <c r="D29" s="113"/>
      <c r="E29" s="136"/>
      <c r="F29" s="135">
        <v>2</v>
      </c>
      <c r="G29" s="94">
        <v>0</v>
      </c>
      <c r="H29" s="1"/>
      <c r="I29" s="2"/>
      <c r="J29" s="2"/>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row>
    <row r="30" spans="2:195" s="19" customFormat="1" ht="14.25" customHeight="1" x14ac:dyDescent="0.25">
      <c r="B30" s="92"/>
      <c r="C30" s="108" t="s">
        <v>60</v>
      </c>
      <c r="D30" s="183"/>
      <c r="E30" s="184"/>
      <c r="F30" s="185"/>
      <c r="G30" s="186"/>
      <c r="H30" s="84"/>
      <c r="I30" s="2"/>
      <c r="J30" s="2"/>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row>
    <row r="31" spans="2:195" s="19" customFormat="1" x14ac:dyDescent="0.25">
      <c r="B31" s="129">
        <v>1</v>
      </c>
      <c r="C31" s="137" t="s">
        <v>115</v>
      </c>
      <c r="D31" s="113"/>
      <c r="E31" s="136"/>
      <c r="F31" s="135">
        <v>3</v>
      </c>
      <c r="G31" s="94">
        <v>0</v>
      </c>
      <c r="H31" s="164"/>
      <c r="I31" s="2"/>
      <c r="J31" s="2"/>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row>
    <row r="32" spans="2:195" s="19" customFormat="1" ht="17.25" thickBot="1" x14ac:dyDescent="0.3">
      <c r="B32" s="76"/>
      <c r="C32" s="209" t="s">
        <v>56</v>
      </c>
      <c r="D32" s="209"/>
      <c r="E32" s="209"/>
      <c r="F32" s="209"/>
      <c r="G32" s="81">
        <v>0</v>
      </c>
      <c r="H32" s="1"/>
      <c r="I32" s="80"/>
      <c r="J32" s="79"/>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row>
    <row r="33" spans="2:195" s="19" customFormat="1" ht="14.25" thickBot="1" x14ac:dyDescent="0.3">
      <c r="B33" s="187"/>
      <c r="C33" s="220" t="s">
        <v>55</v>
      </c>
      <c r="D33" s="220"/>
      <c r="E33" s="220"/>
      <c r="F33" s="220"/>
      <c r="G33" s="78">
        <v>2.36</v>
      </c>
      <c r="H33" s="77" t="s">
        <v>54</v>
      </c>
      <c r="I33" s="2"/>
      <c r="J33" s="2"/>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row>
    <row r="34" spans="2:195" s="19" customFormat="1" ht="15.75" x14ac:dyDescent="0.25">
      <c r="B34" s="76"/>
      <c r="C34" s="209" t="s">
        <v>53</v>
      </c>
      <c r="D34" s="209"/>
      <c r="E34" s="209"/>
      <c r="F34" s="209"/>
      <c r="G34" s="174">
        <v>0</v>
      </c>
      <c r="H34" s="74"/>
      <c r="I34" s="2"/>
      <c r="J34" s="2"/>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row>
    <row r="35" spans="2:195" s="19" customFormat="1" ht="14.45" customHeight="1" x14ac:dyDescent="0.25">
      <c r="B35" s="226" t="s">
        <v>52</v>
      </c>
      <c r="C35" s="227"/>
      <c r="D35" s="227" t="s">
        <v>51</v>
      </c>
      <c r="E35" s="72" t="s">
        <v>50</v>
      </c>
      <c r="F35" s="228" t="s">
        <v>49</v>
      </c>
      <c r="G35" s="73" t="s">
        <v>48</v>
      </c>
      <c r="H35" s="1"/>
      <c r="I35" s="2"/>
      <c r="J35" s="2"/>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row>
    <row r="36" spans="2:195" s="19" customFormat="1" ht="14.45" customHeight="1" x14ac:dyDescent="0.25">
      <c r="B36" s="226"/>
      <c r="C36" s="227"/>
      <c r="D36" s="227"/>
      <c r="E36" s="72" t="s">
        <v>47</v>
      </c>
      <c r="F36" s="228"/>
      <c r="G36" s="69" t="s">
        <v>46</v>
      </c>
      <c r="H36" s="1"/>
      <c r="I36" s="2"/>
      <c r="J36" s="2"/>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row>
    <row r="37" spans="2:195" s="19" customFormat="1" ht="15" customHeight="1" x14ac:dyDescent="0.25">
      <c r="B37" s="226"/>
      <c r="C37" s="227"/>
      <c r="D37" s="227"/>
      <c r="E37" s="71" t="s">
        <v>45</v>
      </c>
      <c r="F37" s="70" t="s">
        <v>44</v>
      </c>
      <c r="G37" s="69" t="s">
        <v>43</v>
      </c>
      <c r="H37" s="1"/>
      <c r="I37" s="2"/>
      <c r="J37" s="2"/>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row>
    <row r="38" spans="2:195" s="19" customFormat="1" x14ac:dyDescent="0.25">
      <c r="B38" s="187"/>
      <c r="C38" s="66" t="s">
        <v>42</v>
      </c>
      <c r="D38" s="66"/>
      <c r="E38" s="67"/>
      <c r="F38" s="66"/>
      <c r="G38" s="65"/>
      <c r="H38" s="18"/>
      <c r="I38" s="2"/>
      <c r="J38" s="2"/>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row>
    <row r="39" spans="2:195" s="19" customFormat="1" x14ac:dyDescent="0.25">
      <c r="B39" s="53"/>
      <c r="C39" s="52" t="s">
        <v>41</v>
      </c>
      <c r="D39" s="52"/>
      <c r="E39" s="64"/>
      <c r="F39" s="52"/>
      <c r="G39" s="63"/>
      <c r="H39" s="18"/>
      <c r="I39" s="2"/>
      <c r="J39" s="2"/>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row>
    <row r="40" spans="2:195" s="19" customFormat="1" ht="24" customHeight="1" x14ac:dyDescent="0.25">
      <c r="B40" s="62"/>
      <c r="C40" s="42" t="s">
        <v>40</v>
      </c>
      <c r="D40" s="41" t="s">
        <v>39</v>
      </c>
      <c r="E40" s="40"/>
      <c r="F40" s="61">
        <v>4</v>
      </c>
      <c r="G40" s="38">
        <v>0</v>
      </c>
      <c r="H40" s="18">
        <v>140000</v>
      </c>
      <c r="I40" s="2"/>
      <c r="J40" s="2"/>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row>
    <row r="41" spans="2:195" s="19" customFormat="1" ht="27" x14ac:dyDescent="0.25">
      <c r="B41" s="53" t="s">
        <v>105</v>
      </c>
      <c r="C41" s="52" t="s">
        <v>38</v>
      </c>
      <c r="D41" s="52"/>
      <c r="E41" s="51"/>
      <c r="F41" s="50"/>
      <c r="G41" s="49"/>
      <c r="H41" s="18"/>
      <c r="I41" s="2"/>
      <c r="J41" s="2"/>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row>
    <row r="42" spans="2:195" s="19" customFormat="1" ht="57" customHeight="1" x14ac:dyDescent="0.25">
      <c r="B42" s="43">
        <v>1</v>
      </c>
      <c r="C42" s="60" t="s">
        <v>116</v>
      </c>
      <c r="D42" s="56" t="s">
        <v>35</v>
      </c>
      <c r="E42" s="40"/>
      <c r="F42" s="45">
        <v>2</v>
      </c>
      <c r="G42" s="38">
        <v>0</v>
      </c>
      <c r="H42" s="18">
        <v>500000</v>
      </c>
      <c r="I42" s="2"/>
      <c r="J42" s="2"/>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row>
    <row r="43" spans="2:195" s="19" customFormat="1" ht="23.25" customHeight="1" x14ac:dyDescent="0.25">
      <c r="B43" s="43">
        <v>1</v>
      </c>
      <c r="C43" s="60" t="s">
        <v>117</v>
      </c>
      <c r="D43" s="56" t="s">
        <v>24</v>
      </c>
      <c r="E43" s="40"/>
      <c r="F43" s="45">
        <v>0.5</v>
      </c>
      <c r="G43" s="38">
        <v>0</v>
      </c>
      <c r="H43" s="18">
        <v>4000000</v>
      </c>
      <c r="I43" s="2"/>
      <c r="J43" s="2" t="s">
        <v>34</v>
      </c>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row>
    <row r="44" spans="2:195" s="19" customFormat="1" ht="18.75" customHeight="1" x14ac:dyDescent="0.25">
      <c r="B44" s="43">
        <v>1</v>
      </c>
      <c r="C44" s="59" t="s">
        <v>118</v>
      </c>
      <c r="D44" s="56" t="s">
        <v>24</v>
      </c>
      <c r="E44" s="40"/>
      <c r="F44" s="58">
        <v>1</v>
      </c>
      <c r="G44" s="38">
        <v>0</v>
      </c>
      <c r="H44" s="18">
        <v>3000000</v>
      </c>
      <c r="I44" s="2"/>
      <c r="J44" s="2" t="s">
        <v>32</v>
      </c>
      <c r="K44" s="1"/>
      <c r="L44" s="1"/>
      <c r="M44" s="1"/>
      <c r="N44" s="1"/>
      <c r="O44" s="1"/>
      <c r="P44" s="55"/>
      <c r="Q44" s="55"/>
      <c r="R44" s="55"/>
      <c r="S44" s="55"/>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row>
    <row r="45" spans="2:195" s="23" customFormat="1" ht="24" customHeight="1" x14ac:dyDescent="0.25">
      <c r="B45" s="43">
        <v>1</v>
      </c>
      <c r="C45" s="57" t="s">
        <v>30</v>
      </c>
      <c r="D45" s="56" t="s">
        <v>24</v>
      </c>
      <c r="E45" s="40"/>
      <c r="F45" s="45">
        <v>3</v>
      </c>
      <c r="G45" s="38">
        <v>0</v>
      </c>
      <c r="H45" s="18">
        <v>400000</v>
      </c>
      <c r="I45" s="2"/>
      <c r="J45" s="2"/>
      <c r="K45" s="46"/>
      <c r="L45" s="46"/>
      <c r="M45" s="46"/>
      <c r="N45" s="46"/>
      <c r="P45" s="1"/>
      <c r="Q45" s="1"/>
      <c r="R45" s="1"/>
      <c r="S45" s="1"/>
      <c r="T45" s="55"/>
      <c r="U45" s="55"/>
      <c r="V45" s="55"/>
      <c r="W45" s="55"/>
      <c r="X45" s="55"/>
      <c r="Y45" s="55"/>
      <c r="Z45" s="55"/>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55"/>
      <c r="DQ45" s="55"/>
      <c r="DR45" s="55"/>
      <c r="DS45" s="55"/>
      <c r="DT45" s="55"/>
      <c r="DU45" s="55"/>
      <c r="DV45" s="55"/>
      <c r="DW45" s="55"/>
      <c r="DX45" s="55"/>
      <c r="DY45" s="55"/>
      <c r="DZ45" s="55"/>
      <c r="EA45" s="55"/>
      <c r="EB45" s="55"/>
      <c r="EC45" s="55"/>
      <c r="ED45" s="55"/>
      <c r="EE45" s="55"/>
      <c r="EF45" s="55"/>
      <c r="EG45" s="55"/>
      <c r="EH45" s="55"/>
      <c r="EI45" s="55"/>
      <c r="EJ45" s="55"/>
      <c r="EK45" s="55"/>
      <c r="EL45" s="55"/>
      <c r="EM45" s="55"/>
      <c r="EN45" s="55"/>
      <c r="EO45" s="55"/>
      <c r="EP45" s="55"/>
      <c r="EQ45" s="55"/>
      <c r="ER45" s="55"/>
      <c r="ES45" s="55"/>
      <c r="ET45" s="55"/>
      <c r="EU45" s="55"/>
      <c r="EV45" s="55"/>
      <c r="EW45" s="55"/>
      <c r="EX45" s="55"/>
      <c r="EY45" s="55"/>
      <c r="EZ45" s="55"/>
      <c r="FA45" s="55"/>
      <c r="FB45" s="55"/>
      <c r="FC45" s="55"/>
      <c r="FD45" s="55"/>
      <c r="FE45" s="55"/>
      <c r="FF45" s="55"/>
      <c r="FG45" s="55"/>
      <c r="FH45" s="55"/>
      <c r="FI45" s="55"/>
      <c r="FJ45" s="55"/>
      <c r="FK45" s="55"/>
      <c r="FL45" s="55"/>
      <c r="FM45" s="55"/>
      <c r="FN45" s="55"/>
      <c r="FO45" s="55"/>
      <c r="FP45" s="55"/>
      <c r="FQ45" s="55"/>
      <c r="FR45" s="55"/>
      <c r="FS45" s="55"/>
      <c r="FT45" s="55"/>
      <c r="FU45" s="55"/>
      <c r="FV45" s="55"/>
      <c r="FW45" s="55"/>
      <c r="FX45" s="55"/>
      <c r="FY45" s="55"/>
      <c r="FZ45" s="55"/>
      <c r="GA45" s="55"/>
      <c r="GB45" s="55"/>
      <c r="GC45" s="55"/>
      <c r="GD45" s="55"/>
      <c r="GE45" s="55"/>
      <c r="GF45" s="55"/>
      <c r="GG45" s="55"/>
      <c r="GH45" s="55"/>
      <c r="GI45" s="55"/>
      <c r="GJ45" s="55"/>
      <c r="GK45" s="55"/>
      <c r="GL45" s="55"/>
      <c r="GM45" s="55"/>
    </row>
    <row r="46" spans="2:195" s="19" customFormat="1" x14ac:dyDescent="0.25">
      <c r="B46" s="53"/>
      <c r="C46" s="52" t="s">
        <v>29</v>
      </c>
      <c r="D46" s="52"/>
      <c r="E46" s="51"/>
      <c r="F46" s="50"/>
      <c r="G46" s="49"/>
      <c r="H46" s="2" t="e">
        <v>#REF!</v>
      </c>
      <c r="I46" s="2"/>
      <c r="J46" s="30"/>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row>
    <row r="47" spans="2:195" s="19" customFormat="1" ht="27.75" customHeight="1" x14ac:dyDescent="0.25">
      <c r="B47" s="43">
        <v>1</v>
      </c>
      <c r="C47" s="48" t="s">
        <v>28</v>
      </c>
      <c r="D47" s="47" t="s">
        <v>24</v>
      </c>
      <c r="E47" s="40"/>
      <c r="F47" s="45">
        <v>1</v>
      </c>
      <c r="G47" s="38">
        <v>0</v>
      </c>
      <c r="H47" s="18">
        <v>1000000</v>
      </c>
      <c r="I47" s="2"/>
      <c r="J47" s="2"/>
      <c r="K47" s="46"/>
      <c r="L47" s="46"/>
      <c r="M47" s="46"/>
      <c r="N47" s="46"/>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row>
    <row r="48" spans="2:195" s="19" customFormat="1" ht="27.75" customHeight="1" x14ac:dyDescent="0.25">
      <c r="B48" s="43">
        <v>1</v>
      </c>
      <c r="C48" s="42" t="s">
        <v>27</v>
      </c>
      <c r="D48" s="41" t="s">
        <v>24</v>
      </c>
      <c r="E48" s="40"/>
      <c r="F48" s="45">
        <v>3</v>
      </c>
      <c r="G48" s="38">
        <v>0</v>
      </c>
      <c r="H48" s="18">
        <v>100000</v>
      </c>
      <c r="I48" s="2"/>
      <c r="J48" s="44"/>
      <c r="K48" s="5"/>
      <c r="L48" s="5"/>
      <c r="M48" s="5"/>
      <c r="N48" s="5"/>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row>
    <row r="49" spans="1:195" s="19" customFormat="1" ht="31.15" customHeight="1" x14ac:dyDescent="0.25">
      <c r="B49" s="43">
        <v>1</v>
      </c>
      <c r="C49" s="42" t="s">
        <v>26</v>
      </c>
      <c r="D49" s="41" t="s">
        <v>24</v>
      </c>
      <c r="E49" s="40"/>
      <c r="F49" s="39">
        <v>3</v>
      </c>
      <c r="G49" s="38">
        <v>0</v>
      </c>
      <c r="H49" s="18">
        <v>200000</v>
      </c>
      <c r="I49" s="2"/>
      <c r="J49" s="30"/>
      <c r="K49" s="5"/>
      <c r="L49" s="5"/>
      <c r="M49" s="5"/>
      <c r="N49" s="5"/>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row>
    <row r="50" spans="1:195" s="19" customFormat="1" ht="27.75" customHeight="1" thickBot="1" x14ac:dyDescent="0.3">
      <c r="B50" s="37">
        <v>1</v>
      </c>
      <c r="C50" s="36" t="s">
        <v>25</v>
      </c>
      <c r="D50" s="35" t="s">
        <v>24</v>
      </c>
      <c r="E50" s="34"/>
      <c r="F50" s="33">
        <v>1</v>
      </c>
      <c r="G50" s="175">
        <v>0</v>
      </c>
      <c r="H50" s="31" t="s">
        <v>20</v>
      </c>
      <c r="I50" s="2"/>
      <c r="J50" s="30"/>
      <c r="K50" s="5"/>
      <c r="L50" s="5"/>
      <c r="M50" s="5"/>
      <c r="N50" s="5"/>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row>
    <row r="51" spans="1:195" s="19" customFormat="1" ht="15.75" x14ac:dyDescent="0.25">
      <c r="B51" s="29"/>
      <c r="C51" s="229" t="s">
        <v>23</v>
      </c>
      <c r="D51" s="229"/>
      <c r="E51" s="229"/>
      <c r="F51" s="229"/>
      <c r="G51" s="170">
        <v>0</v>
      </c>
      <c r="H51" s="1"/>
      <c r="I51" s="2"/>
      <c r="J51" s="2"/>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row>
    <row r="52" spans="1:195" s="19" customFormat="1" ht="20.25" customHeight="1" x14ac:dyDescent="0.25">
      <c r="B52" s="166"/>
      <c r="C52" s="169" t="s">
        <v>107</v>
      </c>
      <c r="D52" s="167"/>
      <c r="E52" s="167"/>
      <c r="F52" s="167"/>
      <c r="G52" s="168">
        <v>3800000</v>
      </c>
      <c r="H52" s="31" t="s">
        <v>20</v>
      </c>
      <c r="I52" s="2"/>
      <c r="J52" s="2"/>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row>
    <row r="53" spans="1:195" s="19" customFormat="1" ht="15.75" x14ac:dyDescent="0.25">
      <c r="B53" s="24"/>
      <c r="C53" s="209" t="s">
        <v>22</v>
      </c>
      <c r="D53" s="209"/>
      <c r="E53" s="209"/>
      <c r="F53" s="209"/>
      <c r="G53" s="171">
        <v>3800000</v>
      </c>
      <c r="H53" s="2">
        <v>0</v>
      </c>
      <c r="I53" s="20"/>
      <c r="J53" s="2"/>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row>
    <row r="54" spans="1:195" s="19" customFormat="1" ht="13.15" hidden="1" customHeight="1" x14ac:dyDescent="0.25">
      <c r="B54" s="24"/>
      <c r="C54" s="230" t="s">
        <v>21</v>
      </c>
      <c r="D54" s="230"/>
      <c r="E54" s="230"/>
      <c r="F54" s="230"/>
      <c r="G54" s="172"/>
      <c r="H54" s="26" t="s">
        <v>20</v>
      </c>
      <c r="I54" s="20"/>
      <c r="J54" s="2"/>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row>
    <row r="55" spans="1:195" s="19" customFormat="1" ht="13.15" hidden="1" customHeight="1" x14ac:dyDescent="0.25">
      <c r="B55" s="24"/>
      <c r="C55" s="209" t="s">
        <v>19</v>
      </c>
      <c r="D55" s="209"/>
      <c r="E55" s="209"/>
      <c r="F55" s="209"/>
      <c r="G55" s="171"/>
      <c r="H55" s="18"/>
      <c r="I55" s="20"/>
      <c r="J55" s="2"/>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row>
    <row r="56" spans="1:195" s="19" customFormat="1" ht="15.75" x14ac:dyDescent="0.25">
      <c r="B56" s="24"/>
      <c r="C56" s="209" t="s">
        <v>18</v>
      </c>
      <c r="D56" s="209"/>
      <c r="E56" s="209"/>
      <c r="F56" s="209"/>
      <c r="G56" s="173">
        <v>722000</v>
      </c>
      <c r="H56" s="2"/>
      <c r="I56" s="20"/>
      <c r="J56" s="2"/>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row>
    <row r="57" spans="1:195" s="19" customFormat="1" ht="26.45" customHeight="1" thickBot="1" x14ac:dyDescent="0.3">
      <c r="A57" s="23"/>
      <c r="B57" s="22"/>
      <c r="C57" s="210" t="s">
        <v>17</v>
      </c>
      <c r="D57" s="210"/>
      <c r="E57" s="210"/>
      <c r="F57" s="210"/>
      <c r="G57" s="173">
        <v>4522000</v>
      </c>
      <c r="H57" s="2"/>
      <c r="I57" s="20"/>
      <c r="J57" s="165">
        <v>116000000</v>
      </c>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row>
    <row r="58" spans="1:195" ht="30" customHeight="1" x14ac:dyDescent="0.25">
      <c r="B58" s="221" t="s">
        <v>16</v>
      </c>
      <c r="C58" s="222"/>
      <c r="D58" s="222"/>
      <c r="E58" s="222"/>
      <c r="F58" s="222"/>
      <c r="G58" s="222"/>
      <c r="H58" s="2"/>
      <c r="K58" s="18"/>
      <c r="L58" s="18"/>
      <c r="M58" s="18"/>
    </row>
    <row r="59" spans="1:195" ht="28.5" customHeight="1" x14ac:dyDescent="0.25">
      <c r="B59" s="223" t="s">
        <v>15</v>
      </c>
      <c r="C59" s="224"/>
      <c r="D59" s="224"/>
      <c r="E59" s="224"/>
      <c r="F59" s="224"/>
      <c r="G59" s="225"/>
      <c r="H59" s="2"/>
      <c r="K59" s="18"/>
      <c r="L59" s="18"/>
      <c r="M59" s="18"/>
    </row>
    <row r="60" spans="1:195" ht="27" customHeight="1" x14ac:dyDescent="0.25">
      <c r="B60" s="223" t="s">
        <v>14</v>
      </c>
      <c r="C60" s="224"/>
      <c r="D60" s="224"/>
      <c r="E60" s="224"/>
      <c r="F60" s="224"/>
      <c r="G60" s="225"/>
      <c r="H60" s="2"/>
      <c r="K60" s="18"/>
      <c r="L60" s="18"/>
      <c r="M60" s="18"/>
    </row>
    <row r="61" spans="1:195" ht="24.75" customHeight="1" x14ac:dyDescent="0.25">
      <c r="B61" s="223" t="s">
        <v>13</v>
      </c>
      <c r="C61" s="224"/>
      <c r="D61" s="224"/>
      <c r="E61" s="224"/>
      <c r="F61" s="224"/>
      <c r="G61" s="225"/>
      <c r="H61" s="2"/>
      <c r="K61" s="18"/>
      <c r="L61" s="18"/>
      <c r="M61" s="18"/>
    </row>
    <row r="62" spans="1:195" ht="38.450000000000003" customHeight="1" x14ac:dyDescent="0.25">
      <c r="B62" s="223" t="s">
        <v>12</v>
      </c>
      <c r="C62" s="224"/>
      <c r="D62" s="224"/>
      <c r="E62" s="224"/>
      <c r="F62" s="224"/>
      <c r="G62" s="225"/>
      <c r="H62" s="2"/>
      <c r="K62" s="18"/>
      <c r="L62" s="18"/>
      <c r="M62" s="18"/>
    </row>
    <row r="63" spans="1:195" ht="28.5" customHeight="1" x14ac:dyDescent="0.25">
      <c r="B63" s="223" t="s">
        <v>11</v>
      </c>
      <c r="C63" s="224"/>
      <c r="D63" s="224"/>
      <c r="E63" s="224"/>
      <c r="F63" s="224"/>
      <c r="G63" s="225"/>
      <c r="I63" s="17"/>
    </row>
    <row r="64" spans="1:195" ht="28.5" customHeight="1" x14ac:dyDescent="0.25">
      <c r="B64" s="223" t="s">
        <v>10</v>
      </c>
      <c r="C64" s="224"/>
      <c r="D64" s="224"/>
      <c r="E64" s="224"/>
      <c r="F64" s="224"/>
      <c r="G64" s="225"/>
    </row>
    <row r="65" spans="2:7" ht="28.5" customHeight="1" x14ac:dyDescent="0.25">
      <c r="B65" s="223" t="s">
        <v>9</v>
      </c>
      <c r="C65" s="224"/>
      <c r="D65" s="224"/>
      <c r="E65" s="224"/>
      <c r="F65" s="224"/>
      <c r="G65" s="225"/>
    </row>
    <row r="66" spans="2:7" ht="28.5" customHeight="1" x14ac:dyDescent="0.25">
      <c r="B66" s="223" t="s">
        <v>8</v>
      </c>
      <c r="C66" s="224"/>
      <c r="D66" s="224"/>
      <c r="E66" s="224"/>
      <c r="F66" s="224"/>
      <c r="G66" s="225"/>
    </row>
    <row r="67" spans="2:7" ht="48" customHeight="1" x14ac:dyDescent="0.25">
      <c r="B67" s="223" t="s">
        <v>7</v>
      </c>
      <c r="C67" s="224"/>
      <c r="D67" s="224"/>
      <c r="E67" s="224"/>
      <c r="F67" s="224"/>
      <c r="G67" s="225"/>
    </row>
    <row r="68" spans="2:7" ht="43.9" customHeight="1" x14ac:dyDescent="0.25">
      <c r="B68" s="232" t="s">
        <v>6</v>
      </c>
      <c r="C68" s="233"/>
      <c r="D68" s="233"/>
      <c r="E68" s="233"/>
      <c r="F68" s="233"/>
      <c r="G68" s="234"/>
    </row>
    <row r="69" spans="2:7" ht="44.25" customHeight="1" x14ac:dyDescent="0.25">
      <c r="B69" s="235" t="s">
        <v>5</v>
      </c>
      <c r="C69" s="236"/>
      <c r="D69" s="236"/>
      <c r="E69" s="236"/>
      <c r="F69" s="236"/>
      <c r="G69" s="237"/>
    </row>
    <row r="70" spans="2:7" ht="30" customHeight="1" x14ac:dyDescent="0.25">
      <c r="B70" s="223" t="s">
        <v>4</v>
      </c>
      <c r="C70" s="224"/>
      <c r="D70" s="224"/>
      <c r="E70" s="224"/>
      <c r="F70" s="224"/>
      <c r="G70" s="225"/>
    </row>
    <row r="71" spans="2:7" ht="29.45" customHeight="1" x14ac:dyDescent="0.25">
      <c r="B71" s="235" t="s">
        <v>3</v>
      </c>
      <c r="C71" s="236"/>
      <c r="D71" s="236"/>
      <c r="E71" s="236"/>
      <c r="F71" s="236"/>
      <c r="G71" s="237"/>
    </row>
    <row r="72" spans="2:7" ht="13.15" customHeight="1" x14ac:dyDescent="0.25">
      <c r="B72" s="16"/>
      <c r="C72" s="15"/>
      <c r="D72" s="15"/>
      <c r="E72" s="15"/>
      <c r="F72" s="15"/>
      <c r="G72" s="15"/>
    </row>
    <row r="73" spans="2:7" ht="31.5" x14ac:dyDescent="0.25">
      <c r="B73" s="14" t="s">
        <v>2</v>
      </c>
      <c r="C73" s="6"/>
      <c r="D73" s="6"/>
      <c r="E73" s="13"/>
      <c r="F73" s="12"/>
      <c r="G73" s="12"/>
    </row>
    <row r="74" spans="2:7" ht="38.25" customHeight="1" x14ac:dyDescent="0.25">
      <c r="B74" s="11"/>
      <c r="C74" s="10"/>
      <c r="D74" s="6"/>
      <c r="E74" s="9"/>
      <c r="F74" s="8"/>
      <c r="G74" s="8"/>
    </row>
    <row r="75" spans="2:7" ht="16.5" x14ac:dyDescent="0.25">
      <c r="B75" s="7" t="s">
        <v>1</v>
      </c>
      <c r="C75" s="6"/>
      <c r="D75" s="6"/>
      <c r="E75" s="231" t="s">
        <v>0</v>
      </c>
      <c r="F75" s="231"/>
      <c r="G75" s="231"/>
    </row>
    <row r="78" spans="2:7" ht="27" customHeight="1" x14ac:dyDescent="0.25">
      <c r="E78" s="238" t="s">
        <v>106</v>
      </c>
      <c r="F78" s="238"/>
      <c r="G78" s="238"/>
    </row>
  </sheetData>
  <mergeCells count="41">
    <mergeCell ref="B70:G70"/>
    <mergeCell ref="B71:G71"/>
    <mergeCell ref="E75:G75"/>
    <mergeCell ref="E78:G78"/>
    <mergeCell ref="B64:G64"/>
    <mergeCell ref="B65:G65"/>
    <mergeCell ref="B66:G66"/>
    <mergeCell ref="B67:G67"/>
    <mergeCell ref="B68:G68"/>
    <mergeCell ref="B69:G69"/>
    <mergeCell ref="B63:G63"/>
    <mergeCell ref="C51:F51"/>
    <mergeCell ref="C53:F53"/>
    <mergeCell ref="C54:F54"/>
    <mergeCell ref="C55:F55"/>
    <mergeCell ref="C56:F56"/>
    <mergeCell ref="C57:F57"/>
    <mergeCell ref="B58:G58"/>
    <mergeCell ref="B59:G59"/>
    <mergeCell ref="B60:G60"/>
    <mergeCell ref="B61:G61"/>
    <mergeCell ref="B62:G62"/>
    <mergeCell ref="B12:C14"/>
    <mergeCell ref="C32:F32"/>
    <mergeCell ref="C33:F33"/>
    <mergeCell ref="C34:F34"/>
    <mergeCell ref="B35:C37"/>
    <mergeCell ref="D35:D37"/>
    <mergeCell ref="F35:F36"/>
    <mergeCell ref="B6:G6"/>
    <mergeCell ref="B7:G7"/>
    <mergeCell ref="B8:G8"/>
    <mergeCell ref="B9:G9"/>
    <mergeCell ref="B10:D10"/>
    <mergeCell ref="F10:G10"/>
    <mergeCell ref="B5:G5"/>
    <mergeCell ref="B2:G2"/>
    <mergeCell ref="B3:G3"/>
    <mergeCell ref="H3:H4"/>
    <mergeCell ref="I3:I4"/>
    <mergeCell ref="B4:G4"/>
  </mergeCells>
  <pageMargins left="0.7" right="0.7" top="0.75" bottom="0.75" header="0.3" footer="0.3"/>
  <pageSetup scale="4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PO (4JAC) DIR</vt:lpstr>
      <vt:lpstr>P Oficial</vt:lpstr>
      <vt:lpstr>Económica</vt:lpstr>
      <vt:lpstr>Económica!Área_de_impresión</vt:lpstr>
      <vt:lpstr>'P Oficial'!Área_de_impresión</vt:lpstr>
      <vt:lpstr>'PO (4JAC) DIR'!Área_de_impresión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Mi equipo</cp:lastModifiedBy>
  <dcterms:created xsi:type="dcterms:W3CDTF">2023-10-07T17:11:46Z</dcterms:created>
  <dcterms:modified xsi:type="dcterms:W3CDTF">2024-05-26T16:57:57Z</dcterms:modified>
</cp:coreProperties>
</file>