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https://fnagovco-my.sharepoint.com/personal/josanchezm_fna_gov_co/Documents/VIGILANCIA 2024/PROYECTO REGLAS DE PARTICIPACION/"/>
    </mc:Choice>
  </mc:AlternateContent>
  <xr:revisionPtr revIDLastSave="20" documentId="13_ncr:1_{4A1BB582-0EBA-46DD-A093-9F7BEE289FC9}" xr6:coauthVersionLast="47" xr6:coauthVersionMax="47" xr10:uidLastSave="{F724ABF1-359F-4E37-ABB9-5477BE652371}"/>
  <bookViews>
    <workbookView xWindow="-120" yWindow="-120" windowWidth="20730" windowHeight="11160" xr2:uid="{00000000-000D-0000-FFFF-FFFF00000000}"/>
  </bookViews>
  <sheets>
    <sheet name="Oferta ecomonica" sheetId="3" r:id="rId1"/>
  </sheets>
  <definedNames>
    <definedName name="_xlnm.Print_Area" localSheetId="0">'Oferta ecomonica'!$A$1:$T$29</definedName>
    <definedName name="class">#REF!</definedName>
    <definedName name="Compras_Suministro">#REF!</definedName>
    <definedName name="Diseño">#REF!</definedName>
    <definedName name="Honorarios">#REF!</definedName>
    <definedName name="ica">#REF!</definedName>
    <definedName name="Interventoria_Consultoria">#REF!</definedName>
    <definedName name="Obra_Pública">#REF!</definedName>
    <definedName name="OLE_LINK1" localSheetId="0">'Oferta ecomonica'!#REF!</definedName>
    <definedName name="Servicios_Generales">#REF!</definedName>
    <definedName name="Transporte_Carga">#REF!</definedName>
    <definedName name="Transporte_Restaurant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22" i="3" l="1"/>
  <c r="O22" i="3" s="1"/>
  <c r="Q22" i="3" s="1"/>
  <c r="S22" i="3" s="1"/>
  <c r="N22" i="3"/>
  <c r="P22" i="3" s="1"/>
  <c r="R22" i="3" s="1"/>
  <c r="T22" i="3" s="1"/>
  <c r="M23" i="3"/>
  <c r="O23" i="3" s="1"/>
  <c r="Q23" i="3" s="1"/>
  <c r="S23" i="3" s="1"/>
  <c r="N23" i="3"/>
  <c r="P23" i="3" s="1"/>
  <c r="R23" i="3" s="1"/>
  <c r="N25" i="3"/>
  <c r="T23" i="3" l="1"/>
  <c r="E27" i="3"/>
  <c r="F27" i="3"/>
  <c r="G27" i="3"/>
  <c r="D27" i="3"/>
  <c r="N11" i="3"/>
  <c r="P11" i="3" s="1"/>
  <c r="R11" i="3" s="1"/>
  <c r="N12" i="3"/>
  <c r="P12" i="3" s="1"/>
  <c r="R12" i="3" s="1"/>
  <c r="T12" i="3" s="1"/>
  <c r="N13" i="3"/>
  <c r="P13" i="3" s="1"/>
  <c r="R13" i="3" s="1"/>
  <c r="N14" i="3"/>
  <c r="P14" i="3" s="1"/>
  <c r="R14" i="3" s="1"/>
  <c r="T14" i="3" s="1"/>
  <c r="N15" i="3"/>
  <c r="N16" i="3"/>
  <c r="P16" i="3" s="1"/>
  <c r="R16" i="3" s="1"/>
  <c r="N17" i="3"/>
  <c r="P17" i="3" s="1"/>
  <c r="R17" i="3" s="1"/>
  <c r="N18" i="3"/>
  <c r="P18" i="3" s="1"/>
  <c r="R18" i="3" s="1"/>
  <c r="T18" i="3" s="1"/>
  <c r="N19" i="3"/>
  <c r="P19" i="3" s="1"/>
  <c r="R19" i="3" s="1"/>
  <c r="N20" i="3"/>
  <c r="P20" i="3" s="1"/>
  <c r="R20" i="3" s="1"/>
  <c r="T20" i="3" s="1"/>
  <c r="N24" i="3"/>
  <c r="P24" i="3" s="1"/>
  <c r="R24" i="3" s="1"/>
  <c r="N10" i="3"/>
  <c r="M11" i="3"/>
  <c r="O11" i="3" s="1"/>
  <c r="Q11" i="3" s="1"/>
  <c r="M12" i="3"/>
  <c r="O12" i="3" s="1"/>
  <c r="Q12" i="3" s="1"/>
  <c r="S12" i="3" s="1"/>
  <c r="M13" i="3"/>
  <c r="O13" i="3" s="1"/>
  <c r="Q13" i="3" s="1"/>
  <c r="M14" i="3"/>
  <c r="O14" i="3" s="1"/>
  <c r="Q14" i="3" s="1"/>
  <c r="M15" i="3"/>
  <c r="O15" i="3" s="1"/>
  <c r="Q15" i="3" s="1"/>
  <c r="S15" i="3" s="1"/>
  <c r="M16" i="3"/>
  <c r="O16" i="3" s="1"/>
  <c r="Q16" i="3" s="1"/>
  <c r="M17" i="3"/>
  <c r="O17" i="3" s="1"/>
  <c r="Q17" i="3" s="1"/>
  <c r="M18" i="3"/>
  <c r="O18" i="3" s="1"/>
  <c r="Q18" i="3" s="1"/>
  <c r="M19" i="3"/>
  <c r="O19" i="3" s="1"/>
  <c r="Q19" i="3" s="1"/>
  <c r="M20" i="3"/>
  <c r="O20" i="3" s="1"/>
  <c r="Q20" i="3" s="1"/>
  <c r="S20" i="3" s="1"/>
  <c r="M24" i="3"/>
  <c r="O24" i="3" s="1"/>
  <c r="Q24" i="3" s="1"/>
  <c r="M25" i="3"/>
  <c r="O25" i="3" s="1"/>
  <c r="Q25" i="3" s="1"/>
  <c r="S25" i="3" s="1"/>
  <c r="M10" i="3"/>
  <c r="P15" i="3" l="1"/>
  <c r="R15" i="3" s="1"/>
  <c r="T15" i="3" s="1"/>
  <c r="S18" i="3"/>
  <c r="S14" i="3"/>
  <c r="T17" i="3"/>
  <c r="T11" i="3"/>
  <c r="S24" i="3"/>
  <c r="S19" i="3"/>
  <c r="S17" i="3"/>
  <c r="S16" i="3"/>
  <c r="S13" i="3"/>
  <c r="S11" i="3"/>
  <c r="P25" i="3"/>
  <c r="R25" i="3" s="1"/>
  <c r="T25" i="3" s="1"/>
  <c r="T19" i="3"/>
  <c r="T16" i="3"/>
  <c r="T13" i="3"/>
  <c r="T24" i="3"/>
  <c r="O10" i="3"/>
  <c r="Q10" i="3" s="1"/>
  <c r="S10" i="3" s="1"/>
  <c r="P10" i="3"/>
  <c r="R10" i="3" s="1"/>
  <c r="T10" i="3" s="1"/>
  <c r="T27" i="3" l="1"/>
  <c r="S27" i="3"/>
</calcChain>
</file>

<file path=xl/sharedStrings.xml><?xml version="1.0" encoding="utf-8"?>
<sst xmlns="http://schemas.openxmlformats.org/spreadsheetml/2006/main" count="49" uniqueCount="46">
  <si>
    <t>Nombre:</t>
  </si>
  <si>
    <t>Descripción del Proceso:</t>
  </si>
  <si>
    <t>Número del Proceso</t>
  </si>
  <si>
    <t>Firma Representante legal</t>
  </si>
  <si>
    <t>ITEM</t>
  </si>
  <si>
    <t xml:space="preserve">FONDO NACIONAL DEL AHORRO S.A. </t>
  </si>
  <si>
    <t>Número de Servicios</t>
  </si>
  <si>
    <t>Diurno Lunes - Viernes 10 horas 07:00 - 17:00 Sábado 8 horas 07:00 - 15:00 sin arma sin festivo</t>
  </si>
  <si>
    <t>Diurno Lunes - Viernes 10 horas 07:30 - 17:30 Sábado 6 horas 07:30 - 13:30 sin arma sin festivo</t>
  </si>
  <si>
    <t>Diurno Lunes - Viernes 10 horas 07:30 - 17:30 Sábado 8 horas 07:00 - 15:00 sin arma sin festivo</t>
  </si>
  <si>
    <t>Diurno Lunes - Viernes 11 horas 07:30 - 18:30 Sábado 8 horas 07:00 - 15:00 sin arma sin festivo</t>
  </si>
  <si>
    <t>Diurno Lunes - Viernes 12 horas 06:00 - 18:00 sin arma sin festivo</t>
  </si>
  <si>
    <t>Diurno Lunes - Viernes 12 horas 07:00 - 19:00 sin arma sin festivo</t>
  </si>
  <si>
    <t>Diurno Lunes - Viernes 12 horas 06:00 - 18:00 Sábado 8 horas 07:00 - 15:00 sin arma sin festivo</t>
  </si>
  <si>
    <t>Diurno Lunes - Viernes 12 horas 06:00 - 18:00 Sábado 8 horas 07:00 - 15:00 con arma sin festivo</t>
  </si>
  <si>
    <t>Diurno Lunes - Domingo 12 horas 06:00 - 18:00 sin arma Canino certificado antiexplosivos con festivos</t>
  </si>
  <si>
    <t xml:space="preserve"> Lunes - Domingo 24 horas con arma </t>
  </si>
  <si>
    <t xml:space="preserve"> Lunes - Domingo 24 horas sin arma </t>
  </si>
  <si>
    <t>% GASTOS ADMINISTRACIÓN Y SUPERVISIÓN</t>
  </si>
  <si>
    <t xml:space="preserve">DESCRIPCION </t>
  </si>
  <si>
    <t>VALORES OFERTADOS</t>
  </si>
  <si>
    <t>% GASTOS ADMINISTRACIÓN Y SUPERVISIÓN (techo de referencia)</t>
  </si>
  <si>
    <t xml:space="preserve">Adicionalmente, declaro:
a) Que los valores registrados en la presente oferta económica incluyen todos los costos, impuestos, gastos y erogaciones en los que incurra para el cumplimiento, cabal e íntegro cumplimiento de la presente propuesta, y por lo tanto EL FONDO NACIONAL DEL AHORRO no deberá reconocernos ningún valor adicional al que hemos registrado en la presente oferta, y por ningún concepto y no serán aumentados en ninguna forma durante la ejecución del contrato.
b) Que he leído cuidadosamente los documentos del FNA y elaboré mi propuesta ajustada a los mismos.
c) Que nos comprometemos a proveer al FONDO NACIONAL DEL AHORRO, en caso de resultar aceptada la presente, todos los servicios que hacen parte de la ofertar, la justificación de la necesidad y a garantizar la calidad de estos.
d) Manifestamos que hemos realizado el examen completo y cuidadoso, y que hemos investigado plenamente las condiciones del contrato que nos comprometemos a ejecutar, así como los riesgos que del mismo se derivan y declaramos que se encuentra bajo nuestra responsabilidad y es nuestra especialidad técnica el conocimiento detallado de los servicios objeto de la presente contratación y en general que conocemos todos los factores determinantes de los costos de ejecución del contrato a suscribir, los cuales se encuentran incluidos en los términos de nuestra propuesta.
e) Que los valores registrados en la presente oferta económica contienen las condiciones y especificaciones técnicas descritas en los documentos del proceso.
f) Que durante la ejecución del contrato no se incrementaran los valores o tasas ofertadas
g) Autorizo al FONDO NACIONAL DEL AHORRO a efectuar la verificación aritmética de las operaciones que se registran en la presente oferta económica, y en caso de presentarse error, le solicito que para todos los efectos legales asuma el valor corregido como valor propuesto.
</t>
  </si>
  <si>
    <t>TARIFA 01/01 AL 14/07/2024 CIRCULAR  EXTERNA Nº20231300001105 ( 15 dias)</t>
  </si>
  <si>
    <t xml:space="preserve">TARIFA 15/07/2024 AL 31/12/2024 CIRCULAR  EXTERNA Nº 20231300001105 </t>
  </si>
  <si>
    <t>AIU base gravable para el IVA</t>
  </si>
  <si>
    <t>VALOR UNITARIO (SIN IVA) TARIFA 01/01 AL 14/07/2024 CIRCULAR  EXTERNA Nº20231300001105</t>
  </si>
  <si>
    <t xml:space="preserve">VALOR UNITARIO (SIN IVA) TARIFA 15/07/2024 AL 31/12/2024 CIRCULAR  EXTERNA Nº 20231300001105 </t>
  </si>
  <si>
    <t>VALOR UNITARIO + GASTOS ADMINISTRACIÓN Y SUPERVISIÓN (ANTES DE IVA)  TARIFA 01/01 AL 14/07/2024 CIRCULAR  EXTERNA Nº20231300001105</t>
  </si>
  <si>
    <t>VALOR UNITARIO + GASTOS ADMINISTRACIÓN Y SUPERVISIÓN (ANTES DE IVA) TARIFA 15/07/2024 AL 31/12/2024 CIRCULAR  EXTERNA Nº 20231300001105</t>
  </si>
  <si>
    <t>Base gravable AIU TARIFA 01/01 AL 14/07/2024 CIRCULAR  EXTERNA Nº20231300001105</t>
  </si>
  <si>
    <t>Base gravable AIU TARIFA15/07/2024 AL 31/12/2024 CIRCULAR  EXTERNA Nº20231300001105</t>
  </si>
  <si>
    <t>VALOR UNITARIO INCLUIDO GASTOS ADMON Y SUPERVISION + IVA  TARIFA 01/01 AL 14/07/2024 CIRCULAR  EXTERNA Nº20231300001105</t>
  </si>
  <si>
    <t xml:space="preserve">VALOR UNITARIO INCLUIDO GASTOS ADMON Y SUPERVISION + IVA  TARIFA 15/07/2024 AL 31/12/2024 CIRCULAR  EXTERNA Nº 20231300001105 </t>
  </si>
  <si>
    <t>VALOR IVA</t>
  </si>
  <si>
    <t>VALORES LIMITE INFERIOR DE REFERENCIA (GASTOS ADMON Y SUPERVISION + IVA)</t>
  </si>
  <si>
    <t>VALORES LIMITE SUPERIOR DE REFERENCIA (GASTOS ADMON Y SUPERVISION + IVA)</t>
  </si>
  <si>
    <t xml:space="preserve">SUMATORIA VALOR UNITARIO </t>
  </si>
  <si>
    <t>REGULADOS POR LA CIRCULAR</t>
  </si>
  <si>
    <t xml:space="preserve">Lunes - Domingo 24 horas sin arma - Supervisor </t>
  </si>
  <si>
    <t xml:space="preserve">Lunes - Domingo 24 horas sin arma - Operador Medios Tecnológicos </t>
  </si>
  <si>
    <t>Diurno Lunes - Viernes 12 horas 06:00 - 18:00 Sábado 8 horas 07:00 - 15:00   sin arma - Analista medios tecnológicos administrativo sin festivo</t>
  </si>
  <si>
    <t xml:space="preserve">Diurno Lunes - Viernes 12 horas 06:00 - 18:00 sin arma - Motorizado </t>
  </si>
  <si>
    <t xml:space="preserve">SERVICIOS QUE NO SE ENCUENTRAN EN LAS TARIFAS MINIMAS PARA LA CONTRATACIÓN DEL SERVICIO DE  VIGILANCIA  Y  SEGURIDAD  PRIVADA  EN  LA  VIGENCIA 2024 </t>
  </si>
  <si>
    <t>1. El valor de la oferta económica deber ser expresado en PESOS COLOMBIANOS.
2. Asignar valor en la casilla "VALOR UNITARIO (SIN IVA) TARIFA 01/01 AL 14/07/2024 CIRCULAR  EXTERNA Nº20231300001105". VALOR UNITARIO (SIN IVA) TARIFA 15/07/2024 AL 31/12/2024 CIRCULAR  EXTERNA Nº 20231300001105 " y "% GASTOS ADMINISTRACIÓN Y SUPERVISIÓN", el "VALOR IVA" corresponde con la regulación tributaria vigente.
3. El oferente deberá tener en cuenta todos los gravámenes, impuestos tasas y demás contribuciones para la estimación del presupuesto.
4. No modificar, agregar o quitar ningún ítem o sub-ítem, so pena de encontrarse inmerso en causal de rechazo.
5. Todos los valores deberán estar ajustados al peso, es decir, sin decimales. Para el efecto, se aplicará la formula redondeo de Excel.
6. No podrá superar los valores limite inferior y limite superior de referencia establecidos por la entidad ni tampoco podra ser cero (0) por encontrarse inmerso en causal de rechazo.
7. No podrá superar la sumatoria de "valores limite superior de referncia (gastos admon y supervisión + IVA" ni tampoco podra estar por debajo de la sumatoria de los "valores limite inferior de referencia (gastos admon y supervisión +IVA" so pena de encontrarse inmerso en causal de rechazo.
8. Proceso tipo Bolsa de Recursos.
NOTA                        
•.El FNA ajustará la tarifa para cada uno de los servicios requeridos según la circular para la vigencia 2025, de acuerdo a los servicios efectivamente prestados y prorrateados los servicios requeridos para el 2025 y para los perfiles Motorizado, Analista medios tecnológicos administrativo, Operador Medios Tecnológicos y Supervisor, se realizará el incremento del salario mínimo para esa vigencia. 
• Tiempo estimado de ejecución: 12 meses o hasta agotar presupuesto</t>
  </si>
  <si>
    <t>FORMATO  No. 9 -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</si>
</sst>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43" formatCode="_-* #,##0.00_-;\-* #,##0.00_-;_-* &quot;-&quot;??_-;_-@_-"/>
    <numFmt numFmtId="164" formatCode="_(* #,##0.00_);_(* \(#,##0.00\);_(* &quot;-&quot;??_);_(@_)"/>
  </numFmts>
  <fonts count="14" x14ac:knownFonts="1">
    <font>
      <sz val="11"/>
      <color theme="1"/>
      <name val="Calibri"/>
      <family val="2"/>
      <scheme val="minor"/>
    </font>
    <font>
      <sz val="11"/>
      <color theme="1"/>
      <name val="Calibri"/>
      <family val="2"/>
      <scheme val="minor"/>
    </font>
    <font>
      <sz val="10"/>
      <name val="Arial"/>
      <family val="2"/>
    </font>
    <font>
      <sz val="11"/>
      <color theme="1"/>
      <name val="Arial Narrow"/>
      <family val="2"/>
    </font>
    <font>
      <b/>
      <sz val="11"/>
      <color theme="1"/>
      <name val="Arial Narrow"/>
      <family val="2"/>
    </font>
    <font>
      <sz val="12"/>
      <name val="Times New Roman"/>
      <family val="1"/>
    </font>
    <font>
      <b/>
      <sz val="18"/>
      <color theme="1"/>
      <name val="Arial Narrow"/>
      <family val="2"/>
    </font>
    <font>
      <b/>
      <sz val="16"/>
      <color indexed="9"/>
      <name val="Arial Narrow"/>
      <family val="2"/>
    </font>
    <font>
      <sz val="11"/>
      <color theme="1"/>
      <name val="Arial"/>
      <family val="2"/>
    </font>
    <font>
      <b/>
      <sz val="10"/>
      <color theme="0"/>
      <name val="Arial"/>
      <family val="2"/>
    </font>
    <font>
      <sz val="9"/>
      <color theme="1"/>
      <name val="Arial"/>
      <family val="2"/>
    </font>
    <font>
      <b/>
      <sz val="16"/>
      <color theme="0"/>
      <name val="Arial Narrow"/>
      <family val="2"/>
    </font>
    <font>
      <b/>
      <sz val="11"/>
      <color theme="0"/>
      <name val="Calibri"/>
      <family val="2"/>
      <scheme val="minor"/>
    </font>
    <font>
      <sz val="11"/>
      <name val="Arial"/>
      <family val="2"/>
    </font>
  </fonts>
  <fills count="8">
    <fill>
      <patternFill patternType="none"/>
    </fill>
    <fill>
      <patternFill patternType="gray125"/>
    </fill>
    <fill>
      <patternFill patternType="solid">
        <fgColor theme="0"/>
        <bgColor indexed="64"/>
      </patternFill>
    </fill>
    <fill>
      <patternFill patternType="solid">
        <fgColor theme="4" tint="-0.249977111117893"/>
        <bgColor indexed="9"/>
      </patternFill>
    </fill>
    <fill>
      <patternFill patternType="solid">
        <fgColor rgb="FF002060"/>
        <bgColor indexed="64"/>
      </patternFill>
    </fill>
    <fill>
      <patternFill patternType="solid">
        <fgColor theme="0" tint="-0.499984740745262"/>
        <bgColor indexed="64"/>
      </patternFill>
    </fill>
    <fill>
      <patternFill patternType="solid">
        <fgColor theme="9" tint="-0.499984740745262"/>
        <bgColor indexed="64"/>
      </patternFill>
    </fill>
    <fill>
      <patternFill patternType="solid">
        <fgColor theme="6" tint="-0.499984740745262"/>
        <bgColor indexed="64"/>
      </patternFill>
    </fill>
  </fills>
  <borders count="18">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6">
    <xf numFmtId="0" fontId="0" fillId="0" borderId="0"/>
    <xf numFmtId="0" fontId="2" fillId="0" borderId="0"/>
    <xf numFmtId="164" fontId="2" fillId="0" borderId="0" applyFont="0" applyFill="0" applyBorder="0" applyAlignment="0" applyProtection="0"/>
    <xf numFmtId="0" fontId="5" fillId="0" borderId="0"/>
    <xf numFmtId="43" fontId="1"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77">
    <xf numFmtId="0" fontId="0" fillId="0" borderId="0" xfId="0"/>
    <xf numFmtId="0" fontId="4" fillId="2" borderId="5" xfId="0" applyFont="1" applyFill="1" applyBorder="1" applyAlignment="1">
      <alignment vertical="center" wrapText="1"/>
    </xf>
    <xf numFmtId="0" fontId="4" fillId="2" borderId="0" xfId="0" applyFont="1" applyFill="1" applyAlignment="1">
      <alignment horizontal="left" vertical="center" wrapText="1"/>
    </xf>
    <xf numFmtId="0" fontId="0" fillId="2" borderId="0" xfId="0" applyFill="1" applyProtection="1">
      <protection locked="0"/>
    </xf>
    <xf numFmtId="0" fontId="0" fillId="0" borderId="0" xfId="0" applyProtection="1">
      <protection locked="0"/>
    </xf>
    <xf numFmtId="0" fontId="0" fillId="2" borderId="0" xfId="0" applyFill="1"/>
    <xf numFmtId="0" fontId="0" fillId="2" borderId="6" xfId="0" applyFill="1" applyBorder="1" applyProtection="1">
      <protection locked="0"/>
    </xf>
    <xf numFmtId="0" fontId="8" fillId="0" borderId="0" xfId="0" applyFont="1" applyAlignment="1">
      <alignment horizontal="center" vertical="center"/>
    </xf>
    <xf numFmtId="0" fontId="8" fillId="2" borderId="0" xfId="0" applyFont="1" applyFill="1" applyAlignment="1">
      <alignment horizontal="center" vertical="center"/>
    </xf>
    <xf numFmtId="0" fontId="0" fillId="0" borderId="7" xfId="0" applyBorder="1" applyAlignment="1">
      <alignment horizontal="center" vertical="center"/>
    </xf>
    <xf numFmtId="0" fontId="10" fillId="0" borderId="11" xfId="0" applyFont="1" applyBorder="1" applyAlignment="1">
      <alignment horizontal="justify" vertical="center" wrapText="1"/>
    </xf>
    <xf numFmtId="44" fontId="8" fillId="2" borderId="7" xfId="13" applyNumberFormat="1" applyFont="1" applyFill="1" applyBorder="1" applyAlignment="1" applyProtection="1">
      <alignment horizontal="center" vertical="center"/>
      <protection locked="0"/>
    </xf>
    <xf numFmtId="0" fontId="0" fillId="2" borderId="4" xfId="0" applyFill="1" applyBorder="1" applyProtection="1">
      <protection locked="0"/>
    </xf>
    <xf numFmtId="0" fontId="0" fillId="2" borderId="5" xfId="0" applyFill="1" applyBorder="1" applyProtection="1">
      <protection locked="0"/>
    </xf>
    <xf numFmtId="0" fontId="0" fillId="2" borderId="2" xfId="0" applyFill="1" applyBorder="1" applyProtection="1">
      <protection locked="0"/>
    </xf>
    <xf numFmtId="0" fontId="10" fillId="0" borderId="11" xfId="0" applyFont="1" applyBorder="1" applyAlignment="1">
      <alignment vertical="center" wrapText="1"/>
    </xf>
    <xf numFmtId="0" fontId="8" fillId="2" borderId="6" xfId="0" applyFont="1" applyFill="1" applyBorder="1" applyAlignment="1">
      <alignment horizontal="left" vertical="center" wrapText="1"/>
    </xf>
    <xf numFmtId="0" fontId="8" fillId="2" borderId="0" xfId="0" applyFont="1" applyFill="1" applyAlignment="1">
      <alignment horizontal="left" vertical="center" wrapText="1"/>
    </xf>
    <xf numFmtId="0" fontId="9" fillId="5" borderId="13" xfId="0" applyFont="1" applyFill="1" applyBorder="1" applyAlignment="1">
      <alignment horizontal="center" vertical="center" wrapText="1"/>
    </xf>
    <xf numFmtId="44" fontId="3" fillId="0" borderId="7" xfId="14" applyFont="1" applyBorder="1" applyAlignment="1">
      <alignment horizontal="center" vertical="center"/>
    </xf>
    <xf numFmtId="9" fontId="3" fillId="0" borderId="7" xfId="15" applyFont="1" applyBorder="1" applyAlignment="1">
      <alignment horizontal="center" vertical="center"/>
    </xf>
    <xf numFmtId="0" fontId="4" fillId="2" borderId="2" xfId="0" applyFont="1" applyFill="1" applyBorder="1" applyAlignment="1">
      <alignment horizontal="center" vertical="center"/>
    </xf>
    <xf numFmtId="9" fontId="8" fillId="2" borderId="7" xfId="15" applyFont="1" applyFill="1" applyBorder="1" applyAlignment="1" applyProtection="1">
      <alignment horizontal="center" vertical="center"/>
      <protection locked="0"/>
    </xf>
    <xf numFmtId="0" fontId="0" fillId="2" borderId="0" xfId="0" applyFill="1" applyAlignment="1" applyProtection="1">
      <alignment horizontal="center"/>
      <protection locked="0"/>
    </xf>
    <xf numFmtId="0" fontId="4" fillId="2" borderId="2" xfId="0" applyFont="1" applyFill="1" applyBorder="1" applyAlignment="1">
      <alignment horizontal="center" vertical="center" wrapText="1"/>
    </xf>
    <xf numFmtId="0" fontId="8" fillId="2" borderId="0" xfId="0" applyFont="1" applyFill="1" applyAlignment="1">
      <alignment horizontal="center" vertical="center" wrapText="1"/>
    </xf>
    <xf numFmtId="0" fontId="4" fillId="2" borderId="0" xfId="0" applyFont="1" applyFill="1" applyAlignment="1">
      <alignment horizontal="center" vertical="center" wrapText="1"/>
    </xf>
    <xf numFmtId="0" fontId="4" fillId="2" borderId="5" xfId="0" applyFont="1" applyFill="1" applyBorder="1" applyAlignment="1">
      <alignment horizontal="center" vertical="center" wrapText="1"/>
    </xf>
    <xf numFmtId="0" fontId="0" fillId="0" borderId="0" xfId="0" applyAlignment="1" applyProtection="1">
      <alignment horizontal="center"/>
      <protection locked="0"/>
    </xf>
    <xf numFmtId="0" fontId="9" fillId="6" borderId="13" xfId="0" applyFont="1" applyFill="1" applyBorder="1" applyAlignment="1">
      <alignment horizontal="center" vertical="center" wrapText="1"/>
    </xf>
    <xf numFmtId="0" fontId="9" fillId="7" borderId="13" xfId="0" applyFont="1" applyFill="1" applyBorder="1" applyAlignment="1">
      <alignment horizontal="center" vertical="center" wrapText="1"/>
    </xf>
    <xf numFmtId="44" fontId="3" fillId="0" borderId="10" xfId="14" applyFont="1" applyBorder="1" applyAlignment="1">
      <alignment horizontal="center" vertical="center"/>
    </xf>
    <xf numFmtId="0" fontId="9" fillId="4" borderId="7" xfId="0" applyFont="1" applyFill="1" applyBorder="1" applyAlignment="1">
      <alignment horizontal="center" vertical="center" wrapText="1"/>
    </xf>
    <xf numFmtId="0" fontId="10" fillId="0" borderId="7" xfId="0" applyFont="1" applyBorder="1" applyAlignment="1">
      <alignment horizontal="center" vertical="center" wrapText="1"/>
    </xf>
    <xf numFmtId="0" fontId="11" fillId="4" borderId="2" xfId="0" applyFont="1" applyFill="1" applyBorder="1" applyAlignment="1">
      <alignment vertical="center"/>
    </xf>
    <xf numFmtId="44" fontId="11" fillId="4" borderId="1" xfId="0" applyNumberFormat="1" applyFont="1" applyFill="1" applyBorder="1" applyAlignment="1">
      <alignment vertical="center"/>
    </xf>
    <xf numFmtId="44" fontId="11" fillId="4" borderId="1" xfId="0" applyNumberFormat="1" applyFont="1" applyFill="1" applyBorder="1" applyAlignment="1">
      <alignment horizontal="center" vertical="center"/>
    </xf>
    <xf numFmtId="44" fontId="11" fillId="4" borderId="2" xfId="0" applyNumberFormat="1" applyFont="1" applyFill="1" applyBorder="1" applyAlignment="1">
      <alignment vertical="center"/>
    </xf>
    <xf numFmtId="0" fontId="9" fillId="6" borderId="9" xfId="0" applyFont="1" applyFill="1" applyBorder="1" applyAlignment="1">
      <alignment horizontal="center" vertical="center" wrapText="1"/>
    </xf>
    <xf numFmtId="0" fontId="9" fillId="7" borderId="9"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6" borderId="12" xfId="0" applyFont="1" applyFill="1" applyBorder="1" applyAlignment="1">
      <alignment horizontal="center" vertical="center" wrapText="1"/>
    </xf>
    <xf numFmtId="0" fontId="9" fillId="4" borderId="7" xfId="0" applyFont="1" applyFill="1" applyBorder="1" applyAlignment="1">
      <alignment horizontal="center" vertical="center"/>
    </xf>
    <xf numFmtId="44" fontId="3" fillId="0" borderId="10" xfId="14" applyFont="1" applyFill="1" applyBorder="1" applyAlignment="1">
      <alignment horizontal="center" vertical="center"/>
    </xf>
    <xf numFmtId="44" fontId="3" fillId="0" borderId="7" xfId="14" applyFont="1" applyFill="1" applyBorder="1" applyAlignment="1">
      <alignment horizontal="center" vertical="center"/>
    </xf>
    <xf numFmtId="9" fontId="3" fillId="0" borderId="7" xfId="15" applyFont="1" applyFill="1" applyBorder="1" applyAlignment="1">
      <alignment horizontal="center" vertical="center"/>
    </xf>
    <xf numFmtId="44" fontId="8" fillId="0" borderId="7" xfId="13" applyNumberFormat="1" applyFont="1" applyFill="1" applyBorder="1" applyAlignment="1" applyProtection="1">
      <alignment horizontal="center" vertical="center"/>
      <protection locked="0"/>
    </xf>
    <xf numFmtId="9" fontId="8" fillId="0" borderId="7" xfId="15" applyFont="1" applyFill="1" applyBorder="1" applyAlignment="1" applyProtection="1">
      <alignment horizontal="center" vertical="center"/>
      <protection locked="0"/>
    </xf>
    <xf numFmtId="9" fontId="0" fillId="0" borderId="15" xfId="0" applyNumberFormat="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12" fillId="5" borderId="14" xfId="0" applyFont="1" applyFill="1" applyBorder="1" applyAlignment="1" applyProtection="1">
      <alignment horizontal="center" vertical="center"/>
      <protection locked="0"/>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7" fillId="3" borderId="4" xfId="1" applyFont="1" applyFill="1" applyBorder="1" applyAlignment="1">
      <alignment horizontal="center" vertical="center" wrapText="1"/>
    </xf>
    <xf numFmtId="0" fontId="7" fillId="3" borderId="5" xfId="1" applyFont="1" applyFill="1" applyBorder="1" applyAlignment="1">
      <alignment horizontal="center" vertical="center" wrapText="1"/>
    </xf>
    <xf numFmtId="0" fontId="3" fillId="2" borderId="3" xfId="0" applyFont="1" applyFill="1" applyBorder="1" applyAlignment="1" applyProtection="1">
      <alignment horizontal="left" vertical="top" wrapText="1"/>
      <protection locked="0"/>
    </xf>
    <xf numFmtId="0" fontId="3" fillId="2" borderId="2" xfId="0" applyFont="1" applyFill="1" applyBorder="1" applyAlignment="1" applyProtection="1">
      <alignment horizontal="left" vertical="top" wrapText="1"/>
      <protection locked="0"/>
    </xf>
    <xf numFmtId="0" fontId="3" fillId="2" borderId="1" xfId="0" applyFont="1" applyFill="1" applyBorder="1" applyAlignment="1" applyProtection="1">
      <alignment horizontal="left" vertical="top" wrapText="1"/>
      <protection locked="0"/>
    </xf>
    <xf numFmtId="0" fontId="4" fillId="2" borderId="3" xfId="0" applyFont="1" applyFill="1" applyBorder="1" applyAlignment="1">
      <alignment horizontal="left" vertical="center"/>
    </xf>
    <xf numFmtId="0" fontId="4" fillId="2" borderId="1" xfId="0" applyFont="1" applyFill="1" applyBorder="1" applyAlignment="1">
      <alignment horizontal="left" vertical="center"/>
    </xf>
    <xf numFmtId="0" fontId="4" fillId="2" borderId="3"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2" xfId="0" applyFont="1" applyFill="1" applyBorder="1" applyAlignment="1">
      <alignment horizontal="center" vertical="center"/>
    </xf>
    <xf numFmtId="0" fontId="3" fillId="2" borderId="2" xfId="0" applyFont="1" applyFill="1" applyBorder="1" applyAlignment="1">
      <alignment horizontal="left" vertical="center" wrapText="1"/>
    </xf>
    <xf numFmtId="0" fontId="0" fillId="2" borderId="7" xfId="0" applyFill="1" applyBorder="1" applyAlignment="1" applyProtection="1">
      <alignment horizontal="center" vertical="top" wrapText="1"/>
      <protection locked="0"/>
    </xf>
    <xf numFmtId="0" fontId="11" fillId="4" borderId="3" xfId="0" applyFont="1" applyFill="1" applyBorder="1" applyAlignment="1">
      <alignment horizontal="center" vertical="center"/>
    </xf>
    <xf numFmtId="0" fontId="11" fillId="4" borderId="2" xfId="0" applyFont="1" applyFill="1" applyBorder="1" applyAlignment="1">
      <alignment horizontal="center" vertical="center"/>
    </xf>
    <xf numFmtId="0" fontId="9" fillId="4" borderId="11" xfId="0" applyFont="1" applyFill="1" applyBorder="1" applyAlignment="1">
      <alignment horizontal="left" vertical="center"/>
    </xf>
    <xf numFmtId="0" fontId="9" fillId="4" borderId="9" xfId="0" applyFont="1" applyFill="1" applyBorder="1" applyAlignment="1">
      <alignment horizontal="left" vertical="center"/>
    </xf>
    <xf numFmtId="0" fontId="9" fillId="4" borderId="11" xfId="0" applyFont="1" applyFill="1" applyBorder="1" applyAlignment="1">
      <alignment horizontal="left" vertical="center" wrapText="1"/>
    </xf>
    <xf numFmtId="44" fontId="8" fillId="2" borderId="11" xfId="13" applyNumberFormat="1" applyFont="1" applyFill="1" applyBorder="1" applyAlignment="1" applyProtection="1">
      <alignment horizontal="center" vertical="center"/>
      <protection locked="0"/>
    </xf>
    <xf numFmtId="44" fontId="8" fillId="2" borderId="9" xfId="13" applyNumberFormat="1" applyFont="1" applyFill="1" applyBorder="1" applyAlignment="1" applyProtection="1">
      <alignment horizontal="center" vertical="center"/>
      <protection locked="0"/>
    </xf>
    <xf numFmtId="44" fontId="8" fillId="2" borderId="10" xfId="13" applyNumberFormat="1" applyFont="1" applyFill="1" applyBorder="1" applyAlignment="1" applyProtection="1">
      <alignment horizontal="center" vertical="center"/>
      <protection locked="0"/>
    </xf>
    <xf numFmtId="0" fontId="13" fillId="2" borderId="8"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14" xfId="0" applyFont="1" applyFill="1" applyBorder="1" applyAlignment="1">
      <alignment horizontal="left" vertical="center" wrapText="1"/>
    </xf>
  </cellXfs>
  <cellStyles count="16">
    <cellStyle name="Estilo 1" xfId="3" xr:uid="{4829E5D7-88DD-411E-96BA-DC1C021E33EE}"/>
    <cellStyle name="Millares 2" xfId="2" xr:uid="{2ADB04EB-CCBB-4D6C-87A5-509B389CE539}"/>
    <cellStyle name="Millares 2 2" xfId="6" xr:uid="{C71E75BD-F17C-40AE-B33E-9A78A1F18704}"/>
    <cellStyle name="Millares 2 2 2" xfId="7" xr:uid="{5D9D7BB5-F9BA-46C8-A2A1-A2F8963CC511}"/>
    <cellStyle name="Millares 3" xfId="4" xr:uid="{3EABEEFB-33B7-458D-94FE-F0CDAEE16674}"/>
    <cellStyle name="Millares 4" xfId="12" xr:uid="{893294A4-BB09-423E-BEA6-1F57E3C37F66}"/>
    <cellStyle name="Millares 9" xfId="8" xr:uid="{9368F1BE-381A-4CEA-8B7D-63077F1756D0}"/>
    <cellStyle name="Moneda" xfId="14" builtinId="4"/>
    <cellStyle name="Moneda [0]" xfId="13" builtinId="7"/>
    <cellStyle name="Moneda 2" xfId="5" xr:uid="{A83840F8-2790-4880-887D-C8305FB443A7}"/>
    <cellStyle name="Moneda 3" xfId="9" xr:uid="{95EBEB9E-C2A9-49D1-933D-020E5D38D2D2}"/>
    <cellStyle name="Normal" xfId="0" builtinId="0"/>
    <cellStyle name="Normal 2" xfId="1" xr:uid="{00000000-0005-0000-0000-000003000000}"/>
    <cellStyle name="Normal 2 2" xfId="10" xr:uid="{0AF97545-AA13-43E4-9765-EA4A9B78042C}"/>
    <cellStyle name="Normal 2 3" xfId="11" xr:uid="{07475C27-A104-49E7-8CE7-67E34838D7CE}"/>
    <cellStyle name="Porcentaje" xfId="1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3107968</xdr:colOff>
      <xdr:row>0</xdr:row>
      <xdr:rowOff>81644</xdr:rowOff>
    </xdr:from>
    <xdr:to>
      <xdr:col>1</xdr:col>
      <xdr:colOff>4087586</xdr:colOff>
      <xdr:row>0</xdr:row>
      <xdr:rowOff>659868</xdr:rowOff>
    </xdr:to>
    <xdr:pic>
      <xdr:nvPicPr>
        <xdr:cNvPr id="4" name="Imagen 3">
          <a:extLst>
            <a:ext uri="{FF2B5EF4-FFF2-40B4-BE49-F238E27FC236}">
              <a16:creationId xmlns:a16="http://schemas.microsoft.com/office/drawing/2014/main" id="{8477DA3D-93FF-41CA-8C31-53DA5DF9D3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1268" y="272144"/>
          <a:ext cx="0" cy="578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95250</xdr:colOff>
      <xdr:row>0</xdr:row>
      <xdr:rowOff>95249</xdr:rowOff>
    </xdr:from>
    <xdr:to>
      <xdr:col>2</xdr:col>
      <xdr:colOff>0</xdr:colOff>
      <xdr:row>0</xdr:row>
      <xdr:rowOff>1179526</xdr:rowOff>
    </xdr:to>
    <xdr:pic>
      <xdr:nvPicPr>
        <xdr:cNvPr id="5" name="Imagen 4">
          <a:extLst>
            <a:ext uri="{FF2B5EF4-FFF2-40B4-BE49-F238E27FC236}">
              <a16:creationId xmlns:a16="http://schemas.microsoft.com/office/drawing/2014/main" id="{9C63267E-A835-45E6-98C2-90C41CE622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1143000" y="285749"/>
          <a:ext cx="1695450" cy="10842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C8AE0-F851-481A-B35A-BD8D0941B70C}">
  <sheetPr>
    <pageSetUpPr fitToPage="1"/>
  </sheetPr>
  <dimension ref="A1:AA32"/>
  <sheetViews>
    <sheetView tabSelected="1" zoomScale="70" zoomScaleNormal="70" workbookViewId="0">
      <selection activeCell="A5" sqref="A5:T5"/>
    </sheetView>
  </sheetViews>
  <sheetFormatPr baseColWidth="10" defaultRowHeight="15" x14ac:dyDescent="0.25"/>
  <cols>
    <col min="1" max="1" width="6.85546875" style="4" customWidth="1"/>
    <col min="2" max="2" width="38.28515625" style="4" customWidth="1"/>
    <col min="3" max="3" width="11.28515625" style="28" customWidth="1"/>
    <col min="4" max="4" width="20.85546875" style="4" customWidth="1"/>
    <col min="5" max="5" width="26.140625" style="4" customWidth="1"/>
    <col min="6" max="6" width="21" style="4" customWidth="1"/>
    <col min="7" max="7" width="24.28515625" style="4" customWidth="1"/>
    <col min="8" max="9" width="18" style="4" customWidth="1"/>
    <col min="10" max="12" width="21.7109375" style="4" customWidth="1"/>
    <col min="13" max="13" width="24.5703125" style="4" customWidth="1"/>
    <col min="14" max="14" width="26.7109375" style="4" customWidth="1"/>
    <col min="15" max="15" width="21.7109375" style="4" customWidth="1"/>
    <col min="16" max="19" width="21" style="4" customWidth="1"/>
    <col min="20" max="20" width="24" style="4" customWidth="1"/>
  </cols>
  <sheetData>
    <row r="1" spans="1:27" s="4" customFormat="1" ht="96.75" customHeight="1" x14ac:dyDescent="0.25">
      <c r="A1" s="52" t="s">
        <v>5</v>
      </c>
      <c r="B1" s="53"/>
      <c r="C1" s="53"/>
      <c r="D1" s="53"/>
      <c r="E1" s="53"/>
      <c r="F1" s="53"/>
      <c r="G1" s="53"/>
      <c r="H1" s="53"/>
      <c r="I1" s="53"/>
      <c r="J1" s="53"/>
      <c r="K1" s="53"/>
      <c r="L1" s="53"/>
      <c r="M1" s="53"/>
      <c r="N1" s="53"/>
      <c r="O1" s="53"/>
      <c r="P1" s="53"/>
      <c r="Q1" s="53"/>
      <c r="R1" s="53"/>
      <c r="S1" s="53"/>
      <c r="T1" s="53"/>
      <c r="U1" s="3"/>
      <c r="V1" s="3"/>
      <c r="W1" s="3"/>
      <c r="X1" s="3"/>
      <c r="Y1" s="3"/>
      <c r="Z1" s="3"/>
      <c r="AA1" s="3"/>
    </row>
    <row r="2" spans="1:27" s="4" customFormat="1" ht="15" customHeight="1" thickBot="1" x14ac:dyDescent="0.3">
      <c r="A2" s="54" t="s">
        <v>45</v>
      </c>
      <c r="B2" s="55"/>
      <c r="C2" s="55"/>
      <c r="D2" s="55"/>
      <c r="E2" s="55"/>
      <c r="F2" s="55"/>
      <c r="G2" s="55"/>
      <c r="H2" s="55"/>
      <c r="I2" s="55"/>
      <c r="J2" s="55"/>
      <c r="K2" s="55"/>
      <c r="L2" s="55"/>
      <c r="M2" s="55"/>
      <c r="N2" s="55"/>
      <c r="O2" s="55"/>
      <c r="P2" s="55"/>
      <c r="Q2" s="55"/>
      <c r="R2" s="55"/>
      <c r="S2" s="55"/>
      <c r="T2" s="55"/>
      <c r="U2" s="3"/>
      <c r="V2" s="3"/>
      <c r="W2" s="3"/>
      <c r="X2" s="3"/>
      <c r="Y2" s="3"/>
      <c r="Z2" s="3"/>
      <c r="AA2" s="3"/>
    </row>
    <row r="3" spans="1:27" s="4" customFormat="1" ht="15" customHeight="1" thickBot="1" x14ac:dyDescent="0.3">
      <c r="A3" s="59" t="s">
        <v>2</v>
      </c>
      <c r="B3" s="60"/>
      <c r="C3" s="21"/>
      <c r="D3" s="63"/>
      <c r="E3" s="63"/>
      <c r="F3" s="63"/>
      <c r="G3" s="63"/>
      <c r="H3" s="63"/>
      <c r="I3" s="63"/>
      <c r="J3" s="63"/>
      <c r="K3" s="63"/>
      <c r="L3" s="63"/>
      <c r="M3" s="63"/>
      <c r="N3" s="63"/>
      <c r="O3" s="63"/>
      <c r="P3" s="63"/>
      <c r="Q3" s="63"/>
      <c r="R3" s="63"/>
      <c r="S3" s="63"/>
      <c r="T3" s="63"/>
      <c r="U3" s="3"/>
      <c r="V3" s="3"/>
      <c r="W3" s="3"/>
      <c r="X3" s="3"/>
      <c r="Y3" s="3"/>
      <c r="Z3" s="3"/>
    </row>
    <row r="4" spans="1:27" s="4" customFormat="1" ht="43.5" customHeight="1" thickBot="1" x14ac:dyDescent="0.3">
      <c r="A4" s="61" t="s">
        <v>1</v>
      </c>
      <c r="B4" s="62"/>
      <c r="C4" s="24"/>
      <c r="D4" s="64"/>
      <c r="E4" s="64"/>
      <c r="F4" s="64"/>
      <c r="G4" s="64"/>
      <c r="H4" s="64"/>
      <c r="I4" s="64"/>
      <c r="J4" s="64"/>
      <c r="K4" s="64"/>
      <c r="L4" s="64"/>
      <c r="M4" s="64"/>
      <c r="N4" s="64"/>
      <c r="O4" s="64"/>
      <c r="P4" s="64"/>
      <c r="Q4" s="64"/>
      <c r="R4" s="64"/>
      <c r="S4" s="64"/>
      <c r="T4" s="64"/>
      <c r="U4" s="3"/>
      <c r="V4" s="3"/>
      <c r="W4" s="3"/>
      <c r="X4" s="3"/>
      <c r="Y4" s="3"/>
      <c r="Z4" s="3"/>
    </row>
    <row r="5" spans="1:27" s="4" customFormat="1" ht="203.25" customHeight="1" x14ac:dyDescent="0.25">
      <c r="A5" s="74" t="s">
        <v>44</v>
      </c>
      <c r="B5" s="75"/>
      <c r="C5" s="76"/>
      <c r="D5" s="76"/>
      <c r="E5" s="76"/>
      <c r="F5" s="76"/>
      <c r="G5" s="76"/>
      <c r="H5" s="76"/>
      <c r="I5" s="76"/>
      <c r="J5" s="76"/>
      <c r="K5" s="76"/>
      <c r="L5" s="76"/>
      <c r="M5" s="76"/>
      <c r="N5" s="76"/>
      <c r="O5" s="76"/>
      <c r="P5" s="76"/>
      <c r="Q5" s="76"/>
      <c r="R5" s="76"/>
      <c r="S5" s="76"/>
      <c r="T5" s="76"/>
      <c r="U5" s="3"/>
      <c r="V5" s="3"/>
      <c r="W5" s="3"/>
      <c r="X5" s="3"/>
      <c r="Y5" s="3"/>
      <c r="Z5" s="3"/>
    </row>
    <row r="6" spans="1:27" s="4" customFormat="1" ht="7.5" customHeight="1" x14ac:dyDescent="0.25">
      <c r="A6" s="16"/>
      <c r="B6" s="17"/>
      <c r="C6" s="25"/>
      <c r="D6" s="17"/>
      <c r="E6" s="17"/>
      <c r="F6" s="17"/>
      <c r="G6" s="17"/>
      <c r="H6" s="17"/>
      <c r="I6" s="17"/>
      <c r="J6" s="17"/>
      <c r="K6" s="17"/>
      <c r="L6" s="17"/>
      <c r="M6" s="17"/>
      <c r="N6" s="17"/>
      <c r="O6" s="17"/>
      <c r="P6" s="17"/>
      <c r="Q6" s="17"/>
      <c r="R6" s="17"/>
      <c r="S6" s="17"/>
      <c r="T6" s="17"/>
      <c r="U6" s="3"/>
      <c r="V6" s="3"/>
      <c r="W6" s="3"/>
      <c r="X6" s="3"/>
      <c r="Y6" s="3"/>
      <c r="Z6" s="3"/>
    </row>
    <row r="7" spans="1:27" ht="50.25" customHeight="1" x14ac:dyDescent="0.25">
      <c r="A7" s="6"/>
      <c r="B7" s="3"/>
      <c r="C7" s="23"/>
      <c r="D7" s="65" t="s">
        <v>23</v>
      </c>
      <c r="E7" s="65"/>
      <c r="F7" s="65" t="s">
        <v>24</v>
      </c>
      <c r="G7" s="65"/>
      <c r="H7" s="3"/>
      <c r="I7" s="3"/>
      <c r="J7" s="51" t="s">
        <v>20</v>
      </c>
      <c r="K7" s="51"/>
      <c r="L7" s="51"/>
      <c r="M7" s="51"/>
      <c r="N7" s="51"/>
      <c r="O7" s="51"/>
      <c r="P7" s="51"/>
      <c r="Q7" s="51"/>
      <c r="R7" s="51"/>
      <c r="S7" s="51"/>
      <c r="T7" s="51"/>
      <c r="U7" s="5"/>
      <c r="V7" s="5"/>
      <c r="W7" s="5"/>
      <c r="X7" s="5"/>
      <c r="Y7" s="5"/>
      <c r="Z7" s="5"/>
    </row>
    <row r="8" spans="1:27" s="7" customFormat="1" ht="129.75" customHeight="1" x14ac:dyDescent="0.25">
      <c r="A8" s="42" t="s">
        <v>4</v>
      </c>
      <c r="B8" s="32" t="s">
        <v>19</v>
      </c>
      <c r="C8" s="32" t="s">
        <v>6</v>
      </c>
      <c r="D8" s="32" t="s">
        <v>35</v>
      </c>
      <c r="E8" s="32" t="s">
        <v>36</v>
      </c>
      <c r="F8" s="32" t="s">
        <v>35</v>
      </c>
      <c r="G8" s="32" t="s">
        <v>36</v>
      </c>
      <c r="H8" s="32" t="s">
        <v>21</v>
      </c>
      <c r="I8" s="32" t="s">
        <v>25</v>
      </c>
      <c r="J8" s="41" t="s">
        <v>26</v>
      </c>
      <c r="K8" s="30" t="s">
        <v>27</v>
      </c>
      <c r="L8" s="18" t="s">
        <v>18</v>
      </c>
      <c r="M8" s="29" t="s">
        <v>28</v>
      </c>
      <c r="N8" s="30" t="s">
        <v>29</v>
      </c>
      <c r="O8" s="29" t="s">
        <v>30</v>
      </c>
      <c r="P8" s="30" t="s">
        <v>31</v>
      </c>
      <c r="Q8" s="29" t="s">
        <v>34</v>
      </c>
      <c r="R8" s="30" t="s">
        <v>34</v>
      </c>
      <c r="S8" s="29" t="s">
        <v>32</v>
      </c>
      <c r="T8" s="30" t="s">
        <v>33</v>
      </c>
      <c r="U8" s="8"/>
      <c r="V8" s="8"/>
      <c r="W8" s="8"/>
      <c r="X8" s="8"/>
      <c r="Y8" s="8"/>
      <c r="Z8" s="8"/>
    </row>
    <row r="9" spans="1:27" s="7" customFormat="1" ht="32.25" customHeight="1" x14ac:dyDescent="0.25">
      <c r="A9" s="68" t="s">
        <v>38</v>
      </c>
      <c r="B9" s="69"/>
      <c r="C9" s="69"/>
      <c r="D9" s="69"/>
      <c r="E9" s="69"/>
      <c r="F9" s="69"/>
      <c r="G9" s="69"/>
      <c r="H9" s="69"/>
      <c r="I9" s="69"/>
      <c r="J9" s="38"/>
      <c r="K9" s="39"/>
      <c r="L9" s="40"/>
      <c r="M9" s="38"/>
      <c r="N9" s="39"/>
      <c r="O9" s="38"/>
      <c r="P9" s="39"/>
      <c r="Q9" s="38"/>
      <c r="R9" s="39"/>
      <c r="S9" s="38"/>
      <c r="T9" s="39"/>
      <c r="U9" s="8"/>
      <c r="V9" s="8"/>
      <c r="W9" s="8"/>
      <c r="X9" s="8"/>
      <c r="Y9" s="8"/>
      <c r="Z9" s="8"/>
    </row>
    <row r="10" spans="1:27" ht="59.25" customHeight="1" x14ac:dyDescent="0.25">
      <c r="A10" s="9">
        <v>1</v>
      </c>
      <c r="B10" s="15" t="s">
        <v>7</v>
      </c>
      <c r="C10" s="33">
        <v>1</v>
      </c>
      <c r="D10" s="31">
        <v>3744057</v>
      </c>
      <c r="E10" s="19">
        <v>4416562</v>
      </c>
      <c r="F10" s="19">
        <v>3777084</v>
      </c>
      <c r="G10" s="19">
        <v>4416562</v>
      </c>
      <c r="H10" s="20">
        <v>0.08</v>
      </c>
      <c r="I10" s="48">
        <v>0.1</v>
      </c>
      <c r="J10" s="11"/>
      <c r="K10" s="11"/>
      <c r="L10" s="22"/>
      <c r="M10" s="11">
        <f>+ROUND(J10+(J10*L10),0)</f>
        <v>0</v>
      </c>
      <c r="N10" s="11">
        <f>+ROUND(K10+(K10*L10),0)</f>
        <v>0</v>
      </c>
      <c r="O10" s="11">
        <f t="shared" ref="O10:O20" si="0">+ROUND(M10*$I$10,0)</f>
        <v>0</v>
      </c>
      <c r="P10" s="11">
        <f t="shared" ref="P10:P20" si="1">+ROUND(N10*$I$10,0)</f>
        <v>0</v>
      </c>
      <c r="Q10" s="11">
        <f>+ROUND(O10*19%,0)</f>
        <v>0</v>
      </c>
      <c r="R10" s="11">
        <f>+ROUND(P10*19%,0)</f>
        <v>0</v>
      </c>
      <c r="S10" s="11">
        <f>+M10+Q10</f>
        <v>0</v>
      </c>
      <c r="T10" s="11">
        <f>+N10+R10</f>
        <v>0</v>
      </c>
      <c r="U10" s="5"/>
      <c r="V10" s="5"/>
      <c r="W10" s="5"/>
      <c r="X10" s="5"/>
      <c r="Y10" s="5"/>
      <c r="Z10" s="5"/>
    </row>
    <row r="11" spans="1:27" ht="57" customHeight="1" x14ac:dyDescent="0.25">
      <c r="A11" s="9">
        <v>2</v>
      </c>
      <c r="B11" s="15" t="s">
        <v>8</v>
      </c>
      <c r="C11" s="33">
        <v>1</v>
      </c>
      <c r="D11" s="31">
        <v>3614951</v>
      </c>
      <c r="E11" s="19">
        <v>4412048</v>
      </c>
      <c r="F11" s="19">
        <v>3646839</v>
      </c>
      <c r="G11" s="19">
        <v>4412048</v>
      </c>
      <c r="H11" s="20">
        <v>0.08</v>
      </c>
      <c r="I11" s="49"/>
      <c r="J11" s="11"/>
      <c r="K11" s="11"/>
      <c r="L11" s="22"/>
      <c r="M11" s="11">
        <f t="shared" ref="M11:M25" si="2">+ROUND(J11+(J11*L11),0)</f>
        <v>0</v>
      </c>
      <c r="N11" s="11">
        <f t="shared" ref="N11:N24" si="3">+ROUND(K11+(K11*L11),0)</f>
        <v>0</v>
      </c>
      <c r="O11" s="11">
        <f t="shared" si="0"/>
        <v>0</v>
      </c>
      <c r="P11" s="11">
        <f t="shared" si="1"/>
        <v>0</v>
      </c>
      <c r="Q11" s="11">
        <f t="shared" ref="Q11:Q25" si="4">+ROUND(O11*19%,0)</f>
        <v>0</v>
      </c>
      <c r="R11" s="11">
        <f t="shared" ref="R11:R25" si="5">+ROUND(P11*19%,0)</f>
        <v>0</v>
      </c>
      <c r="S11" s="11">
        <f t="shared" ref="S11:S25" si="6">+M11+Q11</f>
        <v>0</v>
      </c>
      <c r="T11" s="11">
        <f t="shared" ref="T11:T25" si="7">+N11+R11</f>
        <v>0</v>
      </c>
      <c r="U11" s="5"/>
      <c r="V11" s="5"/>
      <c r="W11" s="5"/>
      <c r="X11" s="5"/>
      <c r="Y11" s="5"/>
      <c r="Z11" s="5"/>
    </row>
    <row r="12" spans="1:27" ht="57" customHeight="1" x14ac:dyDescent="0.25">
      <c r="A12" s="9">
        <v>3</v>
      </c>
      <c r="B12" s="10" t="s">
        <v>9</v>
      </c>
      <c r="C12" s="33">
        <v>1</v>
      </c>
      <c r="D12" s="31">
        <v>3744057</v>
      </c>
      <c r="E12" s="19">
        <v>4416562</v>
      </c>
      <c r="F12" s="19">
        <v>3777084</v>
      </c>
      <c r="G12" s="19">
        <v>4416562</v>
      </c>
      <c r="H12" s="20">
        <v>0.08</v>
      </c>
      <c r="I12" s="49"/>
      <c r="J12" s="11"/>
      <c r="K12" s="11"/>
      <c r="L12" s="22"/>
      <c r="M12" s="11">
        <f t="shared" si="2"/>
        <v>0</v>
      </c>
      <c r="N12" s="11">
        <f t="shared" si="3"/>
        <v>0</v>
      </c>
      <c r="O12" s="11">
        <f t="shared" si="0"/>
        <v>0</v>
      </c>
      <c r="P12" s="11">
        <f t="shared" si="1"/>
        <v>0</v>
      </c>
      <c r="Q12" s="11">
        <f t="shared" si="4"/>
        <v>0</v>
      </c>
      <c r="R12" s="11">
        <f t="shared" si="5"/>
        <v>0</v>
      </c>
      <c r="S12" s="11">
        <f t="shared" si="6"/>
        <v>0</v>
      </c>
      <c r="T12" s="11">
        <f t="shared" si="7"/>
        <v>0</v>
      </c>
      <c r="U12" s="5"/>
      <c r="V12" s="5"/>
      <c r="W12" s="5"/>
      <c r="X12" s="5"/>
      <c r="Y12" s="5"/>
      <c r="Z12" s="5"/>
    </row>
    <row r="13" spans="1:27" ht="57" customHeight="1" x14ac:dyDescent="0.25">
      <c r="A13" s="9">
        <v>4</v>
      </c>
      <c r="B13" s="10" t="s">
        <v>10</v>
      </c>
      <c r="C13" s="33">
        <v>1</v>
      </c>
      <c r="D13" s="31">
        <v>4066821</v>
      </c>
      <c r="E13" s="19">
        <v>4761507</v>
      </c>
      <c r="F13" s="19">
        <v>4102695</v>
      </c>
      <c r="G13" s="19">
        <v>4761507</v>
      </c>
      <c r="H13" s="20">
        <v>0.08</v>
      </c>
      <c r="I13" s="49"/>
      <c r="J13" s="11"/>
      <c r="K13" s="11"/>
      <c r="L13" s="22"/>
      <c r="M13" s="11">
        <f t="shared" si="2"/>
        <v>0</v>
      </c>
      <c r="N13" s="11">
        <f t="shared" si="3"/>
        <v>0</v>
      </c>
      <c r="O13" s="11">
        <f t="shared" si="0"/>
        <v>0</v>
      </c>
      <c r="P13" s="11">
        <f t="shared" si="1"/>
        <v>0</v>
      </c>
      <c r="Q13" s="11">
        <f t="shared" si="4"/>
        <v>0</v>
      </c>
      <c r="R13" s="11">
        <f t="shared" si="5"/>
        <v>0</v>
      </c>
      <c r="S13" s="11">
        <f t="shared" si="6"/>
        <v>0</v>
      </c>
      <c r="T13" s="11">
        <f t="shared" si="7"/>
        <v>0</v>
      </c>
      <c r="U13" s="5"/>
      <c r="V13" s="5"/>
      <c r="W13" s="5"/>
      <c r="X13" s="5"/>
      <c r="Y13" s="5"/>
      <c r="Z13" s="5"/>
    </row>
    <row r="14" spans="1:27" ht="57" customHeight="1" x14ac:dyDescent="0.25">
      <c r="A14" s="9">
        <v>5</v>
      </c>
      <c r="B14" s="10" t="s">
        <v>11</v>
      </c>
      <c r="C14" s="33">
        <v>1</v>
      </c>
      <c r="D14" s="31">
        <v>3873164</v>
      </c>
      <c r="E14" s="19">
        <v>4394095</v>
      </c>
      <c r="F14" s="19">
        <v>3907328</v>
      </c>
      <c r="G14" s="19">
        <v>4394095</v>
      </c>
      <c r="H14" s="20">
        <v>0.08</v>
      </c>
      <c r="I14" s="49"/>
      <c r="J14" s="11"/>
      <c r="K14" s="11"/>
      <c r="L14" s="22"/>
      <c r="M14" s="11">
        <f t="shared" si="2"/>
        <v>0</v>
      </c>
      <c r="N14" s="11">
        <f t="shared" si="3"/>
        <v>0</v>
      </c>
      <c r="O14" s="11">
        <f t="shared" si="0"/>
        <v>0</v>
      </c>
      <c r="P14" s="11">
        <f t="shared" si="1"/>
        <v>0</v>
      </c>
      <c r="Q14" s="11">
        <f t="shared" si="4"/>
        <v>0</v>
      </c>
      <c r="R14" s="11">
        <f t="shared" si="5"/>
        <v>0</v>
      </c>
      <c r="S14" s="11">
        <f t="shared" si="6"/>
        <v>0</v>
      </c>
      <c r="T14" s="11">
        <f t="shared" si="7"/>
        <v>0</v>
      </c>
      <c r="U14" s="5"/>
      <c r="V14" s="5"/>
      <c r="W14" s="5"/>
      <c r="X14" s="5"/>
      <c r="Y14" s="5"/>
      <c r="Z14" s="5"/>
    </row>
    <row r="15" spans="1:27" ht="57" customHeight="1" x14ac:dyDescent="0.25">
      <c r="A15" s="9">
        <v>6</v>
      </c>
      <c r="B15" s="10" t="s">
        <v>12</v>
      </c>
      <c r="C15" s="33">
        <v>1</v>
      </c>
      <c r="D15" s="31">
        <v>3873164</v>
      </c>
      <c r="E15" s="19">
        <v>4519845</v>
      </c>
      <c r="F15" s="19">
        <v>3907328</v>
      </c>
      <c r="G15" s="19">
        <v>4519845</v>
      </c>
      <c r="H15" s="20">
        <v>0.08</v>
      </c>
      <c r="I15" s="49"/>
      <c r="J15" s="11"/>
      <c r="K15" s="11"/>
      <c r="L15" s="22"/>
      <c r="M15" s="11">
        <f t="shared" si="2"/>
        <v>0</v>
      </c>
      <c r="N15" s="11">
        <f t="shared" si="3"/>
        <v>0</v>
      </c>
      <c r="O15" s="11">
        <f t="shared" si="0"/>
        <v>0</v>
      </c>
      <c r="P15" s="11">
        <f t="shared" si="1"/>
        <v>0</v>
      </c>
      <c r="Q15" s="11">
        <f t="shared" si="4"/>
        <v>0</v>
      </c>
      <c r="R15" s="11">
        <f t="shared" si="5"/>
        <v>0</v>
      </c>
      <c r="S15" s="11">
        <f t="shared" si="6"/>
        <v>0</v>
      </c>
      <c r="T15" s="11">
        <f t="shared" si="7"/>
        <v>0</v>
      </c>
      <c r="U15" s="5"/>
      <c r="V15" s="5"/>
      <c r="W15" s="5"/>
      <c r="X15" s="5"/>
      <c r="Y15" s="5"/>
      <c r="Z15" s="5"/>
    </row>
    <row r="16" spans="1:27" ht="57" customHeight="1" x14ac:dyDescent="0.25">
      <c r="A16" s="9">
        <v>7</v>
      </c>
      <c r="B16" s="10" t="s">
        <v>13</v>
      </c>
      <c r="C16" s="33">
        <v>1</v>
      </c>
      <c r="D16" s="31">
        <v>4389585</v>
      </c>
      <c r="E16" s="19">
        <v>5104170</v>
      </c>
      <c r="F16" s="19">
        <v>4428305</v>
      </c>
      <c r="G16" s="19">
        <v>5104170</v>
      </c>
      <c r="H16" s="20">
        <v>0.08</v>
      </c>
      <c r="I16" s="49"/>
      <c r="J16" s="11"/>
      <c r="K16" s="11"/>
      <c r="L16" s="22"/>
      <c r="M16" s="11">
        <f t="shared" si="2"/>
        <v>0</v>
      </c>
      <c r="N16" s="11">
        <f t="shared" si="3"/>
        <v>0</v>
      </c>
      <c r="O16" s="11">
        <f t="shared" si="0"/>
        <v>0</v>
      </c>
      <c r="P16" s="11">
        <f t="shared" si="1"/>
        <v>0</v>
      </c>
      <c r="Q16" s="11">
        <f t="shared" si="4"/>
        <v>0</v>
      </c>
      <c r="R16" s="11">
        <f t="shared" si="5"/>
        <v>0</v>
      </c>
      <c r="S16" s="11">
        <f t="shared" si="6"/>
        <v>0</v>
      </c>
      <c r="T16" s="11">
        <f t="shared" si="7"/>
        <v>0</v>
      </c>
      <c r="U16" s="5"/>
      <c r="V16" s="5"/>
      <c r="W16" s="5"/>
      <c r="X16" s="5"/>
      <c r="Y16" s="5"/>
      <c r="Z16" s="5"/>
    </row>
    <row r="17" spans="1:26" ht="57" customHeight="1" x14ac:dyDescent="0.25">
      <c r="A17" s="9">
        <v>8</v>
      </c>
      <c r="B17" s="10" t="s">
        <v>14</v>
      </c>
      <c r="C17" s="33">
        <v>1</v>
      </c>
      <c r="D17" s="31">
        <v>4470874</v>
      </c>
      <c r="E17" s="19">
        <v>5276607</v>
      </c>
      <c r="F17" s="19">
        <v>4510311</v>
      </c>
      <c r="G17" s="19">
        <v>5276607</v>
      </c>
      <c r="H17" s="20">
        <v>0.1</v>
      </c>
      <c r="I17" s="49"/>
      <c r="J17" s="11"/>
      <c r="K17" s="11"/>
      <c r="L17" s="22"/>
      <c r="M17" s="11">
        <f t="shared" si="2"/>
        <v>0</v>
      </c>
      <c r="N17" s="11">
        <f t="shared" si="3"/>
        <v>0</v>
      </c>
      <c r="O17" s="11">
        <f t="shared" si="0"/>
        <v>0</v>
      </c>
      <c r="P17" s="11">
        <f t="shared" si="1"/>
        <v>0</v>
      </c>
      <c r="Q17" s="11">
        <f t="shared" si="4"/>
        <v>0</v>
      </c>
      <c r="R17" s="11">
        <f t="shared" si="5"/>
        <v>0</v>
      </c>
      <c r="S17" s="11">
        <f t="shared" si="6"/>
        <v>0</v>
      </c>
      <c r="T17" s="11">
        <f t="shared" si="7"/>
        <v>0</v>
      </c>
      <c r="U17" s="5"/>
      <c r="V17" s="5"/>
      <c r="W17" s="5"/>
      <c r="X17" s="5"/>
      <c r="Y17" s="5"/>
      <c r="Z17" s="5"/>
    </row>
    <row r="18" spans="1:26" ht="57" customHeight="1" x14ac:dyDescent="0.25">
      <c r="A18" s="9">
        <v>9</v>
      </c>
      <c r="B18" s="10" t="s">
        <v>15</v>
      </c>
      <c r="C18" s="33">
        <v>1</v>
      </c>
      <c r="D18" s="31">
        <v>5971126</v>
      </c>
      <c r="E18" s="19">
        <v>6496767</v>
      </c>
      <c r="F18" s="19">
        <v>6023797</v>
      </c>
      <c r="G18" s="19">
        <v>6496767</v>
      </c>
      <c r="H18" s="20">
        <v>0.11</v>
      </c>
      <c r="I18" s="49"/>
      <c r="J18" s="11"/>
      <c r="K18" s="11"/>
      <c r="L18" s="22"/>
      <c r="M18" s="11">
        <f t="shared" si="2"/>
        <v>0</v>
      </c>
      <c r="N18" s="11">
        <f t="shared" si="3"/>
        <v>0</v>
      </c>
      <c r="O18" s="11">
        <f t="shared" si="0"/>
        <v>0</v>
      </c>
      <c r="P18" s="11">
        <f t="shared" si="1"/>
        <v>0</v>
      </c>
      <c r="Q18" s="11">
        <f t="shared" si="4"/>
        <v>0</v>
      </c>
      <c r="R18" s="11">
        <f t="shared" si="5"/>
        <v>0</v>
      </c>
      <c r="S18" s="11">
        <f t="shared" si="6"/>
        <v>0</v>
      </c>
      <c r="T18" s="11">
        <f t="shared" si="7"/>
        <v>0</v>
      </c>
      <c r="U18" s="5"/>
      <c r="V18" s="5"/>
      <c r="W18" s="5"/>
      <c r="X18" s="5"/>
      <c r="Y18" s="5"/>
      <c r="Z18" s="5"/>
    </row>
    <row r="19" spans="1:26" ht="57" customHeight="1" x14ac:dyDescent="0.25">
      <c r="A19" s="9">
        <v>10</v>
      </c>
      <c r="B19" s="10" t="s">
        <v>16</v>
      </c>
      <c r="C19" s="33">
        <v>1</v>
      </c>
      <c r="D19" s="31">
        <v>13215411</v>
      </c>
      <c r="E19" s="19">
        <v>13987424</v>
      </c>
      <c r="F19" s="19">
        <v>13215411</v>
      </c>
      <c r="G19" s="19">
        <v>13987424</v>
      </c>
      <c r="H19" s="20">
        <v>0.1</v>
      </c>
      <c r="I19" s="49"/>
      <c r="J19" s="11"/>
      <c r="K19" s="11"/>
      <c r="L19" s="22"/>
      <c r="M19" s="11">
        <f t="shared" si="2"/>
        <v>0</v>
      </c>
      <c r="N19" s="11">
        <f t="shared" si="3"/>
        <v>0</v>
      </c>
      <c r="O19" s="11">
        <f t="shared" si="0"/>
        <v>0</v>
      </c>
      <c r="P19" s="11">
        <f t="shared" si="1"/>
        <v>0</v>
      </c>
      <c r="Q19" s="11">
        <f t="shared" si="4"/>
        <v>0</v>
      </c>
      <c r="R19" s="11">
        <f t="shared" si="5"/>
        <v>0</v>
      </c>
      <c r="S19" s="11">
        <f t="shared" si="6"/>
        <v>0</v>
      </c>
      <c r="T19" s="11">
        <f t="shared" si="7"/>
        <v>0</v>
      </c>
      <c r="U19" s="5"/>
      <c r="V19" s="5"/>
      <c r="W19" s="5"/>
      <c r="X19" s="5"/>
      <c r="Y19" s="5"/>
      <c r="Z19" s="5"/>
    </row>
    <row r="20" spans="1:26" ht="57" customHeight="1" x14ac:dyDescent="0.25">
      <c r="A20" s="9">
        <v>11</v>
      </c>
      <c r="B20" s="10" t="s">
        <v>17</v>
      </c>
      <c r="C20" s="33">
        <v>1</v>
      </c>
      <c r="D20" s="31">
        <v>12975131</v>
      </c>
      <c r="E20" s="19">
        <v>13611793</v>
      </c>
      <c r="F20" s="19">
        <v>12975131</v>
      </c>
      <c r="G20" s="19">
        <v>13611793</v>
      </c>
      <c r="H20" s="20">
        <v>0.08</v>
      </c>
      <c r="I20" s="49"/>
      <c r="J20" s="11"/>
      <c r="K20" s="11"/>
      <c r="L20" s="22"/>
      <c r="M20" s="11">
        <f t="shared" si="2"/>
        <v>0</v>
      </c>
      <c r="N20" s="11">
        <f t="shared" si="3"/>
        <v>0</v>
      </c>
      <c r="O20" s="11">
        <f t="shared" si="0"/>
        <v>0</v>
      </c>
      <c r="P20" s="11">
        <f t="shared" si="1"/>
        <v>0</v>
      </c>
      <c r="Q20" s="11">
        <f t="shared" si="4"/>
        <v>0</v>
      </c>
      <c r="R20" s="11">
        <f t="shared" si="5"/>
        <v>0</v>
      </c>
      <c r="S20" s="11">
        <f t="shared" si="6"/>
        <v>0</v>
      </c>
      <c r="T20" s="11">
        <f t="shared" si="7"/>
        <v>0</v>
      </c>
      <c r="U20" s="5"/>
      <c r="V20" s="5"/>
      <c r="W20" s="5"/>
      <c r="X20" s="5"/>
      <c r="Y20" s="5"/>
      <c r="Z20" s="5"/>
    </row>
    <row r="21" spans="1:26" ht="42" customHeight="1" x14ac:dyDescent="0.25">
      <c r="A21" s="70" t="s">
        <v>43</v>
      </c>
      <c r="B21" s="69"/>
      <c r="C21" s="69"/>
      <c r="D21" s="69"/>
      <c r="E21" s="69"/>
      <c r="F21" s="69"/>
      <c r="G21" s="69"/>
      <c r="H21" s="69"/>
      <c r="I21" s="49"/>
      <c r="J21" s="71"/>
      <c r="K21" s="72"/>
      <c r="L21" s="72"/>
      <c r="M21" s="72"/>
      <c r="N21" s="72"/>
      <c r="O21" s="72"/>
      <c r="P21" s="72"/>
      <c r="Q21" s="72"/>
      <c r="R21" s="72"/>
      <c r="S21" s="72"/>
      <c r="T21" s="73"/>
      <c r="U21" s="5"/>
      <c r="V21" s="5"/>
      <c r="W21" s="5"/>
      <c r="X21" s="5"/>
      <c r="Y21" s="5"/>
      <c r="Z21" s="5"/>
    </row>
    <row r="22" spans="1:26" ht="57" customHeight="1" x14ac:dyDescent="0.25">
      <c r="A22" s="9">
        <v>1</v>
      </c>
      <c r="B22" s="10" t="s">
        <v>42</v>
      </c>
      <c r="C22" s="33">
        <v>1</v>
      </c>
      <c r="D22" s="43">
        <v>4088339</v>
      </c>
      <c r="E22" s="44">
        <v>5454288</v>
      </c>
      <c r="F22" s="44">
        <v>4124402</v>
      </c>
      <c r="G22" s="44">
        <v>5454288</v>
      </c>
      <c r="H22" s="45">
        <v>0.18906612213352647</v>
      </c>
      <c r="I22" s="49"/>
      <c r="J22" s="46"/>
      <c r="K22" s="46"/>
      <c r="L22" s="47"/>
      <c r="M22" s="46">
        <f t="shared" ref="M22:M23" si="8">+ROUND(J22+(J22*L22),0)</f>
        <v>0</v>
      </c>
      <c r="N22" s="46">
        <f t="shared" ref="N22:N23" si="9">+ROUND(K22+(K22*L22),0)</f>
        <v>0</v>
      </c>
      <c r="O22" s="46">
        <f t="shared" ref="O22:O23" si="10">+ROUND(M22*$I$10,0)</f>
        <v>0</v>
      </c>
      <c r="P22" s="46">
        <f t="shared" ref="P22:P23" si="11">+ROUND(N22*$I$10,0)</f>
        <v>0</v>
      </c>
      <c r="Q22" s="46">
        <f t="shared" ref="Q22:Q23" si="12">+ROUND(O22*19%,0)</f>
        <v>0</v>
      </c>
      <c r="R22" s="46">
        <f t="shared" ref="R22:R23" si="13">+ROUND(P22*19%,0)</f>
        <v>0</v>
      </c>
      <c r="S22" s="46">
        <f t="shared" ref="S22:S23" si="14">+M22+Q22</f>
        <v>0</v>
      </c>
      <c r="T22" s="46">
        <f t="shared" ref="T22:T23" si="15">+N22+R22</f>
        <v>0</v>
      </c>
    </row>
    <row r="23" spans="1:26" ht="57" customHeight="1" x14ac:dyDescent="0.25">
      <c r="A23" s="9">
        <v>2</v>
      </c>
      <c r="B23" s="10" t="s">
        <v>41</v>
      </c>
      <c r="C23" s="33">
        <v>1</v>
      </c>
      <c r="D23" s="43">
        <v>4958605</v>
      </c>
      <c r="E23" s="44">
        <v>6078599</v>
      </c>
      <c r="F23" s="44">
        <v>5002345</v>
      </c>
      <c r="G23" s="44">
        <v>6078599</v>
      </c>
      <c r="H23" s="45">
        <v>0.24218495756003419</v>
      </c>
      <c r="I23" s="49"/>
      <c r="J23" s="46"/>
      <c r="K23" s="46"/>
      <c r="L23" s="47"/>
      <c r="M23" s="46">
        <f t="shared" si="8"/>
        <v>0</v>
      </c>
      <c r="N23" s="46">
        <f t="shared" si="9"/>
        <v>0</v>
      </c>
      <c r="O23" s="46">
        <f t="shared" si="10"/>
        <v>0</v>
      </c>
      <c r="P23" s="46">
        <f t="shared" si="11"/>
        <v>0</v>
      </c>
      <c r="Q23" s="46">
        <f t="shared" si="12"/>
        <v>0</v>
      </c>
      <c r="R23" s="46">
        <f t="shared" si="13"/>
        <v>0</v>
      </c>
      <c r="S23" s="46">
        <f t="shared" si="14"/>
        <v>0</v>
      </c>
      <c r="T23" s="46">
        <f t="shared" si="15"/>
        <v>0</v>
      </c>
    </row>
    <row r="24" spans="1:26" ht="57" customHeight="1" x14ac:dyDescent="0.25">
      <c r="A24" s="9">
        <v>3</v>
      </c>
      <c r="B24" s="10" t="s">
        <v>40</v>
      </c>
      <c r="C24" s="33">
        <v>1</v>
      </c>
      <c r="D24" s="43">
        <v>13215411</v>
      </c>
      <c r="E24" s="44">
        <v>13874822</v>
      </c>
      <c r="F24" s="44">
        <v>13215411</v>
      </c>
      <c r="G24" s="44">
        <v>13874822</v>
      </c>
      <c r="H24" s="45">
        <v>0.1</v>
      </c>
      <c r="I24" s="49"/>
      <c r="J24" s="46"/>
      <c r="K24" s="46"/>
      <c r="L24" s="47"/>
      <c r="M24" s="46">
        <f t="shared" si="2"/>
        <v>0</v>
      </c>
      <c r="N24" s="46">
        <f t="shared" si="3"/>
        <v>0</v>
      </c>
      <c r="O24" s="46">
        <f>+ROUND(M24*$I$10,0)</f>
        <v>0</v>
      </c>
      <c r="P24" s="46">
        <f>+ROUND(N24*$I$10,0)</f>
        <v>0</v>
      </c>
      <c r="Q24" s="46">
        <f t="shared" si="4"/>
        <v>0</v>
      </c>
      <c r="R24" s="46">
        <f t="shared" si="5"/>
        <v>0</v>
      </c>
      <c r="S24" s="46">
        <f t="shared" si="6"/>
        <v>0</v>
      </c>
      <c r="T24" s="46">
        <f t="shared" si="7"/>
        <v>0</v>
      </c>
    </row>
    <row r="25" spans="1:26" ht="55.5" customHeight="1" x14ac:dyDescent="0.25">
      <c r="A25" s="9">
        <v>4</v>
      </c>
      <c r="B25" s="15" t="s">
        <v>39</v>
      </c>
      <c r="C25" s="33">
        <v>1</v>
      </c>
      <c r="D25" s="43">
        <v>13335551</v>
      </c>
      <c r="E25" s="44">
        <v>14370922</v>
      </c>
      <c r="F25" s="44">
        <v>13335551</v>
      </c>
      <c r="G25" s="44">
        <v>14370922</v>
      </c>
      <c r="H25" s="45">
        <v>0.1070612912072378</v>
      </c>
      <c r="I25" s="50"/>
      <c r="J25" s="46"/>
      <c r="K25" s="46"/>
      <c r="L25" s="47"/>
      <c r="M25" s="46">
        <f t="shared" si="2"/>
        <v>0</v>
      </c>
      <c r="N25" s="46">
        <f>+ROUND((K25*L25)+K25,0)</f>
        <v>0</v>
      </c>
      <c r="O25" s="46">
        <f>+ROUND(M25*$I$10,0)</f>
        <v>0</v>
      </c>
      <c r="P25" s="46">
        <f>+ROUND(N25*$I$10,0)</f>
        <v>0</v>
      </c>
      <c r="Q25" s="46">
        <f t="shared" si="4"/>
        <v>0</v>
      </c>
      <c r="R25" s="46">
        <f t="shared" si="5"/>
        <v>0</v>
      </c>
      <c r="S25" s="46">
        <f t="shared" si="6"/>
        <v>0</v>
      </c>
      <c r="T25" s="46">
        <f t="shared" si="7"/>
        <v>0</v>
      </c>
    </row>
    <row r="26" spans="1:26" ht="9.75" customHeight="1" thickBot="1" x14ac:dyDescent="0.3">
      <c r="A26" s="6"/>
      <c r="B26" s="3"/>
      <c r="C26" s="23"/>
      <c r="D26" s="3"/>
      <c r="E26" s="3"/>
      <c r="F26" s="3"/>
      <c r="G26" s="3"/>
      <c r="H26" s="3"/>
      <c r="I26" s="3"/>
      <c r="J26" s="3"/>
      <c r="K26" s="3"/>
      <c r="L26" s="3"/>
      <c r="M26" s="3"/>
      <c r="N26" s="3"/>
      <c r="O26" s="3"/>
      <c r="P26" s="3"/>
      <c r="Q26" s="3"/>
      <c r="R26" s="3"/>
      <c r="S26" s="3"/>
      <c r="T26" s="3"/>
      <c r="U26" s="5"/>
      <c r="V26" s="5"/>
      <c r="W26" s="5"/>
      <c r="X26" s="5"/>
      <c r="Y26" s="5"/>
      <c r="Z26" s="5"/>
    </row>
    <row r="27" spans="1:26" ht="35.25" customHeight="1" thickBot="1" x14ac:dyDescent="0.3">
      <c r="A27" s="66" t="s">
        <v>37</v>
      </c>
      <c r="B27" s="67"/>
      <c r="C27" s="67"/>
      <c r="D27" s="37">
        <f>SUM(D10:D25)</f>
        <v>99536247</v>
      </c>
      <c r="E27" s="37">
        <f t="shared" ref="E27:G27" si="16">SUM(E10:E25)</f>
        <v>111176011</v>
      </c>
      <c r="F27" s="37">
        <f t="shared" si="16"/>
        <v>99949022</v>
      </c>
      <c r="G27" s="37">
        <f t="shared" si="16"/>
        <v>111176011</v>
      </c>
      <c r="H27" s="34"/>
      <c r="I27" s="34"/>
      <c r="J27" s="34"/>
      <c r="K27" s="34"/>
      <c r="L27" s="34"/>
      <c r="M27" s="34"/>
      <c r="N27" s="34"/>
      <c r="O27" s="34"/>
      <c r="P27" s="34"/>
      <c r="Q27" s="34"/>
      <c r="R27" s="34"/>
      <c r="S27" s="35">
        <f>SUM(S10:S25)</f>
        <v>0</v>
      </c>
      <c r="T27" s="36">
        <f>SUM(T10:T25)</f>
        <v>0</v>
      </c>
      <c r="U27" s="5"/>
      <c r="V27" s="5"/>
      <c r="W27" s="5"/>
      <c r="X27" s="5"/>
      <c r="Y27" s="5"/>
      <c r="Z27" s="5"/>
    </row>
    <row r="28" spans="1:26" ht="157.5" customHeight="1" thickBot="1" x14ac:dyDescent="0.3">
      <c r="A28" s="56" t="s">
        <v>22</v>
      </c>
      <c r="B28" s="57"/>
      <c r="C28" s="57"/>
      <c r="D28" s="57"/>
      <c r="E28" s="57"/>
      <c r="F28" s="57"/>
      <c r="G28" s="57"/>
      <c r="H28" s="57"/>
      <c r="I28" s="57"/>
      <c r="J28" s="57"/>
      <c r="K28" s="57"/>
      <c r="L28" s="57"/>
      <c r="M28" s="57"/>
      <c r="N28" s="57"/>
      <c r="O28" s="57"/>
      <c r="P28" s="57"/>
      <c r="Q28" s="57"/>
      <c r="R28" s="57"/>
      <c r="S28" s="57"/>
      <c r="T28" s="58"/>
      <c r="U28" s="5"/>
      <c r="V28" s="5"/>
      <c r="W28" s="5"/>
      <c r="X28" s="5"/>
      <c r="Y28" s="5"/>
      <c r="Z28" s="5"/>
    </row>
    <row r="29" spans="1:26" ht="47.25" customHeight="1" thickBot="1" x14ac:dyDescent="0.3">
      <c r="A29" s="6"/>
      <c r="B29" s="14"/>
      <c r="C29" s="23"/>
      <c r="D29" s="3"/>
      <c r="E29" s="3"/>
      <c r="F29" s="3"/>
      <c r="G29" s="3"/>
      <c r="H29" s="3"/>
      <c r="I29" s="3"/>
      <c r="J29" s="3"/>
      <c r="K29" s="3"/>
      <c r="L29" s="3"/>
      <c r="M29" s="3"/>
      <c r="N29" s="3"/>
      <c r="O29" s="3"/>
      <c r="P29" s="3"/>
      <c r="Q29" s="3"/>
      <c r="R29" s="3"/>
      <c r="S29" s="3"/>
      <c r="T29" s="3"/>
      <c r="U29" s="5"/>
      <c r="V29" s="5"/>
      <c r="W29" s="5"/>
      <c r="X29" s="5"/>
      <c r="Y29" s="5"/>
      <c r="Z29" s="5"/>
    </row>
    <row r="30" spans="1:26" ht="15.75" customHeight="1" x14ac:dyDescent="0.25">
      <c r="A30" s="6"/>
      <c r="B30" s="2" t="s">
        <v>3</v>
      </c>
      <c r="C30" s="26"/>
      <c r="D30" s="3"/>
      <c r="E30" s="3"/>
      <c r="F30" s="3"/>
      <c r="G30" s="3"/>
      <c r="H30" s="3"/>
      <c r="I30" s="3"/>
      <c r="J30" s="3"/>
      <c r="K30" s="3"/>
      <c r="L30" s="3"/>
      <c r="M30" s="3"/>
      <c r="N30" s="3"/>
      <c r="O30" s="3"/>
      <c r="P30" s="3"/>
      <c r="Q30" s="3"/>
      <c r="R30" s="3"/>
      <c r="S30" s="3"/>
      <c r="T30" s="3"/>
      <c r="U30" s="5"/>
      <c r="V30" s="5"/>
      <c r="W30" s="5"/>
      <c r="X30" s="5"/>
      <c r="Y30" s="5"/>
      <c r="Z30" s="5"/>
    </row>
    <row r="31" spans="1:26" ht="17.25" thickBot="1" x14ac:dyDescent="0.3">
      <c r="A31" s="12"/>
      <c r="B31" s="1" t="s">
        <v>0</v>
      </c>
      <c r="C31" s="27"/>
      <c r="D31" s="13"/>
      <c r="E31" s="13"/>
      <c r="F31" s="13"/>
      <c r="G31" s="13"/>
      <c r="H31" s="13"/>
      <c r="I31" s="13"/>
      <c r="J31" s="13"/>
      <c r="K31" s="13"/>
      <c r="L31" s="13"/>
      <c r="M31" s="13"/>
      <c r="N31" s="13"/>
      <c r="O31" s="13"/>
      <c r="P31" s="13"/>
      <c r="Q31" s="13"/>
      <c r="R31" s="13"/>
      <c r="S31" s="13"/>
      <c r="T31" s="13"/>
      <c r="U31" s="5"/>
      <c r="V31" s="5"/>
      <c r="W31" s="5"/>
      <c r="X31" s="5"/>
      <c r="Y31" s="5"/>
      <c r="Z31" s="5"/>
    </row>
    <row r="32" spans="1:26" x14ac:dyDescent="0.25">
      <c r="A32" s="3"/>
      <c r="B32" s="3"/>
      <c r="C32" s="23"/>
      <c r="D32" s="3"/>
      <c r="E32" s="3"/>
      <c r="F32" s="3"/>
      <c r="G32" s="3"/>
      <c r="H32" s="3"/>
      <c r="I32" s="3"/>
      <c r="J32" s="3"/>
      <c r="K32" s="3"/>
      <c r="L32" s="3"/>
      <c r="M32" s="3"/>
      <c r="N32" s="3"/>
      <c r="O32" s="3"/>
      <c r="P32" s="3"/>
      <c r="Q32" s="3"/>
      <c r="R32" s="3"/>
      <c r="S32" s="3"/>
      <c r="T32" s="3"/>
      <c r="U32" s="5"/>
    </row>
  </sheetData>
  <mergeCells count="16">
    <mergeCell ref="I10:I25"/>
    <mergeCell ref="J7:T7"/>
    <mergeCell ref="A1:T1"/>
    <mergeCell ref="A2:T2"/>
    <mergeCell ref="A28:T28"/>
    <mergeCell ref="A3:B3"/>
    <mergeCell ref="A4:B4"/>
    <mergeCell ref="D3:T3"/>
    <mergeCell ref="D4:T4"/>
    <mergeCell ref="A5:T5"/>
    <mergeCell ref="D7:E7"/>
    <mergeCell ref="F7:G7"/>
    <mergeCell ref="A27:C27"/>
    <mergeCell ref="A9:I9"/>
    <mergeCell ref="A21:H21"/>
    <mergeCell ref="J21:T21"/>
  </mergeCells>
  <printOptions horizontalCentered="1"/>
  <pageMargins left="0.70866141732283472" right="0.70866141732283472" top="0.74803149606299213" bottom="0.74803149606299213" header="0.31496062992125984" footer="0.31496062992125984"/>
  <pageSetup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ecomonica</vt:lpstr>
      <vt:lpstr>'Oferta ecomonica'!Área_de_impresión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Enrique Salinas Castro</dc:creator>
  <cp:lastModifiedBy>Lina Andrea Bastidas Cobos</cp:lastModifiedBy>
  <cp:lastPrinted>2023-02-27T15:00:31Z</cp:lastPrinted>
  <dcterms:created xsi:type="dcterms:W3CDTF">2015-10-13T15:22:35Z</dcterms:created>
  <dcterms:modified xsi:type="dcterms:W3CDTF">2024-05-31T22:17:44Z</dcterms:modified>
</cp:coreProperties>
</file>