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D:\LILIANA\Downloads\0. Documentos\"/>
    </mc:Choice>
  </mc:AlternateContent>
  <xr:revisionPtr revIDLastSave="0" documentId="13_ncr:1_{95123F69-FA2F-4AF1-8CA9-2F480D40DD2D}" xr6:coauthVersionLast="47" xr6:coauthVersionMax="47" xr10:uidLastSave="{00000000-0000-0000-0000-000000000000}"/>
  <bookViews>
    <workbookView xWindow="0" yWindow="0" windowWidth="11520" windowHeight="12360" xr2:uid="{21981E82-6D35-4B97-B7C7-10314A644E4E}"/>
  </bookViews>
  <sheets>
    <sheet name="Presupuesto Oficial" sheetId="6" r:id="rId1"/>
    <sheet name="Oferta Economica" sheetId="9"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6" l="1"/>
  <c r="G44" i="9" l="1"/>
  <c r="G43" i="9"/>
  <c r="G42" i="9"/>
  <c r="G41" i="9"/>
  <c r="G39" i="9"/>
  <c r="G38" i="9"/>
  <c r="G37" i="9"/>
  <c r="G36" i="9"/>
  <c r="G34" i="9"/>
  <c r="G25" i="9"/>
  <c r="G23" i="9"/>
  <c r="G21" i="9"/>
  <c r="G20" i="9"/>
  <c r="G19" i="9"/>
  <c r="G18" i="9"/>
  <c r="G17" i="9"/>
  <c r="G16" i="9"/>
  <c r="G17" i="6"/>
  <c r="G25" i="6"/>
  <c r="G23" i="6"/>
  <c r="G45" i="9" l="1"/>
  <c r="G26" i="9"/>
  <c r="G28" i="9" s="1"/>
  <c r="G46" i="9" l="1"/>
  <c r="G48" i="9" s="1"/>
  <c r="G49" i="9" s="1"/>
  <c r="G50" i="9" s="1"/>
  <c r="G34" i="6"/>
  <c r="G36" i="6"/>
  <c r="G20" i="6" l="1"/>
  <c r="G43" i="6"/>
  <c r="G42" i="6"/>
  <c r="G41" i="6"/>
  <c r="G39" i="6"/>
  <c r="G38" i="6"/>
  <c r="G37" i="6"/>
  <c r="G19" i="6"/>
  <c r="G18" i="6"/>
  <c r="G16" i="6"/>
  <c r="G45" i="6" l="1"/>
  <c r="G21" i="6"/>
  <c r="G26" i="6" s="1"/>
  <c r="G28" i="6" l="1"/>
  <c r="G46" i="6" s="1"/>
  <c r="G48" i="6" l="1"/>
  <c r="G49" i="6" s="1"/>
  <c r="G50"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tc={75360793-C26F-45B4-A0A4-54B0595A37D9}</author>
  </authors>
  <commentList>
    <comment ref="B7" authorId="0" shapeId="0" xr:uid="{75360793-C26F-45B4-A0A4-54B0595A37D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tc={75360793-C26F-45B5-A0A4-54B0595A37D9}</author>
  </authors>
  <commentList>
    <comment ref="B7" authorId="0" shapeId="0" xr:uid="{4F080851-6622-4F60-BDE2-21C3A45DE11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<sst xmlns="http://schemas.openxmlformats.org/spreadsheetml/2006/main" count="197" uniqueCount="90">
  <si>
    <t>MINISTERIO DE TRANSPORTE</t>
  </si>
  <si>
    <t>INSTITUTO NACIONAL DE VÍAS</t>
  </si>
  <si>
    <t>INVITACIÓN PÚBLICA</t>
  </si>
  <si>
    <t>PRESUPUESTO OFICIAL</t>
  </si>
  <si>
    <t>PLAZO:</t>
  </si>
  <si>
    <t>CARGO / OFICIO</t>
  </si>
  <si>
    <t>COSTOS</t>
  </si>
  <si>
    <t>PRIMA</t>
  </si>
  <si>
    <t>PARTICIPACIÓN</t>
  </si>
  <si>
    <t>VALOR</t>
  </si>
  <si>
    <t>DE PERSONAL</t>
  </si>
  <si>
    <t>REGIONAL</t>
  </si>
  <si>
    <t>(h-mes)</t>
  </si>
  <si>
    <t>PARCIAL ($)</t>
  </si>
  <si>
    <t>(2)</t>
  </si>
  <si>
    <t>(3)</t>
  </si>
  <si>
    <t>(4)</t>
  </si>
  <si>
    <t xml:space="preserve">COSTOS DIRECTOS DE PERSONAL </t>
  </si>
  <si>
    <t>PERSONAL PROFESIONAL</t>
  </si>
  <si>
    <t>NO MODIFICAR</t>
  </si>
  <si>
    <t>SUBTOTAL COSTOS DE PERSONAL = SUMATORIA DE (5) = (5)</t>
  </si>
  <si>
    <t>FACTOR MULTIPLICADOR (6)</t>
  </si>
  <si>
    <t xml:space="preserve">SUBTOTAL COSTOS DE PERSONAL =  (5) * (6) = (A) </t>
  </si>
  <si>
    <t>CONCEPTO</t>
  </si>
  <si>
    <t>UNIDAD</t>
  </si>
  <si>
    <t>COSTO</t>
  </si>
  <si>
    <t>UTILIZACION</t>
  </si>
  <si>
    <t>($)</t>
  </si>
  <si>
    <t>(7)</t>
  </si>
  <si>
    <t>(8)</t>
  </si>
  <si>
    <t>OTROS COSTOS DIRECTOS</t>
  </si>
  <si>
    <t>VIÁTICOS</t>
  </si>
  <si>
    <t>Viaticos Director y/o Especialistas</t>
  </si>
  <si>
    <t>COSTOS DE ALQUILER DE EQUIPOS Y OFICINA</t>
  </si>
  <si>
    <t>Mes</t>
  </si>
  <si>
    <t>CONDUCTOR CUALQUIERA TIEMPO COMPLETO</t>
  </si>
  <si>
    <t>Según comprobante por mes</t>
  </si>
  <si>
    <t>1500000 POR CONVENIO</t>
  </si>
  <si>
    <t>OTROS COSTOS</t>
  </si>
  <si>
    <t>Transportes aereos y/o terrestres (incluye peajes y combustible)</t>
  </si>
  <si>
    <t>Comunicaciones (telefonía fija y/o celular, fax,correo, internet, etc)</t>
  </si>
  <si>
    <t>Veeduría Técnica Comunitaria</t>
  </si>
  <si>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</si>
  <si>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</si>
  <si>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</si>
  <si>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</si>
  <si>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</si>
  <si>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</si>
  <si>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</si>
  <si>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</si>
  <si>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</si>
  <si>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</si>
  <si>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Nombre del proponente</t>
  </si>
  <si>
    <t>DIRECCIÓN TERRITORIAL ANTIOQUIA</t>
  </si>
  <si>
    <t>3 meses o  hasta 31 de diciembre de 2023</t>
  </si>
  <si>
    <t>GL</t>
  </si>
  <si>
    <t>2.6. Los valores que aparecen mínimos  e inmodificables, no podrán alterarse, de lo contrario, será causal de rechazo.</t>
  </si>
  <si>
    <r>
      <t>((2)+(3))*(4) =</t>
    </r>
    <r>
      <rPr>
        <b/>
        <sz val="10"/>
        <color indexed="12"/>
        <rFont val="Arial Narrow"/>
        <family val="2"/>
      </rPr>
      <t xml:space="preserve"> (5)</t>
    </r>
  </si>
  <si>
    <r>
      <t xml:space="preserve">(7)*(8) = </t>
    </r>
    <r>
      <rPr>
        <b/>
        <sz val="10"/>
        <color rgb="FF00B0F0"/>
        <rFont val="Arial Narrow"/>
        <family val="2"/>
      </rPr>
      <t>(9)</t>
    </r>
  </si>
  <si>
    <r>
      <t xml:space="preserve">SUBTOTAL OTROS COSTOS DIRECTOS = SUMATORIA DE (9) = </t>
    </r>
    <r>
      <rPr>
        <b/>
        <sz val="10"/>
        <color indexed="12"/>
        <rFont val="Arial Narrow"/>
        <family val="2"/>
      </rPr>
      <t>(B)</t>
    </r>
  </si>
  <si>
    <r>
      <t xml:space="preserve">SUBTOTAL COSTOS BASICOS = (A) + (B) = </t>
    </r>
    <r>
      <rPr>
        <b/>
        <sz val="10"/>
        <color indexed="12"/>
        <rFont val="Arial Narrow"/>
        <family val="2"/>
      </rPr>
      <t>(C)</t>
    </r>
  </si>
  <si>
    <r>
      <t xml:space="preserve">PROVISIÓN PARA AJUSTES Y/O FRENTE ADICIONAL = </t>
    </r>
    <r>
      <rPr>
        <b/>
        <sz val="10"/>
        <color indexed="12"/>
        <rFont val="Arial Narrow"/>
        <family val="2"/>
      </rPr>
      <t>D)</t>
    </r>
  </si>
  <si>
    <r>
      <t xml:space="preserve">SUBTOTAL COSTOS BASICOS = (C) + (D) = </t>
    </r>
    <r>
      <rPr>
        <b/>
        <sz val="10"/>
        <color indexed="12"/>
        <rFont val="Arial Narrow"/>
        <family val="2"/>
      </rPr>
      <t>(E)</t>
    </r>
  </si>
  <si>
    <r>
      <t xml:space="preserve">IVA = 19% * (C) = </t>
    </r>
    <r>
      <rPr>
        <b/>
        <sz val="10"/>
        <color indexed="12"/>
        <rFont val="Arial Narrow"/>
        <family val="2"/>
      </rPr>
      <t>(E)</t>
    </r>
  </si>
  <si>
    <t>2.2. Los viáticos se reconocerán según su utilización real y sin superar los topes fijados en el presupuesto de la oferta entregada por el adjudicatario. Se reconoceran viaticos al perosnal con dedicación parcial  que realicen desplazamientos al lugar de ejecución del proyecto cuando sea requerido, previa autorización del Supervisor del Contrato de Interventoría.</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</si>
  <si>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</si>
  <si>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OBJETO
INTERVENTORÍA PARA EL MEJORAMIENTO Y MANTENIMIENTO DE LA CARRETERA HATILLO - CISNEROS RUTA 62 TRAMO 6205  
PASO URBANO BARBOSA: PR9+0000 - PR9+0700 (Sin incluir el anillo de la Glorieta)
PASO URBANO CISNEROS: PR53+0000 - PR54+1158</t>
  </si>
  <si>
    <t>Director de interventoría</t>
  </si>
  <si>
    <t xml:space="preserve">Ingeniero residente de interventoría </t>
  </si>
  <si>
    <t>Especialista en pavimentos</t>
  </si>
  <si>
    <t xml:space="preserve">Profesional ambiental </t>
  </si>
  <si>
    <t>Profesional de aseguramiento o gestión de la calidad</t>
  </si>
  <si>
    <t xml:space="preserve">Auditor de calidad </t>
  </si>
  <si>
    <t>PERSONAL TECNICO</t>
  </si>
  <si>
    <t>Topógrafo inspector</t>
  </si>
  <si>
    <t>Provisión jornadas 7X24</t>
  </si>
  <si>
    <t>Día</t>
  </si>
  <si>
    <t>Alquiler motocicleta (Incluye peajes y combustible)</t>
  </si>
  <si>
    <t>Equipo completo de topografia</t>
  </si>
  <si>
    <t>Ensayos de laboratorio</t>
  </si>
  <si>
    <t>Oficina/Campamento (incluye dotación y servicios públicos)</t>
  </si>
  <si>
    <t>Edición de informes, papelería, reproducciòn de documentos, planos, fotografías, videos, etc.</t>
  </si>
  <si>
    <t>3 meses</t>
  </si>
  <si>
    <t>VALOR MAXIMO</t>
  </si>
  <si>
    <t xml:space="preserve">2. Para el reconocimiento de los gastos deberá tenerse en cuenta la forma de pago establecida en los estudios previos, la invitación publica y contrato y las indicaciones pertinentes del Manual de Interventoría vigente, o el que lo modifique o sustituya. Se tendrá en cuenta lo siguiente, según corresponda: </t>
  </si>
  <si>
    <t>IP-DT-ANT-005-2024</t>
  </si>
  <si>
    <t>2.10.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</si>
  <si>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2.11. Tener presente el anexo tecnico, puesto que los valores ofertados deben estar contenidos en los rangos establecidos</t>
  </si>
  <si>
    <t>2.12. E Para el reconocimiento del factor multiplicador, el contratista debe certificar el tipo de vinculación laboral del personal; Se podrá aplicar deducciones  cuando aplique lo estipulado en los   MEMORANDOS OAJ 56044 DEL 25/09/2019 y OAJ 62853 del 25/10/2020 expedido por la oficina jurídica del INVIAS.</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</si>
  <si>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establecidos en el anexo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</si>
</sst>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_(* \(#,##0\);_(* &quot;-&quot;_);_(@_)"/>
    <numFmt numFmtId="43" formatCode="_(* #,##0.00_);_(* \(#,##0.00\);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240A]\ * #,##0.00_ ;_-[$$-240A]\ * \-#,##0.00\ ;_-[$$-240A]\ * &quot;-&quot;??_ ;_-@_ "/>
    <numFmt numFmtId="168" formatCode="_ * #,##0.00_ ;_ * \-#,##0.00_ ;_ * &quot;-&quot;??_ ;_ @_ "/>
    <numFmt numFmtId="169" formatCode="#,##0.00_ ;\-#,##0.00\ "/>
    <numFmt numFmtId="170" formatCode="_-&quot;$&quot;\ * #,##0.00_-;\-&quot;$&quot;\ * #,##0.00_-;_-&quot;$&quot;\ * &quot;-&quot;_-;_-@_-"/>
    <numFmt numFmtId="171" formatCode="#,##0.0000"/>
    <numFmt numFmtId="172" formatCode="_(&quot;$&quot;\ * #,##0.00_);_(&quot;$&quot;\ * \(#,##0.00\);_(&quot;$&quot;\ * &quot;-&quot;??_);_(@_)"/>
    <numFmt numFmtId="173" formatCode="#,##0.00_ ;[Red]\-#,##0.00\ "/>
  </numFmts>
  <fonts count="17" x14ac:knownFonts="1">
    <font>
      <sz val="11"/>
      <color theme="1"/>
      <name val="Calibri"/>
      <family val="2"/>
      <scheme val="minor"/>
    </font>
    <font>
      <sz val="11"/>
      <color theme="1"/>
      <name val="Calibri"/>
      <family val="2"/>
      <scheme val="minor"/>
    </font>
    <font>
      <sz val="12"/>
      <color indexed="8"/>
      <name val="Verdana"/>
      <family val="2"/>
    </font>
    <font>
      <sz val="11"/>
      <color theme="1"/>
      <name val="Arial Narrow"/>
      <family val="2"/>
    </font>
    <font>
      <sz val="10"/>
      <name val="Arial"/>
      <family val="2"/>
    </font>
    <font>
      <sz val="11"/>
      <color indexed="8"/>
      <name val="Calibri"/>
      <family val="2"/>
    </font>
    <font>
      <sz val="10"/>
      <name val="Arial Narrow"/>
      <family val="2"/>
    </font>
    <font>
      <sz val="10"/>
      <color theme="0"/>
      <name val="Arial Narrow"/>
      <family val="2"/>
    </font>
    <font>
      <b/>
      <sz val="10"/>
      <color indexed="8"/>
      <name val="Arial Narrow"/>
      <family val="2"/>
    </font>
    <font>
      <b/>
      <sz val="10"/>
      <name val="Arial Narrow"/>
      <family val="2"/>
    </font>
    <font>
      <sz val="10"/>
      <color theme="1"/>
      <name val="Arial Narrow"/>
      <family val="2"/>
    </font>
    <font>
      <sz val="10"/>
      <color indexed="8"/>
      <name val="Arial Narrow"/>
      <family val="2"/>
    </font>
    <font>
      <b/>
      <sz val="10"/>
      <color indexed="12"/>
      <name val="Arial Narrow"/>
      <family val="2"/>
    </font>
    <font>
      <b/>
      <u/>
      <sz val="10"/>
      <name val="Arial Narrow"/>
      <family val="2"/>
    </font>
    <font>
      <b/>
      <sz val="10"/>
      <color rgb="FFFF0000"/>
      <name val="Arial Narrow"/>
      <family val="2"/>
    </font>
    <font>
      <sz val="10"/>
      <color rgb="FFFF0000"/>
      <name val="Arial Narrow"/>
      <family val="2"/>
    </font>
    <font>
      <b/>
      <sz val="10"/>
      <color rgb="FF00B0F0"/>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20">
    <xf numFmtId="0" fontId="0" fillId="0" borderId="0"/>
    <xf numFmtId="165" fontId="1" fillId="0" borderId="0" applyFont="0" applyFill="0" applyBorder="0" applyAlignment="0" applyProtection="0"/>
    <xf numFmtId="164" fontId="1" fillId="0" borderId="0" applyFont="0" applyFill="0" applyBorder="0" applyAlignment="0" applyProtection="0"/>
    <xf numFmtId="0" fontId="2" fillId="0" borderId="0" applyNumberFormat="0" applyFill="0" applyBorder="0" applyProtection="0">
      <alignment vertical="top"/>
    </xf>
    <xf numFmtId="0" fontId="1" fillId="0" borderId="0"/>
    <xf numFmtId="0" fontId="3"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8" fontId="4" fillId="0" borderId="0" applyFont="0" applyFill="0" applyBorder="0" applyAlignment="0" applyProtection="0"/>
    <xf numFmtId="0" fontId="4" fillId="0" borderId="0"/>
    <xf numFmtId="9" fontId="3" fillId="0" borderId="0" applyFont="0" applyFill="0" applyBorder="0" applyAlignment="0" applyProtection="0"/>
    <xf numFmtId="0" fontId="4" fillId="0" borderId="0"/>
    <xf numFmtId="171" fontId="4" fillId="0" borderId="0" applyFont="0" applyFill="0" applyBorder="0" applyAlignment="0" applyProtection="0"/>
    <xf numFmtId="0" fontId="4" fillId="0" borderId="0"/>
    <xf numFmtId="172" fontId="5" fillId="0" borderId="0" applyFont="0" applyFill="0" applyBorder="0" applyAlignment="0" applyProtection="0"/>
    <xf numFmtId="172" fontId="5" fillId="0" borderId="0" applyFont="0" applyFill="0" applyBorder="0" applyAlignment="0" applyProtection="0"/>
    <xf numFmtId="0" fontId="4" fillId="0" borderId="0"/>
    <xf numFmtId="0" fontId="5" fillId="0" borderId="0"/>
    <xf numFmtId="172" fontId="5" fillId="0" borderId="0" applyFont="0" applyFill="0" applyBorder="0" applyAlignment="0" applyProtection="0"/>
    <xf numFmtId="41" fontId="4" fillId="0" borderId="0" applyFont="0" applyFill="0" applyBorder="0" applyAlignment="0" applyProtection="0"/>
  </cellStyleXfs>
  <cellXfs count="185">
    <xf numFmtId="0" fontId="0" fillId="0" borderId="0" xfId="0"/>
    <xf numFmtId="0" fontId="6" fillId="2" borderId="0" xfId="16" applyFont="1" applyFill="1" applyAlignment="1">
      <alignment vertical="center"/>
    </xf>
    <xf numFmtId="0" fontId="6" fillId="0" borderId="0" xfId="16" applyFont="1" applyAlignment="1">
      <alignment vertical="center"/>
    </xf>
    <xf numFmtId="0" fontId="6" fillId="0" borderId="19" xfId="0" applyFont="1" applyBorder="1" applyAlignment="1">
      <alignment horizontal="center" vertical="center"/>
    </xf>
    <xf numFmtId="0" fontId="6" fillId="2" borderId="1" xfId="3" applyFont="1" applyFill="1" applyBorder="1" applyAlignment="1">
      <alignment horizontal="center" vertical="center" wrapText="1"/>
    </xf>
    <xf numFmtId="0" fontId="6" fillId="2" borderId="2" xfId="3" applyFont="1" applyFill="1" applyBorder="1" applyAlignment="1">
      <alignment horizontal="center" vertical="center" wrapText="1"/>
    </xf>
    <xf numFmtId="166" fontId="6" fillId="2" borderId="2" xfId="3" applyNumberFormat="1" applyFont="1" applyFill="1" applyBorder="1" applyAlignment="1">
      <alignment horizontal="justify" vertical="center" wrapText="1"/>
    </xf>
    <xf numFmtId="0" fontId="6" fillId="2" borderId="2" xfId="3" applyFont="1" applyFill="1" applyBorder="1" applyAlignment="1">
      <alignment vertical="center" wrapText="1"/>
    </xf>
    <xf numFmtId="166" fontId="6" fillId="2" borderId="3" xfId="3" applyNumberFormat="1" applyFont="1" applyFill="1" applyBorder="1" applyAlignment="1">
      <alignment vertical="center" wrapText="1"/>
    </xf>
    <xf numFmtId="0" fontId="6" fillId="2" borderId="0" xfId="3" applyFont="1" applyFill="1" applyAlignment="1">
      <alignment vertical="center" wrapText="1"/>
    </xf>
    <xf numFmtId="165" fontId="7" fillId="2" borderId="0" xfId="1" applyFont="1" applyFill="1" applyAlignment="1">
      <alignment vertical="center" wrapText="1"/>
    </xf>
    <xf numFmtId="0" fontId="6" fillId="2" borderId="0" xfId="3" applyFont="1" applyFill="1" applyBorder="1" applyAlignment="1">
      <alignment vertical="center" wrapText="1"/>
    </xf>
    <xf numFmtId="165" fontId="7" fillId="2" borderId="0" xfId="1" applyFont="1" applyFill="1" applyBorder="1" applyAlignment="1">
      <alignment vertical="center" wrapText="1"/>
    </xf>
    <xf numFmtId="0" fontId="10" fillId="0" borderId="0" xfId="0" applyFont="1"/>
    <xf numFmtId="165" fontId="7" fillId="0" borderId="0" xfId="1" applyFont="1" applyFill="1" applyAlignment="1">
      <alignment vertical="center" wrapText="1"/>
    </xf>
    <xf numFmtId="0" fontId="6" fillId="0" borderId="0" xfId="3" applyFont="1" applyFill="1" applyAlignment="1">
      <alignment vertical="center" wrapText="1"/>
    </xf>
    <xf numFmtId="0" fontId="9" fillId="2" borderId="4" xfId="3" applyFont="1" applyFill="1" applyBorder="1" applyAlignment="1">
      <alignment horizontal="center" vertical="center" wrapText="1"/>
    </xf>
    <xf numFmtId="0" fontId="9" fillId="2" borderId="1" xfId="3" applyFont="1" applyFill="1" applyBorder="1" applyAlignment="1">
      <alignment vertical="center" wrapText="1"/>
    </xf>
    <xf numFmtId="0" fontId="11" fillId="2" borderId="2" xfId="3" applyFont="1" applyFill="1" applyBorder="1" applyAlignment="1">
      <alignment vertical="center" wrapText="1"/>
    </xf>
    <xf numFmtId="166" fontId="11" fillId="2" borderId="2" xfId="3" applyNumberFormat="1" applyFont="1" applyFill="1" applyBorder="1" applyAlignment="1">
      <alignment vertical="center" wrapText="1"/>
    </xf>
    <xf numFmtId="166" fontId="11" fillId="2" borderId="3" xfId="3" applyNumberFormat="1" applyFont="1" applyFill="1" applyBorder="1" applyAlignment="1">
      <alignment vertical="center" wrapText="1"/>
    </xf>
    <xf numFmtId="0" fontId="6" fillId="2" borderId="0" xfId="3" applyFont="1" applyFill="1" applyAlignment="1">
      <alignment horizontal="right" vertical="center" wrapText="1"/>
    </xf>
    <xf numFmtId="0" fontId="6" fillId="2" borderId="10" xfId="3" applyFont="1" applyFill="1" applyBorder="1" applyAlignment="1">
      <alignment horizontal="center" vertical="center" wrapText="1"/>
    </xf>
    <xf numFmtId="166" fontId="6" fillId="2" borderId="10" xfId="3" applyNumberFormat="1" applyFont="1" applyFill="1" applyBorder="1" applyAlignment="1">
      <alignment horizontal="center" vertical="center" wrapText="1"/>
    </xf>
    <xf numFmtId="166" fontId="6" fillId="2" borderId="3" xfId="3" applyNumberFormat="1" applyFont="1" applyFill="1" applyBorder="1" applyAlignment="1">
      <alignment horizontal="center" vertical="center" wrapText="1"/>
    </xf>
    <xf numFmtId="0" fontId="7" fillId="2" borderId="0" xfId="3" applyFont="1" applyFill="1" applyAlignment="1">
      <alignment vertical="center" wrapText="1"/>
    </xf>
    <xf numFmtId="0" fontId="6" fillId="2" borderId="7" xfId="3" applyFont="1" applyFill="1" applyBorder="1" applyAlignment="1">
      <alignment horizontal="center" vertical="center" wrapText="1"/>
    </xf>
    <xf numFmtId="166" fontId="6" fillId="2" borderId="7" xfId="3" applyNumberFormat="1" applyFont="1" applyFill="1" applyBorder="1" applyAlignment="1">
      <alignment horizontal="center" vertical="center" wrapText="1"/>
    </xf>
    <xf numFmtId="166" fontId="6" fillId="2" borderId="12" xfId="3" applyNumberFormat="1" applyFont="1" applyFill="1" applyBorder="1" applyAlignment="1">
      <alignment horizontal="center" vertical="center" wrapText="1"/>
    </xf>
    <xf numFmtId="0" fontId="12" fillId="2" borderId="15" xfId="3" quotePrefix="1" applyFont="1" applyFill="1" applyBorder="1" applyAlignment="1">
      <alignment horizontal="center" vertical="center" wrapText="1"/>
    </xf>
    <xf numFmtId="166" fontId="12" fillId="2" borderId="15" xfId="3" quotePrefix="1" applyNumberFormat="1" applyFont="1" applyFill="1" applyBorder="1" applyAlignment="1">
      <alignment horizontal="center" vertical="center" wrapText="1"/>
    </xf>
    <xf numFmtId="0" fontId="6" fillId="2" borderId="5" xfId="6" applyFont="1" applyFill="1" applyBorder="1" applyAlignment="1">
      <alignment horizontal="center" vertical="center" wrapText="1"/>
    </xf>
    <xf numFmtId="0" fontId="9" fillId="2" borderId="16" xfId="3" applyFont="1" applyFill="1" applyBorder="1" applyAlignment="1">
      <alignment vertical="center" wrapText="1"/>
    </xf>
    <xf numFmtId="0" fontId="13" fillId="4" borderId="17" xfId="3" applyFont="1" applyFill="1" applyBorder="1" applyAlignment="1">
      <alignment vertical="center" wrapText="1"/>
    </xf>
    <xf numFmtId="0" fontId="13" fillId="4" borderId="18" xfId="3" applyFont="1" applyFill="1" applyBorder="1" applyAlignment="1">
      <alignment vertical="center" wrapText="1"/>
    </xf>
    <xf numFmtId="0" fontId="6" fillId="5" borderId="19" xfId="3" applyFont="1" applyFill="1" applyBorder="1" applyAlignment="1">
      <alignment horizontal="center" vertical="center" wrapText="1"/>
    </xf>
    <xf numFmtId="0" fontId="9" fillId="6" borderId="8" xfId="3" applyFont="1" applyFill="1" applyBorder="1" applyAlignment="1">
      <alignment vertical="center" wrapText="1"/>
    </xf>
    <xf numFmtId="166" fontId="9" fillId="6" borderId="8" xfId="3" applyNumberFormat="1" applyFont="1" applyFill="1" applyBorder="1" applyAlignment="1">
      <alignment vertical="center" wrapText="1"/>
    </xf>
    <xf numFmtId="166" fontId="9" fillId="6" borderId="20" xfId="3" applyNumberFormat="1" applyFont="1" applyFill="1" applyBorder="1" applyAlignment="1">
      <alignment vertical="center" wrapText="1"/>
    </xf>
    <xf numFmtId="0" fontId="6" fillId="0" borderId="19" xfId="3" applyFont="1" applyBorder="1" applyAlignment="1">
      <alignment horizontal="center" vertical="center" wrapText="1"/>
    </xf>
    <xf numFmtId="0" fontId="6" fillId="0" borderId="8" xfId="7" applyFont="1" applyFill="1" applyBorder="1" applyAlignment="1">
      <alignment vertical="center" wrapText="1"/>
    </xf>
    <xf numFmtId="166" fontId="6" fillId="0" borderId="20" xfId="8" applyNumberFormat="1" applyFont="1" applyBorder="1" applyAlignment="1">
      <alignment horizontal="right" vertical="center" wrapText="1"/>
    </xf>
    <xf numFmtId="2" fontId="6" fillId="0" borderId="8" xfId="6" applyNumberFormat="1" applyFont="1" applyFill="1" applyBorder="1" applyAlignment="1">
      <alignment horizontal="center" vertical="center" wrapText="1"/>
    </xf>
    <xf numFmtId="0" fontId="6" fillId="0" borderId="8" xfId="6" applyFont="1" applyFill="1" applyBorder="1" applyAlignment="1">
      <alignment vertical="center" wrapText="1"/>
    </xf>
    <xf numFmtId="0" fontId="6" fillId="0" borderId="19" xfId="3" applyFont="1" applyFill="1" applyBorder="1" applyAlignment="1">
      <alignment horizontal="center" vertical="center" wrapText="1"/>
    </xf>
    <xf numFmtId="0" fontId="6" fillId="0" borderId="8" xfId="6" applyFont="1" applyFill="1" applyBorder="1" applyAlignment="1">
      <alignment vertical="center"/>
    </xf>
    <xf numFmtId="167" fontId="6" fillId="0" borderId="8" xfId="6" applyNumberFormat="1" applyFont="1" applyFill="1" applyBorder="1" applyAlignment="1">
      <alignment vertical="center" wrapText="1"/>
    </xf>
    <xf numFmtId="167" fontId="6" fillId="0" borderId="8" xfId="9" applyNumberFormat="1" applyFont="1" applyBorder="1" applyAlignment="1">
      <alignment horizontal="center" vertical="center" wrapText="1"/>
    </xf>
    <xf numFmtId="166" fontId="6" fillId="0" borderId="20" xfId="8" applyNumberFormat="1" applyFont="1" applyFill="1" applyBorder="1" applyAlignment="1">
      <alignment horizontal="right" vertical="center" wrapText="1"/>
    </xf>
    <xf numFmtId="0" fontId="6" fillId="0" borderId="0" xfId="3" applyFont="1" applyFill="1" applyAlignment="1">
      <alignment horizontal="right" vertical="center" wrapText="1"/>
    </xf>
    <xf numFmtId="165" fontId="7" fillId="0" borderId="0" xfId="1" applyFont="1" applyFill="1" applyBorder="1" applyAlignment="1">
      <alignment vertical="center" wrapText="1"/>
    </xf>
    <xf numFmtId="165" fontId="7" fillId="0" borderId="0" xfId="1" applyFont="1" applyAlignment="1">
      <alignment vertical="center" wrapText="1"/>
    </xf>
    <xf numFmtId="0" fontId="6" fillId="2" borderId="19" xfId="3" applyFont="1" applyFill="1" applyBorder="1" applyAlignment="1">
      <alignment horizontal="center" vertical="center" wrapText="1"/>
    </xf>
    <xf numFmtId="169" fontId="9" fillId="3" borderId="20" xfId="10" applyNumberFormat="1" applyFont="1" applyFill="1" applyBorder="1" applyAlignment="1">
      <alignment vertical="center" wrapText="1"/>
    </xf>
    <xf numFmtId="170" fontId="6" fillId="2" borderId="0" xfId="2" applyNumberFormat="1" applyFont="1" applyFill="1" applyAlignment="1">
      <alignment vertical="center" wrapText="1"/>
    </xf>
    <xf numFmtId="166" fontId="6" fillId="2" borderId="8" xfId="3" applyNumberFormat="1" applyFont="1" applyFill="1" applyBorder="1" applyAlignment="1">
      <alignment horizontal="center" vertical="center" wrapText="1"/>
    </xf>
    <xf numFmtId="166" fontId="6" fillId="2" borderId="26" xfId="3" applyNumberFormat="1" applyFont="1" applyFill="1" applyBorder="1" applyAlignment="1">
      <alignment horizontal="center" vertical="center" wrapText="1"/>
    </xf>
    <xf numFmtId="166" fontId="6" fillId="2" borderId="20" xfId="3" applyNumberFormat="1" applyFont="1" applyFill="1" applyBorder="1" applyAlignment="1">
      <alignment horizontal="center" vertical="center" wrapText="1"/>
    </xf>
    <xf numFmtId="166" fontId="9" fillId="2" borderId="8" xfId="3" quotePrefix="1" applyNumberFormat="1" applyFont="1" applyFill="1" applyBorder="1" applyAlignment="1">
      <alignment horizontal="center" vertical="center" wrapText="1"/>
    </xf>
    <xf numFmtId="0" fontId="9" fillId="2" borderId="8" xfId="3" quotePrefix="1" applyFont="1" applyFill="1" applyBorder="1" applyAlignment="1">
      <alignment horizontal="center" vertical="center" wrapText="1"/>
    </xf>
    <xf numFmtId="0" fontId="13" fillId="2" borderId="8" xfId="3" applyFont="1" applyFill="1" applyBorder="1" applyAlignment="1">
      <alignment vertical="center" wrapText="1"/>
    </xf>
    <xf numFmtId="166" fontId="13" fillId="2" borderId="8" xfId="3" applyNumberFormat="1" applyFont="1" applyFill="1" applyBorder="1" applyAlignment="1">
      <alignment vertical="center" wrapText="1"/>
    </xf>
    <xf numFmtId="166" fontId="13" fillId="2" borderId="20" xfId="3" applyNumberFormat="1" applyFont="1" applyFill="1" applyBorder="1" applyAlignment="1">
      <alignment vertical="center" wrapText="1"/>
    </xf>
    <xf numFmtId="0" fontId="6" fillId="7" borderId="19" xfId="3" applyFont="1" applyFill="1" applyBorder="1" applyAlignment="1">
      <alignment horizontal="center" vertical="center" wrapText="1"/>
    </xf>
    <xf numFmtId="0" fontId="6" fillId="0" borderId="22" xfId="3" applyFont="1" applyBorder="1" applyAlignment="1">
      <alignment horizontal="center" vertical="center" wrapText="1"/>
    </xf>
    <xf numFmtId="0" fontId="6" fillId="0" borderId="8" xfId="3" applyFont="1" applyBorder="1" applyAlignment="1">
      <alignment vertical="center" wrapText="1"/>
    </xf>
    <xf numFmtId="0" fontId="6" fillId="0" borderId="8" xfId="3" applyFont="1" applyBorder="1" applyAlignment="1">
      <alignment horizontal="center" vertical="center" wrapText="1"/>
    </xf>
    <xf numFmtId="167" fontId="6" fillId="0" borderId="8" xfId="11" applyNumberFormat="1" applyFont="1" applyBorder="1" applyAlignment="1">
      <alignment vertical="center" wrapText="1"/>
    </xf>
    <xf numFmtId="43" fontId="6" fillId="0" borderId="8" xfId="12" applyNumberFormat="1" applyFont="1" applyFill="1" applyBorder="1" applyAlignment="1">
      <alignment vertical="center" wrapText="1"/>
    </xf>
    <xf numFmtId="166" fontId="6" fillId="0" borderId="20" xfId="8" applyNumberFormat="1" applyFont="1" applyBorder="1" applyAlignment="1">
      <alignment vertical="center" wrapText="1"/>
    </xf>
    <xf numFmtId="166" fontId="6" fillId="6" borderId="8" xfId="3" applyNumberFormat="1" applyFont="1" applyFill="1" applyBorder="1" applyAlignment="1">
      <alignment vertical="center" wrapText="1"/>
    </xf>
    <xf numFmtId="2" fontId="6" fillId="6" borderId="8" xfId="3" applyNumberFormat="1" applyFont="1" applyFill="1" applyBorder="1" applyAlignment="1">
      <alignment horizontal="center" vertical="center" wrapText="1"/>
    </xf>
    <xf numFmtId="166" fontId="6" fillId="6" borderId="20" xfId="3" applyNumberFormat="1" applyFont="1" applyFill="1" applyBorder="1" applyAlignment="1">
      <alignment horizontal="center" vertical="center" wrapText="1"/>
    </xf>
    <xf numFmtId="0" fontId="6" fillId="0" borderId="8" xfId="0" applyFont="1" applyBorder="1" applyAlignment="1">
      <alignment horizontal="justify" vertical="center"/>
    </xf>
    <xf numFmtId="0" fontId="6" fillId="0" borderId="8" xfId="0" applyFont="1" applyBorder="1" applyAlignment="1">
      <alignment horizontal="center" vertical="center"/>
    </xf>
    <xf numFmtId="166" fontId="6" fillId="0" borderId="8" xfId="18" applyNumberFormat="1" applyFont="1" applyFill="1" applyBorder="1" applyAlignment="1">
      <alignment horizontal="center" vertical="center"/>
    </xf>
    <xf numFmtId="172" fontId="6" fillId="0" borderId="20" xfId="18" applyFont="1" applyFill="1" applyBorder="1" applyAlignment="1">
      <alignment vertical="center"/>
    </xf>
    <xf numFmtId="0" fontId="6" fillId="0" borderId="22" xfId="3" applyFont="1" applyFill="1" applyBorder="1" applyAlignment="1">
      <alignment horizontal="center" vertical="center" wrapText="1"/>
    </xf>
    <xf numFmtId="0" fontId="6" fillId="0" borderId="8" xfId="3" applyFont="1" applyFill="1" applyBorder="1" applyAlignment="1">
      <alignment horizontal="justify" vertical="center" wrapText="1"/>
    </xf>
    <xf numFmtId="0" fontId="6" fillId="0" borderId="8" xfId="3" applyFont="1" applyFill="1" applyBorder="1" applyAlignment="1">
      <alignment horizontal="center" vertical="center" wrapText="1"/>
    </xf>
    <xf numFmtId="2" fontId="6" fillId="0" borderId="8" xfId="11" applyNumberFormat="1" applyFont="1" applyBorder="1" applyAlignment="1">
      <alignment vertical="center" wrapText="1"/>
    </xf>
    <xf numFmtId="0" fontId="6" fillId="0" borderId="0" xfId="3" applyFont="1" applyFill="1" applyAlignment="1">
      <alignment horizontal="center" vertical="center" wrapText="1"/>
    </xf>
    <xf numFmtId="165" fontId="7" fillId="0" borderId="0" xfId="1" applyFont="1" applyFill="1" applyAlignment="1">
      <alignment horizontal="center" vertical="center" wrapText="1"/>
    </xf>
    <xf numFmtId="0" fontId="6" fillId="2" borderId="0" xfId="3" applyFont="1" applyFill="1" applyAlignment="1">
      <alignment horizontal="center" vertical="center" wrapText="1"/>
    </xf>
    <xf numFmtId="165" fontId="7" fillId="2" borderId="0" xfId="1" applyFont="1" applyFill="1" applyAlignment="1">
      <alignment horizontal="center" vertical="center" wrapText="1"/>
    </xf>
    <xf numFmtId="0" fontId="6" fillId="0" borderId="8" xfId="13" applyFont="1" applyBorder="1" applyAlignment="1">
      <alignment vertical="center" wrapText="1"/>
    </xf>
    <xf numFmtId="0" fontId="6" fillId="0" borderId="8" xfId="13" applyFont="1" applyBorder="1" applyAlignment="1">
      <alignment horizontal="center" vertical="center" wrapText="1"/>
    </xf>
    <xf numFmtId="2" fontId="6" fillId="0" borderId="6" xfId="11" applyNumberFormat="1" applyFont="1" applyBorder="1" applyAlignment="1">
      <alignment vertical="center" wrapText="1"/>
    </xf>
    <xf numFmtId="0" fontId="6" fillId="6" borderId="16" xfId="3" applyFont="1" applyFill="1" applyBorder="1" applyAlignment="1">
      <alignment vertical="center" wrapText="1"/>
    </xf>
    <xf numFmtId="166" fontId="9" fillId="6" borderId="18" xfId="14" applyNumberFormat="1" applyFont="1" applyFill="1" applyBorder="1" applyAlignment="1">
      <alignment vertical="center" wrapText="1"/>
    </xf>
    <xf numFmtId="165" fontId="6" fillId="2" borderId="0" xfId="1" applyFont="1" applyFill="1" applyAlignment="1">
      <alignment vertical="center" wrapText="1"/>
    </xf>
    <xf numFmtId="0" fontId="6" fillId="6" borderId="19" xfId="3" applyFont="1" applyFill="1" applyBorder="1" applyAlignment="1">
      <alignment vertical="center" wrapText="1"/>
    </xf>
    <xf numFmtId="166" fontId="9" fillId="6" borderId="20" xfId="14" applyNumberFormat="1" applyFont="1" applyFill="1" applyBorder="1" applyAlignment="1">
      <alignment vertical="center" wrapText="1"/>
    </xf>
    <xf numFmtId="0" fontId="14" fillId="3" borderId="21" xfId="3" applyFont="1" applyFill="1" applyBorder="1" applyAlignment="1">
      <alignment horizontal="center" vertical="center" wrapText="1"/>
    </xf>
    <xf numFmtId="166" fontId="9" fillId="6" borderId="20" xfId="15" applyNumberFormat="1" applyFont="1" applyFill="1" applyBorder="1" applyAlignment="1">
      <alignment vertical="center" wrapText="1"/>
    </xf>
    <xf numFmtId="0" fontId="6" fillId="6" borderId="28" xfId="3" applyFont="1" applyFill="1" applyBorder="1" applyAlignment="1">
      <alignment vertical="center" wrapText="1"/>
    </xf>
    <xf numFmtId="166" fontId="9" fillId="6" borderId="30" xfId="14" applyNumberFormat="1" applyFont="1" applyFill="1" applyBorder="1" applyAlignment="1">
      <alignment vertical="center" wrapText="1"/>
    </xf>
    <xf numFmtId="165" fontId="6" fillId="2" borderId="0" xfId="1" applyFont="1" applyFill="1" applyAlignment="1">
      <alignment horizontal="center" vertical="center" wrapText="1"/>
    </xf>
    <xf numFmtId="164" fontId="6" fillId="2" borderId="0" xfId="2" applyFont="1" applyFill="1" applyAlignment="1">
      <alignment vertical="center" wrapText="1"/>
    </xf>
    <xf numFmtId="0" fontId="6" fillId="2" borderId="0" xfId="6" applyFont="1" applyFill="1" applyBorder="1" applyAlignment="1">
      <alignment horizontal="left" vertical="center" wrapText="1"/>
    </xf>
    <xf numFmtId="0" fontId="6" fillId="0" borderId="0" xfId="6" applyNumberFormat="1" applyFont="1" applyFill="1" applyBorder="1" applyAlignment="1">
      <alignment horizontal="center" vertical="center" wrapText="1"/>
    </xf>
    <xf numFmtId="0" fontId="6" fillId="0" borderId="0" xfId="6" applyNumberFormat="1" applyFont="1" applyFill="1" applyBorder="1" applyAlignment="1">
      <alignment horizontal="justify" vertical="center" wrapText="1"/>
    </xf>
    <xf numFmtId="0" fontId="6" fillId="0" borderId="0" xfId="6" applyNumberFormat="1" applyFont="1" applyFill="1" applyBorder="1" applyAlignment="1">
      <alignment vertical="center" wrapText="1"/>
    </xf>
    <xf numFmtId="0" fontId="6" fillId="2" borderId="25" xfId="17" applyFont="1" applyFill="1" applyBorder="1" applyAlignment="1">
      <alignment vertical="center"/>
    </xf>
    <xf numFmtId="0" fontId="6" fillId="0" borderId="25" xfId="6" applyNumberFormat="1" applyFont="1" applyFill="1" applyBorder="1" applyAlignment="1">
      <alignment horizontal="center" vertical="center" wrapText="1"/>
    </xf>
    <xf numFmtId="0" fontId="6" fillId="0" borderId="25" xfId="6" applyNumberFormat="1" applyFont="1" applyFill="1" applyBorder="1" applyAlignment="1">
      <alignment horizontal="justify" vertical="center" wrapText="1"/>
    </xf>
    <xf numFmtId="0" fontId="6" fillId="0" borderId="25" xfId="6" applyNumberFormat="1" applyFont="1" applyFill="1" applyBorder="1" applyAlignment="1">
      <alignment vertical="center" wrapText="1"/>
    </xf>
    <xf numFmtId="0" fontId="6" fillId="2" borderId="0" xfId="17" applyFont="1" applyFill="1" applyAlignment="1">
      <alignment horizontal="left" vertical="center"/>
    </xf>
    <xf numFmtId="166" fontId="6" fillId="2" borderId="0" xfId="3" applyNumberFormat="1" applyFont="1" applyFill="1" applyAlignment="1">
      <alignment horizontal="justify" vertical="center" wrapText="1"/>
    </xf>
    <xf numFmtId="166" fontId="6" fillId="2" borderId="0" xfId="3" applyNumberFormat="1" applyFont="1" applyFill="1" applyAlignment="1">
      <alignment vertical="center" wrapText="1"/>
    </xf>
    <xf numFmtId="0" fontId="6" fillId="0" borderId="8" xfId="3" applyFont="1" applyFill="1" applyBorder="1" applyAlignment="1">
      <alignment vertical="center" wrapText="1"/>
    </xf>
    <xf numFmtId="2" fontId="6" fillId="0" borderId="8" xfId="6" applyNumberFormat="1" applyFont="1" applyFill="1" applyBorder="1" applyAlignment="1">
      <alignment horizontal="right" vertical="center" wrapText="1"/>
    </xf>
    <xf numFmtId="0" fontId="15" fillId="2" borderId="0" xfId="3" applyFont="1" applyFill="1" applyAlignment="1">
      <alignment vertical="center" wrapText="1"/>
    </xf>
    <xf numFmtId="0" fontId="7" fillId="0" borderId="0" xfId="3" applyFont="1" applyFill="1" applyAlignment="1">
      <alignment vertical="center" wrapText="1"/>
    </xf>
    <xf numFmtId="0" fontId="14" fillId="0" borderId="0" xfId="6" applyNumberFormat="1" applyFont="1" applyFill="1" applyBorder="1" applyAlignment="1">
      <alignment horizontal="center" vertical="center" wrapText="1"/>
    </xf>
    <xf numFmtId="0" fontId="6" fillId="3" borderId="27" xfId="3" applyFont="1" applyFill="1" applyBorder="1" applyAlignment="1">
      <alignment horizontal="center" vertical="center" wrapText="1"/>
    </xf>
    <xf numFmtId="0" fontId="6" fillId="3" borderId="6" xfId="3" applyFont="1" applyFill="1" applyBorder="1" applyAlignment="1">
      <alignment vertical="center" wrapText="1"/>
    </xf>
    <xf numFmtId="0" fontId="6" fillId="3" borderId="6" xfId="3" applyFont="1" applyFill="1" applyBorder="1" applyAlignment="1">
      <alignment horizontal="center" vertical="center" wrapText="1"/>
    </xf>
    <xf numFmtId="167" fontId="6" fillId="3" borderId="8" xfId="11" applyNumberFormat="1" applyFont="1" applyFill="1" applyBorder="1" applyAlignment="1">
      <alignment vertical="center" wrapText="1"/>
    </xf>
    <xf numFmtId="2" fontId="6" fillId="3" borderId="8" xfId="11" applyNumberFormat="1" applyFont="1" applyFill="1" applyBorder="1" applyAlignment="1">
      <alignment vertical="center" wrapText="1"/>
    </xf>
    <xf numFmtId="166" fontId="6" fillId="3" borderId="20" xfId="8" applyNumberFormat="1" applyFont="1" applyFill="1" applyBorder="1" applyAlignment="1">
      <alignment vertical="center" wrapText="1"/>
    </xf>
    <xf numFmtId="0" fontId="7" fillId="0" borderId="0" xfId="3" applyFont="1" applyFill="1" applyBorder="1" applyAlignment="1">
      <alignment vertical="center" wrapText="1"/>
    </xf>
    <xf numFmtId="0" fontId="6" fillId="5" borderId="28" xfId="3" applyFont="1" applyFill="1" applyBorder="1" applyAlignment="1">
      <alignment horizontal="center" vertical="center" wrapText="1"/>
    </xf>
    <xf numFmtId="166" fontId="9" fillId="6" borderId="30" xfId="8" applyNumberFormat="1" applyFont="1" applyFill="1" applyBorder="1" applyAlignment="1">
      <alignment horizontal="right" vertical="center" wrapText="1"/>
    </xf>
    <xf numFmtId="0" fontId="14" fillId="3" borderId="37" xfId="6" applyNumberFormat="1" applyFont="1" applyFill="1" applyBorder="1" applyAlignment="1">
      <alignment horizontal="center" vertical="center" wrapText="1"/>
    </xf>
    <xf numFmtId="167" fontId="6" fillId="0" borderId="0" xfId="9" applyNumberFormat="1" applyFont="1" applyAlignment="1">
      <alignment horizontal="center" vertical="center" wrapText="1"/>
    </xf>
    <xf numFmtId="2" fontId="6" fillId="0" borderId="0" xfId="6" applyNumberFormat="1" applyFont="1" applyFill="1" applyBorder="1" applyAlignment="1">
      <alignment horizontal="center" vertical="center" wrapText="1"/>
    </xf>
    <xf numFmtId="0" fontId="6" fillId="0" borderId="6" xfId="6" applyFont="1" applyFill="1" applyBorder="1" applyAlignment="1">
      <alignment vertical="center"/>
    </xf>
    <xf numFmtId="167" fontId="6" fillId="0" borderId="39" xfId="6" applyNumberFormat="1" applyFont="1" applyFill="1" applyBorder="1" applyAlignment="1">
      <alignment vertical="center" wrapText="1"/>
    </xf>
    <xf numFmtId="166" fontId="6" fillId="0" borderId="5" xfId="8" applyNumberFormat="1" applyFont="1" applyFill="1" applyBorder="1" applyAlignment="1">
      <alignment horizontal="right" vertical="center" wrapText="1"/>
    </xf>
    <xf numFmtId="166" fontId="9" fillId="6" borderId="8" xfId="8" applyNumberFormat="1" applyFont="1" applyFill="1" applyBorder="1" applyAlignment="1">
      <alignment horizontal="right" vertical="center" wrapText="1"/>
    </xf>
    <xf numFmtId="166" fontId="14" fillId="3" borderId="20" xfId="14" applyNumberFormat="1" applyFont="1" applyFill="1" applyBorder="1" applyAlignment="1">
      <alignment vertical="center" wrapText="1"/>
    </xf>
    <xf numFmtId="166" fontId="4" fillId="0" borderId="8" xfId="19" applyNumberFormat="1" applyFont="1" applyFill="1" applyBorder="1" applyAlignment="1">
      <alignment horizontal="right" vertical="center"/>
    </xf>
    <xf numFmtId="173" fontId="4" fillId="0" borderId="40" xfId="19" applyNumberFormat="1" applyFont="1" applyFill="1" applyBorder="1" applyAlignment="1">
      <alignment horizontal="center" vertical="center"/>
    </xf>
    <xf numFmtId="166" fontId="4" fillId="2" borderId="8" xfId="19" applyNumberFormat="1" applyFont="1" applyFill="1" applyBorder="1" applyAlignment="1">
      <alignment horizontal="right" vertical="center"/>
    </xf>
    <xf numFmtId="173" fontId="4" fillId="2" borderId="40" xfId="19" applyNumberFormat="1" applyFont="1" applyFill="1" applyBorder="1" applyAlignment="1">
      <alignment horizontal="center" vertical="center"/>
    </xf>
    <xf numFmtId="0" fontId="6" fillId="2" borderId="1" xfId="3" applyFont="1" applyFill="1" applyBorder="1" applyAlignment="1">
      <alignment horizontal="center" vertical="center" wrapText="1"/>
    </xf>
    <xf numFmtId="0" fontId="6" fillId="2" borderId="9"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1" xfId="3" applyFont="1" applyFill="1" applyBorder="1" applyAlignment="1">
      <alignment horizontal="center" vertical="center" wrapText="1"/>
    </xf>
    <xf numFmtId="0" fontId="6" fillId="2" borderId="13" xfId="3" applyFont="1" applyFill="1" applyBorder="1" applyAlignment="1">
      <alignment horizontal="center" vertical="center" wrapText="1"/>
    </xf>
    <xf numFmtId="0" fontId="6" fillId="2" borderId="14"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0" xfId="3" applyFont="1" applyFill="1" applyBorder="1" applyAlignment="1">
      <alignment horizontal="center" vertical="center" wrapText="1"/>
    </xf>
    <xf numFmtId="0" fontId="8" fillId="2" borderId="5"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4" xfId="4" applyFont="1" applyFill="1" applyBorder="1" applyAlignment="1">
      <alignment horizontal="center" vertical="center"/>
    </xf>
    <xf numFmtId="0" fontId="9" fillId="2" borderId="0" xfId="4" applyFont="1" applyFill="1" applyAlignment="1">
      <alignment horizontal="center" vertical="center"/>
    </xf>
    <xf numFmtId="0" fontId="9" fillId="2" borderId="5" xfId="4" applyFont="1" applyFill="1" applyBorder="1" applyAlignment="1">
      <alignment horizontal="center" vertical="center"/>
    </xf>
    <xf numFmtId="0" fontId="9" fillId="0" borderId="4" xfId="5" applyFont="1" applyBorder="1" applyAlignment="1">
      <alignment horizontal="center" vertical="center" wrapText="1"/>
    </xf>
    <xf numFmtId="0" fontId="9" fillId="0" borderId="0" xfId="5" applyFont="1" applyAlignment="1">
      <alignment horizontal="center" vertical="center" wrapText="1"/>
    </xf>
    <xf numFmtId="0" fontId="9" fillId="0" borderId="5" xfId="5" applyFont="1" applyBorder="1" applyAlignment="1">
      <alignment horizontal="center" vertical="center" wrapText="1"/>
    </xf>
    <xf numFmtId="0" fontId="9" fillId="2" borderId="13" xfId="5" applyFont="1" applyFill="1" applyBorder="1" applyAlignment="1">
      <alignment horizontal="center" vertical="center" wrapText="1"/>
    </xf>
    <xf numFmtId="0" fontId="9" fillId="2" borderId="35" xfId="5" applyFont="1" applyFill="1" applyBorder="1" applyAlignment="1">
      <alignment horizontal="center" vertical="center" wrapText="1"/>
    </xf>
    <xf numFmtId="0" fontId="9" fillId="2" borderId="36"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0" xfId="5" applyFont="1" applyFill="1" applyAlignment="1">
      <alignment horizontal="center" vertical="center" wrapText="1"/>
    </xf>
    <xf numFmtId="0" fontId="9" fillId="2" borderId="5" xfId="5" applyFont="1" applyFill="1" applyBorder="1" applyAlignment="1">
      <alignment horizontal="center" vertical="center" wrapText="1"/>
    </xf>
    <xf numFmtId="0" fontId="9" fillId="2" borderId="5" xfId="3" applyFont="1" applyFill="1" applyBorder="1" applyAlignment="1">
      <alignment horizontal="center" vertical="center" wrapText="1"/>
    </xf>
    <xf numFmtId="0" fontId="9" fillId="6" borderId="29" xfId="3" applyFont="1" applyFill="1" applyBorder="1" applyAlignment="1">
      <alignment horizontal="left" vertical="center" wrapText="1"/>
    </xf>
    <xf numFmtId="0" fontId="9" fillId="6" borderId="8" xfId="3" applyFont="1" applyFill="1" applyBorder="1" applyAlignment="1">
      <alignment horizontal="left" vertical="center" wrapText="1"/>
    </xf>
    <xf numFmtId="0" fontId="9" fillId="2" borderId="8" xfId="3" applyFont="1" applyFill="1" applyBorder="1" applyAlignment="1">
      <alignment horizontal="left" vertical="center" wrapText="1"/>
    </xf>
    <xf numFmtId="0" fontId="6" fillId="2" borderId="38"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19" xfId="3" applyFont="1" applyFill="1" applyBorder="1" applyAlignment="1">
      <alignment horizontal="center" vertical="center" wrapText="1"/>
    </xf>
    <xf numFmtId="0" fontId="6" fillId="2" borderId="8" xfId="3" applyFont="1" applyFill="1" applyBorder="1" applyAlignment="1">
      <alignment horizontal="center" vertical="center" wrapText="1"/>
    </xf>
    <xf numFmtId="43" fontId="6" fillId="2" borderId="7" xfId="3" applyNumberFormat="1" applyFont="1" applyFill="1" applyBorder="1" applyAlignment="1">
      <alignment horizontal="center" vertical="center" wrapText="1"/>
    </xf>
    <xf numFmtId="43" fontId="6" fillId="2" borderId="8" xfId="3" applyNumberFormat="1" applyFont="1" applyFill="1" applyBorder="1" applyAlignment="1">
      <alignment horizontal="center" vertical="center" wrapText="1"/>
    </xf>
    <xf numFmtId="0" fontId="9" fillId="6" borderId="17" xfId="3" applyFont="1" applyFill="1" applyBorder="1" applyAlignment="1">
      <alignment horizontal="left" vertical="center" wrapText="1"/>
    </xf>
    <xf numFmtId="0" fontId="9" fillId="3" borderId="8" xfId="3" applyFont="1" applyFill="1" applyBorder="1" applyAlignment="1">
      <alignment horizontal="left" vertical="center" wrapText="1"/>
    </xf>
    <xf numFmtId="0" fontId="8" fillId="2" borderId="31" xfId="16" applyFont="1" applyFill="1" applyBorder="1" applyAlignment="1">
      <alignment horizontal="left" vertical="center" wrapText="1"/>
    </xf>
    <xf numFmtId="0" fontId="8" fillId="2" borderId="32" xfId="16" applyFont="1" applyFill="1" applyBorder="1" applyAlignment="1">
      <alignment horizontal="left" vertical="center" wrapText="1"/>
    </xf>
    <xf numFmtId="0" fontId="8" fillId="2" borderId="33" xfId="16" applyFont="1" applyFill="1" applyBorder="1" applyAlignment="1">
      <alignment horizontal="left" vertical="center" wrapText="1"/>
    </xf>
    <xf numFmtId="0" fontId="6" fillId="2" borderId="22" xfId="6" applyFont="1" applyFill="1" applyBorder="1" applyAlignment="1">
      <alignment horizontal="justify" vertical="center" wrapText="1"/>
    </xf>
    <xf numFmtId="0" fontId="6" fillId="2" borderId="23" xfId="6" applyFont="1" applyFill="1" applyBorder="1" applyAlignment="1">
      <alignment horizontal="justify" vertical="center" wrapText="1"/>
    </xf>
    <xf numFmtId="0" fontId="6" fillId="2" borderId="24" xfId="6" applyFont="1" applyFill="1" applyBorder="1" applyAlignment="1">
      <alignment horizontal="justify" vertical="center" wrapText="1"/>
    </xf>
    <xf numFmtId="0" fontId="15" fillId="2" borderId="23" xfId="6" applyFont="1" applyFill="1" applyBorder="1" applyAlignment="1">
      <alignment horizontal="justify" vertical="center" wrapText="1"/>
    </xf>
    <xf numFmtId="0" fontId="15" fillId="2" borderId="24" xfId="6" applyFont="1" applyFill="1" applyBorder="1" applyAlignment="1">
      <alignment horizontal="justify" vertical="center" wrapText="1"/>
    </xf>
    <xf numFmtId="0" fontId="6" fillId="0" borderId="19" xfId="6" applyFont="1" applyFill="1" applyBorder="1" applyAlignment="1">
      <alignment horizontal="justify" vertical="center" wrapText="1"/>
    </xf>
    <xf numFmtId="0" fontId="6" fillId="0" borderId="8" xfId="6" applyFont="1" applyFill="1" applyBorder="1" applyAlignment="1">
      <alignment horizontal="justify" vertical="center" wrapText="1"/>
    </xf>
    <xf numFmtId="0" fontId="6" fillId="0" borderId="20" xfId="6" applyFont="1" applyFill="1" applyBorder="1" applyAlignment="1">
      <alignment horizontal="justify" vertical="center" wrapText="1"/>
    </xf>
    <xf numFmtId="0" fontId="6" fillId="2" borderId="22" xfId="6" applyFont="1" applyFill="1" applyBorder="1" applyAlignment="1">
      <alignment horizontal="left" vertical="center" wrapText="1"/>
    </xf>
    <xf numFmtId="0" fontId="6" fillId="2" borderId="23" xfId="6" applyFont="1" applyFill="1" applyBorder="1" applyAlignment="1">
      <alignment horizontal="left" vertical="center" wrapText="1"/>
    </xf>
    <xf numFmtId="0" fontId="6" fillId="2" borderId="24" xfId="6" applyFont="1" applyFill="1" applyBorder="1" applyAlignment="1">
      <alignment horizontal="left" vertical="center" wrapText="1"/>
    </xf>
    <xf numFmtId="0" fontId="6" fillId="0" borderId="34" xfId="6" applyNumberFormat="1" applyFont="1" applyFill="1" applyBorder="1" applyAlignment="1">
      <alignment horizontal="center" vertical="center" wrapText="1"/>
    </xf>
  </cellXfs>
  <cellStyles count="20">
    <cellStyle name="Millares [0] 2 10" xfId="19" xr:uid="{35BFC5BA-20E4-4ECB-8F85-088C979E8317}"/>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Moneda 3 4 2" xfId="18" xr:uid="{15CBA33A-C01F-4E3B-A7AD-9B72ADAC57A1}"/>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6</xdr:row>
      <xdr:rowOff>31233</xdr:rowOff>
    </xdr:to>
    <xdr:pic>
      <xdr:nvPicPr>
        <xdr:cNvPr id="2" name="Imagen 1">
          <a:extLst>
            <a:ext uri="{FF2B5EF4-FFF2-40B4-BE49-F238E27FC236}">
              <a16:creationId xmlns:a16="http://schemas.microsoft.com/office/drawing/2014/main" id="{095A3FFD-2CA6-4A49-A624-14782B403E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69050</xdr:rowOff>
    </xdr:to>
    <xdr:pic>
      <xdr:nvPicPr>
        <xdr:cNvPr id="3" name="Imagen 2">
          <a:extLst>
            <a:ext uri="{FF2B5EF4-FFF2-40B4-BE49-F238E27FC236}">
              <a16:creationId xmlns:a16="http://schemas.microsoft.com/office/drawing/2014/main" id="{63B77DCD-DA4B-4AE4-91A6-9F2FFBABA99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6</xdr:row>
      <xdr:rowOff>31233</xdr:rowOff>
    </xdr:to>
    <xdr:pic>
      <xdr:nvPicPr>
        <xdr:cNvPr id="2" name="Imagen 1">
          <a:extLst>
            <a:ext uri="{FF2B5EF4-FFF2-40B4-BE49-F238E27FC236}">
              <a16:creationId xmlns:a16="http://schemas.microsoft.com/office/drawing/2014/main" id="{7C1FCF23-94D8-421E-B392-ADAFCDDD71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745609"/>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69050</xdr:rowOff>
    </xdr:to>
    <xdr:pic>
      <xdr:nvPicPr>
        <xdr:cNvPr id="3" name="Imagen 2">
          <a:extLst>
            <a:ext uri="{FF2B5EF4-FFF2-40B4-BE49-F238E27FC236}">
              <a16:creationId xmlns:a16="http://schemas.microsoft.com/office/drawing/2014/main" id="{D059FA96-FC4B-4DD5-947F-4C1C3264005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83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7-18T19:34:55.90" personId="{EC33DE30-7EF4-4980-B41A-1D192562A710}" id="{75360793-C26F-45B4-A0A4-54B0595A37D9}">
    <text>Verificar objeto determinado en los documentos</text>
  </threadedComment>
</ThreadedComments>
</file>

<file path=xl/threadedComments/threadedComment2.xml><?xml version="1.0" encoding="utf-8"?>
<ThreadedComments xmlns="http://schemas.microsoft.com/office/spreadsheetml/2018/threadedcomments" xmlns:x="http://schemas.openxmlformats.org/spreadsheetml/2006/main">
  <threadedComment ref="B7" dT="2023-07-18T19:34:55.90" personId="{EC33DE30-7EF4-4980-B41A-1D192562A710}" id="{75360793-C26F-45B5-A0A4-54B0595A37D9}">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3A915-3E5A-4EE5-9A53-42DF1C70F5AB}">
  <sheetPr>
    <tabColor theme="9" tint="0.39997558519241921"/>
  </sheetPr>
  <dimension ref="A1:GM69"/>
  <sheetViews>
    <sheetView tabSelected="1" topLeftCell="A56" zoomScaleNormal="100" workbookViewId="0">
      <selection activeCell="B64" sqref="B64:G64"/>
    </sheetView>
  </sheetViews>
  <sheetFormatPr baseColWidth="10" defaultColWidth="12.5546875" defaultRowHeight="13.8" x14ac:dyDescent="0.3"/>
  <cols>
    <col min="1" max="1" width="1.88671875" style="9" customWidth="1"/>
    <col min="2" max="2" width="10.33203125" style="83" customWidth="1"/>
    <col min="3" max="3" width="51.33203125" style="83" customWidth="1"/>
    <col min="4" max="4" width="19" style="83" customWidth="1"/>
    <col min="5" max="5" width="15.88671875" style="108" customWidth="1"/>
    <col min="6" max="6" width="13.88671875" style="9" customWidth="1"/>
    <col min="7" max="7" width="25" style="109" customWidth="1"/>
    <col min="8" max="8" width="20.5546875" style="9" customWidth="1"/>
    <col min="9" max="9" width="49.5546875" style="10" customWidth="1"/>
    <col min="10" max="10" width="11.5546875" style="10" customWidth="1"/>
    <col min="11" max="195" width="11.5546875" style="9" customWidth="1"/>
    <col min="196" max="16384" width="12.5546875" style="9"/>
  </cols>
  <sheetData>
    <row r="1" spans="2:195" ht="11.25" customHeight="1" x14ac:dyDescent="0.3">
      <c r="B1" s="4"/>
      <c r="C1" s="5"/>
      <c r="D1" s="5"/>
      <c r="E1" s="6"/>
      <c r="F1" s="7"/>
      <c r="G1" s="8"/>
    </row>
    <row r="2" spans="2:195" x14ac:dyDescent="0.3">
      <c r="B2" s="142" t="s">
        <v>0</v>
      </c>
      <c r="C2" s="143"/>
      <c r="D2" s="143"/>
      <c r="E2" s="143"/>
      <c r="F2" s="143"/>
      <c r="G2" s="144"/>
      <c r="H2" s="11"/>
      <c r="I2" s="12"/>
    </row>
    <row r="3" spans="2:195" x14ac:dyDescent="0.3">
      <c r="B3" s="142" t="s">
        <v>1</v>
      </c>
      <c r="C3" s="143"/>
      <c r="D3" s="143"/>
      <c r="E3" s="143"/>
      <c r="F3" s="143"/>
      <c r="G3" s="144"/>
      <c r="H3" s="145"/>
      <c r="I3" s="145"/>
    </row>
    <row r="4" spans="2:195" x14ac:dyDescent="0.3">
      <c r="B4" s="142" t="s">
        <v>53</v>
      </c>
      <c r="C4" s="143"/>
      <c r="D4" s="143"/>
      <c r="E4" s="143"/>
      <c r="F4" s="143"/>
      <c r="G4" s="144"/>
      <c r="H4" s="145"/>
      <c r="I4" s="145"/>
    </row>
    <row r="5" spans="2:195" x14ac:dyDescent="0.3">
      <c r="B5" s="146" t="s">
        <v>2</v>
      </c>
      <c r="C5" s="147"/>
      <c r="D5" s="147"/>
      <c r="E5" s="147"/>
      <c r="F5" s="147"/>
      <c r="G5" s="148"/>
      <c r="H5" s="13"/>
      <c r="I5" s="12"/>
    </row>
    <row r="6" spans="2:195" x14ac:dyDescent="0.3">
      <c r="B6" s="149" t="s">
        <v>85</v>
      </c>
      <c r="C6" s="150"/>
      <c r="D6" s="150"/>
      <c r="E6" s="150"/>
      <c r="F6" s="150"/>
      <c r="G6" s="151"/>
      <c r="J6" s="14"/>
      <c r="K6" s="15"/>
    </row>
    <row r="7" spans="2:195" ht="70.95" customHeight="1" x14ac:dyDescent="0.3">
      <c r="B7" s="149" t="s">
        <v>66</v>
      </c>
      <c r="C7" s="150"/>
      <c r="D7" s="150"/>
      <c r="E7" s="150"/>
      <c r="F7" s="150"/>
      <c r="G7" s="151"/>
      <c r="H7" s="112"/>
      <c r="J7" s="14"/>
      <c r="K7" s="15"/>
    </row>
    <row r="8" spans="2:195" ht="14.4" thickBot="1" x14ac:dyDescent="0.35">
      <c r="B8" s="152"/>
      <c r="C8" s="153"/>
      <c r="D8" s="153"/>
      <c r="E8" s="153"/>
      <c r="F8" s="153"/>
      <c r="G8" s="154"/>
      <c r="J8" s="14"/>
      <c r="K8" s="15"/>
    </row>
    <row r="9" spans="2:195" ht="27.75" customHeight="1" thickBot="1" x14ac:dyDescent="0.35">
      <c r="B9" s="155" t="s">
        <v>3</v>
      </c>
      <c r="C9" s="156"/>
      <c r="D9" s="157"/>
      <c r="E9" s="16" t="s">
        <v>4</v>
      </c>
      <c r="F9" s="145" t="s">
        <v>82</v>
      </c>
      <c r="G9" s="158"/>
      <c r="J9" s="14"/>
      <c r="K9" s="15"/>
    </row>
    <row r="10" spans="2:195" s="21" customFormat="1" ht="14.25" customHeight="1" thickBot="1" x14ac:dyDescent="0.35">
      <c r="B10" s="17"/>
      <c r="C10" s="18"/>
      <c r="D10" s="18"/>
      <c r="E10" s="19"/>
      <c r="F10" s="18"/>
      <c r="G10" s="20"/>
      <c r="H10" s="9"/>
      <c r="I10" s="10"/>
      <c r="J10" s="10"/>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row>
    <row r="11" spans="2:195" s="21" customFormat="1" ht="13.2" customHeight="1" x14ac:dyDescent="0.3">
      <c r="B11" s="136" t="s">
        <v>5</v>
      </c>
      <c r="C11" s="137"/>
      <c r="D11" s="22" t="s">
        <v>6</v>
      </c>
      <c r="E11" s="23" t="s">
        <v>7</v>
      </c>
      <c r="F11" s="22" t="s">
        <v>8</v>
      </c>
      <c r="G11" s="24" t="s">
        <v>9</v>
      </c>
      <c r="H11" s="25"/>
      <c r="I11" s="10"/>
      <c r="J11" s="10"/>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row>
    <row r="12" spans="2:195" s="21" customFormat="1" ht="14.4" customHeight="1" x14ac:dyDescent="0.3">
      <c r="B12" s="138"/>
      <c r="C12" s="139"/>
      <c r="D12" s="26" t="s">
        <v>10</v>
      </c>
      <c r="E12" s="27" t="s">
        <v>11</v>
      </c>
      <c r="F12" s="26" t="s">
        <v>12</v>
      </c>
      <c r="G12" s="28" t="s">
        <v>13</v>
      </c>
      <c r="H12" s="25"/>
      <c r="I12" s="10"/>
      <c r="J12" s="10"/>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row>
    <row r="13" spans="2:195" s="21" customFormat="1" ht="15" customHeight="1" thickBot="1" x14ac:dyDescent="0.35">
      <c r="B13" s="140"/>
      <c r="C13" s="141"/>
      <c r="D13" s="29" t="s">
        <v>14</v>
      </c>
      <c r="E13" s="30" t="s">
        <v>15</v>
      </c>
      <c r="F13" s="29" t="s">
        <v>16</v>
      </c>
      <c r="G13" s="31" t="s">
        <v>57</v>
      </c>
      <c r="H13" s="25"/>
      <c r="I13" s="10"/>
      <c r="J13" s="10"/>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row>
    <row r="14" spans="2:195" s="21" customFormat="1" ht="14.4" customHeight="1" x14ac:dyDescent="0.3">
      <c r="B14" s="32"/>
      <c r="C14" s="33" t="s">
        <v>17</v>
      </c>
      <c r="D14" s="33"/>
      <c r="E14" s="33"/>
      <c r="F14" s="33"/>
      <c r="G14" s="34"/>
      <c r="H14" s="25"/>
      <c r="I14" s="10"/>
      <c r="J14" s="10"/>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row>
    <row r="15" spans="2:195" s="21" customFormat="1" x14ac:dyDescent="0.3">
      <c r="B15" s="35"/>
      <c r="C15" s="36" t="s">
        <v>18</v>
      </c>
      <c r="D15" s="36"/>
      <c r="E15" s="37"/>
      <c r="F15" s="36"/>
      <c r="G15" s="38"/>
      <c r="H15" s="121"/>
      <c r="I15" s="10"/>
      <c r="J15" s="10"/>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row>
    <row r="16" spans="2:195" s="21" customFormat="1" x14ac:dyDescent="0.3">
      <c r="B16" s="39">
        <v>1</v>
      </c>
      <c r="C16" s="40" t="s">
        <v>67</v>
      </c>
      <c r="D16" s="132">
        <v>5200000</v>
      </c>
      <c r="E16" s="132"/>
      <c r="F16" s="133">
        <v>0.6</v>
      </c>
      <c r="G16" s="41">
        <f>+F16*D16</f>
        <v>3120000</v>
      </c>
      <c r="H16" s="114"/>
      <c r="I16" s="10"/>
      <c r="J16" s="10">
        <v>5500000</v>
      </c>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row>
    <row r="17" spans="2:195" s="21" customFormat="1" x14ac:dyDescent="0.3">
      <c r="B17" s="39">
        <v>1</v>
      </c>
      <c r="C17" s="40" t="s">
        <v>68</v>
      </c>
      <c r="D17" s="132">
        <v>4000000</v>
      </c>
      <c r="E17" s="132">
        <v>200000</v>
      </c>
      <c r="F17" s="133">
        <v>3</v>
      </c>
      <c r="G17" s="41">
        <f>(D17+E17)*F17</f>
        <v>12600000</v>
      </c>
      <c r="H17" s="114"/>
      <c r="I17" s="10"/>
      <c r="J17" s="10"/>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row>
    <row r="18" spans="2:195" s="21" customFormat="1" x14ac:dyDescent="0.3">
      <c r="B18" s="39">
        <v>1</v>
      </c>
      <c r="C18" s="43" t="s">
        <v>69</v>
      </c>
      <c r="D18" s="134">
        <v>5200000</v>
      </c>
      <c r="E18" s="134"/>
      <c r="F18" s="135">
        <v>0.5</v>
      </c>
      <c r="G18" s="41">
        <f t="shared" ref="G18:G21" si="0">+F18*D18</f>
        <v>2600000</v>
      </c>
      <c r="H18" s="114"/>
      <c r="I18" s="10"/>
      <c r="J18" s="10"/>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row>
    <row r="19" spans="2:195" s="21" customFormat="1" x14ac:dyDescent="0.3">
      <c r="B19" s="44">
        <v>1</v>
      </c>
      <c r="C19" s="45" t="s">
        <v>70</v>
      </c>
      <c r="D19" s="132">
        <v>4000000</v>
      </c>
      <c r="E19" s="132"/>
      <c r="F19" s="133">
        <v>0.9</v>
      </c>
      <c r="G19" s="48">
        <f t="shared" si="0"/>
        <v>3600000</v>
      </c>
      <c r="H19" s="114"/>
      <c r="I19" s="10"/>
      <c r="J19" s="10"/>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row>
    <row r="20" spans="2:195" s="49" customFormat="1" x14ac:dyDescent="0.3">
      <c r="B20" s="44">
        <v>1</v>
      </c>
      <c r="C20" s="45" t="s">
        <v>71</v>
      </c>
      <c r="D20" s="132">
        <v>4000000</v>
      </c>
      <c r="E20" s="132"/>
      <c r="F20" s="133">
        <v>0.2</v>
      </c>
      <c r="G20" s="48">
        <f t="shared" si="0"/>
        <v>800000</v>
      </c>
      <c r="H20" s="113"/>
      <c r="I20" s="14"/>
      <c r="J20" s="14"/>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row>
    <row r="21" spans="2:195" s="49" customFormat="1" x14ac:dyDescent="0.3">
      <c r="B21" s="44">
        <v>1</v>
      </c>
      <c r="C21" s="45" t="s">
        <v>72</v>
      </c>
      <c r="D21" s="132">
        <v>4000000</v>
      </c>
      <c r="E21" s="132"/>
      <c r="F21" s="133">
        <v>0.08</v>
      </c>
      <c r="G21" s="48">
        <f t="shared" si="0"/>
        <v>320000</v>
      </c>
      <c r="H21" s="114"/>
      <c r="I21" s="14"/>
      <c r="J21" s="14"/>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row>
    <row r="22" spans="2:195" s="21" customFormat="1" x14ac:dyDescent="0.3">
      <c r="B22" s="35"/>
      <c r="C22" s="36" t="s">
        <v>73</v>
      </c>
      <c r="D22" s="36"/>
      <c r="E22" s="37"/>
      <c r="F22" s="36"/>
      <c r="G22" s="38"/>
      <c r="H22" s="121"/>
      <c r="I22" s="10"/>
      <c r="J22" s="10"/>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row>
    <row r="23" spans="2:195" s="49" customFormat="1" x14ac:dyDescent="0.3">
      <c r="B23" s="44">
        <v>1</v>
      </c>
      <c r="C23" s="45" t="s">
        <v>74</v>
      </c>
      <c r="D23" s="46">
        <v>2000000</v>
      </c>
      <c r="E23" s="47"/>
      <c r="F23" s="42">
        <v>3</v>
      </c>
      <c r="G23" s="48">
        <f t="shared" ref="G23" si="1">+F23*D23</f>
        <v>6000000</v>
      </c>
      <c r="H23" s="113"/>
      <c r="I23" s="14"/>
      <c r="J23" s="14"/>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row>
    <row r="24" spans="2:195" s="21" customFormat="1" x14ac:dyDescent="0.3">
      <c r="B24" s="35"/>
      <c r="C24" s="36" t="s">
        <v>73</v>
      </c>
      <c r="D24" s="36"/>
      <c r="E24" s="37"/>
      <c r="F24" s="36"/>
      <c r="G24" s="37"/>
      <c r="H24" s="121"/>
      <c r="I24" s="10"/>
      <c r="J24" s="10"/>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row>
    <row r="25" spans="2:195" s="49" customFormat="1" x14ac:dyDescent="0.3">
      <c r="B25" s="44">
        <v>1</v>
      </c>
      <c r="C25" s="127" t="s">
        <v>75</v>
      </c>
      <c r="D25" s="128">
        <v>800000</v>
      </c>
      <c r="E25" s="125"/>
      <c r="F25" s="126"/>
      <c r="G25" s="129">
        <f>D25</f>
        <v>800000</v>
      </c>
      <c r="H25" s="113"/>
      <c r="I25" s="14"/>
      <c r="J25" s="14"/>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row>
    <row r="26" spans="2:195" s="21" customFormat="1" ht="14.4" thickBot="1" x14ac:dyDescent="0.35">
      <c r="B26" s="35"/>
      <c r="C26" s="160" t="s">
        <v>20</v>
      </c>
      <c r="D26" s="160"/>
      <c r="E26" s="160"/>
      <c r="F26" s="160"/>
      <c r="G26" s="130">
        <f>SUM(G16:G21,G23,G25)</f>
        <v>29840000</v>
      </c>
      <c r="H26" s="9"/>
      <c r="I26" s="50"/>
      <c r="J26" s="51"/>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row>
    <row r="27" spans="2:195" s="21" customFormat="1" ht="14.4" thickBot="1" x14ac:dyDescent="0.35">
      <c r="B27" s="52"/>
      <c r="C27" s="161" t="s">
        <v>21</v>
      </c>
      <c r="D27" s="161"/>
      <c r="E27" s="161"/>
      <c r="F27" s="161"/>
      <c r="G27" s="53">
        <v>2.36</v>
      </c>
      <c r="H27" s="124" t="s">
        <v>83</v>
      </c>
      <c r="I27" s="10"/>
      <c r="J27" s="10"/>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row>
    <row r="28" spans="2:195" s="21" customFormat="1" ht="14.4" thickBot="1" x14ac:dyDescent="0.35">
      <c r="B28" s="122"/>
      <c r="C28" s="159" t="s">
        <v>22</v>
      </c>
      <c r="D28" s="159"/>
      <c r="E28" s="159"/>
      <c r="F28" s="159"/>
      <c r="G28" s="123">
        <f>+ROUND(G26*G27,0)</f>
        <v>70422400</v>
      </c>
      <c r="H28" s="54"/>
      <c r="I28" s="10"/>
      <c r="J28" s="10"/>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row>
    <row r="29" spans="2:195" s="21" customFormat="1" ht="14.4" customHeight="1" x14ac:dyDescent="0.3">
      <c r="B29" s="162" t="s">
        <v>23</v>
      </c>
      <c r="C29" s="163"/>
      <c r="D29" s="163" t="s">
        <v>24</v>
      </c>
      <c r="E29" s="27" t="s">
        <v>25</v>
      </c>
      <c r="F29" s="166" t="s">
        <v>26</v>
      </c>
      <c r="G29" s="56" t="s">
        <v>9</v>
      </c>
      <c r="H29" s="9"/>
      <c r="I29" s="10"/>
      <c r="J29" s="10"/>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row>
    <row r="30" spans="2:195" s="21" customFormat="1" ht="14.4" customHeight="1" x14ac:dyDescent="0.3">
      <c r="B30" s="164"/>
      <c r="C30" s="165"/>
      <c r="D30" s="165"/>
      <c r="E30" s="55" t="s">
        <v>27</v>
      </c>
      <c r="F30" s="167"/>
      <c r="G30" s="57" t="s">
        <v>13</v>
      </c>
      <c r="H30" s="9"/>
      <c r="I30" s="10"/>
      <c r="J30" s="10"/>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row>
    <row r="31" spans="2:195" s="21" customFormat="1" ht="15" customHeight="1" x14ac:dyDescent="0.3">
      <c r="B31" s="164"/>
      <c r="C31" s="165"/>
      <c r="D31" s="165"/>
      <c r="E31" s="58" t="s">
        <v>28</v>
      </c>
      <c r="F31" s="59" t="s">
        <v>29</v>
      </c>
      <c r="G31" s="57" t="s">
        <v>58</v>
      </c>
      <c r="H31" s="9"/>
      <c r="I31" s="10"/>
      <c r="J31" s="10"/>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row>
    <row r="32" spans="2:195" s="21" customFormat="1" x14ac:dyDescent="0.3">
      <c r="B32" s="52"/>
      <c r="C32" s="60" t="s">
        <v>30</v>
      </c>
      <c r="D32" s="60"/>
      <c r="E32" s="61"/>
      <c r="F32" s="60"/>
      <c r="G32" s="62"/>
      <c r="H32" s="25"/>
      <c r="I32" s="10"/>
      <c r="J32" s="10"/>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row>
    <row r="33" spans="2:195" s="21" customFormat="1" x14ac:dyDescent="0.3">
      <c r="B33" s="63"/>
      <c r="C33" s="36" t="s">
        <v>31</v>
      </c>
      <c r="D33" s="36"/>
      <c r="E33" s="37"/>
      <c r="F33" s="36"/>
      <c r="G33" s="38"/>
      <c r="H33" s="113"/>
      <c r="I33" s="10"/>
      <c r="J33" s="10"/>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row>
    <row r="34" spans="2:195" s="21" customFormat="1" ht="24" customHeight="1" x14ac:dyDescent="0.3">
      <c r="B34" s="64" t="s">
        <v>55</v>
      </c>
      <c r="C34" s="65" t="s">
        <v>32</v>
      </c>
      <c r="D34" s="74" t="s">
        <v>76</v>
      </c>
      <c r="E34" s="67">
        <v>200000</v>
      </c>
      <c r="F34" s="68">
        <v>7</v>
      </c>
      <c r="G34" s="69">
        <f>+F34*E34</f>
        <v>1400000</v>
      </c>
      <c r="H34" s="113"/>
      <c r="I34" s="10"/>
      <c r="J34" s="10"/>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row>
    <row r="35" spans="2:195" s="21" customFormat="1" x14ac:dyDescent="0.3">
      <c r="B35" s="63"/>
      <c r="C35" s="36" t="s">
        <v>33</v>
      </c>
      <c r="D35" s="36"/>
      <c r="E35" s="70"/>
      <c r="F35" s="71"/>
      <c r="G35" s="72"/>
      <c r="H35" s="113"/>
      <c r="I35" s="10"/>
      <c r="J35" s="10"/>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row>
    <row r="36" spans="2:195" s="21" customFormat="1" ht="24" customHeight="1" x14ac:dyDescent="0.3">
      <c r="B36" s="3">
        <v>1</v>
      </c>
      <c r="C36" s="73" t="s">
        <v>77</v>
      </c>
      <c r="D36" s="74" t="s">
        <v>34</v>
      </c>
      <c r="E36" s="75">
        <v>400000</v>
      </c>
      <c r="F36" s="68">
        <v>3</v>
      </c>
      <c r="G36" s="76">
        <f t="shared" ref="G36" si="2">ROUND(F36*E36*B36,0)</f>
        <v>1200000</v>
      </c>
      <c r="H36" s="114"/>
      <c r="I36" s="10"/>
      <c r="J36" s="10"/>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row>
    <row r="37" spans="2:195" s="21" customFormat="1" ht="24" customHeight="1" x14ac:dyDescent="0.3">
      <c r="B37" s="77">
        <v>1</v>
      </c>
      <c r="C37" s="78" t="s">
        <v>78</v>
      </c>
      <c r="D37" s="79" t="s">
        <v>36</v>
      </c>
      <c r="E37" s="67">
        <v>2000000</v>
      </c>
      <c r="F37" s="80">
        <v>2</v>
      </c>
      <c r="G37" s="69">
        <f>+F37*E37</f>
        <v>4000000</v>
      </c>
      <c r="H37" s="114"/>
      <c r="I37" s="10"/>
      <c r="J37" s="10"/>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row>
    <row r="38" spans="2:195" s="21" customFormat="1" ht="24" customHeight="1" x14ac:dyDescent="0.3">
      <c r="B38" s="77">
        <v>1</v>
      </c>
      <c r="C38" s="78" t="s">
        <v>79</v>
      </c>
      <c r="D38" s="79" t="s">
        <v>36</v>
      </c>
      <c r="E38" s="67">
        <v>500000</v>
      </c>
      <c r="F38" s="80">
        <v>2</v>
      </c>
      <c r="G38" s="69">
        <f>+F38*E38</f>
        <v>1000000</v>
      </c>
      <c r="H38" s="113"/>
      <c r="I38" s="10"/>
      <c r="J38" s="10" t="s">
        <v>35</v>
      </c>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row>
    <row r="39" spans="2:195" s="21" customFormat="1" ht="24" customHeight="1" x14ac:dyDescent="0.3">
      <c r="B39" s="77">
        <v>1</v>
      </c>
      <c r="C39" s="110" t="s">
        <v>80</v>
      </c>
      <c r="D39" s="79" t="s">
        <v>36</v>
      </c>
      <c r="E39" s="67">
        <v>600000</v>
      </c>
      <c r="F39" s="111">
        <v>3</v>
      </c>
      <c r="G39" s="69">
        <f>+F39*E39</f>
        <v>1800000</v>
      </c>
      <c r="H39" s="113"/>
      <c r="I39" s="10"/>
      <c r="J39" s="10" t="s">
        <v>37</v>
      </c>
      <c r="K39" s="9"/>
      <c r="L39" s="9"/>
      <c r="M39" s="9"/>
      <c r="N39" s="9"/>
      <c r="O39" s="9"/>
      <c r="P39" s="15"/>
      <c r="Q39" s="15"/>
      <c r="R39" s="15"/>
      <c r="S39" s="15"/>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row>
    <row r="40" spans="2:195" s="21" customFormat="1" x14ac:dyDescent="0.3">
      <c r="B40" s="63"/>
      <c r="C40" s="36" t="s">
        <v>38</v>
      </c>
      <c r="D40" s="36"/>
      <c r="E40" s="70"/>
      <c r="F40" s="71"/>
      <c r="G40" s="72"/>
      <c r="H40" s="14"/>
      <c r="I40" s="10"/>
      <c r="J40" s="84"/>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row>
    <row r="41" spans="2:195" s="21" customFormat="1" ht="27.75" customHeight="1" x14ac:dyDescent="0.3">
      <c r="B41" s="77">
        <v>1</v>
      </c>
      <c r="C41" s="85" t="s">
        <v>39</v>
      </c>
      <c r="D41" s="86" t="s">
        <v>36</v>
      </c>
      <c r="E41" s="67">
        <v>900000</v>
      </c>
      <c r="F41" s="80">
        <v>3</v>
      </c>
      <c r="G41" s="69">
        <f>+F41*E41</f>
        <v>2700000</v>
      </c>
      <c r="H41" s="114"/>
      <c r="I41" s="10"/>
      <c r="J41" s="10"/>
      <c r="K41" s="81"/>
      <c r="L41" s="81"/>
      <c r="M41" s="81"/>
      <c r="N41" s="81"/>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row>
    <row r="42" spans="2:195" s="21" customFormat="1" ht="27.75" customHeight="1" x14ac:dyDescent="0.3">
      <c r="B42" s="77">
        <v>1</v>
      </c>
      <c r="C42" s="65" t="s">
        <v>81</v>
      </c>
      <c r="D42" s="66" t="s">
        <v>36</v>
      </c>
      <c r="E42" s="67">
        <v>150000</v>
      </c>
      <c r="F42" s="80">
        <v>3</v>
      </c>
      <c r="G42" s="69">
        <f>+F42*E42</f>
        <v>450000</v>
      </c>
      <c r="H42" s="113"/>
      <c r="I42" s="10"/>
      <c r="J42" s="82"/>
      <c r="K42" s="83"/>
      <c r="L42" s="83"/>
      <c r="M42" s="83"/>
      <c r="N42" s="83"/>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row>
    <row r="43" spans="2:195" s="21" customFormat="1" ht="31.2" customHeight="1" x14ac:dyDescent="0.3">
      <c r="B43" s="77">
        <v>1</v>
      </c>
      <c r="C43" s="65" t="s">
        <v>40</v>
      </c>
      <c r="D43" s="66" t="s">
        <v>36</v>
      </c>
      <c r="E43" s="67">
        <v>200000</v>
      </c>
      <c r="F43" s="87">
        <v>3</v>
      </c>
      <c r="G43" s="69">
        <f>+F43*E43</f>
        <v>600000</v>
      </c>
      <c r="H43" s="113"/>
      <c r="I43" s="10"/>
      <c r="J43" s="84"/>
      <c r="K43" s="83"/>
      <c r="L43" s="83"/>
      <c r="M43" s="83"/>
      <c r="N43" s="83"/>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row>
    <row r="44" spans="2:195" s="49" customFormat="1" ht="27.75" customHeight="1" thickBot="1" x14ac:dyDescent="0.35">
      <c r="B44" s="115">
        <v>1</v>
      </c>
      <c r="C44" s="116" t="s">
        <v>41</v>
      </c>
      <c r="D44" s="117" t="s">
        <v>36</v>
      </c>
      <c r="E44" s="118">
        <v>82682.333333331902</v>
      </c>
      <c r="F44" s="119">
        <v>3</v>
      </c>
      <c r="G44" s="120">
        <f>ROUND(F44*E44,0)</f>
        <v>248047</v>
      </c>
      <c r="H44" s="93" t="s">
        <v>19</v>
      </c>
      <c r="I44" s="14"/>
      <c r="J44" s="82"/>
      <c r="K44" s="81"/>
      <c r="L44" s="81"/>
      <c r="M44" s="81"/>
      <c r="N44" s="81"/>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row>
    <row r="45" spans="2:195" s="21" customFormat="1" x14ac:dyDescent="0.3">
      <c r="B45" s="88"/>
      <c r="C45" s="168" t="s">
        <v>59</v>
      </c>
      <c r="D45" s="168"/>
      <c r="E45" s="168"/>
      <c r="F45" s="168"/>
      <c r="G45" s="89">
        <f>+SUM(G34:G44)</f>
        <v>13398047</v>
      </c>
      <c r="H45" s="9"/>
      <c r="I45" s="90"/>
      <c r="J45" s="10"/>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row>
    <row r="46" spans="2:195" s="21" customFormat="1" x14ac:dyDescent="0.3">
      <c r="B46" s="91"/>
      <c r="C46" s="160" t="s">
        <v>60</v>
      </c>
      <c r="D46" s="160"/>
      <c r="E46" s="160"/>
      <c r="F46" s="160"/>
      <c r="G46" s="92">
        <f>+G45+G28</f>
        <v>83820447</v>
      </c>
      <c r="H46" s="90"/>
      <c r="I46" s="90"/>
      <c r="J46" s="10"/>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row>
    <row r="47" spans="2:195" s="21" customFormat="1" x14ac:dyDescent="0.3">
      <c r="B47" s="91"/>
      <c r="C47" s="169" t="s">
        <v>61</v>
      </c>
      <c r="D47" s="169"/>
      <c r="E47" s="169"/>
      <c r="F47" s="169"/>
      <c r="G47" s="131">
        <v>1053502.9996402201</v>
      </c>
      <c r="H47" s="93" t="s">
        <v>19</v>
      </c>
      <c r="I47" s="90"/>
      <c r="J47" s="10"/>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row>
    <row r="48" spans="2:195" s="21" customFormat="1" x14ac:dyDescent="0.3">
      <c r="B48" s="91"/>
      <c r="C48" s="160" t="s">
        <v>62</v>
      </c>
      <c r="D48" s="160"/>
      <c r="E48" s="160"/>
      <c r="F48" s="160"/>
      <c r="G48" s="92">
        <f>+G46+G47</f>
        <v>84873949.999640226</v>
      </c>
      <c r="H48" s="9"/>
      <c r="I48" s="90"/>
      <c r="J48" s="10"/>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row>
    <row r="49" spans="1:195" s="21" customFormat="1" x14ac:dyDescent="0.3">
      <c r="B49" s="91"/>
      <c r="C49" s="160" t="s">
        <v>63</v>
      </c>
      <c r="D49" s="160"/>
      <c r="E49" s="160"/>
      <c r="F49" s="160"/>
      <c r="G49" s="94">
        <f>+ROUND(G48*0.19,0)</f>
        <v>16126050</v>
      </c>
      <c r="H49" s="9"/>
      <c r="I49" s="90"/>
      <c r="J49" s="10"/>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row>
    <row r="50" spans="1:195" s="21" customFormat="1" ht="14.4" thickBot="1" x14ac:dyDescent="0.35">
      <c r="A50" s="49"/>
      <c r="B50" s="95"/>
      <c r="C50" s="159" t="s">
        <v>42</v>
      </c>
      <c r="D50" s="159"/>
      <c r="E50" s="159"/>
      <c r="F50" s="159"/>
      <c r="G50" s="96">
        <f>+G49+G48</f>
        <v>100999999.99964023</v>
      </c>
      <c r="H50" s="90"/>
      <c r="I50" s="97"/>
      <c r="J50" s="10"/>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row>
    <row r="51" spans="1:195" ht="30" customHeight="1" x14ac:dyDescent="0.3">
      <c r="B51" s="170" t="s">
        <v>43</v>
      </c>
      <c r="C51" s="171"/>
      <c r="D51" s="171"/>
      <c r="E51" s="171"/>
      <c r="F51" s="171"/>
      <c r="G51" s="172"/>
      <c r="H51" s="90"/>
    </row>
    <row r="52" spans="1:195" ht="28.5" customHeight="1" x14ac:dyDescent="0.3">
      <c r="B52" s="173" t="s">
        <v>44</v>
      </c>
      <c r="C52" s="174"/>
      <c r="D52" s="174"/>
      <c r="E52" s="174"/>
      <c r="F52" s="174"/>
      <c r="G52" s="175"/>
      <c r="H52" s="90"/>
    </row>
    <row r="53" spans="1:195" ht="27" customHeight="1" x14ac:dyDescent="0.3">
      <c r="B53" s="173" t="s">
        <v>84</v>
      </c>
      <c r="C53" s="174"/>
      <c r="D53" s="174"/>
      <c r="E53" s="174"/>
      <c r="F53" s="174"/>
      <c r="G53" s="175"/>
      <c r="H53" s="90"/>
    </row>
    <row r="54" spans="1:195" ht="24.75" customHeight="1" x14ac:dyDescent="0.3">
      <c r="B54" s="173" t="s">
        <v>45</v>
      </c>
      <c r="C54" s="174"/>
      <c r="D54" s="174"/>
      <c r="E54" s="174"/>
      <c r="F54" s="174"/>
      <c r="G54" s="175"/>
    </row>
    <row r="55" spans="1:195" ht="38.4" customHeight="1" x14ac:dyDescent="0.3">
      <c r="B55" s="173" t="s">
        <v>64</v>
      </c>
      <c r="C55" s="176"/>
      <c r="D55" s="176"/>
      <c r="E55" s="176"/>
      <c r="F55" s="176"/>
      <c r="G55" s="177"/>
      <c r="H55" s="98"/>
    </row>
    <row r="56" spans="1:195" ht="28.5" customHeight="1" x14ac:dyDescent="0.3">
      <c r="B56" s="173" t="s">
        <v>46</v>
      </c>
      <c r="C56" s="174"/>
      <c r="D56" s="174"/>
      <c r="E56" s="174"/>
      <c r="F56" s="174"/>
      <c r="G56" s="175"/>
    </row>
    <row r="57" spans="1:195" ht="28.5" customHeight="1" x14ac:dyDescent="0.3">
      <c r="B57" s="173" t="s">
        <v>47</v>
      </c>
      <c r="C57" s="174"/>
      <c r="D57" s="174"/>
      <c r="E57" s="174"/>
      <c r="F57" s="174"/>
      <c r="G57" s="175"/>
    </row>
    <row r="58" spans="1:195" ht="28.5" customHeight="1" x14ac:dyDescent="0.3">
      <c r="B58" s="173" t="s">
        <v>48</v>
      </c>
      <c r="C58" s="174"/>
      <c r="D58" s="174"/>
      <c r="E58" s="174"/>
      <c r="F58" s="174"/>
      <c r="G58" s="175"/>
    </row>
    <row r="59" spans="1:195" ht="28.5" customHeight="1" x14ac:dyDescent="0.3">
      <c r="B59" s="173" t="s">
        <v>56</v>
      </c>
      <c r="C59" s="174"/>
      <c r="D59" s="174"/>
      <c r="E59" s="174"/>
      <c r="F59" s="174"/>
      <c r="G59" s="175"/>
    </row>
    <row r="60" spans="1:195" ht="71.400000000000006" customHeight="1" x14ac:dyDescent="0.3">
      <c r="B60" s="173" t="s">
        <v>49</v>
      </c>
      <c r="C60" s="174"/>
      <c r="D60" s="174"/>
      <c r="E60" s="174"/>
      <c r="F60" s="174"/>
      <c r="G60" s="175"/>
    </row>
    <row r="61" spans="1:195" ht="53.4" customHeight="1" x14ac:dyDescent="0.3">
      <c r="B61" s="178" t="s">
        <v>89</v>
      </c>
      <c r="C61" s="179"/>
      <c r="D61" s="179"/>
      <c r="E61" s="179"/>
      <c r="F61" s="179"/>
      <c r="G61" s="180"/>
    </row>
    <row r="62" spans="1:195" ht="30" customHeight="1" x14ac:dyDescent="0.3">
      <c r="B62" s="181" t="s">
        <v>65</v>
      </c>
      <c r="C62" s="182"/>
      <c r="D62" s="182"/>
      <c r="E62" s="182"/>
      <c r="F62" s="182"/>
      <c r="G62" s="183"/>
    </row>
    <row r="63" spans="1:195" ht="44.25" customHeight="1" x14ac:dyDescent="0.3">
      <c r="B63" s="181" t="s">
        <v>86</v>
      </c>
      <c r="C63" s="182"/>
      <c r="D63" s="182"/>
      <c r="E63" s="182"/>
      <c r="F63" s="182"/>
      <c r="G63" s="183"/>
    </row>
    <row r="64" spans="1:195" x14ac:dyDescent="0.3">
      <c r="B64" s="181" t="s">
        <v>87</v>
      </c>
      <c r="C64" s="182"/>
      <c r="D64" s="182"/>
      <c r="E64" s="182"/>
      <c r="F64" s="182"/>
      <c r="G64" s="183"/>
    </row>
    <row r="65" spans="2:7" ht="44.25" customHeight="1" x14ac:dyDescent="0.3">
      <c r="B65" s="181" t="s">
        <v>88</v>
      </c>
      <c r="C65" s="182"/>
      <c r="D65" s="182"/>
      <c r="E65" s="182"/>
      <c r="F65" s="182"/>
      <c r="G65" s="183"/>
    </row>
    <row r="66" spans="2:7" x14ac:dyDescent="0.3">
      <c r="B66" s="1"/>
      <c r="C66" s="2"/>
      <c r="D66" s="2"/>
      <c r="E66" s="2"/>
      <c r="F66" s="2"/>
      <c r="G66" s="2"/>
    </row>
    <row r="67" spans="2:7" x14ac:dyDescent="0.3">
      <c r="B67" s="99" t="s">
        <v>50</v>
      </c>
      <c r="C67" s="100"/>
      <c r="D67" s="100"/>
      <c r="E67" s="101"/>
      <c r="F67" s="102"/>
      <c r="G67" s="102"/>
    </row>
    <row r="68" spans="2:7" ht="38.25" customHeight="1" x14ac:dyDescent="0.3">
      <c r="B68" s="103"/>
      <c r="C68" s="104"/>
      <c r="D68" s="100"/>
      <c r="E68" s="105"/>
      <c r="F68" s="106"/>
      <c r="G68" s="106"/>
    </row>
    <row r="69" spans="2:7" x14ac:dyDescent="0.3">
      <c r="B69" s="107" t="s">
        <v>51</v>
      </c>
      <c r="C69" s="100"/>
      <c r="D69" s="100"/>
      <c r="E69" s="184" t="s">
        <v>52</v>
      </c>
      <c r="F69" s="184"/>
      <c r="G69" s="184"/>
    </row>
  </sheetData>
  <mergeCells count="40">
    <mergeCell ref="B61:G61"/>
    <mergeCell ref="B62:G62"/>
    <mergeCell ref="B63:G63"/>
    <mergeCell ref="E69:G69"/>
    <mergeCell ref="B65:G65"/>
    <mergeCell ref="B64:G64"/>
    <mergeCell ref="B56:G56"/>
    <mergeCell ref="B57:G57"/>
    <mergeCell ref="B58:G58"/>
    <mergeCell ref="B59:G59"/>
    <mergeCell ref="B60:G60"/>
    <mergeCell ref="B51:G51"/>
    <mergeCell ref="B52:G52"/>
    <mergeCell ref="B53:G53"/>
    <mergeCell ref="B54:G54"/>
    <mergeCell ref="B55:G55"/>
    <mergeCell ref="C50:F50"/>
    <mergeCell ref="C26:F26"/>
    <mergeCell ref="C27:F27"/>
    <mergeCell ref="C28:F28"/>
    <mergeCell ref="B29:C31"/>
    <mergeCell ref="D29:D31"/>
    <mergeCell ref="F29:F30"/>
    <mergeCell ref="C45:F45"/>
    <mergeCell ref="C46:F46"/>
    <mergeCell ref="C47:F47"/>
    <mergeCell ref="C48:F48"/>
    <mergeCell ref="C49:F49"/>
    <mergeCell ref="B11:C13"/>
    <mergeCell ref="B2:G2"/>
    <mergeCell ref="B3:G3"/>
    <mergeCell ref="H3:H4"/>
    <mergeCell ref="I3:I4"/>
    <mergeCell ref="B4:G4"/>
    <mergeCell ref="B5:G5"/>
    <mergeCell ref="B6:G6"/>
    <mergeCell ref="B7:G7"/>
    <mergeCell ref="B8:G8"/>
    <mergeCell ref="B9:D9"/>
    <mergeCell ref="F9:G9"/>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407ED-90FD-4BC4-A5F8-63846FFD5B32}">
  <sheetPr>
    <tabColor theme="9" tint="0.39997558519241921"/>
  </sheetPr>
  <dimension ref="A1:GM69"/>
  <sheetViews>
    <sheetView topLeftCell="A31" zoomScaleNormal="100" workbookViewId="0">
      <selection activeCell="B65" sqref="B65:G65"/>
    </sheetView>
  </sheetViews>
  <sheetFormatPr baseColWidth="10" defaultColWidth="12.5546875" defaultRowHeight="13.8" x14ac:dyDescent="0.3"/>
  <cols>
    <col min="1" max="1" width="1.88671875" style="9" customWidth="1"/>
    <col min="2" max="2" width="10.33203125" style="83" customWidth="1"/>
    <col min="3" max="3" width="51.33203125" style="83" customWidth="1"/>
    <col min="4" max="4" width="19" style="83" customWidth="1"/>
    <col min="5" max="5" width="15.88671875" style="108" customWidth="1"/>
    <col min="6" max="6" width="13.88671875" style="9" customWidth="1"/>
    <col min="7" max="7" width="25" style="109" customWidth="1"/>
    <col min="8" max="8" width="20.5546875" style="9" customWidth="1"/>
    <col min="9" max="9" width="49.5546875" style="10" customWidth="1"/>
    <col min="10" max="10" width="11.5546875" style="10" customWidth="1"/>
    <col min="11" max="195" width="11.5546875" style="9" customWidth="1"/>
    <col min="196" max="16384" width="12.5546875" style="9"/>
  </cols>
  <sheetData>
    <row r="1" spans="2:195" ht="11.25" customHeight="1" x14ac:dyDescent="0.3">
      <c r="B1" s="4"/>
      <c r="C1" s="5"/>
      <c r="D1" s="5"/>
      <c r="E1" s="6"/>
      <c r="F1" s="7"/>
      <c r="G1" s="8"/>
    </row>
    <row r="2" spans="2:195" x14ac:dyDescent="0.3">
      <c r="B2" s="142" t="s">
        <v>0</v>
      </c>
      <c r="C2" s="143"/>
      <c r="D2" s="143"/>
      <c r="E2" s="143"/>
      <c r="F2" s="143"/>
      <c r="G2" s="144"/>
      <c r="H2" s="11"/>
      <c r="I2" s="12"/>
    </row>
    <row r="3" spans="2:195" x14ac:dyDescent="0.3">
      <c r="B3" s="142" t="s">
        <v>1</v>
      </c>
      <c r="C3" s="143"/>
      <c r="D3" s="143"/>
      <c r="E3" s="143"/>
      <c r="F3" s="143"/>
      <c r="G3" s="144"/>
      <c r="H3" s="145"/>
      <c r="I3" s="145"/>
    </row>
    <row r="4" spans="2:195" x14ac:dyDescent="0.3">
      <c r="B4" s="142" t="s">
        <v>53</v>
      </c>
      <c r="C4" s="143"/>
      <c r="D4" s="143"/>
      <c r="E4" s="143"/>
      <c r="F4" s="143"/>
      <c r="G4" s="144"/>
      <c r="H4" s="145"/>
      <c r="I4" s="145"/>
    </row>
    <row r="5" spans="2:195" x14ac:dyDescent="0.3">
      <c r="B5" s="146" t="s">
        <v>2</v>
      </c>
      <c r="C5" s="147"/>
      <c r="D5" s="147"/>
      <c r="E5" s="147"/>
      <c r="F5" s="147"/>
      <c r="G5" s="148"/>
      <c r="H5" s="13"/>
      <c r="I5" s="12"/>
    </row>
    <row r="6" spans="2:195" x14ac:dyDescent="0.3">
      <c r="B6" s="149" t="s">
        <v>85</v>
      </c>
      <c r="C6" s="150"/>
      <c r="D6" s="150"/>
      <c r="E6" s="150"/>
      <c r="F6" s="150"/>
      <c r="G6" s="151"/>
      <c r="J6" s="14"/>
      <c r="K6" s="15"/>
    </row>
    <row r="7" spans="2:195" ht="70.95" customHeight="1" x14ac:dyDescent="0.3">
      <c r="B7" s="149" t="s">
        <v>66</v>
      </c>
      <c r="C7" s="150"/>
      <c r="D7" s="150"/>
      <c r="E7" s="150"/>
      <c r="F7" s="150"/>
      <c r="G7" s="151"/>
      <c r="H7" s="112"/>
      <c r="J7" s="14"/>
      <c r="K7" s="15"/>
    </row>
    <row r="8" spans="2:195" ht="14.4" thickBot="1" x14ac:dyDescent="0.35">
      <c r="B8" s="152"/>
      <c r="C8" s="153"/>
      <c r="D8" s="153"/>
      <c r="E8" s="153"/>
      <c r="F8" s="153"/>
      <c r="G8" s="154"/>
      <c r="J8" s="14"/>
      <c r="K8" s="15"/>
    </row>
    <row r="9" spans="2:195" ht="27.75" customHeight="1" thickBot="1" x14ac:dyDescent="0.35">
      <c r="B9" s="155" t="s">
        <v>3</v>
      </c>
      <c r="C9" s="156"/>
      <c r="D9" s="157"/>
      <c r="E9" s="16" t="s">
        <v>4</v>
      </c>
      <c r="F9" s="145" t="s">
        <v>54</v>
      </c>
      <c r="G9" s="158"/>
      <c r="J9" s="14"/>
      <c r="K9" s="15"/>
    </row>
    <row r="10" spans="2:195" s="21" customFormat="1" ht="14.25" customHeight="1" thickBot="1" x14ac:dyDescent="0.35">
      <c r="B10" s="17"/>
      <c r="C10" s="18"/>
      <c r="D10" s="18"/>
      <c r="E10" s="19"/>
      <c r="F10" s="18"/>
      <c r="G10" s="20"/>
      <c r="H10" s="9"/>
      <c r="I10" s="10"/>
      <c r="J10" s="10"/>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row>
    <row r="11" spans="2:195" s="21" customFormat="1" ht="13.2" customHeight="1" x14ac:dyDescent="0.3">
      <c r="B11" s="136" t="s">
        <v>5</v>
      </c>
      <c r="C11" s="137"/>
      <c r="D11" s="22" t="s">
        <v>6</v>
      </c>
      <c r="E11" s="23" t="s">
        <v>7</v>
      </c>
      <c r="F11" s="22" t="s">
        <v>8</v>
      </c>
      <c r="G11" s="24" t="s">
        <v>9</v>
      </c>
      <c r="H11" s="25"/>
      <c r="I11" s="10"/>
      <c r="J11" s="10"/>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row>
    <row r="12" spans="2:195" s="21" customFormat="1" ht="14.4" customHeight="1" x14ac:dyDescent="0.3">
      <c r="B12" s="138"/>
      <c r="C12" s="139"/>
      <c r="D12" s="26" t="s">
        <v>10</v>
      </c>
      <c r="E12" s="27" t="s">
        <v>11</v>
      </c>
      <c r="F12" s="26" t="s">
        <v>12</v>
      </c>
      <c r="G12" s="28" t="s">
        <v>13</v>
      </c>
      <c r="H12" s="25"/>
      <c r="I12" s="10"/>
      <c r="J12" s="10"/>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row>
    <row r="13" spans="2:195" s="21" customFormat="1" ht="15" customHeight="1" thickBot="1" x14ac:dyDescent="0.35">
      <c r="B13" s="140"/>
      <c r="C13" s="141"/>
      <c r="D13" s="29" t="s">
        <v>14</v>
      </c>
      <c r="E13" s="30" t="s">
        <v>15</v>
      </c>
      <c r="F13" s="29" t="s">
        <v>16</v>
      </c>
      <c r="G13" s="31" t="s">
        <v>57</v>
      </c>
      <c r="H13" s="25"/>
      <c r="I13" s="10"/>
      <c r="J13" s="10"/>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row>
    <row r="14" spans="2:195" s="21" customFormat="1" ht="14.4" customHeight="1" x14ac:dyDescent="0.3">
      <c r="B14" s="32"/>
      <c r="C14" s="33" t="s">
        <v>17</v>
      </c>
      <c r="D14" s="33"/>
      <c r="E14" s="33"/>
      <c r="F14" s="33"/>
      <c r="G14" s="34"/>
      <c r="H14" s="25"/>
      <c r="I14" s="10"/>
      <c r="J14" s="10"/>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row>
    <row r="15" spans="2:195" s="21" customFormat="1" x14ac:dyDescent="0.3">
      <c r="B15" s="35"/>
      <c r="C15" s="36" t="s">
        <v>18</v>
      </c>
      <c r="D15" s="36"/>
      <c r="E15" s="37"/>
      <c r="F15" s="36"/>
      <c r="G15" s="38"/>
      <c r="H15" s="121"/>
      <c r="I15" s="10"/>
      <c r="J15" s="10"/>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row>
    <row r="16" spans="2:195" s="21" customFormat="1" x14ac:dyDescent="0.3">
      <c r="B16" s="39">
        <v>1</v>
      </c>
      <c r="C16" s="40" t="s">
        <v>67</v>
      </c>
      <c r="D16" s="132"/>
      <c r="E16" s="132"/>
      <c r="F16" s="133">
        <v>0.6</v>
      </c>
      <c r="G16" s="41">
        <f>+F16*D16</f>
        <v>0</v>
      </c>
      <c r="H16" s="114"/>
      <c r="I16" s="10"/>
      <c r="J16" s="10">
        <v>5500000</v>
      </c>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row>
    <row r="17" spans="2:195" s="21" customFormat="1" x14ac:dyDescent="0.3">
      <c r="B17" s="39">
        <v>1</v>
      </c>
      <c r="C17" s="40" t="s">
        <v>68</v>
      </c>
      <c r="D17" s="132"/>
      <c r="E17" s="132"/>
      <c r="F17" s="133">
        <v>3</v>
      </c>
      <c r="G17" s="41">
        <f>(D17+E17)*F17</f>
        <v>0</v>
      </c>
      <c r="H17" s="114"/>
      <c r="I17" s="10"/>
      <c r="J17" s="10"/>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row>
    <row r="18" spans="2:195" s="21" customFormat="1" x14ac:dyDescent="0.3">
      <c r="B18" s="39">
        <v>1</v>
      </c>
      <c r="C18" s="43" t="s">
        <v>69</v>
      </c>
      <c r="D18" s="134"/>
      <c r="E18" s="134"/>
      <c r="F18" s="135">
        <v>0.5</v>
      </c>
      <c r="G18" s="41">
        <f t="shared" ref="G18:G21" si="0">+F18*D18</f>
        <v>0</v>
      </c>
      <c r="H18" s="114"/>
      <c r="I18" s="10"/>
      <c r="J18" s="10"/>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row>
    <row r="19" spans="2:195" s="21" customFormat="1" x14ac:dyDescent="0.3">
      <c r="B19" s="44">
        <v>1</v>
      </c>
      <c r="C19" s="45" t="s">
        <v>70</v>
      </c>
      <c r="D19" s="132"/>
      <c r="E19" s="132"/>
      <c r="F19" s="133">
        <v>0.9</v>
      </c>
      <c r="G19" s="48">
        <f t="shared" si="0"/>
        <v>0</v>
      </c>
      <c r="H19" s="114"/>
      <c r="I19" s="10"/>
      <c r="J19" s="10"/>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row>
    <row r="20" spans="2:195" s="49" customFormat="1" x14ac:dyDescent="0.3">
      <c r="B20" s="44">
        <v>1</v>
      </c>
      <c r="C20" s="45" t="s">
        <v>71</v>
      </c>
      <c r="D20" s="132"/>
      <c r="E20" s="132"/>
      <c r="F20" s="133">
        <v>0.2</v>
      </c>
      <c r="G20" s="48">
        <f t="shared" si="0"/>
        <v>0</v>
      </c>
      <c r="H20" s="113"/>
      <c r="I20" s="14"/>
      <c r="J20" s="14"/>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row>
    <row r="21" spans="2:195" s="49" customFormat="1" x14ac:dyDescent="0.3">
      <c r="B21" s="44">
        <v>1</v>
      </c>
      <c r="C21" s="45" t="s">
        <v>72</v>
      </c>
      <c r="D21" s="132"/>
      <c r="E21" s="132"/>
      <c r="F21" s="133">
        <v>0.08</v>
      </c>
      <c r="G21" s="48">
        <f t="shared" si="0"/>
        <v>0</v>
      </c>
      <c r="H21" s="114"/>
      <c r="I21" s="14"/>
      <c r="J21" s="14"/>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row>
    <row r="22" spans="2:195" s="21" customFormat="1" x14ac:dyDescent="0.3">
      <c r="B22" s="35"/>
      <c r="C22" s="36" t="s">
        <v>73</v>
      </c>
      <c r="D22" s="36"/>
      <c r="E22" s="37"/>
      <c r="F22" s="36"/>
      <c r="G22" s="38"/>
      <c r="H22" s="121"/>
      <c r="I22" s="10"/>
      <c r="J22" s="10"/>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row>
    <row r="23" spans="2:195" s="49" customFormat="1" x14ac:dyDescent="0.3">
      <c r="B23" s="44">
        <v>1</v>
      </c>
      <c r="C23" s="45" t="s">
        <v>74</v>
      </c>
      <c r="D23" s="46"/>
      <c r="E23" s="47"/>
      <c r="F23" s="42">
        <v>3</v>
      </c>
      <c r="G23" s="48">
        <f t="shared" ref="G23" si="1">+F23*D23</f>
        <v>0</v>
      </c>
      <c r="H23" s="113"/>
      <c r="I23" s="14"/>
      <c r="J23" s="14"/>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row>
    <row r="24" spans="2:195" s="21" customFormat="1" x14ac:dyDescent="0.3">
      <c r="B24" s="35"/>
      <c r="C24" s="36" t="s">
        <v>73</v>
      </c>
      <c r="D24" s="36"/>
      <c r="E24" s="37"/>
      <c r="F24" s="36"/>
      <c r="G24" s="37"/>
      <c r="H24" s="121"/>
      <c r="I24" s="10"/>
      <c r="J24" s="10"/>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row>
    <row r="25" spans="2:195" s="49" customFormat="1" x14ac:dyDescent="0.3">
      <c r="B25" s="44">
        <v>1</v>
      </c>
      <c r="C25" s="127" t="s">
        <v>75</v>
      </c>
      <c r="D25" s="128"/>
      <c r="E25" s="125"/>
      <c r="F25" s="126"/>
      <c r="G25" s="129">
        <f>D25</f>
        <v>0</v>
      </c>
      <c r="H25" s="113"/>
      <c r="I25" s="14"/>
      <c r="J25" s="14"/>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row>
    <row r="26" spans="2:195" s="21" customFormat="1" ht="14.4" thickBot="1" x14ac:dyDescent="0.35">
      <c r="B26" s="35"/>
      <c r="C26" s="160" t="s">
        <v>20</v>
      </c>
      <c r="D26" s="160"/>
      <c r="E26" s="160"/>
      <c r="F26" s="160"/>
      <c r="G26" s="130">
        <f>SUM(G16:G21,G23,G25)</f>
        <v>0</v>
      </c>
      <c r="H26" s="9"/>
      <c r="I26" s="50"/>
      <c r="J26" s="51"/>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row>
    <row r="27" spans="2:195" s="21" customFormat="1" ht="14.4" thickBot="1" x14ac:dyDescent="0.35">
      <c r="B27" s="52"/>
      <c r="C27" s="161" t="s">
        <v>21</v>
      </c>
      <c r="D27" s="161"/>
      <c r="E27" s="161"/>
      <c r="F27" s="161"/>
      <c r="G27" s="53"/>
      <c r="H27" s="124"/>
      <c r="I27" s="10"/>
      <c r="J27" s="10"/>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row>
    <row r="28" spans="2:195" s="21" customFormat="1" ht="14.4" thickBot="1" x14ac:dyDescent="0.35">
      <c r="B28" s="122"/>
      <c r="C28" s="159" t="s">
        <v>22</v>
      </c>
      <c r="D28" s="159"/>
      <c r="E28" s="159"/>
      <c r="F28" s="159"/>
      <c r="G28" s="123">
        <f>+ROUND(G26*G27,0)</f>
        <v>0</v>
      </c>
      <c r="H28" s="54"/>
      <c r="I28" s="10"/>
      <c r="J28" s="10"/>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row>
    <row r="29" spans="2:195" s="21" customFormat="1" ht="14.4" customHeight="1" x14ac:dyDescent="0.3">
      <c r="B29" s="162" t="s">
        <v>23</v>
      </c>
      <c r="C29" s="163"/>
      <c r="D29" s="163" t="s">
        <v>24</v>
      </c>
      <c r="E29" s="27" t="s">
        <v>25</v>
      </c>
      <c r="F29" s="166" t="s">
        <v>26</v>
      </c>
      <c r="G29" s="56" t="s">
        <v>9</v>
      </c>
      <c r="H29" s="9"/>
      <c r="I29" s="10"/>
      <c r="J29" s="10"/>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row>
    <row r="30" spans="2:195" s="21" customFormat="1" ht="14.4" customHeight="1" x14ac:dyDescent="0.3">
      <c r="B30" s="164"/>
      <c r="C30" s="165"/>
      <c r="D30" s="165"/>
      <c r="E30" s="55" t="s">
        <v>27</v>
      </c>
      <c r="F30" s="167"/>
      <c r="G30" s="57" t="s">
        <v>13</v>
      </c>
      <c r="H30" s="9"/>
      <c r="I30" s="10"/>
      <c r="J30" s="10"/>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row>
    <row r="31" spans="2:195" s="21" customFormat="1" ht="15" customHeight="1" x14ac:dyDescent="0.3">
      <c r="B31" s="164"/>
      <c r="C31" s="165"/>
      <c r="D31" s="165"/>
      <c r="E31" s="58" t="s">
        <v>28</v>
      </c>
      <c r="F31" s="59" t="s">
        <v>29</v>
      </c>
      <c r="G31" s="57" t="s">
        <v>58</v>
      </c>
      <c r="H31" s="9"/>
      <c r="I31" s="10"/>
      <c r="J31" s="10"/>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row>
    <row r="32" spans="2:195" s="21" customFormat="1" x14ac:dyDescent="0.3">
      <c r="B32" s="52"/>
      <c r="C32" s="60" t="s">
        <v>30</v>
      </c>
      <c r="D32" s="60"/>
      <c r="E32" s="61"/>
      <c r="F32" s="60"/>
      <c r="G32" s="62"/>
      <c r="H32" s="25"/>
      <c r="I32" s="10"/>
      <c r="J32" s="10"/>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row>
    <row r="33" spans="2:195" s="21" customFormat="1" x14ac:dyDescent="0.3">
      <c r="B33" s="63"/>
      <c r="C33" s="36" t="s">
        <v>31</v>
      </c>
      <c r="D33" s="36"/>
      <c r="E33" s="37"/>
      <c r="F33" s="36"/>
      <c r="G33" s="38"/>
      <c r="H33" s="113"/>
      <c r="I33" s="10"/>
      <c r="J33" s="10"/>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row>
    <row r="34" spans="2:195" s="21" customFormat="1" ht="24" customHeight="1" x14ac:dyDescent="0.3">
      <c r="B34" s="64" t="s">
        <v>55</v>
      </c>
      <c r="C34" s="65" t="s">
        <v>32</v>
      </c>
      <c r="D34" s="74" t="s">
        <v>76</v>
      </c>
      <c r="E34" s="67"/>
      <c r="F34" s="68">
        <v>7</v>
      </c>
      <c r="G34" s="69">
        <f>+F34*E34</f>
        <v>0</v>
      </c>
      <c r="H34" s="113"/>
      <c r="I34" s="10"/>
      <c r="J34" s="10"/>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row>
    <row r="35" spans="2:195" s="21" customFormat="1" x14ac:dyDescent="0.3">
      <c r="B35" s="63"/>
      <c r="C35" s="36" t="s">
        <v>33</v>
      </c>
      <c r="D35" s="36"/>
      <c r="E35" s="70"/>
      <c r="F35" s="71"/>
      <c r="G35" s="72"/>
      <c r="H35" s="113"/>
      <c r="I35" s="10"/>
      <c r="J35" s="10"/>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row>
    <row r="36" spans="2:195" s="21" customFormat="1" ht="24" customHeight="1" x14ac:dyDescent="0.3">
      <c r="B36" s="3">
        <v>1</v>
      </c>
      <c r="C36" s="73" t="s">
        <v>77</v>
      </c>
      <c r="D36" s="74" t="s">
        <v>34</v>
      </c>
      <c r="E36" s="75"/>
      <c r="F36" s="68">
        <v>3</v>
      </c>
      <c r="G36" s="76">
        <f t="shared" ref="G36" si="2">ROUND(F36*E36*B36,0)</f>
        <v>0</v>
      </c>
      <c r="H36" s="114"/>
      <c r="I36" s="10"/>
      <c r="J36" s="10"/>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row>
    <row r="37" spans="2:195" s="21" customFormat="1" ht="24" customHeight="1" x14ac:dyDescent="0.3">
      <c r="B37" s="77">
        <v>1</v>
      </c>
      <c r="C37" s="78" t="s">
        <v>78</v>
      </c>
      <c r="D37" s="79" t="s">
        <v>36</v>
      </c>
      <c r="E37" s="67"/>
      <c r="F37" s="80">
        <v>2</v>
      </c>
      <c r="G37" s="69">
        <f>+F37*E37</f>
        <v>0</v>
      </c>
      <c r="H37" s="114"/>
      <c r="I37" s="10"/>
      <c r="J37" s="10"/>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row>
    <row r="38" spans="2:195" s="21" customFormat="1" ht="24" customHeight="1" x14ac:dyDescent="0.3">
      <c r="B38" s="77">
        <v>1</v>
      </c>
      <c r="C38" s="78" t="s">
        <v>79</v>
      </c>
      <c r="D38" s="79" t="s">
        <v>36</v>
      </c>
      <c r="E38" s="67"/>
      <c r="F38" s="80">
        <v>2</v>
      </c>
      <c r="G38" s="69">
        <f>+F38*E38</f>
        <v>0</v>
      </c>
      <c r="H38" s="113"/>
      <c r="I38" s="10"/>
      <c r="J38" s="10" t="s">
        <v>35</v>
      </c>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row>
    <row r="39" spans="2:195" s="21" customFormat="1" ht="24" customHeight="1" x14ac:dyDescent="0.3">
      <c r="B39" s="77">
        <v>1</v>
      </c>
      <c r="C39" s="110" t="s">
        <v>80</v>
      </c>
      <c r="D39" s="79" t="s">
        <v>36</v>
      </c>
      <c r="E39" s="67"/>
      <c r="F39" s="111">
        <v>3</v>
      </c>
      <c r="G39" s="69">
        <f>+F39*E39</f>
        <v>0</v>
      </c>
      <c r="H39" s="113"/>
      <c r="I39" s="10"/>
      <c r="J39" s="10" t="s">
        <v>37</v>
      </c>
      <c r="K39" s="9"/>
      <c r="L39" s="9"/>
      <c r="M39" s="9"/>
      <c r="N39" s="9"/>
      <c r="O39" s="9"/>
      <c r="P39" s="15"/>
      <c r="Q39" s="15"/>
      <c r="R39" s="15"/>
      <c r="S39" s="15"/>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row>
    <row r="40" spans="2:195" s="21" customFormat="1" x14ac:dyDescent="0.3">
      <c r="B40" s="63"/>
      <c r="C40" s="36" t="s">
        <v>38</v>
      </c>
      <c r="D40" s="36"/>
      <c r="E40" s="70"/>
      <c r="F40" s="71"/>
      <c r="G40" s="72"/>
      <c r="H40" s="14"/>
      <c r="I40" s="10"/>
      <c r="J40" s="84"/>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row>
    <row r="41" spans="2:195" s="21" customFormat="1" ht="27.75" customHeight="1" x14ac:dyDescent="0.3">
      <c r="B41" s="77">
        <v>1</v>
      </c>
      <c r="C41" s="85" t="s">
        <v>39</v>
      </c>
      <c r="D41" s="86" t="s">
        <v>36</v>
      </c>
      <c r="E41" s="67"/>
      <c r="F41" s="80">
        <v>3</v>
      </c>
      <c r="G41" s="69">
        <f>+F41*E41</f>
        <v>0</v>
      </c>
      <c r="H41" s="114"/>
      <c r="I41" s="10"/>
      <c r="J41" s="10"/>
      <c r="K41" s="81"/>
      <c r="L41" s="81"/>
      <c r="M41" s="81"/>
      <c r="N41" s="81"/>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row>
    <row r="42" spans="2:195" s="21" customFormat="1" ht="27.75" customHeight="1" x14ac:dyDescent="0.3">
      <c r="B42" s="77">
        <v>1</v>
      </c>
      <c r="C42" s="65" t="s">
        <v>81</v>
      </c>
      <c r="D42" s="66" t="s">
        <v>36</v>
      </c>
      <c r="E42" s="67"/>
      <c r="F42" s="80">
        <v>3</v>
      </c>
      <c r="G42" s="69">
        <f>+F42*E42</f>
        <v>0</v>
      </c>
      <c r="H42" s="113"/>
      <c r="I42" s="10"/>
      <c r="J42" s="82"/>
      <c r="K42" s="83"/>
      <c r="L42" s="83"/>
      <c r="M42" s="83"/>
      <c r="N42" s="83"/>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row>
    <row r="43" spans="2:195" s="21" customFormat="1" ht="31.2" customHeight="1" x14ac:dyDescent="0.3">
      <c r="B43" s="77">
        <v>1</v>
      </c>
      <c r="C43" s="65" t="s">
        <v>40</v>
      </c>
      <c r="D43" s="66" t="s">
        <v>36</v>
      </c>
      <c r="E43" s="67"/>
      <c r="F43" s="87">
        <v>3</v>
      </c>
      <c r="G43" s="69">
        <f>+F43*E43</f>
        <v>0</v>
      </c>
      <c r="H43" s="113"/>
      <c r="I43" s="10"/>
      <c r="J43" s="84"/>
      <c r="K43" s="83"/>
      <c r="L43" s="83"/>
      <c r="M43" s="83"/>
      <c r="N43" s="83"/>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row>
    <row r="44" spans="2:195" s="49" customFormat="1" ht="27.75" customHeight="1" thickBot="1" x14ac:dyDescent="0.35">
      <c r="B44" s="115">
        <v>1</v>
      </c>
      <c r="C44" s="116" t="s">
        <v>41</v>
      </c>
      <c r="D44" s="117" t="s">
        <v>36</v>
      </c>
      <c r="E44" s="118">
        <v>82682.333333331902</v>
      </c>
      <c r="F44" s="119">
        <v>3</v>
      </c>
      <c r="G44" s="120">
        <f>+F44*E44</f>
        <v>248046.99999999569</v>
      </c>
      <c r="H44" s="93" t="s">
        <v>19</v>
      </c>
      <c r="I44" s="14"/>
      <c r="J44" s="82"/>
      <c r="K44" s="81"/>
      <c r="L44" s="81"/>
      <c r="M44" s="81"/>
      <c r="N44" s="81"/>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row>
    <row r="45" spans="2:195" s="21" customFormat="1" x14ac:dyDescent="0.3">
      <c r="B45" s="88"/>
      <c r="C45" s="168" t="s">
        <v>59</v>
      </c>
      <c r="D45" s="168"/>
      <c r="E45" s="168"/>
      <c r="F45" s="168"/>
      <c r="G45" s="89">
        <f>+SUM(G34:G44)</f>
        <v>248046.99999999569</v>
      </c>
      <c r="H45" s="9"/>
      <c r="I45" s="90"/>
      <c r="J45" s="10"/>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row>
    <row r="46" spans="2:195" s="21" customFormat="1" x14ac:dyDescent="0.3">
      <c r="B46" s="91"/>
      <c r="C46" s="160" t="s">
        <v>60</v>
      </c>
      <c r="D46" s="160"/>
      <c r="E46" s="160"/>
      <c r="F46" s="160"/>
      <c r="G46" s="92">
        <f>+G45+G28</f>
        <v>248046.99999999569</v>
      </c>
      <c r="H46" s="90"/>
      <c r="I46" s="90"/>
      <c r="J46" s="10"/>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row>
    <row r="47" spans="2:195" s="21" customFormat="1" x14ac:dyDescent="0.3">
      <c r="B47" s="91"/>
      <c r="C47" s="169" t="s">
        <v>61</v>
      </c>
      <c r="D47" s="169"/>
      <c r="E47" s="169"/>
      <c r="F47" s="169"/>
      <c r="G47" s="131">
        <v>1053502.9996402201</v>
      </c>
      <c r="H47" s="93" t="s">
        <v>19</v>
      </c>
      <c r="I47" s="90"/>
      <c r="J47" s="10"/>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row>
    <row r="48" spans="2:195" s="21" customFormat="1" x14ac:dyDescent="0.3">
      <c r="B48" s="91"/>
      <c r="C48" s="160" t="s">
        <v>62</v>
      </c>
      <c r="D48" s="160"/>
      <c r="E48" s="160"/>
      <c r="F48" s="160"/>
      <c r="G48" s="92">
        <f>+G46+G47</f>
        <v>1301549.9996402157</v>
      </c>
      <c r="H48" s="9"/>
      <c r="I48" s="90"/>
      <c r="J48" s="10"/>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row>
    <row r="49" spans="1:195" s="21" customFormat="1" x14ac:dyDescent="0.3">
      <c r="B49" s="91"/>
      <c r="C49" s="160" t="s">
        <v>63</v>
      </c>
      <c r="D49" s="160"/>
      <c r="E49" s="160"/>
      <c r="F49" s="160"/>
      <c r="G49" s="94">
        <f>+ROUND(G48*0.19,2)</f>
        <v>247294.5</v>
      </c>
      <c r="H49" s="9"/>
      <c r="I49" s="90"/>
      <c r="J49" s="10"/>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row>
    <row r="50" spans="1:195" s="21" customFormat="1" ht="14.4" thickBot="1" x14ac:dyDescent="0.35">
      <c r="A50" s="49"/>
      <c r="B50" s="95"/>
      <c r="C50" s="159" t="s">
        <v>42</v>
      </c>
      <c r="D50" s="159"/>
      <c r="E50" s="159"/>
      <c r="F50" s="159"/>
      <c r="G50" s="96">
        <f>+G49+G48</f>
        <v>1548844.4996402157</v>
      </c>
      <c r="H50" s="90"/>
      <c r="I50" s="97"/>
      <c r="J50" s="10"/>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row>
    <row r="51" spans="1:195" ht="30" customHeight="1" x14ac:dyDescent="0.3">
      <c r="B51" s="170" t="s">
        <v>43</v>
      </c>
      <c r="C51" s="171"/>
      <c r="D51" s="171"/>
      <c r="E51" s="171"/>
      <c r="F51" s="171"/>
      <c r="G51" s="172"/>
      <c r="H51" s="90"/>
    </row>
    <row r="52" spans="1:195" ht="28.5" customHeight="1" x14ac:dyDescent="0.3">
      <c r="B52" s="173" t="s">
        <v>44</v>
      </c>
      <c r="C52" s="174"/>
      <c r="D52" s="174"/>
      <c r="E52" s="174"/>
      <c r="F52" s="174"/>
      <c r="G52" s="175"/>
      <c r="H52" s="90"/>
    </row>
    <row r="53" spans="1:195" ht="27" customHeight="1" x14ac:dyDescent="0.3">
      <c r="B53" s="173" t="s">
        <v>84</v>
      </c>
      <c r="C53" s="174"/>
      <c r="D53" s="174"/>
      <c r="E53" s="174"/>
      <c r="F53" s="174"/>
      <c r="G53" s="175"/>
      <c r="H53" s="90"/>
    </row>
    <row r="54" spans="1:195" ht="24.75" customHeight="1" x14ac:dyDescent="0.3">
      <c r="B54" s="173" t="s">
        <v>45</v>
      </c>
      <c r="C54" s="174"/>
      <c r="D54" s="174"/>
      <c r="E54" s="174"/>
      <c r="F54" s="174"/>
      <c r="G54" s="175"/>
    </row>
    <row r="55" spans="1:195" ht="38.4" customHeight="1" x14ac:dyDescent="0.3">
      <c r="B55" s="173" t="s">
        <v>64</v>
      </c>
      <c r="C55" s="176"/>
      <c r="D55" s="176"/>
      <c r="E55" s="176"/>
      <c r="F55" s="176"/>
      <c r="G55" s="177"/>
      <c r="H55" s="98"/>
    </row>
    <row r="56" spans="1:195" ht="28.5" customHeight="1" x14ac:dyDescent="0.3">
      <c r="B56" s="173" t="s">
        <v>46</v>
      </c>
      <c r="C56" s="174"/>
      <c r="D56" s="174"/>
      <c r="E56" s="174"/>
      <c r="F56" s="174"/>
      <c r="G56" s="175"/>
    </row>
    <row r="57" spans="1:195" ht="28.5" customHeight="1" x14ac:dyDescent="0.3">
      <c r="B57" s="173" t="s">
        <v>47</v>
      </c>
      <c r="C57" s="174"/>
      <c r="D57" s="174"/>
      <c r="E57" s="174"/>
      <c r="F57" s="174"/>
      <c r="G57" s="175"/>
    </row>
    <row r="58" spans="1:195" ht="28.5" customHeight="1" x14ac:dyDescent="0.3">
      <c r="B58" s="173" t="s">
        <v>48</v>
      </c>
      <c r="C58" s="174"/>
      <c r="D58" s="174"/>
      <c r="E58" s="174"/>
      <c r="F58" s="174"/>
      <c r="G58" s="175"/>
    </row>
    <row r="59" spans="1:195" ht="28.5" customHeight="1" x14ac:dyDescent="0.3">
      <c r="B59" s="173" t="s">
        <v>56</v>
      </c>
      <c r="C59" s="174"/>
      <c r="D59" s="174"/>
      <c r="E59" s="174"/>
      <c r="F59" s="174"/>
      <c r="G59" s="175"/>
    </row>
    <row r="60" spans="1:195" ht="63" customHeight="1" x14ac:dyDescent="0.3">
      <c r="B60" s="173" t="s">
        <v>49</v>
      </c>
      <c r="C60" s="174"/>
      <c r="D60" s="174"/>
      <c r="E60" s="174"/>
      <c r="F60" s="174"/>
      <c r="G60" s="175"/>
    </row>
    <row r="61" spans="1:195" ht="53.4" customHeight="1" x14ac:dyDescent="0.3">
      <c r="B61" s="178" t="s">
        <v>89</v>
      </c>
      <c r="C61" s="179"/>
      <c r="D61" s="179"/>
      <c r="E61" s="179"/>
      <c r="F61" s="179"/>
      <c r="G61" s="180"/>
    </row>
    <row r="62" spans="1:195" ht="30" customHeight="1" x14ac:dyDescent="0.3">
      <c r="B62" s="181" t="s">
        <v>65</v>
      </c>
      <c r="C62" s="182"/>
      <c r="D62" s="182"/>
      <c r="E62" s="182"/>
      <c r="F62" s="182"/>
      <c r="G62" s="183"/>
    </row>
    <row r="63" spans="1:195" ht="44.25" customHeight="1" x14ac:dyDescent="0.3">
      <c r="B63" s="181" t="s">
        <v>86</v>
      </c>
      <c r="C63" s="182"/>
      <c r="D63" s="182"/>
      <c r="E63" s="182"/>
      <c r="F63" s="182"/>
      <c r="G63" s="183"/>
    </row>
    <row r="64" spans="1:195" x14ac:dyDescent="0.3">
      <c r="B64" s="181" t="s">
        <v>87</v>
      </c>
      <c r="C64" s="182"/>
      <c r="D64" s="182"/>
      <c r="E64" s="182"/>
      <c r="F64" s="182"/>
      <c r="G64" s="183"/>
    </row>
    <row r="65" spans="2:7" ht="44.25" customHeight="1" x14ac:dyDescent="0.3">
      <c r="B65" s="181" t="s">
        <v>88</v>
      </c>
      <c r="C65" s="182"/>
      <c r="D65" s="182"/>
      <c r="E65" s="182"/>
      <c r="F65" s="182"/>
      <c r="G65" s="183"/>
    </row>
    <row r="66" spans="2:7" x14ac:dyDescent="0.3">
      <c r="B66" s="1"/>
      <c r="C66" s="2"/>
      <c r="D66" s="2"/>
      <c r="E66" s="2"/>
      <c r="F66" s="2"/>
      <c r="G66" s="2"/>
    </row>
    <row r="67" spans="2:7" x14ac:dyDescent="0.3">
      <c r="B67" s="99" t="s">
        <v>50</v>
      </c>
      <c r="C67" s="100"/>
      <c r="D67" s="100"/>
      <c r="E67" s="101"/>
      <c r="F67" s="102"/>
      <c r="G67" s="102"/>
    </row>
    <row r="68" spans="2:7" ht="38.25" customHeight="1" x14ac:dyDescent="0.3">
      <c r="B68" s="103"/>
      <c r="C68" s="104"/>
      <c r="D68" s="100"/>
      <c r="E68" s="105"/>
      <c r="F68" s="106"/>
      <c r="G68" s="106"/>
    </row>
    <row r="69" spans="2:7" x14ac:dyDescent="0.3">
      <c r="B69" s="107" t="s">
        <v>51</v>
      </c>
      <c r="C69" s="100"/>
      <c r="D69" s="100"/>
      <c r="E69" s="184" t="s">
        <v>52</v>
      </c>
      <c r="F69" s="184"/>
      <c r="G69" s="184"/>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6:G56"/>
    <mergeCell ref="C45:F45"/>
    <mergeCell ref="C46:F46"/>
    <mergeCell ref="C47:F47"/>
    <mergeCell ref="C48:F48"/>
    <mergeCell ref="C49:F49"/>
    <mergeCell ref="C50:F50"/>
    <mergeCell ref="B51:G51"/>
    <mergeCell ref="B52:G52"/>
    <mergeCell ref="B53:G53"/>
    <mergeCell ref="B54:G54"/>
    <mergeCell ref="B55:G55"/>
    <mergeCell ref="B63:G63"/>
    <mergeCell ref="B64:G64"/>
    <mergeCell ref="E69:G69"/>
    <mergeCell ref="B57:G57"/>
    <mergeCell ref="B58:G58"/>
    <mergeCell ref="B59:G59"/>
    <mergeCell ref="B60:G60"/>
    <mergeCell ref="B61:G61"/>
    <mergeCell ref="B62:G62"/>
    <mergeCell ref="B65:G65"/>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Francisco José Orozco Serna</cp:lastModifiedBy>
  <cp:revision/>
  <dcterms:created xsi:type="dcterms:W3CDTF">2023-07-18T17:47:23Z</dcterms:created>
  <dcterms:modified xsi:type="dcterms:W3CDTF">2024-06-11T16:50:13Z</dcterms:modified>
  <cp:category/>
  <cp:contentStatus/>
</cp:coreProperties>
</file>