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iana.cifuentes\OneDrive - Hospital Militar Central\Escritorio\DIANA\34. MANTENIMIENTO EQUIPO LEICA CPA-138 MC-092\NUEVO PROCESO MC-170\"/>
    </mc:Choice>
  </mc:AlternateContent>
  <bookViews>
    <workbookView xWindow="0" yWindow="0" windowWidth="28650" windowHeight="11820"/>
  </bookViews>
  <sheets>
    <sheet name="Hoja1" sheetId="1" r:id="rId1"/>
  </sheets>
  <definedNames>
    <definedName name="_xlnm.Print_Area" localSheetId="0">Hoja1!$A$1:$H$32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34" i="1" l="1"/>
  <c r="AH34" i="1"/>
  <c r="AC34" i="1"/>
  <c r="X34" i="1"/>
  <c r="S34" i="1"/>
  <c r="N34" i="1"/>
  <c r="AO32" i="1" l="1"/>
  <c r="AN32" i="1"/>
  <c r="AO31" i="1"/>
  <c r="AN31" i="1"/>
  <c r="AO30" i="1"/>
  <c r="AN30" i="1"/>
  <c r="AO29" i="1"/>
  <c r="AN29" i="1"/>
  <c r="AO28" i="1"/>
  <c r="AN28" i="1"/>
  <c r="AO27" i="1"/>
  <c r="AN27" i="1"/>
  <c r="AO26" i="1"/>
  <c r="AN26" i="1"/>
  <c r="AO25" i="1"/>
  <c r="AN25" i="1"/>
  <c r="AO24" i="1"/>
  <c r="AN24" i="1"/>
  <c r="AO23" i="1"/>
  <c r="AN23" i="1"/>
  <c r="AO22" i="1"/>
  <c r="AN22" i="1"/>
  <c r="AO21" i="1"/>
  <c r="AN21" i="1"/>
  <c r="AO20" i="1"/>
  <c r="AN20" i="1"/>
  <c r="AO19" i="1"/>
  <c r="AN19" i="1"/>
  <c r="AO18" i="1"/>
  <c r="AN18" i="1"/>
  <c r="AO17" i="1"/>
  <c r="AN17" i="1"/>
  <c r="AO16" i="1"/>
  <c r="AN16" i="1"/>
  <c r="AO15" i="1"/>
  <c r="AN15" i="1"/>
  <c r="AO14" i="1"/>
  <c r="AN14" i="1"/>
  <c r="AO13" i="1"/>
  <c r="AN13" i="1"/>
  <c r="AO12" i="1"/>
  <c r="AN12" i="1"/>
  <c r="AO11" i="1"/>
  <c r="AN11" i="1"/>
  <c r="AO10" i="1"/>
  <c r="AN10" i="1"/>
  <c r="AO9" i="1"/>
  <c r="AN9" i="1"/>
  <c r="AO8" i="1"/>
  <c r="AN8" i="1"/>
  <c r="AO3" i="1"/>
  <c r="AN3" i="1"/>
  <c r="AK32" i="1"/>
  <c r="AL32" i="1" s="1"/>
  <c r="AK31" i="1"/>
  <c r="AL31" i="1" s="1"/>
  <c r="AK30" i="1"/>
  <c r="AL30" i="1" s="1"/>
  <c r="AK29" i="1"/>
  <c r="AL29" i="1" s="1"/>
  <c r="AK28" i="1"/>
  <c r="AL28" i="1" s="1"/>
  <c r="AK27" i="1"/>
  <c r="AL27" i="1" s="1"/>
  <c r="AK26" i="1"/>
  <c r="AL26" i="1" s="1"/>
  <c r="AK25" i="1"/>
  <c r="AL25" i="1" s="1"/>
  <c r="AK24" i="1"/>
  <c r="AL24" i="1" s="1"/>
  <c r="AK23" i="1"/>
  <c r="AL23" i="1" s="1"/>
  <c r="AK22" i="1"/>
  <c r="AL22" i="1" s="1"/>
  <c r="AK21" i="1"/>
  <c r="AL21" i="1" s="1"/>
  <c r="AK20" i="1"/>
  <c r="AL20" i="1" s="1"/>
  <c r="AK19" i="1"/>
  <c r="AL19" i="1" s="1"/>
  <c r="AK18" i="1"/>
  <c r="AL18" i="1" s="1"/>
  <c r="AK17" i="1"/>
  <c r="AL17" i="1" s="1"/>
  <c r="AK16" i="1"/>
  <c r="AL16" i="1" s="1"/>
  <c r="AK15" i="1"/>
  <c r="AL15" i="1" s="1"/>
  <c r="AK14" i="1"/>
  <c r="AL14" i="1" s="1"/>
  <c r="AK13" i="1"/>
  <c r="AL13" i="1" s="1"/>
  <c r="AK12" i="1"/>
  <c r="AL12" i="1" s="1"/>
  <c r="AK11" i="1"/>
  <c r="AL11" i="1" s="1"/>
  <c r="AK10" i="1"/>
  <c r="AL10" i="1" s="1"/>
  <c r="AK9" i="1"/>
  <c r="AL9" i="1" s="1"/>
  <c r="AK8" i="1"/>
  <c r="AL8" i="1" s="1"/>
  <c r="AK3" i="1"/>
  <c r="AL3" i="1" s="1"/>
  <c r="AE32" i="1" l="1"/>
  <c r="AD32" i="1"/>
  <c r="AE31" i="1"/>
  <c r="AD31" i="1"/>
  <c r="AE30" i="1"/>
  <c r="AD30" i="1"/>
  <c r="AE29" i="1"/>
  <c r="AD29" i="1"/>
  <c r="AE28" i="1"/>
  <c r="AD28" i="1"/>
  <c r="AE27" i="1"/>
  <c r="AD27" i="1"/>
  <c r="AE26" i="1"/>
  <c r="AD26" i="1"/>
  <c r="AE25" i="1"/>
  <c r="AD25" i="1"/>
  <c r="AE24" i="1"/>
  <c r="AD24" i="1"/>
  <c r="AE23" i="1"/>
  <c r="AD23" i="1"/>
  <c r="AE22" i="1"/>
  <c r="AD22" i="1"/>
  <c r="AE21" i="1"/>
  <c r="AD21" i="1"/>
  <c r="AE20" i="1"/>
  <c r="AD20" i="1"/>
  <c r="AE19" i="1"/>
  <c r="AD19" i="1"/>
  <c r="AE18" i="1"/>
  <c r="AD18" i="1"/>
  <c r="AE17" i="1"/>
  <c r="AD17" i="1"/>
  <c r="AE16" i="1"/>
  <c r="AD16" i="1"/>
  <c r="AE15" i="1"/>
  <c r="AD15" i="1"/>
  <c r="AE14" i="1"/>
  <c r="AD14" i="1"/>
  <c r="AE13" i="1"/>
  <c r="AD13" i="1"/>
  <c r="AE12" i="1"/>
  <c r="AD12" i="1"/>
  <c r="AE11" i="1"/>
  <c r="AD11" i="1"/>
  <c r="AE10" i="1"/>
  <c r="AD10" i="1"/>
  <c r="AE9" i="1"/>
  <c r="AD9" i="1"/>
  <c r="AE8" i="1"/>
  <c r="AD8" i="1"/>
  <c r="AD3" i="1"/>
  <c r="AA32" i="1"/>
  <c r="AB32" i="1" s="1"/>
  <c r="AA31" i="1"/>
  <c r="AB31" i="1" s="1"/>
  <c r="AA30" i="1"/>
  <c r="AB30" i="1" s="1"/>
  <c r="AA29" i="1"/>
  <c r="AB29" i="1" s="1"/>
  <c r="AA28" i="1"/>
  <c r="AB28" i="1" s="1"/>
  <c r="AA27" i="1"/>
  <c r="AB27" i="1" s="1"/>
  <c r="AA26" i="1"/>
  <c r="AB26" i="1" s="1"/>
  <c r="AA25" i="1"/>
  <c r="AB25" i="1" s="1"/>
  <c r="AA24" i="1"/>
  <c r="AB24" i="1" s="1"/>
  <c r="AA23" i="1"/>
  <c r="AB23" i="1" s="1"/>
  <c r="AA22" i="1"/>
  <c r="AB22" i="1" s="1"/>
  <c r="AA21" i="1"/>
  <c r="AB21" i="1" s="1"/>
  <c r="AA20" i="1"/>
  <c r="AB20" i="1" s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AA13" i="1"/>
  <c r="AB13" i="1" s="1"/>
  <c r="AA12" i="1"/>
  <c r="AB12" i="1" s="1"/>
  <c r="AA11" i="1"/>
  <c r="AB11" i="1" s="1"/>
  <c r="AA10" i="1"/>
  <c r="AB10" i="1" s="1"/>
  <c r="AA9" i="1"/>
  <c r="AB9" i="1" s="1"/>
  <c r="AA8" i="1"/>
  <c r="AB8" i="1" s="1"/>
  <c r="AE3" i="1"/>
  <c r="AA3" i="1"/>
  <c r="AB3" i="1" s="1"/>
  <c r="Z32" i="1"/>
  <c r="Y32" i="1"/>
  <c r="Z31" i="1"/>
  <c r="Y31" i="1"/>
  <c r="Z30" i="1"/>
  <c r="Y30" i="1"/>
  <c r="Z29" i="1"/>
  <c r="Y29" i="1"/>
  <c r="Z28" i="1"/>
  <c r="Y28" i="1"/>
  <c r="Z27" i="1"/>
  <c r="Y27" i="1"/>
  <c r="Z26" i="1"/>
  <c r="Y26" i="1"/>
  <c r="Z25" i="1"/>
  <c r="Y25" i="1"/>
  <c r="Z24" i="1"/>
  <c r="Y24" i="1"/>
  <c r="Z23" i="1"/>
  <c r="Y23" i="1"/>
  <c r="Z22" i="1"/>
  <c r="Y22" i="1"/>
  <c r="Z21" i="1"/>
  <c r="Y21" i="1"/>
  <c r="Z20" i="1"/>
  <c r="Y20" i="1"/>
  <c r="Z19" i="1"/>
  <c r="Y19" i="1"/>
  <c r="Z18" i="1"/>
  <c r="Y18" i="1"/>
  <c r="Z17" i="1"/>
  <c r="Y17" i="1"/>
  <c r="Z16" i="1"/>
  <c r="Y16" i="1"/>
  <c r="Z15" i="1"/>
  <c r="Y15" i="1"/>
  <c r="Z14" i="1"/>
  <c r="Y14" i="1"/>
  <c r="Z13" i="1"/>
  <c r="Y13" i="1"/>
  <c r="Z12" i="1"/>
  <c r="Y12" i="1"/>
  <c r="Z11" i="1"/>
  <c r="Y11" i="1"/>
  <c r="Z10" i="1"/>
  <c r="Y10" i="1"/>
  <c r="Z9" i="1"/>
  <c r="Y9" i="1"/>
  <c r="Z8" i="1"/>
  <c r="Y8" i="1"/>
  <c r="Z3" i="1"/>
  <c r="Y3" i="1"/>
  <c r="V32" i="1"/>
  <c r="W32" i="1" s="1"/>
  <c r="V31" i="1"/>
  <c r="W31" i="1" s="1"/>
  <c r="V30" i="1"/>
  <c r="W30" i="1" s="1"/>
  <c r="V29" i="1"/>
  <c r="W29" i="1" s="1"/>
  <c r="V28" i="1"/>
  <c r="W28" i="1" s="1"/>
  <c r="V27" i="1"/>
  <c r="W27" i="1" s="1"/>
  <c r="V26" i="1"/>
  <c r="W26" i="1" s="1"/>
  <c r="V25" i="1"/>
  <c r="W25" i="1" s="1"/>
  <c r="V24" i="1"/>
  <c r="W24" i="1" s="1"/>
  <c r="V23" i="1"/>
  <c r="W23" i="1" s="1"/>
  <c r="V22" i="1"/>
  <c r="W22" i="1" s="1"/>
  <c r="V21" i="1"/>
  <c r="W21" i="1" s="1"/>
  <c r="V20" i="1"/>
  <c r="W20" i="1" s="1"/>
  <c r="V19" i="1"/>
  <c r="W19" i="1" s="1"/>
  <c r="V18" i="1"/>
  <c r="W18" i="1" s="1"/>
  <c r="V17" i="1"/>
  <c r="W17" i="1" s="1"/>
  <c r="V16" i="1"/>
  <c r="W16" i="1" s="1"/>
  <c r="V15" i="1"/>
  <c r="W15" i="1" s="1"/>
  <c r="V14" i="1"/>
  <c r="W14" i="1" s="1"/>
  <c r="V13" i="1"/>
  <c r="W13" i="1" s="1"/>
  <c r="V12" i="1"/>
  <c r="W12" i="1" s="1"/>
  <c r="V11" i="1"/>
  <c r="W11" i="1" s="1"/>
  <c r="V10" i="1"/>
  <c r="W10" i="1" s="1"/>
  <c r="V9" i="1"/>
  <c r="W9" i="1" s="1"/>
  <c r="W8" i="1"/>
  <c r="V8" i="1"/>
  <c r="V3" i="1"/>
  <c r="W3" i="1" s="1"/>
  <c r="U32" i="1"/>
  <c r="T32" i="1"/>
  <c r="U31" i="1"/>
  <c r="T31" i="1"/>
  <c r="U30" i="1"/>
  <c r="T30" i="1"/>
  <c r="U29" i="1"/>
  <c r="T29" i="1"/>
  <c r="U28" i="1"/>
  <c r="T28" i="1"/>
  <c r="U27" i="1"/>
  <c r="T27" i="1"/>
  <c r="U26" i="1"/>
  <c r="T26" i="1"/>
  <c r="U25" i="1"/>
  <c r="T25" i="1"/>
  <c r="U24" i="1"/>
  <c r="T24" i="1"/>
  <c r="U23" i="1"/>
  <c r="T23" i="1"/>
  <c r="U22" i="1"/>
  <c r="T22" i="1"/>
  <c r="U21" i="1"/>
  <c r="T21" i="1"/>
  <c r="U20" i="1"/>
  <c r="T20" i="1"/>
  <c r="U19" i="1"/>
  <c r="T19" i="1"/>
  <c r="U18" i="1"/>
  <c r="T18" i="1"/>
  <c r="U17" i="1"/>
  <c r="T17" i="1"/>
  <c r="U16" i="1"/>
  <c r="T16" i="1"/>
  <c r="U15" i="1"/>
  <c r="T15" i="1"/>
  <c r="U14" i="1"/>
  <c r="T14" i="1"/>
  <c r="U13" i="1"/>
  <c r="T13" i="1"/>
  <c r="U12" i="1"/>
  <c r="T12" i="1"/>
  <c r="U11" i="1"/>
  <c r="T11" i="1"/>
  <c r="U10" i="1"/>
  <c r="T10" i="1"/>
  <c r="U9" i="1"/>
  <c r="T9" i="1"/>
  <c r="U8" i="1"/>
  <c r="T8" i="1"/>
  <c r="U3" i="1"/>
  <c r="T3" i="1"/>
  <c r="Q32" i="1"/>
  <c r="R32" i="1" s="1"/>
  <c r="Q31" i="1"/>
  <c r="R31" i="1" s="1"/>
  <c r="Q30" i="1"/>
  <c r="R30" i="1" s="1"/>
  <c r="Q29" i="1"/>
  <c r="R29" i="1" s="1"/>
  <c r="Q28" i="1"/>
  <c r="R28" i="1" s="1"/>
  <c r="Q27" i="1"/>
  <c r="R27" i="1" s="1"/>
  <c r="Q26" i="1"/>
  <c r="R26" i="1" s="1"/>
  <c r="Q25" i="1"/>
  <c r="R25" i="1" s="1"/>
  <c r="Q24" i="1"/>
  <c r="R24" i="1" s="1"/>
  <c r="Q23" i="1"/>
  <c r="R23" i="1" s="1"/>
  <c r="Q22" i="1"/>
  <c r="R22" i="1" s="1"/>
  <c r="Q21" i="1"/>
  <c r="R21" i="1" s="1"/>
  <c r="Q20" i="1"/>
  <c r="R20" i="1" s="1"/>
  <c r="Q19" i="1"/>
  <c r="R19" i="1" s="1"/>
  <c r="Q18" i="1"/>
  <c r="R18" i="1" s="1"/>
  <c r="Q17" i="1"/>
  <c r="R17" i="1" s="1"/>
  <c r="Q16" i="1"/>
  <c r="R16" i="1" s="1"/>
  <c r="Q15" i="1"/>
  <c r="R15" i="1" s="1"/>
  <c r="Q14" i="1"/>
  <c r="R14" i="1" s="1"/>
  <c r="Q13" i="1"/>
  <c r="R13" i="1" s="1"/>
  <c r="Q12" i="1"/>
  <c r="R12" i="1" s="1"/>
  <c r="Q11" i="1"/>
  <c r="R11" i="1" s="1"/>
  <c r="Q10" i="1"/>
  <c r="R10" i="1" s="1"/>
  <c r="Q9" i="1"/>
  <c r="R9" i="1" s="1"/>
  <c r="Q8" i="1"/>
  <c r="R8" i="1" s="1"/>
  <c r="Q3" i="1"/>
  <c r="R3" i="1" s="1"/>
  <c r="L9" i="1"/>
  <c r="M9" i="1" s="1"/>
  <c r="O9" i="1"/>
  <c r="P9" i="1"/>
  <c r="L10" i="1"/>
  <c r="M10" i="1" s="1"/>
  <c r="O10" i="1"/>
  <c r="P10" i="1"/>
  <c r="L11" i="1"/>
  <c r="M11" i="1" s="1"/>
  <c r="O11" i="1"/>
  <c r="P11" i="1"/>
  <c r="L12" i="1"/>
  <c r="M12" i="1" s="1"/>
  <c r="O12" i="1"/>
  <c r="P12" i="1"/>
  <c r="L13" i="1"/>
  <c r="M13" i="1"/>
  <c r="O13" i="1"/>
  <c r="P13" i="1"/>
  <c r="L14" i="1"/>
  <c r="M14" i="1" s="1"/>
  <c r="O14" i="1"/>
  <c r="P14" i="1"/>
  <c r="L15" i="1"/>
  <c r="M15" i="1" s="1"/>
  <c r="O15" i="1"/>
  <c r="P15" i="1"/>
  <c r="L16" i="1"/>
  <c r="M16" i="1" s="1"/>
  <c r="O16" i="1"/>
  <c r="P16" i="1"/>
  <c r="L17" i="1"/>
  <c r="M17" i="1"/>
  <c r="O17" i="1"/>
  <c r="P17" i="1"/>
  <c r="L18" i="1"/>
  <c r="M18" i="1" s="1"/>
  <c r="O18" i="1"/>
  <c r="P18" i="1"/>
  <c r="L19" i="1"/>
  <c r="M19" i="1" s="1"/>
  <c r="O19" i="1"/>
  <c r="P19" i="1"/>
  <c r="L20" i="1"/>
  <c r="M20" i="1" s="1"/>
  <c r="O20" i="1"/>
  <c r="P20" i="1"/>
  <c r="L21" i="1"/>
  <c r="M21" i="1" s="1"/>
  <c r="O21" i="1"/>
  <c r="P21" i="1"/>
  <c r="L22" i="1"/>
  <c r="M22" i="1" s="1"/>
  <c r="O22" i="1"/>
  <c r="P22" i="1"/>
  <c r="L23" i="1"/>
  <c r="M23" i="1"/>
  <c r="O23" i="1"/>
  <c r="P23" i="1"/>
  <c r="L24" i="1"/>
  <c r="M24" i="1" s="1"/>
  <c r="O24" i="1"/>
  <c r="P24" i="1"/>
  <c r="L25" i="1"/>
  <c r="M25" i="1" s="1"/>
  <c r="O25" i="1"/>
  <c r="P25" i="1"/>
  <c r="L26" i="1"/>
  <c r="M26" i="1" s="1"/>
  <c r="O26" i="1"/>
  <c r="P26" i="1"/>
  <c r="L27" i="1"/>
  <c r="M27" i="1" s="1"/>
  <c r="O27" i="1"/>
  <c r="P27" i="1"/>
  <c r="L28" i="1"/>
  <c r="M28" i="1" s="1"/>
  <c r="O28" i="1"/>
  <c r="P28" i="1"/>
  <c r="L29" i="1"/>
  <c r="M29" i="1" s="1"/>
  <c r="O29" i="1"/>
  <c r="P29" i="1"/>
  <c r="L30" i="1"/>
  <c r="M30" i="1" s="1"/>
  <c r="O30" i="1"/>
  <c r="P30" i="1"/>
  <c r="L31" i="1"/>
  <c r="M31" i="1" s="1"/>
  <c r="O31" i="1"/>
  <c r="P31" i="1"/>
  <c r="L32" i="1"/>
  <c r="M32" i="1" s="1"/>
  <c r="O32" i="1"/>
  <c r="P32" i="1"/>
  <c r="O8" i="1"/>
  <c r="P8" i="1"/>
  <c r="L8" i="1"/>
  <c r="M8" i="1" s="1"/>
  <c r="P3" i="1"/>
  <c r="O3" i="1"/>
  <c r="L3" i="1"/>
  <c r="M3" i="1" s="1"/>
  <c r="AJ3" i="1"/>
  <c r="AI3" i="1"/>
  <c r="AF3" i="1"/>
  <c r="AG3" i="1" s="1"/>
  <c r="AI22" i="1"/>
  <c r="AJ22" i="1"/>
  <c r="AJ13" i="1"/>
  <c r="AI13" i="1"/>
  <c r="AJ16" i="1"/>
  <c r="AI16" i="1"/>
  <c r="AJ31" i="1"/>
  <c r="AI31" i="1"/>
  <c r="AI8" i="1"/>
  <c r="AJ8" i="1"/>
  <c r="AJ15" i="1"/>
  <c r="AI15" i="1"/>
  <c r="AJ30" i="1"/>
  <c r="AI30" i="1"/>
  <c r="AI26" i="1"/>
  <c r="AJ26" i="1"/>
  <c r="AI21" i="1"/>
  <c r="AJ21" i="1"/>
  <c r="AJ18" i="1"/>
  <c r="AI18" i="1"/>
  <c r="AI17" i="1"/>
  <c r="AJ17" i="1"/>
  <c r="AJ10" i="1"/>
  <c r="AI10" i="1"/>
  <c r="AJ14" i="1"/>
  <c r="AI14" i="1"/>
  <c r="AF17" i="1"/>
  <c r="AG17" i="1" s="1"/>
  <c r="AI23" i="1"/>
  <c r="AJ23" i="1"/>
  <c r="AJ20" i="1"/>
  <c r="AI20" i="1"/>
  <c r="AI29" i="1"/>
  <c r="AJ29" i="1"/>
  <c r="AI24" i="1"/>
  <c r="AJ24" i="1"/>
  <c r="AF26" i="1"/>
  <c r="AG26" i="1" s="1"/>
  <c r="AI32" i="1"/>
  <c r="AJ32" i="1"/>
  <c r="AI19" i="1"/>
  <c r="AJ19" i="1"/>
  <c r="AF15" i="1"/>
  <c r="AG15" i="1" s="1"/>
  <c r="AF20" i="1"/>
  <c r="AG20" i="1" s="1"/>
  <c r="AJ28" i="1"/>
  <c r="AI28" i="1"/>
  <c r="AF21" i="1"/>
  <c r="AG21" i="1" s="1"/>
  <c r="AJ27" i="1"/>
  <c r="AI27" i="1"/>
  <c r="AJ9" i="1"/>
  <c r="AI9" i="1"/>
  <c r="AJ25" i="1"/>
  <c r="AI25" i="1"/>
  <c r="AF8" i="1"/>
  <c r="AG8" i="1" s="1"/>
  <c r="AF22" i="1"/>
  <c r="AG22" i="1" s="1"/>
  <c r="AF23" i="1"/>
  <c r="AG23" i="1" s="1"/>
  <c r="AF25" i="1"/>
  <c r="AG25" i="1" s="1"/>
  <c r="AF10" i="1"/>
  <c r="AG10" i="1" s="1"/>
  <c r="AF31" i="1"/>
  <c r="AG31" i="1" s="1"/>
  <c r="AF28" i="1"/>
  <c r="AG28" i="1" s="1"/>
  <c r="AF9" i="1"/>
  <c r="AG9" i="1" s="1"/>
  <c r="AF19" i="1"/>
  <c r="AG19" i="1" s="1"/>
  <c r="AF14" i="1"/>
  <c r="AG14" i="1" s="1"/>
  <c r="AJ11" i="1"/>
  <c r="AI11" i="1"/>
  <c r="AF18" i="1"/>
  <c r="AG18" i="1" s="1"/>
  <c r="AF11" i="1"/>
  <c r="AG11" i="1" s="1"/>
  <c r="AF16" i="1"/>
  <c r="AG16" i="1" s="1"/>
  <c r="AF13" i="1"/>
  <c r="AG13" i="1" s="1"/>
  <c r="AF27" i="1"/>
  <c r="AG27" i="1" s="1"/>
  <c r="AF24" i="1"/>
  <c r="AG24" i="1" s="1"/>
  <c r="AF30" i="1"/>
  <c r="AG30" i="1" s="1"/>
  <c r="AF29" i="1"/>
  <c r="AG29" i="1"/>
  <c r="AF32" i="1"/>
  <c r="AG32" i="1" s="1"/>
  <c r="AI12" i="1"/>
  <c r="AF12" i="1"/>
  <c r="AG12" i="1" s="1"/>
  <c r="AJ12" i="1"/>
</calcChain>
</file>

<file path=xl/sharedStrings.xml><?xml version="1.0" encoding="utf-8"?>
<sst xmlns="http://schemas.openxmlformats.org/spreadsheetml/2006/main" count="223" uniqueCount="55">
  <si>
    <t>MARCA</t>
  </si>
  <si>
    <t>MODELO</t>
  </si>
  <si>
    <t>IVA (Si Aplica)</t>
  </si>
  <si>
    <t>BOLSA DE REPUESTOS</t>
  </si>
  <si>
    <t>MANTENIMIENTO PREVENTIVO</t>
  </si>
  <si>
    <t>ITEM</t>
  </si>
  <si>
    <t xml:space="preserve">DESCRIPCION DEL BIEN Y/O SERVICIO </t>
  </si>
  <si>
    <t>CANT</t>
  </si>
  <si>
    <t>UNIDAD MEDIDA</t>
  </si>
  <si>
    <t xml:space="preserve">VALOR UNITARIO </t>
  </si>
  <si>
    <t>MANTENIMIENTO PREVENTIVO Y CORRECTIVO DE LOS EQUIPOS MARCA LEICA DEL SERVICIO OFTALMOLOGIA</t>
  </si>
  <si>
    <t>UN</t>
  </si>
  <si>
    <t>EQUIPO</t>
  </si>
  <si>
    <t>NÚMERO DE PARTE</t>
  </si>
  <si>
    <t>REPUESTOS, ACCESORIOS, CONSUMIBLES, COMPONENTES.</t>
  </si>
  <si>
    <t>MICROSCOPIO QUIRURGICO OFTALMOLOGIA</t>
  </si>
  <si>
    <t>LEICA</t>
  </si>
  <si>
    <t>PROVEO 8</t>
  </si>
  <si>
    <t>Adaptador Queratoscopio</t>
  </si>
  <si>
    <t>Interruptor remoto liberador de frenos</t>
  </si>
  <si>
    <t>Cable de poder 5m</t>
  </si>
  <si>
    <t>N/A</t>
  </si>
  <si>
    <t>Batería</t>
  </si>
  <si>
    <t>Cable de respaldo pedal inalambrico 4,5m</t>
  </si>
  <si>
    <t>* Objetivo WD=175mm OCT listo</t>
  </si>
  <si>
    <t>Empuñadura</t>
  </si>
  <si>
    <t>Empuñadura pequeña</t>
  </si>
  <si>
    <t>Ocular 8,33x/22B tipo II</t>
  </si>
  <si>
    <t>Tubo binocular inclinable 5-25°con DP</t>
  </si>
  <si>
    <t>Ocular 10x/21B tipo II</t>
  </si>
  <si>
    <t>Ocular 10x/21 B tipo II</t>
  </si>
  <si>
    <t>Bombilleria</t>
  </si>
  <si>
    <t>M844</t>
  </si>
  <si>
    <t>12 FUNCTIONS FOOT SWITCH TYPE B</t>
  </si>
  <si>
    <t>MOTOR X AND Y</t>
  </si>
  <si>
    <t>X/Y CONTROLLER</t>
  </si>
  <si>
    <t>TUBO BINOCULAR 5° A 25° CON PD</t>
  </si>
  <si>
    <t>SECOND WING</t>
  </si>
  <si>
    <t>OCULAR 8.33X</t>
  </si>
  <si>
    <t>HALOGEN BULB 12V/50W</t>
  </si>
  <si>
    <t>CLIP-ON HANDLE</t>
  </si>
  <si>
    <t>TRANSPARENT KNOB COVER</t>
  </si>
  <si>
    <t>DRIVE KNOB COVER, BINOC. TUBE T</t>
  </si>
  <si>
    <t>CABLE FOOTSWITCH 4,5 M</t>
  </si>
  <si>
    <t xml:space="preserve">VALOR UNITARIO INCLUIDO IVA </t>
  </si>
  <si>
    <t>PRECIO DE REFERENCIA</t>
  </si>
  <si>
    <t>VALOR UNITARIO INCLUIDO IVA (Si Aplica)</t>
  </si>
  <si>
    <t>PORCENTAJE DE DESCUENTO</t>
  </si>
  <si>
    <t>CUMPLE / NO CUMPLE</t>
  </si>
  <si>
    <t>ANDREC SURGICAL SA</t>
  </si>
  <si>
    <t>LYN INGENIERIA SAS</t>
  </si>
  <si>
    <t>MAZU SERVICIOS INTEGRALES S.A.S.</t>
  </si>
  <si>
    <t xml:space="preserve">INDUSTRIAS YOLUK S.A.S NIT </t>
  </si>
  <si>
    <t>BOMBO ORIGEN S.A.S.</t>
  </si>
  <si>
    <t>CONTROL SERVICES ENGINEERING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</si>
</sst>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9"/>
      <color theme="1"/>
      <name val="Verdana"/>
      <family val="2"/>
    </font>
    <font>
      <sz val="9"/>
      <color rgb="FF000000"/>
      <name val="Verdana"/>
      <family val="2"/>
    </font>
    <font>
      <b/>
      <sz val="9"/>
      <color theme="1"/>
      <name val="Verdana"/>
      <family val="2"/>
    </font>
    <font>
      <sz val="10"/>
      <color theme="1"/>
      <name val="Verdana"/>
      <family val="2"/>
    </font>
    <font>
      <b/>
      <sz val="9"/>
      <name val="Verdana"/>
      <family val="2"/>
    </font>
    <font>
      <sz val="10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4" fontId="5" fillId="2" borderId="1" xfId="2" applyNumberFormat="1" applyFont="1" applyFill="1" applyBorder="1" applyAlignment="1">
      <alignment horizontal="center" vertical="center" wrapText="1"/>
    </xf>
    <xf numFmtId="0" fontId="3" fillId="3" borderId="0" xfId="0" applyFont="1" applyFill="1"/>
    <xf numFmtId="164" fontId="6" fillId="0" borderId="1" xfId="0" applyNumberFormat="1" applyFont="1" applyBorder="1" applyAlignment="1">
      <alignment vertical="center" wrapText="1"/>
    </xf>
    <xf numFmtId="9" fontId="6" fillId="0" borderId="1" xfId="5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3" fillId="3" borderId="1" xfId="4" applyNumberFormat="1" applyFont="1" applyFill="1" applyBorder="1" applyAlignment="1">
      <alignment vertical="center"/>
    </xf>
    <xf numFmtId="164" fontId="8" fillId="0" borderId="1" xfId="0" applyNumberFormat="1" applyFont="1" applyFill="1" applyBorder="1" applyAlignment="1">
      <alignment vertical="center" wrapText="1"/>
    </xf>
    <xf numFmtId="164" fontId="5" fillId="4" borderId="6" xfId="2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4" fontId="5" fillId="5" borderId="6" xfId="2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vertical="center" wrapText="1"/>
    </xf>
    <xf numFmtId="0" fontId="3" fillId="3" borderId="0" xfId="0" applyFont="1" applyFill="1"/>
    <xf numFmtId="164" fontId="5" fillId="6" borderId="6" xfId="2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164" fontId="5" fillId="7" borderId="6" xfId="2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164" fontId="5" fillId="8" borderId="6" xfId="2" applyNumberFormat="1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164" fontId="5" fillId="9" borderId="6" xfId="2" applyNumberFormat="1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3" fillId="3" borderId="0" xfId="0" applyFont="1" applyFill="1"/>
    <xf numFmtId="164" fontId="5" fillId="3" borderId="1" xfId="0" applyNumberFormat="1" applyFont="1" applyFill="1" applyBorder="1"/>
    <xf numFmtId="0" fontId="5" fillId="5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4" fontId="5" fillId="2" borderId="1" xfId="2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  <xf numFmtId="0" fontId="3" fillId="0" borderId="9" xfId="0" applyFont="1" applyBorder="1" applyAlignment="1">
      <alignment horizontal="left" wrapText="1"/>
    </xf>
    <xf numFmtId="0" fontId="5" fillId="9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</cellXfs>
  <cellStyles count="11">
    <cellStyle name="Millares" xfId="2" builtinId="3"/>
    <cellStyle name="Millares 2" xfId="1"/>
    <cellStyle name="Millares 2 2" xfId="3"/>
    <cellStyle name="Millares 2 2 2" xfId="8"/>
    <cellStyle name="Millares 2 3" xfId="6"/>
    <cellStyle name="Millares 3" xfId="4"/>
    <cellStyle name="Millares 3 2" xfId="9"/>
    <cellStyle name="Millares 4" xfId="7"/>
    <cellStyle name="Moneda 2" xfId="10"/>
    <cellStyle name="Normal" xfId="0" builtinId="0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4"/>
  <sheetViews>
    <sheetView tabSelected="1" zoomScaleNormal="100" zoomScaleSheetLayoutView="93" workbookViewId="0">
      <selection activeCell="P36" sqref="P36"/>
    </sheetView>
  </sheetViews>
  <sheetFormatPr baseColWidth="10" defaultColWidth="11.42578125" defaultRowHeight="11.25" x14ac:dyDescent="0.15"/>
  <cols>
    <col min="1" max="1" width="10" style="9" customWidth="1"/>
    <col min="2" max="2" width="27.28515625" style="9" customWidth="1"/>
    <col min="3" max="3" width="8" style="9" bestFit="1" customWidth="1"/>
    <col min="4" max="4" width="10.140625" style="9" bestFit="1" customWidth="1"/>
    <col min="5" max="5" width="14.85546875" style="9" customWidth="1"/>
    <col min="6" max="6" width="27.28515625" style="9" customWidth="1"/>
    <col min="7" max="7" width="6.5703125" style="9" customWidth="1"/>
    <col min="8" max="8" width="14.7109375" style="9" customWidth="1"/>
    <col min="9" max="9" width="13" style="9" bestFit="1" customWidth="1"/>
    <col min="10" max="10" width="11.85546875" style="9" bestFit="1" customWidth="1"/>
    <col min="11" max="11" width="13" style="9" bestFit="1" customWidth="1"/>
    <col min="12" max="12" width="12.7109375" style="9" bestFit="1" customWidth="1"/>
    <col min="13" max="13" width="11.5703125" style="9" bestFit="1" customWidth="1"/>
    <col min="14" max="14" width="15.7109375" style="9" bestFit="1" customWidth="1"/>
    <col min="15" max="15" width="13.140625" style="9" bestFit="1" customWidth="1"/>
    <col min="16" max="16" width="11.42578125" style="9"/>
    <col min="17" max="17" width="12.7109375" style="9" bestFit="1" customWidth="1"/>
    <col min="18" max="18" width="11.5703125" style="9" bestFit="1" customWidth="1"/>
    <col min="19" max="19" width="15.7109375" style="9" bestFit="1" customWidth="1"/>
    <col min="20" max="20" width="13.140625" style="9" bestFit="1" customWidth="1"/>
    <col min="21" max="21" width="11.42578125" style="9"/>
    <col min="22" max="22" width="12.7109375" style="20" bestFit="1" customWidth="1"/>
    <col min="23" max="23" width="11.5703125" style="20" bestFit="1" customWidth="1"/>
    <col min="24" max="24" width="15.7109375" style="20" bestFit="1" customWidth="1"/>
    <col min="25" max="25" width="13.140625" style="20" bestFit="1" customWidth="1"/>
    <col min="26" max="26" width="11.42578125" style="20"/>
    <col min="27" max="27" width="12.7109375" style="20" bestFit="1" customWidth="1"/>
    <col min="28" max="28" width="11.5703125" style="20" bestFit="1" customWidth="1"/>
    <col min="29" max="29" width="15.7109375" style="20" bestFit="1" customWidth="1"/>
    <col min="30" max="30" width="13.140625" style="20" bestFit="1" customWidth="1"/>
    <col min="31" max="31" width="11.42578125" style="20"/>
    <col min="32" max="32" width="12.7109375" style="29" bestFit="1" customWidth="1"/>
    <col min="33" max="33" width="11.5703125" style="29" bestFit="1" customWidth="1"/>
    <col min="34" max="34" width="15.7109375" style="29" bestFit="1" customWidth="1"/>
    <col min="35" max="35" width="13.140625" style="29" bestFit="1" customWidth="1"/>
    <col min="36" max="36" width="11.42578125" style="29"/>
    <col min="37" max="37" width="12.7109375" style="29" bestFit="1" customWidth="1"/>
    <col min="38" max="38" width="11.5703125" style="29" bestFit="1" customWidth="1"/>
    <col min="39" max="39" width="15.7109375" style="29" bestFit="1" customWidth="1"/>
    <col min="40" max="40" width="13.140625" style="29" bestFit="1" customWidth="1"/>
    <col min="41" max="41" width="11.42578125" style="29"/>
    <col min="42" max="16384" width="11.42578125" style="9"/>
  </cols>
  <sheetData>
    <row r="1" spans="1:41" x14ac:dyDescent="0.15">
      <c r="A1" s="34" t="s">
        <v>4</v>
      </c>
      <c r="B1" s="35"/>
      <c r="C1" s="35"/>
      <c r="D1" s="35"/>
      <c r="E1" s="35"/>
      <c r="F1" s="35"/>
      <c r="G1" s="35"/>
      <c r="H1" s="36"/>
      <c r="I1" s="33" t="s">
        <v>45</v>
      </c>
      <c r="J1" s="33"/>
      <c r="K1" s="33"/>
      <c r="L1" s="37" t="s">
        <v>49</v>
      </c>
      <c r="M1" s="37"/>
      <c r="N1" s="37"/>
      <c r="O1" s="37"/>
      <c r="P1" s="37"/>
      <c r="Q1" s="31" t="s">
        <v>50</v>
      </c>
      <c r="R1" s="31"/>
      <c r="S1" s="31"/>
      <c r="T1" s="31"/>
      <c r="U1" s="31"/>
      <c r="V1" s="32" t="s">
        <v>51</v>
      </c>
      <c r="W1" s="32"/>
      <c r="X1" s="32"/>
      <c r="Y1" s="32"/>
      <c r="Z1" s="32"/>
      <c r="AA1" s="44" t="s">
        <v>52</v>
      </c>
      <c r="AB1" s="44"/>
      <c r="AC1" s="44"/>
      <c r="AD1" s="44"/>
      <c r="AE1" s="44"/>
      <c r="AF1" s="45" t="s">
        <v>53</v>
      </c>
      <c r="AG1" s="45"/>
      <c r="AH1" s="45"/>
      <c r="AI1" s="45"/>
      <c r="AJ1" s="45"/>
      <c r="AK1" s="46" t="s">
        <v>54</v>
      </c>
      <c r="AL1" s="46"/>
      <c r="AM1" s="46"/>
      <c r="AN1" s="46"/>
      <c r="AO1" s="46"/>
    </row>
    <row r="2" spans="1:41" ht="40.5" customHeight="1" x14ac:dyDescent="0.15">
      <c r="A2" s="5" t="s">
        <v>5</v>
      </c>
      <c r="B2" s="38" t="s">
        <v>6</v>
      </c>
      <c r="C2" s="39"/>
      <c r="D2" s="39"/>
      <c r="E2" s="39"/>
      <c r="F2" s="40"/>
      <c r="G2" s="5" t="s">
        <v>7</v>
      </c>
      <c r="H2" s="5" t="s">
        <v>8</v>
      </c>
      <c r="I2" s="8" t="s">
        <v>9</v>
      </c>
      <c r="J2" s="8" t="s">
        <v>2</v>
      </c>
      <c r="K2" s="8" t="s">
        <v>46</v>
      </c>
      <c r="L2" s="15" t="s">
        <v>9</v>
      </c>
      <c r="M2" s="15" t="s">
        <v>2</v>
      </c>
      <c r="N2" s="15" t="s">
        <v>44</v>
      </c>
      <c r="O2" s="16" t="s">
        <v>47</v>
      </c>
      <c r="P2" s="15" t="s">
        <v>48</v>
      </c>
      <c r="Q2" s="17" t="s">
        <v>9</v>
      </c>
      <c r="R2" s="17" t="s">
        <v>2</v>
      </c>
      <c r="S2" s="17" t="s">
        <v>44</v>
      </c>
      <c r="T2" s="18" t="s">
        <v>47</v>
      </c>
      <c r="U2" s="17" t="s">
        <v>48</v>
      </c>
      <c r="V2" s="21" t="s">
        <v>9</v>
      </c>
      <c r="W2" s="21" t="s">
        <v>2</v>
      </c>
      <c r="X2" s="21" t="s">
        <v>44</v>
      </c>
      <c r="Y2" s="22" t="s">
        <v>47</v>
      </c>
      <c r="Z2" s="21" t="s">
        <v>48</v>
      </c>
      <c r="AA2" s="27" t="s">
        <v>9</v>
      </c>
      <c r="AB2" s="27" t="s">
        <v>2</v>
      </c>
      <c r="AC2" s="27" t="s">
        <v>44</v>
      </c>
      <c r="AD2" s="28" t="s">
        <v>47</v>
      </c>
      <c r="AE2" s="27" t="s">
        <v>48</v>
      </c>
      <c r="AF2" s="25" t="s">
        <v>9</v>
      </c>
      <c r="AG2" s="25" t="s">
        <v>2</v>
      </c>
      <c r="AH2" s="25" t="s">
        <v>44</v>
      </c>
      <c r="AI2" s="26" t="s">
        <v>47</v>
      </c>
      <c r="AJ2" s="25" t="s">
        <v>48</v>
      </c>
      <c r="AK2" s="23" t="s">
        <v>9</v>
      </c>
      <c r="AL2" s="23" t="s">
        <v>2</v>
      </c>
      <c r="AM2" s="23" t="s">
        <v>44</v>
      </c>
      <c r="AN2" s="24" t="s">
        <v>47</v>
      </c>
      <c r="AO2" s="23" t="s">
        <v>48</v>
      </c>
    </row>
    <row r="3" spans="1:41" ht="32.25" customHeight="1" x14ac:dyDescent="0.15">
      <c r="A3" s="4">
        <v>1</v>
      </c>
      <c r="B3" s="41" t="s">
        <v>10</v>
      </c>
      <c r="C3" s="42"/>
      <c r="D3" s="42"/>
      <c r="E3" s="42"/>
      <c r="F3" s="43"/>
      <c r="G3" s="4">
        <v>1</v>
      </c>
      <c r="H3" s="4" t="s">
        <v>11</v>
      </c>
      <c r="I3" s="10">
        <v>4371200</v>
      </c>
      <c r="J3" s="10">
        <v>830528</v>
      </c>
      <c r="K3" s="10">
        <v>5201728</v>
      </c>
      <c r="L3" s="13">
        <f>+N3/1.19</f>
        <v>4371200</v>
      </c>
      <c r="M3" s="13">
        <f>+L3*19%</f>
        <v>830528</v>
      </c>
      <c r="N3" s="10">
        <v>5201728</v>
      </c>
      <c r="O3" s="11">
        <f>+(K3-N3)/K3</f>
        <v>0</v>
      </c>
      <c r="P3" s="12" t="str">
        <f>+IF(N3&lt;=K3,"CUMPLE","NO CUMPLE")</f>
        <v>CUMPLE</v>
      </c>
      <c r="Q3" s="13">
        <f>+S3/1.19</f>
        <v>3399100</v>
      </c>
      <c r="R3" s="13">
        <f>+Q3*19%</f>
        <v>645829</v>
      </c>
      <c r="S3" s="19">
        <v>4044929</v>
      </c>
      <c r="T3" s="11">
        <f>+(K3-S3)/K3</f>
        <v>0.22238744509516836</v>
      </c>
      <c r="U3" s="12" t="str">
        <f>+IF(S3&lt;=K3,"CUMPLE","NO CUMPLE")</f>
        <v>CUMPLE</v>
      </c>
      <c r="V3" s="13">
        <f>+X3/1.19</f>
        <v>2985800</v>
      </c>
      <c r="W3" s="13">
        <f>+V3*19%</f>
        <v>567302</v>
      </c>
      <c r="X3" s="13">
        <v>3553102</v>
      </c>
      <c r="Y3" s="11">
        <f>+(K3-X3)/K3</f>
        <v>0.31693814055636899</v>
      </c>
      <c r="Z3" s="12" t="str">
        <f>+IF(X3&lt;=K3,"CUMPLE","NO CUMPLE")</f>
        <v>CUMPLE</v>
      </c>
      <c r="AA3" s="13">
        <f>+AC3/1.19</f>
        <v>3814300</v>
      </c>
      <c r="AB3" s="13">
        <f>+AA3*19%</f>
        <v>724717</v>
      </c>
      <c r="AC3" s="13">
        <v>4539017</v>
      </c>
      <c r="AD3" s="11">
        <f>+(K3-AC3)/K3</f>
        <v>0.12740208638360176</v>
      </c>
      <c r="AE3" s="12" t="str">
        <f>+IF(AC3&lt;=P3,"CUMPLE","NO CUMPLE")</f>
        <v>CUMPLE</v>
      </c>
      <c r="AF3" s="13">
        <f>+AH3/1.19</f>
        <v>3934079.8319327733</v>
      </c>
      <c r="AG3" s="13">
        <f>+AF3*19%</f>
        <v>747475.168067227</v>
      </c>
      <c r="AH3" s="13">
        <v>4681555</v>
      </c>
      <c r="AI3" s="11">
        <f>+(K3-AH3)/K3</f>
        <v>0.10000003844876164</v>
      </c>
      <c r="AJ3" s="12" t="str">
        <f>+IF(AH3&lt;=K3,"CUMPLE","NO CUMPLE")</f>
        <v>CUMPLE</v>
      </c>
      <c r="AK3" s="13">
        <f>+AM3/1.19</f>
        <v>3197700</v>
      </c>
      <c r="AL3" s="13">
        <f>+AK3*19%</f>
        <v>607563</v>
      </c>
      <c r="AM3" s="13">
        <v>3805263</v>
      </c>
      <c r="AN3" s="11">
        <f>+(K3-AM3)/K3</f>
        <v>0.26846174963396779</v>
      </c>
      <c r="AO3" s="12" t="str">
        <f>+IF(AM3&lt;=K3,"CUMPLE","NO CUMPLE")</f>
        <v>CUMPLE</v>
      </c>
    </row>
    <row r="6" spans="1:41" x14ac:dyDescent="0.15">
      <c r="A6" s="34" t="s">
        <v>3</v>
      </c>
      <c r="B6" s="35"/>
      <c r="C6" s="35"/>
      <c r="D6" s="35"/>
      <c r="E6" s="35"/>
      <c r="F6" s="35"/>
      <c r="G6" s="35"/>
      <c r="H6" s="36"/>
      <c r="I6" s="33" t="s">
        <v>45</v>
      </c>
      <c r="J6" s="33"/>
      <c r="K6" s="33"/>
      <c r="L6" s="37" t="s">
        <v>49</v>
      </c>
      <c r="M6" s="37"/>
      <c r="N6" s="37"/>
      <c r="O6" s="37"/>
      <c r="P6" s="37"/>
      <c r="Q6" s="31" t="s">
        <v>50</v>
      </c>
      <c r="R6" s="31"/>
      <c r="S6" s="31"/>
      <c r="T6" s="31"/>
      <c r="U6" s="31"/>
      <c r="V6" s="32" t="s">
        <v>51</v>
      </c>
      <c r="W6" s="32"/>
      <c r="X6" s="32"/>
      <c r="Y6" s="32"/>
      <c r="Z6" s="32"/>
      <c r="AA6" s="44" t="s">
        <v>52</v>
      </c>
      <c r="AB6" s="44"/>
      <c r="AC6" s="44"/>
      <c r="AD6" s="44"/>
      <c r="AE6" s="44"/>
      <c r="AF6" s="45" t="s">
        <v>53</v>
      </c>
      <c r="AG6" s="45"/>
      <c r="AH6" s="45"/>
      <c r="AI6" s="45"/>
      <c r="AJ6" s="45"/>
      <c r="AK6" s="46" t="s">
        <v>54</v>
      </c>
      <c r="AL6" s="46"/>
      <c r="AM6" s="46"/>
      <c r="AN6" s="46"/>
      <c r="AO6" s="46"/>
    </row>
    <row r="7" spans="1:41" ht="56.25" x14ac:dyDescent="0.15">
      <c r="A7" s="6" t="s">
        <v>5</v>
      </c>
      <c r="B7" s="6" t="s">
        <v>12</v>
      </c>
      <c r="C7" s="6" t="s">
        <v>0</v>
      </c>
      <c r="D7" s="6" t="s">
        <v>1</v>
      </c>
      <c r="E7" s="6" t="s">
        <v>13</v>
      </c>
      <c r="F7" s="7" t="s">
        <v>14</v>
      </c>
      <c r="G7" s="5" t="s">
        <v>7</v>
      </c>
      <c r="H7" s="5" t="s">
        <v>8</v>
      </c>
      <c r="I7" s="8" t="s">
        <v>9</v>
      </c>
      <c r="J7" s="8" t="s">
        <v>2</v>
      </c>
      <c r="K7" s="8" t="s">
        <v>46</v>
      </c>
      <c r="L7" s="15" t="s">
        <v>9</v>
      </c>
      <c r="M7" s="15" t="s">
        <v>2</v>
      </c>
      <c r="N7" s="15" t="s">
        <v>44</v>
      </c>
      <c r="O7" s="16" t="s">
        <v>47</v>
      </c>
      <c r="P7" s="15" t="s">
        <v>48</v>
      </c>
      <c r="Q7" s="17" t="s">
        <v>9</v>
      </c>
      <c r="R7" s="17" t="s">
        <v>2</v>
      </c>
      <c r="S7" s="17" t="s">
        <v>44</v>
      </c>
      <c r="T7" s="18" t="s">
        <v>47</v>
      </c>
      <c r="U7" s="17" t="s">
        <v>48</v>
      </c>
      <c r="V7" s="21" t="s">
        <v>9</v>
      </c>
      <c r="W7" s="21" t="s">
        <v>2</v>
      </c>
      <c r="X7" s="21" t="s">
        <v>44</v>
      </c>
      <c r="Y7" s="22" t="s">
        <v>47</v>
      </c>
      <c r="Z7" s="21" t="s">
        <v>48</v>
      </c>
      <c r="AA7" s="27" t="s">
        <v>9</v>
      </c>
      <c r="AB7" s="27" t="s">
        <v>2</v>
      </c>
      <c r="AC7" s="27" t="s">
        <v>44</v>
      </c>
      <c r="AD7" s="28" t="s">
        <v>47</v>
      </c>
      <c r="AE7" s="27" t="s">
        <v>48</v>
      </c>
      <c r="AF7" s="25" t="s">
        <v>9</v>
      </c>
      <c r="AG7" s="25" t="s">
        <v>2</v>
      </c>
      <c r="AH7" s="25" t="s">
        <v>44</v>
      </c>
      <c r="AI7" s="26" t="s">
        <v>47</v>
      </c>
      <c r="AJ7" s="25" t="s">
        <v>48</v>
      </c>
      <c r="AK7" s="23" t="s">
        <v>9</v>
      </c>
      <c r="AL7" s="23" t="s">
        <v>2</v>
      </c>
      <c r="AM7" s="23" t="s">
        <v>44</v>
      </c>
      <c r="AN7" s="24" t="s">
        <v>47</v>
      </c>
      <c r="AO7" s="23" t="s">
        <v>48</v>
      </c>
    </row>
    <row r="8" spans="1:41" ht="22.5" x14ac:dyDescent="0.15">
      <c r="A8" s="1">
        <v>1</v>
      </c>
      <c r="B8" s="1" t="s">
        <v>15</v>
      </c>
      <c r="C8" s="1" t="s">
        <v>16</v>
      </c>
      <c r="D8" s="1" t="s">
        <v>17</v>
      </c>
      <c r="E8" s="1">
        <v>10448897</v>
      </c>
      <c r="F8" s="2" t="s">
        <v>18</v>
      </c>
      <c r="G8" s="3">
        <v>1</v>
      </c>
      <c r="H8" s="3" t="s">
        <v>11</v>
      </c>
      <c r="I8" s="10">
        <v>2500000</v>
      </c>
      <c r="J8" s="10">
        <v>475000</v>
      </c>
      <c r="K8" s="10">
        <v>2975000</v>
      </c>
      <c r="L8" s="13">
        <f>+N8/1.19</f>
        <v>2500000</v>
      </c>
      <c r="M8" s="13">
        <f>+L8*19%</f>
        <v>475000</v>
      </c>
      <c r="N8" s="14">
        <v>2975000</v>
      </c>
      <c r="O8" s="11">
        <f>+(K8-N8)/K8</f>
        <v>0</v>
      </c>
      <c r="P8" s="12" t="str">
        <f>+IF(N8&lt;=K8,"CUMPLE","NO CUMPLE")</f>
        <v>CUMPLE</v>
      </c>
      <c r="Q8" s="13">
        <f>+S8/1.19</f>
        <v>1944000</v>
      </c>
      <c r="R8" s="13">
        <f>+Q8*19%</f>
        <v>369360</v>
      </c>
      <c r="S8" s="14">
        <v>2313360</v>
      </c>
      <c r="T8" s="11">
        <f t="shared" ref="T8:T32" si="0">+(K8-S8)/K8</f>
        <v>0.22239999999999999</v>
      </c>
      <c r="U8" s="12" t="str">
        <f t="shared" ref="U8:U32" si="1">+IF(S8&lt;=K8,"CUMPLE","NO CUMPLE")</f>
        <v>CUMPLE</v>
      </c>
      <c r="V8" s="13">
        <f>+X8/1.19</f>
        <v>1707700</v>
      </c>
      <c r="W8" s="13">
        <f>+V8*19%</f>
        <v>324463</v>
      </c>
      <c r="X8" s="13">
        <v>2032163</v>
      </c>
      <c r="Y8" s="11">
        <f t="shared" ref="Y8:Y32" si="2">+(K8-X8)/K8</f>
        <v>0.31691999999999998</v>
      </c>
      <c r="Z8" s="12" t="str">
        <f t="shared" ref="Z8:Z32" si="3">+IF(X8&lt;=K8,"CUMPLE","NO CUMPLE")</f>
        <v>CUMPLE</v>
      </c>
      <c r="AA8" s="13">
        <f>+AC8/1.19</f>
        <v>2181500</v>
      </c>
      <c r="AB8" s="13">
        <f>+AA8*19%</f>
        <v>414485</v>
      </c>
      <c r="AC8" s="13">
        <v>2595985</v>
      </c>
      <c r="AD8" s="11">
        <f t="shared" ref="AD8:AD32" si="4">+(K8-AC8)/K8</f>
        <v>0.12740000000000001</v>
      </c>
      <c r="AE8" s="12" t="str">
        <f t="shared" ref="AE8:AE32" si="5">+IF(AC8&lt;=P8,"CUMPLE","NO CUMPLE")</f>
        <v>CUMPLE</v>
      </c>
      <c r="AF8" s="13">
        <f>+AH8/1.19</f>
        <v>2250000</v>
      </c>
      <c r="AG8" s="13">
        <f>+AF8*19%</f>
        <v>427500</v>
      </c>
      <c r="AH8" s="13">
        <v>2677500</v>
      </c>
      <c r="AI8" s="11">
        <f t="shared" ref="AI8:AI32" si="6">+(K8-AH8)/K8</f>
        <v>0.1</v>
      </c>
      <c r="AJ8" s="12" t="str">
        <f t="shared" ref="AJ8:AJ32" si="7">+IF(AH8&lt;=K8,"CUMPLE","NO CUMPLE")</f>
        <v>CUMPLE</v>
      </c>
      <c r="AK8" s="13">
        <f>+AM8/1.19</f>
        <v>1828800</v>
      </c>
      <c r="AL8" s="13">
        <f>+AK8*19%</f>
        <v>347472</v>
      </c>
      <c r="AM8" s="13">
        <v>2176272</v>
      </c>
      <c r="AN8" s="11">
        <f t="shared" ref="AN8:AN32" si="8">+(K8-AM8)/K8</f>
        <v>0.26848</v>
      </c>
      <c r="AO8" s="12" t="str">
        <f t="shared" ref="AO8:AO32" si="9">+IF(AM8&lt;=K8,"CUMPLE","NO CUMPLE")</f>
        <v>CUMPLE</v>
      </c>
    </row>
    <row r="9" spans="1:41" ht="22.5" x14ac:dyDescent="0.15">
      <c r="A9" s="1">
        <v>2</v>
      </c>
      <c r="B9" s="1" t="s">
        <v>15</v>
      </c>
      <c r="C9" s="1" t="s">
        <v>16</v>
      </c>
      <c r="D9" s="1" t="s">
        <v>17</v>
      </c>
      <c r="E9" s="1">
        <v>10711746</v>
      </c>
      <c r="F9" s="2" t="s">
        <v>19</v>
      </c>
      <c r="G9" s="3">
        <v>1</v>
      </c>
      <c r="H9" s="3" t="s">
        <v>11</v>
      </c>
      <c r="I9" s="10">
        <v>7275600</v>
      </c>
      <c r="J9" s="10">
        <v>1382364</v>
      </c>
      <c r="K9" s="10">
        <v>8657964</v>
      </c>
      <c r="L9" s="13">
        <f t="shared" ref="L9:L32" si="10">+N9/1.19</f>
        <v>7275600</v>
      </c>
      <c r="M9" s="13">
        <f t="shared" ref="M9:M32" si="11">+L9*19%</f>
        <v>1382364</v>
      </c>
      <c r="N9" s="14">
        <v>8657964</v>
      </c>
      <c r="O9" s="11">
        <f t="shared" ref="O9:O32" si="12">+(K9-N9)/K9</f>
        <v>0</v>
      </c>
      <c r="P9" s="12" t="str">
        <f t="shared" ref="P9:P32" si="13">+IF(N9&lt;=K9,"CUMPLE","NO CUMPLE")</f>
        <v>CUMPLE</v>
      </c>
      <c r="Q9" s="13">
        <f t="shared" ref="Q9:Q32" si="14">+S9/1.19</f>
        <v>5657500</v>
      </c>
      <c r="R9" s="13">
        <f t="shared" ref="R9:R32" si="15">+Q9*19%</f>
        <v>1074925</v>
      </c>
      <c r="S9" s="14">
        <v>6732425</v>
      </c>
      <c r="T9" s="11">
        <f t="shared" si="0"/>
        <v>0.22240090164385068</v>
      </c>
      <c r="U9" s="12" t="str">
        <f t="shared" si="1"/>
        <v>CUMPLE</v>
      </c>
      <c r="V9" s="13">
        <f t="shared" ref="V9:V32" si="16">+X9/1.19</f>
        <v>4969700</v>
      </c>
      <c r="W9" s="13">
        <f t="shared" ref="W9:W32" si="17">+V9*19%</f>
        <v>944243</v>
      </c>
      <c r="X9" s="13">
        <v>5913943</v>
      </c>
      <c r="Y9" s="11">
        <f t="shared" si="2"/>
        <v>0.3169360602561988</v>
      </c>
      <c r="Z9" s="12" t="str">
        <f t="shared" si="3"/>
        <v>CUMPLE</v>
      </c>
      <c r="AA9" s="13">
        <f t="shared" ref="AA9:AA32" si="18">+AC9/1.19</f>
        <v>6348700</v>
      </c>
      <c r="AB9" s="13">
        <f t="shared" ref="AB9:AB32" si="19">+AA9*19%</f>
        <v>1206253</v>
      </c>
      <c r="AC9" s="13">
        <v>7554953</v>
      </c>
      <c r="AD9" s="11">
        <f t="shared" si="4"/>
        <v>0.12739842762108966</v>
      </c>
      <c r="AE9" s="12" t="str">
        <f t="shared" si="5"/>
        <v>CUMPLE</v>
      </c>
      <c r="AF9" s="13">
        <f t="shared" ref="AF9:AF32" si="20">+AH9/1.19</f>
        <v>6548040</v>
      </c>
      <c r="AG9" s="13">
        <f t="shared" ref="AG9:AG32" si="21">+AF9*19%</f>
        <v>1244127.6000000001</v>
      </c>
      <c r="AH9" s="13">
        <v>7792167.5999999996</v>
      </c>
      <c r="AI9" s="11">
        <f t="shared" si="6"/>
        <v>0.10000000000000005</v>
      </c>
      <c r="AJ9" s="12" t="str">
        <f t="shared" si="7"/>
        <v>CUMPLE</v>
      </c>
      <c r="AK9" s="13">
        <f t="shared" ref="AK9:AK32" si="22">+AM9/1.19</f>
        <v>5322300</v>
      </c>
      <c r="AL9" s="13">
        <f t="shared" ref="AL9:AL32" si="23">+AK9*19%</f>
        <v>1011237</v>
      </c>
      <c r="AM9" s="13">
        <v>6333537</v>
      </c>
      <c r="AN9" s="11">
        <f t="shared" si="8"/>
        <v>0.26847270328220352</v>
      </c>
      <c r="AO9" s="12" t="str">
        <f t="shared" si="9"/>
        <v>CUMPLE</v>
      </c>
    </row>
    <row r="10" spans="1:41" ht="22.5" x14ac:dyDescent="0.15">
      <c r="A10" s="1">
        <v>3</v>
      </c>
      <c r="B10" s="1" t="s">
        <v>15</v>
      </c>
      <c r="C10" s="1" t="s">
        <v>16</v>
      </c>
      <c r="D10" s="1" t="s">
        <v>17</v>
      </c>
      <c r="E10" s="1">
        <v>10445664</v>
      </c>
      <c r="F10" s="2" t="s">
        <v>20</v>
      </c>
      <c r="G10" s="3">
        <v>1</v>
      </c>
      <c r="H10" s="3" t="s">
        <v>11</v>
      </c>
      <c r="I10" s="10">
        <v>600000</v>
      </c>
      <c r="J10" s="10">
        <v>114000</v>
      </c>
      <c r="K10" s="10">
        <v>714000</v>
      </c>
      <c r="L10" s="13">
        <f t="shared" si="10"/>
        <v>600000</v>
      </c>
      <c r="M10" s="13">
        <f t="shared" si="11"/>
        <v>114000</v>
      </c>
      <c r="N10" s="14">
        <v>714000</v>
      </c>
      <c r="O10" s="11">
        <f t="shared" si="12"/>
        <v>0</v>
      </c>
      <c r="P10" s="12" t="str">
        <f t="shared" si="13"/>
        <v>CUMPLE</v>
      </c>
      <c r="Q10" s="13">
        <f t="shared" si="14"/>
        <v>466600</v>
      </c>
      <c r="R10" s="13">
        <f t="shared" si="15"/>
        <v>88654</v>
      </c>
      <c r="S10" s="14">
        <v>555254</v>
      </c>
      <c r="T10" s="11">
        <f t="shared" si="0"/>
        <v>0.22233333333333333</v>
      </c>
      <c r="U10" s="12" t="str">
        <f t="shared" si="1"/>
        <v>CUMPLE</v>
      </c>
      <c r="V10" s="13">
        <f t="shared" si="16"/>
        <v>409800</v>
      </c>
      <c r="W10" s="13">
        <f t="shared" si="17"/>
        <v>77862</v>
      </c>
      <c r="X10" s="13">
        <v>487662</v>
      </c>
      <c r="Y10" s="11">
        <f t="shared" si="2"/>
        <v>0.317</v>
      </c>
      <c r="Z10" s="12" t="str">
        <f t="shared" si="3"/>
        <v>CUMPLE</v>
      </c>
      <c r="AA10" s="13">
        <f t="shared" si="18"/>
        <v>523600</v>
      </c>
      <c r="AB10" s="13">
        <f t="shared" si="19"/>
        <v>99484</v>
      </c>
      <c r="AC10" s="13">
        <v>623084</v>
      </c>
      <c r="AD10" s="11">
        <f t="shared" si="4"/>
        <v>0.12733333333333333</v>
      </c>
      <c r="AE10" s="12" t="str">
        <f t="shared" si="5"/>
        <v>CUMPLE</v>
      </c>
      <c r="AF10" s="13">
        <f t="shared" si="20"/>
        <v>540000</v>
      </c>
      <c r="AG10" s="13">
        <f t="shared" si="21"/>
        <v>102600</v>
      </c>
      <c r="AH10" s="13">
        <v>642600</v>
      </c>
      <c r="AI10" s="11">
        <f t="shared" si="6"/>
        <v>0.1</v>
      </c>
      <c r="AJ10" s="12" t="str">
        <f t="shared" si="7"/>
        <v>CUMPLE</v>
      </c>
      <c r="AK10" s="13">
        <f t="shared" si="22"/>
        <v>438900</v>
      </c>
      <c r="AL10" s="13">
        <f t="shared" si="23"/>
        <v>83391</v>
      </c>
      <c r="AM10" s="13">
        <v>522291</v>
      </c>
      <c r="AN10" s="11">
        <f t="shared" si="8"/>
        <v>0.26850000000000002</v>
      </c>
      <c r="AO10" s="12" t="str">
        <f t="shared" si="9"/>
        <v>CUMPLE</v>
      </c>
    </row>
    <row r="11" spans="1:41" ht="22.5" x14ac:dyDescent="0.15">
      <c r="A11" s="1">
        <v>4</v>
      </c>
      <c r="B11" s="1" t="s">
        <v>15</v>
      </c>
      <c r="C11" s="1" t="s">
        <v>16</v>
      </c>
      <c r="D11" s="1" t="s">
        <v>17</v>
      </c>
      <c r="E11" s="1" t="s">
        <v>21</v>
      </c>
      <c r="F11" s="2" t="s">
        <v>22</v>
      </c>
      <c r="G11" s="3">
        <v>1</v>
      </c>
      <c r="H11" s="3" t="s">
        <v>11</v>
      </c>
      <c r="I11" s="10">
        <v>2390800</v>
      </c>
      <c r="J11" s="10">
        <v>454252</v>
      </c>
      <c r="K11" s="10">
        <v>2845052</v>
      </c>
      <c r="L11" s="13">
        <f t="shared" si="10"/>
        <v>2390800</v>
      </c>
      <c r="M11" s="13">
        <f t="shared" si="11"/>
        <v>454252</v>
      </c>
      <c r="N11" s="14">
        <v>2845052</v>
      </c>
      <c r="O11" s="11">
        <f t="shared" si="12"/>
        <v>0</v>
      </c>
      <c r="P11" s="12" t="str">
        <f t="shared" si="13"/>
        <v>CUMPLE</v>
      </c>
      <c r="Q11" s="13">
        <f t="shared" si="14"/>
        <v>1859100</v>
      </c>
      <c r="R11" s="13">
        <f t="shared" si="15"/>
        <v>353229</v>
      </c>
      <c r="S11" s="14">
        <v>2212329</v>
      </c>
      <c r="T11" s="11">
        <f t="shared" si="0"/>
        <v>0.22239417768111092</v>
      </c>
      <c r="U11" s="12" t="str">
        <f t="shared" si="1"/>
        <v>CUMPLE</v>
      </c>
      <c r="V11" s="13">
        <f t="shared" si="16"/>
        <v>1633100</v>
      </c>
      <c r="W11" s="13">
        <f t="shared" si="17"/>
        <v>310289</v>
      </c>
      <c r="X11" s="13">
        <v>1943389</v>
      </c>
      <c r="Y11" s="11">
        <f t="shared" si="2"/>
        <v>0.3169232056215493</v>
      </c>
      <c r="Z11" s="12" t="str">
        <f t="shared" si="3"/>
        <v>CUMPLE</v>
      </c>
      <c r="AA11" s="13">
        <f t="shared" si="18"/>
        <v>2086200</v>
      </c>
      <c r="AB11" s="13">
        <f t="shared" si="19"/>
        <v>396378</v>
      </c>
      <c r="AC11" s="13">
        <v>2482578</v>
      </c>
      <c r="AD11" s="11">
        <f t="shared" si="4"/>
        <v>0.12740505270202443</v>
      </c>
      <c r="AE11" s="12" t="str">
        <f t="shared" si="5"/>
        <v>CUMPLE</v>
      </c>
      <c r="AF11" s="13">
        <f t="shared" si="20"/>
        <v>2151720</v>
      </c>
      <c r="AG11" s="13">
        <f t="shared" si="21"/>
        <v>408826.8</v>
      </c>
      <c r="AH11" s="13">
        <v>2560546.7999999998</v>
      </c>
      <c r="AI11" s="11">
        <f t="shared" si="6"/>
        <v>0.10000000000000006</v>
      </c>
      <c r="AJ11" s="12" t="str">
        <f t="shared" si="7"/>
        <v>CUMPLE</v>
      </c>
      <c r="AK11" s="13">
        <f t="shared" si="22"/>
        <v>1748900</v>
      </c>
      <c r="AL11" s="13">
        <f t="shared" si="23"/>
        <v>332291</v>
      </c>
      <c r="AM11" s="13">
        <v>2081191</v>
      </c>
      <c r="AN11" s="11">
        <f t="shared" si="8"/>
        <v>0.26848753555295296</v>
      </c>
      <c r="AO11" s="12" t="str">
        <f t="shared" si="9"/>
        <v>CUMPLE</v>
      </c>
    </row>
    <row r="12" spans="1:41" ht="22.5" x14ac:dyDescent="0.15">
      <c r="A12" s="1">
        <v>5</v>
      </c>
      <c r="B12" s="1" t="s">
        <v>15</v>
      </c>
      <c r="C12" s="1" t="s">
        <v>16</v>
      </c>
      <c r="D12" s="1" t="s">
        <v>17</v>
      </c>
      <c r="E12" s="1">
        <v>10448847</v>
      </c>
      <c r="F12" s="2" t="s">
        <v>23</v>
      </c>
      <c r="G12" s="3">
        <v>1</v>
      </c>
      <c r="H12" s="3" t="s">
        <v>11</v>
      </c>
      <c r="I12" s="10">
        <v>2390800</v>
      </c>
      <c r="J12" s="10">
        <v>454252</v>
      </c>
      <c r="K12" s="10">
        <v>2845052</v>
      </c>
      <c r="L12" s="13">
        <f t="shared" si="10"/>
        <v>2390800</v>
      </c>
      <c r="M12" s="13">
        <f t="shared" si="11"/>
        <v>454252</v>
      </c>
      <c r="N12" s="14">
        <v>2845052</v>
      </c>
      <c r="O12" s="11">
        <f t="shared" si="12"/>
        <v>0</v>
      </c>
      <c r="P12" s="12" t="str">
        <f t="shared" si="13"/>
        <v>CUMPLE</v>
      </c>
      <c r="Q12" s="13">
        <f t="shared" si="14"/>
        <v>1859100</v>
      </c>
      <c r="R12" s="13">
        <f t="shared" si="15"/>
        <v>353229</v>
      </c>
      <c r="S12" s="14">
        <v>2212329</v>
      </c>
      <c r="T12" s="11">
        <f t="shared" si="0"/>
        <v>0.22239417768111092</v>
      </c>
      <c r="U12" s="12" t="str">
        <f t="shared" si="1"/>
        <v>CUMPLE</v>
      </c>
      <c r="V12" s="13">
        <f t="shared" si="16"/>
        <v>1633100</v>
      </c>
      <c r="W12" s="13">
        <f t="shared" si="17"/>
        <v>310289</v>
      </c>
      <c r="X12" s="13">
        <v>1943389</v>
      </c>
      <c r="Y12" s="11">
        <f t="shared" si="2"/>
        <v>0.3169232056215493</v>
      </c>
      <c r="Z12" s="12" t="str">
        <f t="shared" si="3"/>
        <v>CUMPLE</v>
      </c>
      <c r="AA12" s="13">
        <f t="shared" si="18"/>
        <v>2086200</v>
      </c>
      <c r="AB12" s="13">
        <f t="shared" si="19"/>
        <v>396378</v>
      </c>
      <c r="AC12" s="13">
        <v>2482578</v>
      </c>
      <c r="AD12" s="11">
        <f t="shared" si="4"/>
        <v>0.12740505270202443</v>
      </c>
      <c r="AE12" s="12" t="str">
        <f t="shared" si="5"/>
        <v>CUMPLE</v>
      </c>
      <c r="AF12" s="13">
        <f t="shared" si="20"/>
        <v>2151720</v>
      </c>
      <c r="AG12" s="13">
        <f t="shared" si="21"/>
        <v>408826.8</v>
      </c>
      <c r="AH12" s="13">
        <v>2560546.7999999998</v>
      </c>
      <c r="AI12" s="11">
        <f t="shared" si="6"/>
        <v>0.10000000000000006</v>
      </c>
      <c r="AJ12" s="12" t="str">
        <f t="shared" si="7"/>
        <v>CUMPLE</v>
      </c>
      <c r="AK12" s="13">
        <f t="shared" si="22"/>
        <v>1748900</v>
      </c>
      <c r="AL12" s="13">
        <f t="shared" si="23"/>
        <v>332291</v>
      </c>
      <c r="AM12" s="13">
        <v>2081191</v>
      </c>
      <c r="AN12" s="11">
        <f t="shared" si="8"/>
        <v>0.26848753555295296</v>
      </c>
      <c r="AO12" s="12" t="str">
        <f t="shared" si="9"/>
        <v>CUMPLE</v>
      </c>
    </row>
    <row r="13" spans="1:41" ht="22.5" x14ac:dyDescent="0.15">
      <c r="A13" s="1">
        <v>6</v>
      </c>
      <c r="B13" s="1" t="s">
        <v>15</v>
      </c>
      <c r="C13" s="1" t="s">
        <v>16</v>
      </c>
      <c r="D13" s="1" t="s">
        <v>17</v>
      </c>
      <c r="E13" s="1">
        <v>10448627</v>
      </c>
      <c r="F13" s="2" t="s">
        <v>24</v>
      </c>
      <c r="G13" s="3">
        <v>1</v>
      </c>
      <c r="H13" s="3" t="s">
        <v>11</v>
      </c>
      <c r="I13" s="10">
        <v>20296000</v>
      </c>
      <c r="J13" s="10">
        <v>3856240</v>
      </c>
      <c r="K13" s="10">
        <v>24152240</v>
      </c>
      <c r="L13" s="13">
        <f t="shared" si="10"/>
        <v>20296000</v>
      </c>
      <c r="M13" s="13">
        <f t="shared" si="11"/>
        <v>3856240</v>
      </c>
      <c r="N13" s="14">
        <v>24152240</v>
      </c>
      <c r="O13" s="11">
        <f t="shared" si="12"/>
        <v>0</v>
      </c>
      <c r="P13" s="12" t="str">
        <f t="shared" si="13"/>
        <v>CUMPLE</v>
      </c>
      <c r="Q13" s="13">
        <f t="shared" si="14"/>
        <v>15782300</v>
      </c>
      <c r="R13" s="13">
        <f t="shared" si="15"/>
        <v>2998637</v>
      </c>
      <c r="S13" s="14">
        <v>18780937</v>
      </c>
      <c r="T13" s="11">
        <f t="shared" si="0"/>
        <v>0.22239357508868743</v>
      </c>
      <c r="U13" s="12" t="str">
        <f t="shared" si="1"/>
        <v>CUMPLE</v>
      </c>
      <c r="V13" s="13">
        <f t="shared" si="16"/>
        <v>13863400</v>
      </c>
      <c r="W13" s="13">
        <f t="shared" si="17"/>
        <v>2634046</v>
      </c>
      <c r="X13" s="13">
        <v>16497446</v>
      </c>
      <c r="Y13" s="11">
        <f t="shared" si="2"/>
        <v>0.31693929838391799</v>
      </c>
      <c r="Z13" s="12" t="str">
        <f t="shared" si="3"/>
        <v>CUMPLE</v>
      </c>
      <c r="AA13" s="13">
        <f t="shared" si="18"/>
        <v>17710300</v>
      </c>
      <c r="AB13" s="13">
        <f t="shared" si="19"/>
        <v>3364957</v>
      </c>
      <c r="AC13" s="13">
        <v>21075257</v>
      </c>
      <c r="AD13" s="11">
        <f t="shared" si="4"/>
        <v>0.12739948758376035</v>
      </c>
      <c r="AE13" s="12" t="str">
        <f t="shared" si="5"/>
        <v>CUMPLE</v>
      </c>
      <c r="AF13" s="13">
        <f t="shared" si="20"/>
        <v>18266400</v>
      </c>
      <c r="AG13" s="13">
        <f t="shared" si="21"/>
        <v>3470616</v>
      </c>
      <c r="AH13" s="13">
        <v>21737016</v>
      </c>
      <c r="AI13" s="11">
        <f t="shared" si="6"/>
        <v>0.1</v>
      </c>
      <c r="AJ13" s="12" t="str">
        <f t="shared" si="7"/>
        <v>CUMPLE</v>
      </c>
      <c r="AK13" s="13">
        <f t="shared" si="22"/>
        <v>14847100</v>
      </c>
      <c r="AL13" s="13">
        <f t="shared" si="23"/>
        <v>2820949</v>
      </c>
      <c r="AM13" s="13">
        <v>17668049</v>
      </c>
      <c r="AN13" s="11">
        <f t="shared" si="8"/>
        <v>0.26847162002364999</v>
      </c>
      <c r="AO13" s="12" t="str">
        <f t="shared" si="9"/>
        <v>CUMPLE</v>
      </c>
    </row>
    <row r="14" spans="1:41" ht="22.5" x14ac:dyDescent="0.15">
      <c r="A14" s="1">
        <v>7</v>
      </c>
      <c r="B14" s="1" t="s">
        <v>15</v>
      </c>
      <c r="C14" s="1" t="s">
        <v>16</v>
      </c>
      <c r="D14" s="1" t="s">
        <v>17</v>
      </c>
      <c r="E14" s="1">
        <v>10180591</v>
      </c>
      <c r="F14" s="2" t="s">
        <v>25</v>
      </c>
      <c r="G14" s="3">
        <v>1</v>
      </c>
      <c r="H14" s="3" t="s">
        <v>11</v>
      </c>
      <c r="I14" s="10">
        <v>236500</v>
      </c>
      <c r="J14" s="10">
        <v>44935</v>
      </c>
      <c r="K14" s="10">
        <v>281435</v>
      </c>
      <c r="L14" s="13">
        <f t="shared" si="10"/>
        <v>236500</v>
      </c>
      <c r="M14" s="13">
        <f t="shared" si="11"/>
        <v>44935</v>
      </c>
      <c r="N14" s="14">
        <v>281435</v>
      </c>
      <c r="O14" s="11">
        <f t="shared" si="12"/>
        <v>0</v>
      </c>
      <c r="P14" s="12" t="str">
        <f t="shared" si="13"/>
        <v>CUMPLE</v>
      </c>
      <c r="Q14" s="13">
        <f t="shared" si="14"/>
        <v>183900</v>
      </c>
      <c r="R14" s="13">
        <f t="shared" si="15"/>
        <v>34941</v>
      </c>
      <c r="S14" s="14">
        <v>218841</v>
      </c>
      <c r="T14" s="11">
        <f t="shared" si="0"/>
        <v>0.22241014799154335</v>
      </c>
      <c r="U14" s="12" t="str">
        <f t="shared" si="1"/>
        <v>CUMPLE</v>
      </c>
      <c r="V14" s="13">
        <f t="shared" si="16"/>
        <v>161500</v>
      </c>
      <c r="W14" s="13">
        <f t="shared" si="17"/>
        <v>30685</v>
      </c>
      <c r="X14" s="13">
        <v>192185</v>
      </c>
      <c r="Y14" s="11">
        <f t="shared" si="2"/>
        <v>0.31712473572938688</v>
      </c>
      <c r="Z14" s="12" t="str">
        <f t="shared" si="3"/>
        <v>CUMPLE</v>
      </c>
      <c r="AA14" s="13">
        <f t="shared" si="18"/>
        <v>206400</v>
      </c>
      <c r="AB14" s="13">
        <f t="shared" si="19"/>
        <v>39216</v>
      </c>
      <c r="AC14" s="13">
        <v>245616</v>
      </c>
      <c r="AD14" s="11">
        <f t="shared" si="4"/>
        <v>0.12727272727272726</v>
      </c>
      <c r="AE14" s="12" t="str">
        <f t="shared" si="5"/>
        <v>CUMPLE</v>
      </c>
      <c r="AF14" s="13">
        <f t="shared" si="20"/>
        <v>212850</v>
      </c>
      <c r="AG14" s="13">
        <f t="shared" si="21"/>
        <v>40441.5</v>
      </c>
      <c r="AH14" s="13">
        <v>253291.5</v>
      </c>
      <c r="AI14" s="11">
        <f t="shared" si="6"/>
        <v>0.1</v>
      </c>
      <c r="AJ14" s="12" t="str">
        <f t="shared" si="7"/>
        <v>CUMPLE</v>
      </c>
      <c r="AK14" s="13">
        <f t="shared" si="22"/>
        <v>173000</v>
      </c>
      <c r="AL14" s="13">
        <f t="shared" si="23"/>
        <v>32870</v>
      </c>
      <c r="AM14" s="13">
        <v>205870</v>
      </c>
      <c r="AN14" s="11">
        <f t="shared" si="8"/>
        <v>0.26849894291754756</v>
      </c>
      <c r="AO14" s="12" t="str">
        <f t="shared" si="9"/>
        <v>CUMPLE</v>
      </c>
    </row>
    <row r="15" spans="1:41" ht="22.5" x14ac:dyDescent="0.15">
      <c r="A15" s="1">
        <v>8</v>
      </c>
      <c r="B15" s="1" t="s">
        <v>15</v>
      </c>
      <c r="C15" s="1" t="s">
        <v>16</v>
      </c>
      <c r="D15" s="1" t="s">
        <v>17</v>
      </c>
      <c r="E15" s="1">
        <v>10428328</v>
      </c>
      <c r="F15" s="2" t="s">
        <v>26</v>
      </c>
      <c r="G15" s="3">
        <v>1</v>
      </c>
      <c r="H15" s="3" t="s">
        <v>11</v>
      </c>
      <c r="I15" s="10">
        <v>228760.00000000003</v>
      </c>
      <c r="J15" s="10">
        <v>43464.400000000009</v>
      </c>
      <c r="K15" s="10">
        <v>272224.40000000002</v>
      </c>
      <c r="L15" s="13">
        <f t="shared" si="10"/>
        <v>228760.00000000003</v>
      </c>
      <c r="M15" s="13">
        <f t="shared" si="11"/>
        <v>43464.400000000009</v>
      </c>
      <c r="N15" s="14">
        <v>272224.40000000002</v>
      </c>
      <c r="O15" s="11">
        <f t="shared" si="12"/>
        <v>0</v>
      </c>
      <c r="P15" s="12" t="str">
        <f t="shared" si="13"/>
        <v>CUMPLE</v>
      </c>
      <c r="Q15" s="13">
        <f t="shared" si="14"/>
        <v>177900</v>
      </c>
      <c r="R15" s="13">
        <f t="shared" si="15"/>
        <v>33801</v>
      </c>
      <c r="S15" s="14">
        <v>211701</v>
      </c>
      <c r="T15" s="11">
        <f t="shared" si="0"/>
        <v>0.22232907851022912</v>
      </c>
      <c r="U15" s="12" t="str">
        <f t="shared" si="1"/>
        <v>CUMPLE</v>
      </c>
      <c r="V15" s="13">
        <f t="shared" si="16"/>
        <v>156300</v>
      </c>
      <c r="W15" s="13">
        <f t="shared" si="17"/>
        <v>29697</v>
      </c>
      <c r="X15" s="13">
        <v>185997</v>
      </c>
      <c r="Y15" s="11">
        <f t="shared" si="2"/>
        <v>0.31675118027627214</v>
      </c>
      <c r="Z15" s="12" t="str">
        <f t="shared" si="3"/>
        <v>CUMPLE</v>
      </c>
      <c r="AA15" s="13">
        <f t="shared" si="18"/>
        <v>199600</v>
      </c>
      <c r="AB15" s="13">
        <f t="shared" si="19"/>
        <v>37924</v>
      </c>
      <c r="AC15" s="13">
        <v>237524</v>
      </c>
      <c r="AD15" s="11">
        <f t="shared" si="4"/>
        <v>0.12746983738415815</v>
      </c>
      <c r="AE15" s="12" t="str">
        <f t="shared" si="5"/>
        <v>CUMPLE</v>
      </c>
      <c r="AF15" s="13">
        <f t="shared" si="20"/>
        <v>205884</v>
      </c>
      <c r="AG15" s="13">
        <f t="shared" si="21"/>
        <v>39117.96</v>
      </c>
      <c r="AH15" s="13">
        <v>245001.96</v>
      </c>
      <c r="AI15" s="11">
        <f t="shared" si="6"/>
        <v>0.1000000000000001</v>
      </c>
      <c r="AJ15" s="12" t="str">
        <f t="shared" si="7"/>
        <v>CUMPLE</v>
      </c>
      <c r="AK15" s="13">
        <f t="shared" si="22"/>
        <v>167300</v>
      </c>
      <c r="AL15" s="13">
        <f t="shared" si="23"/>
        <v>31787</v>
      </c>
      <c r="AM15" s="13">
        <v>199087</v>
      </c>
      <c r="AN15" s="11">
        <f t="shared" si="8"/>
        <v>0.26866585067319465</v>
      </c>
      <c r="AO15" s="12" t="str">
        <f t="shared" si="9"/>
        <v>CUMPLE</v>
      </c>
    </row>
    <row r="16" spans="1:41" ht="22.5" x14ac:dyDescent="0.15">
      <c r="A16" s="1">
        <v>9</v>
      </c>
      <c r="B16" s="1" t="s">
        <v>15</v>
      </c>
      <c r="C16" s="1" t="s">
        <v>16</v>
      </c>
      <c r="D16" s="1" t="s">
        <v>17</v>
      </c>
      <c r="E16" s="1">
        <v>10448125</v>
      </c>
      <c r="F16" s="2" t="s">
        <v>27</v>
      </c>
      <c r="G16" s="3">
        <v>1</v>
      </c>
      <c r="H16" s="3" t="s">
        <v>11</v>
      </c>
      <c r="I16" s="10">
        <v>3319600</v>
      </c>
      <c r="J16" s="10">
        <v>630724</v>
      </c>
      <c r="K16" s="10">
        <v>3950324</v>
      </c>
      <c r="L16" s="13">
        <f t="shared" si="10"/>
        <v>3319600</v>
      </c>
      <c r="M16" s="13">
        <f t="shared" si="11"/>
        <v>630724</v>
      </c>
      <c r="N16" s="14">
        <v>3950324</v>
      </c>
      <c r="O16" s="11">
        <f t="shared" si="12"/>
        <v>0</v>
      </c>
      <c r="P16" s="12" t="str">
        <f t="shared" si="13"/>
        <v>CUMPLE</v>
      </c>
      <c r="Q16" s="13">
        <f t="shared" si="14"/>
        <v>2581300</v>
      </c>
      <c r="R16" s="13">
        <f t="shared" si="15"/>
        <v>490447</v>
      </c>
      <c r="S16" s="14">
        <v>3071747</v>
      </c>
      <c r="T16" s="11">
        <f t="shared" si="0"/>
        <v>0.22240631401373659</v>
      </c>
      <c r="U16" s="12" t="str">
        <f t="shared" si="1"/>
        <v>CUMPLE</v>
      </c>
      <c r="V16" s="13">
        <f t="shared" si="16"/>
        <v>2267500</v>
      </c>
      <c r="W16" s="13">
        <f t="shared" si="17"/>
        <v>430825</v>
      </c>
      <c r="X16" s="13">
        <v>2698325</v>
      </c>
      <c r="Y16" s="11">
        <f t="shared" si="2"/>
        <v>0.31693577539462586</v>
      </c>
      <c r="Z16" s="12" t="str">
        <f t="shared" si="3"/>
        <v>CUMPLE</v>
      </c>
      <c r="AA16" s="13">
        <f t="shared" si="18"/>
        <v>2896700</v>
      </c>
      <c r="AB16" s="13">
        <f t="shared" si="19"/>
        <v>550373</v>
      </c>
      <c r="AC16" s="13">
        <v>3447073</v>
      </c>
      <c r="AD16" s="11">
        <f t="shared" si="4"/>
        <v>0.1273948668514279</v>
      </c>
      <c r="AE16" s="12" t="str">
        <f t="shared" si="5"/>
        <v>CUMPLE</v>
      </c>
      <c r="AF16" s="13">
        <f t="shared" si="20"/>
        <v>2987640</v>
      </c>
      <c r="AG16" s="13">
        <f t="shared" si="21"/>
        <v>567651.6</v>
      </c>
      <c r="AH16" s="13">
        <v>3555291.6</v>
      </c>
      <c r="AI16" s="11">
        <f t="shared" si="6"/>
        <v>9.9999999999999978E-2</v>
      </c>
      <c r="AJ16" s="12" t="str">
        <f t="shared" si="7"/>
        <v>CUMPLE</v>
      </c>
      <c r="AK16" s="13">
        <f t="shared" si="22"/>
        <v>2428400</v>
      </c>
      <c r="AL16" s="13">
        <f t="shared" si="23"/>
        <v>461396</v>
      </c>
      <c r="AM16" s="13">
        <v>2889796</v>
      </c>
      <c r="AN16" s="11">
        <f t="shared" si="8"/>
        <v>0.26846608025063262</v>
      </c>
      <c r="AO16" s="12" t="str">
        <f t="shared" si="9"/>
        <v>CUMPLE</v>
      </c>
    </row>
    <row r="17" spans="1:41" ht="22.5" x14ac:dyDescent="0.15">
      <c r="A17" s="1">
        <v>10</v>
      </c>
      <c r="B17" s="1" t="s">
        <v>15</v>
      </c>
      <c r="C17" s="1" t="s">
        <v>16</v>
      </c>
      <c r="D17" s="1" t="s">
        <v>17</v>
      </c>
      <c r="E17" s="1">
        <v>10448125</v>
      </c>
      <c r="F17" s="2" t="s">
        <v>27</v>
      </c>
      <c r="G17" s="3">
        <v>1</v>
      </c>
      <c r="H17" s="3" t="s">
        <v>11</v>
      </c>
      <c r="I17" s="10">
        <v>3319600</v>
      </c>
      <c r="J17" s="10">
        <v>630724</v>
      </c>
      <c r="K17" s="10">
        <v>3950324</v>
      </c>
      <c r="L17" s="13">
        <f t="shared" si="10"/>
        <v>3319600</v>
      </c>
      <c r="M17" s="13">
        <f t="shared" si="11"/>
        <v>630724</v>
      </c>
      <c r="N17" s="14">
        <v>3950324</v>
      </c>
      <c r="O17" s="11">
        <f t="shared" si="12"/>
        <v>0</v>
      </c>
      <c r="P17" s="12" t="str">
        <f t="shared" si="13"/>
        <v>CUMPLE</v>
      </c>
      <c r="Q17" s="13">
        <f t="shared" si="14"/>
        <v>2581300</v>
      </c>
      <c r="R17" s="13">
        <f t="shared" si="15"/>
        <v>490447</v>
      </c>
      <c r="S17" s="14">
        <v>3071747</v>
      </c>
      <c r="T17" s="11">
        <f t="shared" si="0"/>
        <v>0.22240631401373659</v>
      </c>
      <c r="U17" s="12" t="str">
        <f t="shared" si="1"/>
        <v>CUMPLE</v>
      </c>
      <c r="V17" s="13">
        <f t="shared" si="16"/>
        <v>2267500</v>
      </c>
      <c r="W17" s="13">
        <f t="shared" si="17"/>
        <v>430825</v>
      </c>
      <c r="X17" s="13">
        <v>2698325</v>
      </c>
      <c r="Y17" s="11">
        <f t="shared" si="2"/>
        <v>0.31693577539462586</v>
      </c>
      <c r="Z17" s="12" t="str">
        <f t="shared" si="3"/>
        <v>CUMPLE</v>
      </c>
      <c r="AA17" s="13">
        <f t="shared" si="18"/>
        <v>2896700</v>
      </c>
      <c r="AB17" s="13">
        <f t="shared" si="19"/>
        <v>550373</v>
      </c>
      <c r="AC17" s="13">
        <v>3447073</v>
      </c>
      <c r="AD17" s="11">
        <f t="shared" si="4"/>
        <v>0.1273948668514279</v>
      </c>
      <c r="AE17" s="12" t="str">
        <f t="shared" si="5"/>
        <v>CUMPLE</v>
      </c>
      <c r="AF17" s="13">
        <f t="shared" si="20"/>
        <v>2987640</v>
      </c>
      <c r="AG17" s="13">
        <f t="shared" si="21"/>
        <v>567651.6</v>
      </c>
      <c r="AH17" s="13">
        <v>3555291.6</v>
      </c>
      <c r="AI17" s="11">
        <f t="shared" si="6"/>
        <v>9.9999999999999978E-2</v>
      </c>
      <c r="AJ17" s="12" t="str">
        <f t="shared" si="7"/>
        <v>CUMPLE</v>
      </c>
      <c r="AK17" s="13">
        <f t="shared" si="22"/>
        <v>2428400</v>
      </c>
      <c r="AL17" s="13">
        <f t="shared" si="23"/>
        <v>461396</v>
      </c>
      <c r="AM17" s="13">
        <v>2889796</v>
      </c>
      <c r="AN17" s="11">
        <f t="shared" si="8"/>
        <v>0.26846608025063262</v>
      </c>
      <c r="AO17" s="12" t="str">
        <f t="shared" si="9"/>
        <v>CUMPLE</v>
      </c>
    </row>
    <row r="18" spans="1:41" ht="22.5" x14ac:dyDescent="0.15">
      <c r="A18" s="1">
        <v>11</v>
      </c>
      <c r="B18" s="1" t="s">
        <v>15</v>
      </c>
      <c r="C18" s="1" t="s">
        <v>16</v>
      </c>
      <c r="D18" s="1" t="s">
        <v>17</v>
      </c>
      <c r="E18" s="1">
        <v>10448217</v>
      </c>
      <c r="F18" s="2" t="s">
        <v>28</v>
      </c>
      <c r="G18" s="3">
        <v>1</v>
      </c>
      <c r="H18" s="3" t="s">
        <v>11</v>
      </c>
      <c r="I18" s="10">
        <v>27528600</v>
      </c>
      <c r="J18" s="10">
        <v>5230434</v>
      </c>
      <c r="K18" s="10">
        <v>32759034</v>
      </c>
      <c r="L18" s="13">
        <f t="shared" si="10"/>
        <v>27528600</v>
      </c>
      <c r="M18" s="13">
        <f t="shared" si="11"/>
        <v>5230434</v>
      </c>
      <c r="N18" s="14">
        <v>32759034</v>
      </c>
      <c r="O18" s="11">
        <f t="shared" si="12"/>
        <v>0</v>
      </c>
      <c r="P18" s="12" t="str">
        <f t="shared" si="13"/>
        <v>CUMPLE</v>
      </c>
      <c r="Q18" s="13">
        <f t="shared" si="14"/>
        <v>21406400</v>
      </c>
      <c r="R18" s="13">
        <f t="shared" si="15"/>
        <v>4067216</v>
      </c>
      <c r="S18" s="14">
        <v>25473616</v>
      </c>
      <c r="T18" s="11">
        <f t="shared" si="0"/>
        <v>0.22239416461425571</v>
      </c>
      <c r="U18" s="12" t="str">
        <f t="shared" si="1"/>
        <v>CUMPLE</v>
      </c>
      <c r="V18" s="13">
        <f t="shared" si="16"/>
        <v>18803700</v>
      </c>
      <c r="W18" s="13">
        <f t="shared" si="17"/>
        <v>3572703</v>
      </c>
      <c r="X18" s="13">
        <v>22376403</v>
      </c>
      <c r="Y18" s="11">
        <f t="shared" si="2"/>
        <v>0.31693947385628035</v>
      </c>
      <c r="Z18" s="12" t="str">
        <f t="shared" si="3"/>
        <v>CUMPLE</v>
      </c>
      <c r="AA18" s="13">
        <f t="shared" si="18"/>
        <v>24021500</v>
      </c>
      <c r="AB18" s="13">
        <f t="shared" si="19"/>
        <v>4564085</v>
      </c>
      <c r="AC18" s="13">
        <v>28585585</v>
      </c>
      <c r="AD18" s="11">
        <f t="shared" si="4"/>
        <v>0.12739841473957994</v>
      </c>
      <c r="AE18" s="12" t="str">
        <f t="shared" si="5"/>
        <v>CUMPLE</v>
      </c>
      <c r="AF18" s="13">
        <f t="shared" si="20"/>
        <v>24775740.000000004</v>
      </c>
      <c r="AG18" s="13">
        <f t="shared" si="21"/>
        <v>4707390.6000000006</v>
      </c>
      <c r="AH18" s="13">
        <v>29483130.600000001</v>
      </c>
      <c r="AI18" s="11">
        <f t="shared" si="6"/>
        <v>9.999999999999995E-2</v>
      </c>
      <c r="AJ18" s="12" t="str">
        <f t="shared" si="7"/>
        <v>CUMPLE</v>
      </c>
      <c r="AK18" s="13">
        <f t="shared" si="22"/>
        <v>20138000</v>
      </c>
      <c r="AL18" s="13">
        <f t="shared" si="23"/>
        <v>3826220</v>
      </c>
      <c r="AM18" s="13">
        <v>23964220</v>
      </c>
      <c r="AN18" s="11">
        <f t="shared" si="8"/>
        <v>0.26846988223157009</v>
      </c>
      <c r="AO18" s="12" t="str">
        <f t="shared" si="9"/>
        <v>CUMPLE</v>
      </c>
    </row>
    <row r="19" spans="1:41" ht="22.5" x14ac:dyDescent="0.15">
      <c r="A19" s="1">
        <v>12</v>
      </c>
      <c r="B19" s="1" t="s">
        <v>15</v>
      </c>
      <c r="C19" s="1" t="s">
        <v>16</v>
      </c>
      <c r="D19" s="1" t="s">
        <v>17</v>
      </c>
      <c r="E19" s="1">
        <v>10448028</v>
      </c>
      <c r="F19" s="2" t="s">
        <v>29</v>
      </c>
      <c r="G19" s="3">
        <v>1</v>
      </c>
      <c r="H19" s="3" t="s">
        <v>11</v>
      </c>
      <c r="I19" s="10">
        <v>3414200</v>
      </c>
      <c r="J19" s="10">
        <v>648698</v>
      </c>
      <c r="K19" s="10">
        <v>4062898</v>
      </c>
      <c r="L19" s="13">
        <f t="shared" si="10"/>
        <v>3414200</v>
      </c>
      <c r="M19" s="13">
        <f t="shared" si="11"/>
        <v>648698</v>
      </c>
      <c r="N19" s="14">
        <v>4062898</v>
      </c>
      <c r="O19" s="11">
        <f t="shared" si="12"/>
        <v>0</v>
      </c>
      <c r="P19" s="12" t="str">
        <f t="shared" si="13"/>
        <v>CUMPLE</v>
      </c>
      <c r="Q19" s="13">
        <f t="shared" si="14"/>
        <v>2654900</v>
      </c>
      <c r="R19" s="13">
        <f t="shared" si="15"/>
        <v>504431</v>
      </c>
      <c r="S19" s="14">
        <v>3159331</v>
      </c>
      <c r="T19" s="11">
        <f t="shared" si="0"/>
        <v>0.22239470446956827</v>
      </c>
      <c r="U19" s="12" t="str">
        <f t="shared" si="1"/>
        <v>CUMPLE</v>
      </c>
      <c r="V19" s="13">
        <f t="shared" si="16"/>
        <v>2332100</v>
      </c>
      <c r="W19" s="13">
        <f t="shared" si="17"/>
        <v>443099</v>
      </c>
      <c r="X19" s="13">
        <v>2775199</v>
      </c>
      <c r="Y19" s="11">
        <f t="shared" si="2"/>
        <v>0.31694101107140765</v>
      </c>
      <c r="Z19" s="12" t="str">
        <f t="shared" si="3"/>
        <v>CUMPLE</v>
      </c>
      <c r="AA19" s="13">
        <f t="shared" si="18"/>
        <v>2979200</v>
      </c>
      <c r="AB19" s="13">
        <f t="shared" si="19"/>
        <v>566048</v>
      </c>
      <c r="AC19" s="13">
        <v>3545248</v>
      </c>
      <c r="AD19" s="11">
        <f t="shared" si="4"/>
        <v>0.12740905629430027</v>
      </c>
      <c r="AE19" s="12" t="str">
        <f t="shared" si="5"/>
        <v>CUMPLE</v>
      </c>
      <c r="AF19" s="13">
        <f t="shared" si="20"/>
        <v>3072780.0000000005</v>
      </c>
      <c r="AG19" s="13">
        <f t="shared" si="21"/>
        <v>583828.20000000007</v>
      </c>
      <c r="AH19" s="13">
        <v>3656608.2</v>
      </c>
      <c r="AI19" s="11">
        <f t="shared" si="6"/>
        <v>9.999999999999995E-2</v>
      </c>
      <c r="AJ19" s="12" t="str">
        <f t="shared" si="7"/>
        <v>CUMPLE</v>
      </c>
      <c r="AK19" s="13">
        <f t="shared" si="22"/>
        <v>2497600</v>
      </c>
      <c r="AL19" s="13">
        <f t="shared" si="23"/>
        <v>474544</v>
      </c>
      <c r="AM19" s="13">
        <v>2972144</v>
      </c>
      <c r="AN19" s="11">
        <f t="shared" si="8"/>
        <v>0.26846699080311642</v>
      </c>
      <c r="AO19" s="12" t="str">
        <f t="shared" si="9"/>
        <v>CUMPLE</v>
      </c>
    </row>
    <row r="20" spans="1:41" ht="22.5" x14ac:dyDescent="0.15">
      <c r="A20" s="1">
        <v>13</v>
      </c>
      <c r="B20" s="1" t="s">
        <v>15</v>
      </c>
      <c r="C20" s="1" t="s">
        <v>16</v>
      </c>
      <c r="D20" s="1" t="s">
        <v>17</v>
      </c>
      <c r="E20" s="1">
        <v>10448028</v>
      </c>
      <c r="F20" s="2" t="s">
        <v>30</v>
      </c>
      <c r="G20" s="3">
        <v>1</v>
      </c>
      <c r="H20" s="3" t="s">
        <v>11</v>
      </c>
      <c r="I20" s="10">
        <v>3414200</v>
      </c>
      <c r="J20" s="10">
        <v>648698</v>
      </c>
      <c r="K20" s="10">
        <v>4062898</v>
      </c>
      <c r="L20" s="13">
        <f t="shared" si="10"/>
        <v>3414200</v>
      </c>
      <c r="M20" s="13">
        <f t="shared" si="11"/>
        <v>648698</v>
      </c>
      <c r="N20" s="14">
        <v>4062898</v>
      </c>
      <c r="O20" s="11">
        <f t="shared" si="12"/>
        <v>0</v>
      </c>
      <c r="P20" s="12" t="str">
        <f t="shared" si="13"/>
        <v>CUMPLE</v>
      </c>
      <c r="Q20" s="13">
        <f t="shared" si="14"/>
        <v>2654900</v>
      </c>
      <c r="R20" s="13">
        <f t="shared" si="15"/>
        <v>504431</v>
      </c>
      <c r="S20" s="14">
        <v>3159331</v>
      </c>
      <c r="T20" s="11">
        <f t="shared" si="0"/>
        <v>0.22239470446956827</v>
      </c>
      <c r="U20" s="12" t="str">
        <f t="shared" si="1"/>
        <v>CUMPLE</v>
      </c>
      <c r="V20" s="13">
        <f t="shared" si="16"/>
        <v>2332100</v>
      </c>
      <c r="W20" s="13">
        <f t="shared" si="17"/>
        <v>443099</v>
      </c>
      <c r="X20" s="13">
        <v>2775199</v>
      </c>
      <c r="Y20" s="11">
        <f t="shared" si="2"/>
        <v>0.31694101107140765</v>
      </c>
      <c r="Z20" s="12" t="str">
        <f t="shared" si="3"/>
        <v>CUMPLE</v>
      </c>
      <c r="AA20" s="13">
        <f t="shared" si="18"/>
        <v>2979200</v>
      </c>
      <c r="AB20" s="13">
        <f t="shared" si="19"/>
        <v>566048</v>
      </c>
      <c r="AC20" s="13">
        <v>3545248</v>
      </c>
      <c r="AD20" s="11">
        <f t="shared" si="4"/>
        <v>0.12740905629430027</v>
      </c>
      <c r="AE20" s="12" t="str">
        <f t="shared" si="5"/>
        <v>CUMPLE</v>
      </c>
      <c r="AF20" s="13">
        <f t="shared" si="20"/>
        <v>3072780.0000000005</v>
      </c>
      <c r="AG20" s="13">
        <f t="shared" si="21"/>
        <v>583828.20000000007</v>
      </c>
      <c r="AH20" s="13">
        <v>3656608.2</v>
      </c>
      <c r="AI20" s="11">
        <f t="shared" si="6"/>
        <v>9.999999999999995E-2</v>
      </c>
      <c r="AJ20" s="12" t="str">
        <f t="shared" si="7"/>
        <v>CUMPLE</v>
      </c>
      <c r="AK20" s="13">
        <f t="shared" si="22"/>
        <v>2497600</v>
      </c>
      <c r="AL20" s="13">
        <f t="shared" si="23"/>
        <v>474544</v>
      </c>
      <c r="AM20" s="13">
        <v>2972144</v>
      </c>
      <c r="AN20" s="11">
        <f t="shared" si="8"/>
        <v>0.26846699080311642</v>
      </c>
      <c r="AO20" s="12" t="str">
        <f t="shared" si="9"/>
        <v>CUMPLE</v>
      </c>
    </row>
    <row r="21" spans="1:41" ht="22.5" x14ac:dyDescent="0.15">
      <c r="A21" s="1">
        <v>14</v>
      </c>
      <c r="B21" s="1" t="s">
        <v>15</v>
      </c>
      <c r="C21" s="1" t="s">
        <v>16</v>
      </c>
      <c r="D21" s="1" t="s">
        <v>17</v>
      </c>
      <c r="E21" s="1" t="s">
        <v>21</v>
      </c>
      <c r="F21" s="2" t="s">
        <v>31</v>
      </c>
      <c r="G21" s="3">
        <v>1</v>
      </c>
      <c r="H21" s="3" t="s">
        <v>11</v>
      </c>
      <c r="I21" s="10">
        <v>834200</v>
      </c>
      <c r="J21" s="10">
        <v>158498</v>
      </c>
      <c r="K21" s="10">
        <v>992698</v>
      </c>
      <c r="L21" s="13">
        <f t="shared" si="10"/>
        <v>834200</v>
      </c>
      <c r="M21" s="13">
        <f t="shared" si="11"/>
        <v>158498</v>
      </c>
      <c r="N21" s="14">
        <v>992698</v>
      </c>
      <c r="O21" s="11">
        <f t="shared" si="12"/>
        <v>0</v>
      </c>
      <c r="P21" s="12" t="str">
        <f t="shared" si="13"/>
        <v>CUMPLE</v>
      </c>
      <c r="Q21" s="13">
        <f t="shared" si="14"/>
        <v>648700</v>
      </c>
      <c r="R21" s="13">
        <f t="shared" si="15"/>
        <v>123253</v>
      </c>
      <c r="S21" s="14">
        <v>771953</v>
      </c>
      <c r="T21" s="11">
        <f t="shared" si="0"/>
        <v>0.22236873651402542</v>
      </c>
      <c r="U21" s="12" t="str">
        <f t="shared" si="1"/>
        <v>CUMPLE</v>
      </c>
      <c r="V21" s="13">
        <f t="shared" si="16"/>
        <v>569800</v>
      </c>
      <c r="W21" s="13">
        <f t="shared" si="17"/>
        <v>108262</v>
      </c>
      <c r="X21" s="13">
        <v>678062</v>
      </c>
      <c r="Y21" s="11">
        <f t="shared" si="2"/>
        <v>0.31695037161352196</v>
      </c>
      <c r="Z21" s="12" t="str">
        <f t="shared" si="3"/>
        <v>CUMPLE</v>
      </c>
      <c r="AA21" s="13">
        <f t="shared" si="18"/>
        <v>727900</v>
      </c>
      <c r="AB21" s="13">
        <f t="shared" si="19"/>
        <v>138301</v>
      </c>
      <c r="AC21" s="13">
        <v>866201</v>
      </c>
      <c r="AD21" s="11">
        <f t="shared" si="4"/>
        <v>0.12742747542555741</v>
      </c>
      <c r="AE21" s="12" t="str">
        <f t="shared" si="5"/>
        <v>CUMPLE</v>
      </c>
      <c r="AF21" s="13">
        <f t="shared" si="20"/>
        <v>750780</v>
      </c>
      <c r="AG21" s="13">
        <f t="shared" si="21"/>
        <v>142648.20000000001</v>
      </c>
      <c r="AH21" s="13">
        <v>893428.2</v>
      </c>
      <c r="AI21" s="11">
        <f t="shared" si="6"/>
        <v>0.10000000000000005</v>
      </c>
      <c r="AJ21" s="12" t="str">
        <f t="shared" si="7"/>
        <v>CUMPLE</v>
      </c>
      <c r="AK21" s="13">
        <f t="shared" si="22"/>
        <v>610200</v>
      </c>
      <c r="AL21" s="13">
        <f t="shared" si="23"/>
        <v>115938</v>
      </c>
      <c r="AM21" s="13">
        <v>726138</v>
      </c>
      <c r="AN21" s="11">
        <f t="shared" si="8"/>
        <v>0.26852073843203067</v>
      </c>
      <c r="AO21" s="12" t="str">
        <f t="shared" si="9"/>
        <v>CUMPLE</v>
      </c>
    </row>
    <row r="22" spans="1:41" ht="22.5" x14ac:dyDescent="0.15">
      <c r="A22" s="1">
        <v>15</v>
      </c>
      <c r="B22" s="1" t="s">
        <v>15</v>
      </c>
      <c r="C22" s="1" t="s">
        <v>16</v>
      </c>
      <c r="D22" s="1" t="s">
        <v>32</v>
      </c>
      <c r="E22" s="1">
        <v>10445600</v>
      </c>
      <c r="F22" s="2" t="s">
        <v>33</v>
      </c>
      <c r="G22" s="3">
        <v>1</v>
      </c>
      <c r="H22" s="3" t="s">
        <v>11</v>
      </c>
      <c r="I22" s="10">
        <v>28509000</v>
      </c>
      <c r="J22" s="10">
        <v>5416710</v>
      </c>
      <c r="K22" s="10">
        <v>33925710</v>
      </c>
      <c r="L22" s="13">
        <f t="shared" si="10"/>
        <v>28509000</v>
      </c>
      <c r="M22" s="13">
        <f t="shared" si="11"/>
        <v>5416710</v>
      </c>
      <c r="N22" s="14">
        <v>33925710</v>
      </c>
      <c r="O22" s="11">
        <f t="shared" si="12"/>
        <v>0</v>
      </c>
      <c r="P22" s="12" t="str">
        <f t="shared" si="13"/>
        <v>CUMPLE</v>
      </c>
      <c r="Q22" s="13">
        <f t="shared" si="14"/>
        <v>22168700</v>
      </c>
      <c r="R22" s="13">
        <f t="shared" si="15"/>
        <v>4212053</v>
      </c>
      <c r="S22" s="14">
        <v>26380753</v>
      </c>
      <c r="T22" s="11">
        <f t="shared" si="0"/>
        <v>0.22239643621312569</v>
      </c>
      <c r="U22" s="12" t="str">
        <f t="shared" si="1"/>
        <v>CUMPLE</v>
      </c>
      <c r="V22" s="13">
        <f t="shared" si="16"/>
        <v>19473400</v>
      </c>
      <c r="W22" s="13">
        <f t="shared" si="17"/>
        <v>3699946</v>
      </c>
      <c r="X22" s="13">
        <v>23173346</v>
      </c>
      <c r="Y22" s="11">
        <f t="shared" si="2"/>
        <v>0.31693851064576101</v>
      </c>
      <c r="Z22" s="12" t="str">
        <f t="shared" si="3"/>
        <v>CUMPLE</v>
      </c>
      <c r="AA22" s="13">
        <f t="shared" si="18"/>
        <v>24877000</v>
      </c>
      <c r="AB22" s="13">
        <f t="shared" si="19"/>
        <v>4726630</v>
      </c>
      <c r="AC22" s="13">
        <v>29603630</v>
      </c>
      <c r="AD22" s="11">
        <f t="shared" si="4"/>
        <v>0.1273983654284612</v>
      </c>
      <c r="AE22" s="12" t="str">
        <f t="shared" si="5"/>
        <v>CUMPLE</v>
      </c>
      <c r="AF22" s="13">
        <f t="shared" si="20"/>
        <v>25658100</v>
      </c>
      <c r="AG22" s="13">
        <f t="shared" si="21"/>
        <v>4875039</v>
      </c>
      <c r="AH22" s="13">
        <v>30533139</v>
      </c>
      <c r="AI22" s="11">
        <f t="shared" si="6"/>
        <v>0.1</v>
      </c>
      <c r="AJ22" s="12" t="str">
        <f t="shared" si="7"/>
        <v>CUMPLE</v>
      </c>
      <c r="AK22" s="13">
        <f t="shared" si="22"/>
        <v>20855200</v>
      </c>
      <c r="AL22" s="13">
        <f t="shared" si="23"/>
        <v>3962488</v>
      </c>
      <c r="AM22" s="13">
        <v>24817688</v>
      </c>
      <c r="AN22" s="11">
        <f t="shared" si="8"/>
        <v>0.26846960608930515</v>
      </c>
      <c r="AO22" s="12" t="str">
        <f t="shared" si="9"/>
        <v>CUMPLE</v>
      </c>
    </row>
    <row r="23" spans="1:41" ht="22.5" x14ac:dyDescent="0.15">
      <c r="A23" s="1">
        <v>16</v>
      </c>
      <c r="B23" s="1" t="s">
        <v>15</v>
      </c>
      <c r="C23" s="1" t="s">
        <v>16</v>
      </c>
      <c r="D23" s="1" t="s">
        <v>32</v>
      </c>
      <c r="E23" s="1">
        <v>10712809</v>
      </c>
      <c r="F23" s="2" t="s">
        <v>34</v>
      </c>
      <c r="G23" s="3">
        <v>1</v>
      </c>
      <c r="H23" s="3" t="s">
        <v>11</v>
      </c>
      <c r="I23" s="10">
        <v>12667800</v>
      </c>
      <c r="J23" s="10">
        <v>2406882</v>
      </c>
      <c r="K23" s="10">
        <v>15074682</v>
      </c>
      <c r="L23" s="13">
        <f t="shared" si="10"/>
        <v>12667800</v>
      </c>
      <c r="M23" s="13">
        <f t="shared" si="11"/>
        <v>2406882</v>
      </c>
      <c r="N23" s="14">
        <v>15074682</v>
      </c>
      <c r="O23" s="11">
        <f t="shared" si="12"/>
        <v>0</v>
      </c>
      <c r="P23" s="12" t="str">
        <f t="shared" si="13"/>
        <v>CUMPLE</v>
      </c>
      <c r="Q23" s="13">
        <f t="shared" si="14"/>
        <v>9850500</v>
      </c>
      <c r="R23" s="13">
        <f t="shared" si="15"/>
        <v>1871595</v>
      </c>
      <c r="S23" s="14">
        <v>11722095</v>
      </c>
      <c r="T23" s="11">
        <f t="shared" si="0"/>
        <v>0.22239852223748402</v>
      </c>
      <c r="U23" s="12" t="str">
        <f t="shared" si="1"/>
        <v>CUMPLE</v>
      </c>
      <c r="V23" s="13">
        <f t="shared" si="16"/>
        <v>8652900</v>
      </c>
      <c r="W23" s="13">
        <f t="shared" si="17"/>
        <v>1644051</v>
      </c>
      <c r="X23" s="13">
        <v>10296951</v>
      </c>
      <c r="Y23" s="11">
        <f t="shared" si="2"/>
        <v>0.31693743191398666</v>
      </c>
      <c r="Z23" s="12" t="str">
        <f t="shared" si="3"/>
        <v>CUMPLE</v>
      </c>
      <c r="AA23" s="13">
        <f t="shared" si="18"/>
        <v>11053900</v>
      </c>
      <c r="AB23" s="13">
        <f t="shared" si="19"/>
        <v>2100241</v>
      </c>
      <c r="AC23" s="13">
        <v>13154141</v>
      </c>
      <c r="AD23" s="11">
        <f t="shared" si="4"/>
        <v>0.12740175879000301</v>
      </c>
      <c r="AE23" s="12" t="str">
        <f t="shared" si="5"/>
        <v>CUMPLE</v>
      </c>
      <c r="AF23" s="13">
        <f t="shared" si="20"/>
        <v>11401020.000000002</v>
      </c>
      <c r="AG23" s="13">
        <f t="shared" si="21"/>
        <v>2166193.8000000003</v>
      </c>
      <c r="AH23" s="13">
        <v>13567213.800000001</v>
      </c>
      <c r="AI23" s="11">
        <f t="shared" si="6"/>
        <v>9.999999999999995E-2</v>
      </c>
      <c r="AJ23" s="12" t="str">
        <f t="shared" si="7"/>
        <v>CUMPLE</v>
      </c>
      <c r="AK23" s="13">
        <f t="shared" si="22"/>
        <v>9266900</v>
      </c>
      <c r="AL23" s="13">
        <f t="shared" si="23"/>
        <v>1760711</v>
      </c>
      <c r="AM23" s="13">
        <v>11027611</v>
      </c>
      <c r="AN23" s="11">
        <f t="shared" si="8"/>
        <v>0.26846808443455061</v>
      </c>
      <c r="AO23" s="12" t="str">
        <f t="shared" si="9"/>
        <v>CUMPLE</v>
      </c>
    </row>
    <row r="24" spans="1:41" ht="22.5" x14ac:dyDescent="0.15">
      <c r="A24" s="1">
        <v>17</v>
      </c>
      <c r="B24" s="1" t="s">
        <v>15</v>
      </c>
      <c r="C24" s="1" t="s">
        <v>16</v>
      </c>
      <c r="D24" s="1" t="s">
        <v>32</v>
      </c>
      <c r="E24" s="1">
        <v>10712783</v>
      </c>
      <c r="F24" s="2" t="s">
        <v>35</v>
      </c>
      <c r="G24" s="3">
        <v>1</v>
      </c>
      <c r="H24" s="3" t="s">
        <v>11</v>
      </c>
      <c r="I24" s="10">
        <v>25370000</v>
      </c>
      <c r="J24" s="10">
        <v>4820300</v>
      </c>
      <c r="K24" s="10">
        <v>30190300</v>
      </c>
      <c r="L24" s="13">
        <f t="shared" si="10"/>
        <v>25370000</v>
      </c>
      <c r="M24" s="13">
        <f t="shared" si="11"/>
        <v>4820300</v>
      </c>
      <c r="N24" s="14">
        <v>30190300</v>
      </c>
      <c r="O24" s="11">
        <f t="shared" si="12"/>
        <v>0</v>
      </c>
      <c r="P24" s="12" t="str">
        <f t="shared" si="13"/>
        <v>CUMPLE</v>
      </c>
      <c r="Q24" s="13">
        <f t="shared" si="14"/>
        <v>19727800</v>
      </c>
      <c r="R24" s="13">
        <f t="shared" si="15"/>
        <v>3748282</v>
      </c>
      <c r="S24" s="14">
        <v>23476082</v>
      </c>
      <c r="T24" s="11">
        <f t="shared" si="0"/>
        <v>0.22239653133622389</v>
      </c>
      <c r="U24" s="12" t="str">
        <f t="shared" si="1"/>
        <v>CUMPLE</v>
      </c>
      <c r="V24" s="13">
        <f t="shared" si="16"/>
        <v>17329200</v>
      </c>
      <c r="W24" s="13">
        <f t="shared" si="17"/>
        <v>3292548</v>
      </c>
      <c r="X24" s="13">
        <v>20621748</v>
      </c>
      <c r="Y24" s="11">
        <f t="shared" si="2"/>
        <v>0.316941269215609</v>
      </c>
      <c r="Z24" s="12" t="str">
        <f t="shared" si="3"/>
        <v>CUMPLE</v>
      </c>
      <c r="AA24" s="13">
        <f t="shared" si="18"/>
        <v>22137900</v>
      </c>
      <c r="AB24" s="13">
        <f t="shared" si="19"/>
        <v>4206201</v>
      </c>
      <c r="AC24" s="13">
        <v>26344101</v>
      </c>
      <c r="AD24" s="11">
        <f t="shared" si="4"/>
        <v>0.12739850216791487</v>
      </c>
      <c r="AE24" s="12" t="str">
        <f t="shared" si="5"/>
        <v>CUMPLE</v>
      </c>
      <c r="AF24" s="13">
        <f t="shared" si="20"/>
        <v>22833000</v>
      </c>
      <c r="AG24" s="13">
        <f t="shared" si="21"/>
        <v>4338270</v>
      </c>
      <c r="AH24" s="13">
        <v>27171270</v>
      </c>
      <c r="AI24" s="11">
        <f t="shared" si="6"/>
        <v>0.1</v>
      </c>
      <c r="AJ24" s="12" t="str">
        <f t="shared" si="7"/>
        <v>CUMPLE</v>
      </c>
      <c r="AK24" s="13">
        <f t="shared" si="22"/>
        <v>18558900</v>
      </c>
      <c r="AL24" s="13">
        <f t="shared" si="23"/>
        <v>3526191</v>
      </c>
      <c r="AM24" s="13">
        <v>22085091</v>
      </c>
      <c r="AN24" s="11">
        <f t="shared" si="8"/>
        <v>0.26847063460780451</v>
      </c>
      <c r="AO24" s="12" t="str">
        <f t="shared" si="9"/>
        <v>CUMPLE</v>
      </c>
    </row>
    <row r="25" spans="1:41" ht="22.5" x14ac:dyDescent="0.15">
      <c r="A25" s="1">
        <v>18</v>
      </c>
      <c r="B25" s="1" t="s">
        <v>15</v>
      </c>
      <c r="C25" s="1" t="s">
        <v>16</v>
      </c>
      <c r="D25" s="1" t="s">
        <v>32</v>
      </c>
      <c r="E25" s="1">
        <v>10448217</v>
      </c>
      <c r="F25" s="2" t="s">
        <v>36</v>
      </c>
      <c r="G25" s="3">
        <v>1</v>
      </c>
      <c r="H25" s="3" t="s">
        <v>11</v>
      </c>
      <c r="I25" s="10">
        <v>27545800</v>
      </c>
      <c r="J25" s="10">
        <v>5233702</v>
      </c>
      <c r="K25" s="10">
        <v>32779502</v>
      </c>
      <c r="L25" s="13">
        <f t="shared" si="10"/>
        <v>27545800</v>
      </c>
      <c r="M25" s="13">
        <f t="shared" si="11"/>
        <v>5233702</v>
      </c>
      <c r="N25" s="14">
        <v>32779502</v>
      </c>
      <c r="O25" s="11">
        <f t="shared" si="12"/>
        <v>0</v>
      </c>
      <c r="P25" s="12" t="str">
        <f t="shared" si="13"/>
        <v>CUMPLE</v>
      </c>
      <c r="Q25" s="13">
        <f t="shared" si="14"/>
        <v>21419800</v>
      </c>
      <c r="R25" s="13">
        <f t="shared" si="15"/>
        <v>4069762</v>
      </c>
      <c r="S25" s="14">
        <v>25489562</v>
      </c>
      <c r="T25" s="11">
        <f t="shared" si="0"/>
        <v>0.22239325051368994</v>
      </c>
      <c r="U25" s="12" t="str">
        <f t="shared" si="1"/>
        <v>CUMPLE</v>
      </c>
      <c r="V25" s="13">
        <f t="shared" si="16"/>
        <v>18815400</v>
      </c>
      <c r="W25" s="13">
        <f t="shared" si="17"/>
        <v>3574926</v>
      </c>
      <c r="X25" s="13">
        <v>22390326</v>
      </c>
      <c r="Y25" s="11">
        <f t="shared" si="2"/>
        <v>0.3169412396808225</v>
      </c>
      <c r="Z25" s="12" t="str">
        <f t="shared" si="3"/>
        <v>CUMPLE</v>
      </c>
      <c r="AA25" s="13">
        <f t="shared" si="18"/>
        <v>24036500</v>
      </c>
      <c r="AB25" s="13">
        <f t="shared" si="19"/>
        <v>4566935</v>
      </c>
      <c r="AC25" s="13">
        <v>28603435</v>
      </c>
      <c r="AD25" s="11">
        <f t="shared" si="4"/>
        <v>0.12739873229312634</v>
      </c>
      <c r="AE25" s="12" t="str">
        <f t="shared" si="5"/>
        <v>CUMPLE</v>
      </c>
      <c r="AF25" s="13">
        <f t="shared" si="20"/>
        <v>24791220</v>
      </c>
      <c r="AG25" s="13">
        <f t="shared" si="21"/>
        <v>4710331.8</v>
      </c>
      <c r="AH25" s="13">
        <v>29501551.800000001</v>
      </c>
      <c r="AI25" s="11">
        <f t="shared" si="6"/>
        <v>9.9999999999999978E-2</v>
      </c>
      <c r="AJ25" s="12" t="str">
        <f t="shared" si="7"/>
        <v>CUMPLE</v>
      </c>
      <c r="AK25" s="13">
        <f t="shared" si="22"/>
        <v>20150500</v>
      </c>
      <c r="AL25" s="13">
        <f t="shared" si="23"/>
        <v>3828595</v>
      </c>
      <c r="AM25" s="13">
        <v>23979095</v>
      </c>
      <c r="AN25" s="11">
        <f t="shared" si="8"/>
        <v>0.26847287063726594</v>
      </c>
      <c r="AO25" s="12" t="str">
        <f t="shared" si="9"/>
        <v>CUMPLE</v>
      </c>
    </row>
    <row r="26" spans="1:41" ht="22.5" x14ac:dyDescent="0.15">
      <c r="A26" s="1">
        <v>19</v>
      </c>
      <c r="B26" s="1" t="s">
        <v>15</v>
      </c>
      <c r="C26" s="1" t="s">
        <v>16</v>
      </c>
      <c r="D26" s="1" t="s">
        <v>32</v>
      </c>
      <c r="E26" s="1">
        <v>10446472</v>
      </c>
      <c r="F26" s="2" t="s">
        <v>37</v>
      </c>
      <c r="G26" s="3">
        <v>1</v>
      </c>
      <c r="H26" s="3" t="s">
        <v>11</v>
      </c>
      <c r="I26" s="10">
        <v>22360000</v>
      </c>
      <c r="J26" s="10">
        <v>4248400</v>
      </c>
      <c r="K26" s="10">
        <v>26608400</v>
      </c>
      <c r="L26" s="13">
        <f t="shared" si="10"/>
        <v>22360000</v>
      </c>
      <c r="M26" s="13">
        <f t="shared" si="11"/>
        <v>4248400</v>
      </c>
      <c r="N26" s="14">
        <v>26608400</v>
      </c>
      <c r="O26" s="11">
        <f t="shared" si="12"/>
        <v>0</v>
      </c>
      <c r="P26" s="12" t="str">
        <f t="shared" si="13"/>
        <v>CUMPLE</v>
      </c>
      <c r="Q26" s="13">
        <f t="shared" si="14"/>
        <v>17387200</v>
      </c>
      <c r="R26" s="13">
        <f t="shared" si="15"/>
        <v>3303568</v>
      </c>
      <c r="S26" s="14">
        <v>20690768</v>
      </c>
      <c r="T26" s="11">
        <f t="shared" si="0"/>
        <v>0.22239713774597494</v>
      </c>
      <c r="U26" s="12" t="str">
        <f t="shared" si="1"/>
        <v>CUMPLE</v>
      </c>
      <c r="V26" s="13">
        <f t="shared" si="16"/>
        <v>15273200</v>
      </c>
      <c r="W26" s="13">
        <f t="shared" si="17"/>
        <v>2901908</v>
      </c>
      <c r="X26" s="13">
        <v>18175108</v>
      </c>
      <c r="Y26" s="11">
        <f t="shared" si="2"/>
        <v>0.31694096601073346</v>
      </c>
      <c r="Z26" s="12" t="str">
        <f t="shared" si="3"/>
        <v>CUMPLE</v>
      </c>
      <c r="AA26" s="13">
        <f t="shared" si="18"/>
        <v>19511300</v>
      </c>
      <c r="AB26" s="13">
        <f t="shared" si="19"/>
        <v>3707147</v>
      </c>
      <c r="AC26" s="13">
        <v>23218447</v>
      </c>
      <c r="AD26" s="11">
        <f t="shared" si="4"/>
        <v>0.12740161001788908</v>
      </c>
      <c r="AE26" s="12" t="str">
        <f t="shared" si="5"/>
        <v>CUMPLE</v>
      </c>
      <c r="AF26" s="13">
        <f t="shared" si="20"/>
        <v>20124000</v>
      </c>
      <c r="AG26" s="13">
        <f t="shared" si="21"/>
        <v>3823560</v>
      </c>
      <c r="AH26" s="13">
        <v>23947560</v>
      </c>
      <c r="AI26" s="11">
        <f t="shared" si="6"/>
        <v>0.1</v>
      </c>
      <c r="AJ26" s="12" t="str">
        <f t="shared" si="7"/>
        <v>CUMPLE</v>
      </c>
      <c r="AK26" s="13">
        <f t="shared" si="22"/>
        <v>16357000</v>
      </c>
      <c r="AL26" s="13">
        <f t="shared" si="23"/>
        <v>3107830</v>
      </c>
      <c r="AM26" s="13">
        <v>19464830</v>
      </c>
      <c r="AN26" s="11">
        <f t="shared" si="8"/>
        <v>0.26847048300536674</v>
      </c>
      <c r="AO26" s="12" t="str">
        <f t="shared" si="9"/>
        <v>CUMPLE</v>
      </c>
    </row>
    <row r="27" spans="1:41" ht="22.5" x14ac:dyDescent="0.15">
      <c r="A27" s="1">
        <v>20</v>
      </c>
      <c r="B27" s="1" t="s">
        <v>15</v>
      </c>
      <c r="C27" s="1" t="s">
        <v>16</v>
      </c>
      <c r="D27" s="1" t="s">
        <v>32</v>
      </c>
      <c r="E27" s="1">
        <v>10448125</v>
      </c>
      <c r="F27" s="2" t="s">
        <v>38</v>
      </c>
      <c r="G27" s="3">
        <v>1</v>
      </c>
      <c r="H27" s="3" t="s">
        <v>11</v>
      </c>
      <c r="I27" s="10">
        <v>3319600</v>
      </c>
      <c r="J27" s="10">
        <v>630724</v>
      </c>
      <c r="K27" s="10">
        <v>3950324</v>
      </c>
      <c r="L27" s="13">
        <f t="shared" si="10"/>
        <v>3319600</v>
      </c>
      <c r="M27" s="13">
        <f t="shared" si="11"/>
        <v>630724</v>
      </c>
      <c r="N27" s="14">
        <v>3950324</v>
      </c>
      <c r="O27" s="11">
        <f t="shared" si="12"/>
        <v>0</v>
      </c>
      <c r="P27" s="12" t="str">
        <f t="shared" si="13"/>
        <v>CUMPLE</v>
      </c>
      <c r="Q27" s="13">
        <f t="shared" si="14"/>
        <v>2581300</v>
      </c>
      <c r="R27" s="13">
        <f t="shared" si="15"/>
        <v>490447</v>
      </c>
      <c r="S27" s="14">
        <v>3071747</v>
      </c>
      <c r="T27" s="11">
        <f t="shared" si="0"/>
        <v>0.22240631401373659</v>
      </c>
      <c r="U27" s="12" t="str">
        <f t="shared" si="1"/>
        <v>CUMPLE</v>
      </c>
      <c r="V27" s="13">
        <f t="shared" si="16"/>
        <v>2267500</v>
      </c>
      <c r="W27" s="13">
        <f t="shared" si="17"/>
        <v>430825</v>
      </c>
      <c r="X27" s="13">
        <v>2698325</v>
      </c>
      <c r="Y27" s="11">
        <f t="shared" si="2"/>
        <v>0.31693577539462586</v>
      </c>
      <c r="Z27" s="12" t="str">
        <f t="shared" si="3"/>
        <v>CUMPLE</v>
      </c>
      <c r="AA27" s="13">
        <f t="shared" si="18"/>
        <v>2896700</v>
      </c>
      <c r="AB27" s="13">
        <f t="shared" si="19"/>
        <v>550373</v>
      </c>
      <c r="AC27" s="13">
        <v>3447073</v>
      </c>
      <c r="AD27" s="11">
        <f t="shared" si="4"/>
        <v>0.1273948668514279</v>
      </c>
      <c r="AE27" s="12" t="str">
        <f t="shared" si="5"/>
        <v>CUMPLE</v>
      </c>
      <c r="AF27" s="13">
        <f t="shared" si="20"/>
        <v>2987640</v>
      </c>
      <c r="AG27" s="13">
        <f t="shared" si="21"/>
        <v>567651.6</v>
      </c>
      <c r="AH27" s="13">
        <v>3555291.6</v>
      </c>
      <c r="AI27" s="11">
        <f t="shared" si="6"/>
        <v>9.9999999999999978E-2</v>
      </c>
      <c r="AJ27" s="12" t="str">
        <f t="shared" si="7"/>
        <v>CUMPLE</v>
      </c>
      <c r="AK27" s="13">
        <f t="shared" si="22"/>
        <v>2428400</v>
      </c>
      <c r="AL27" s="13">
        <f t="shared" si="23"/>
        <v>461396</v>
      </c>
      <c r="AM27" s="13">
        <v>2889796</v>
      </c>
      <c r="AN27" s="11">
        <f t="shared" si="8"/>
        <v>0.26846608025063262</v>
      </c>
      <c r="AO27" s="12" t="str">
        <f t="shared" si="9"/>
        <v>CUMPLE</v>
      </c>
    </row>
    <row r="28" spans="1:41" ht="22.5" x14ac:dyDescent="0.15">
      <c r="A28" s="1">
        <v>21</v>
      </c>
      <c r="B28" s="1" t="s">
        <v>15</v>
      </c>
      <c r="C28" s="1" t="s">
        <v>16</v>
      </c>
      <c r="D28" s="1" t="s">
        <v>32</v>
      </c>
      <c r="E28" s="1">
        <v>10384643</v>
      </c>
      <c r="F28" s="2" t="s">
        <v>39</v>
      </c>
      <c r="G28" s="3">
        <v>1</v>
      </c>
      <c r="H28" s="3" t="s">
        <v>11</v>
      </c>
      <c r="I28" s="10">
        <v>834200</v>
      </c>
      <c r="J28" s="10">
        <v>158498</v>
      </c>
      <c r="K28" s="10">
        <v>992698</v>
      </c>
      <c r="L28" s="13">
        <f t="shared" si="10"/>
        <v>834200</v>
      </c>
      <c r="M28" s="13">
        <f t="shared" si="11"/>
        <v>158498</v>
      </c>
      <c r="N28" s="14">
        <v>992698</v>
      </c>
      <c r="O28" s="11">
        <f t="shared" si="12"/>
        <v>0</v>
      </c>
      <c r="P28" s="12" t="str">
        <f t="shared" si="13"/>
        <v>CUMPLE</v>
      </c>
      <c r="Q28" s="13">
        <f t="shared" si="14"/>
        <v>648700</v>
      </c>
      <c r="R28" s="13">
        <f t="shared" si="15"/>
        <v>123253</v>
      </c>
      <c r="S28" s="14">
        <v>771953</v>
      </c>
      <c r="T28" s="11">
        <f t="shared" si="0"/>
        <v>0.22236873651402542</v>
      </c>
      <c r="U28" s="12" t="str">
        <f t="shared" si="1"/>
        <v>CUMPLE</v>
      </c>
      <c r="V28" s="13">
        <f t="shared" si="16"/>
        <v>569800</v>
      </c>
      <c r="W28" s="13">
        <f t="shared" si="17"/>
        <v>108262</v>
      </c>
      <c r="X28" s="13">
        <v>678062</v>
      </c>
      <c r="Y28" s="11">
        <f t="shared" si="2"/>
        <v>0.31695037161352196</v>
      </c>
      <c r="Z28" s="12" t="str">
        <f t="shared" si="3"/>
        <v>CUMPLE</v>
      </c>
      <c r="AA28" s="13">
        <f t="shared" si="18"/>
        <v>727900</v>
      </c>
      <c r="AB28" s="13">
        <f t="shared" si="19"/>
        <v>138301</v>
      </c>
      <c r="AC28" s="13">
        <v>866201</v>
      </c>
      <c r="AD28" s="11">
        <f t="shared" si="4"/>
        <v>0.12742747542555741</v>
      </c>
      <c r="AE28" s="12" t="str">
        <f t="shared" si="5"/>
        <v>CUMPLE</v>
      </c>
      <c r="AF28" s="13">
        <f t="shared" si="20"/>
        <v>750780</v>
      </c>
      <c r="AG28" s="13">
        <f t="shared" si="21"/>
        <v>142648.20000000001</v>
      </c>
      <c r="AH28" s="13">
        <v>893428.2</v>
      </c>
      <c r="AI28" s="11">
        <f t="shared" si="6"/>
        <v>0.10000000000000005</v>
      </c>
      <c r="AJ28" s="12" t="str">
        <f t="shared" si="7"/>
        <v>CUMPLE</v>
      </c>
      <c r="AK28" s="13">
        <f t="shared" si="22"/>
        <v>610200</v>
      </c>
      <c r="AL28" s="13">
        <f t="shared" si="23"/>
        <v>115938</v>
      </c>
      <c r="AM28" s="13">
        <v>726138</v>
      </c>
      <c r="AN28" s="11">
        <f t="shared" si="8"/>
        <v>0.26852073843203067</v>
      </c>
      <c r="AO28" s="12" t="str">
        <f t="shared" si="9"/>
        <v>CUMPLE</v>
      </c>
    </row>
    <row r="29" spans="1:41" ht="22.5" x14ac:dyDescent="0.15">
      <c r="A29" s="1">
        <v>22</v>
      </c>
      <c r="B29" s="1" t="s">
        <v>15</v>
      </c>
      <c r="C29" s="1" t="s">
        <v>16</v>
      </c>
      <c r="D29" s="1" t="s">
        <v>32</v>
      </c>
      <c r="E29" s="1">
        <v>10180591</v>
      </c>
      <c r="F29" s="2" t="s">
        <v>40</v>
      </c>
      <c r="G29" s="3">
        <v>1</v>
      </c>
      <c r="H29" s="3" t="s">
        <v>11</v>
      </c>
      <c r="I29" s="10">
        <v>236500</v>
      </c>
      <c r="J29" s="10">
        <v>44935</v>
      </c>
      <c r="K29" s="10">
        <v>281435</v>
      </c>
      <c r="L29" s="13">
        <f t="shared" si="10"/>
        <v>236500</v>
      </c>
      <c r="M29" s="13">
        <f t="shared" si="11"/>
        <v>44935</v>
      </c>
      <c r="N29" s="14">
        <v>281435</v>
      </c>
      <c r="O29" s="11">
        <f t="shared" si="12"/>
        <v>0</v>
      </c>
      <c r="P29" s="12" t="str">
        <f t="shared" si="13"/>
        <v>CUMPLE</v>
      </c>
      <c r="Q29" s="13">
        <f t="shared" si="14"/>
        <v>183900</v>
      </c>
      <c r="R29" s="13">
        <f t="shared" si="15"/>
        <v>34941</v>
      </c>
      <c r="S29" s="14">
        <v>218841</v>
      </c>
      <c r="T29" s="11">
        <f t="shared" si="0"/>
        <v>0.22241014799154335</v>
      </c>
      <c r="U29" s="12" t="str">
        <f t="shared" si="1"/>
        <v>CUMPLE</v>
      </c>
      <c r="V29" s="13">
        <f t="shared" si="16"/>
        <v>161500</v>
      </c>
      <c r="W29" s="13">
        <f t="shared" si="17"/>
        <v>30685</v>
      </c>
      <c r="X29" s="13">
        <v>192185</v>
      </c>
      <c r="Y29" s="11">
        <f t="shared" si="2"/>
        <v>0.31712473572938688</v>
      </c>
      <c r="Z29" s="12" t="str">
        <f t="shared" si="3"/>
        <v>CUMPLE</v>
      </c>
      <c r="AA29" s="13">
        <f t="shared" si="18"/>
        <v>206400</v>
      </c>
      <c r="AB29" s="13">
        <f t="shared" si="19"/>
        <v>39216</v>
      </c>
      <c r="AC29" s="13">
        <v>245616</v>
      </c>
      <c r="AD29" s="11">
        <f t="shared" si="4"/>
        <v>0.12727272727272726</v>
      </c>
      <c r="AE29" s="12" t="str">
        <f t="shared" si="5"/>
        <v>CUMPLE</v>
      </c>
      <c r="AF29" s="13">
        <f t="shared" si="20"/>
        <v>212850</v>
      </c>
      <c r="AG29" s="13">
        <f t="shared" si="21"/>
        <v>40441.5</v>
      </c>
      <c r="AH29" s="13">
        <v>253291.5</v>
      </c>
      <c r="AI29" s="11">
        <f t="shared" si="6"/>
        <v>0.1</v>
      </c>
      <c r="AJ29" s="12" t="str">
        <f t="shared" si="7"/>
        <v>CUMPLE</v>
      </c>
      <c r="AK29" s="13">
        <f t="shared" si="22"/>
        <v>173000</v>
      </c>
      <c r="AL29" s="13">
        <f t="shared" si="23"/>
        <v>32870</v>
      </c>
      <c r="AM29" s="13">
        <v>205870</v>
      </c>
      <c r="AN29" s="11">
        <f t="shared" si="8"/>
        <v>0.26849894291754756</v>
      </c>
      <c r="AO29" s="12" t="str">
        <f t="shared" si="9"/>
        <v>CUMPLE</v>
      </c>
    </row>
    <row r="30" spans="1:41" ht="22.5" x14ac:dyDescent="0.15">
      <c r="A30" s="1">
        <v>23</v>
      </c>
      <c r="B30" s="1" t="s">
        <v>15</v>
      </c>
      <c r="C30" s="1" t="s">
        <v>16</v>
      </c>
      <c r="D30" s="1" t="s">
        <v>32</v>
      </c>
      <c r="E30" s="1">
        <v>10384656</v>
      </c>
      <c r="F30" s="2" t="s">
        <v>41</v>
      </c>
      <c r="G30" s="3">
        <v>1</v>
      </c>
      <c r="H30" s="3" t="s">
        <v>11</v>
      </c>
      <c r="I30" s="10">
        <v>129000</v>
      </c>
      <c r="J30" s="10">
        <v>24510</v>
      </c>
      <c r="K30" s="10">
        <v>153510</v>
      </c>
      <c r="L30" s="13">
        <f t="shared" si="10"/>
        <v>129000</v>
      </c>
      <c r="M30" s="13">
        <f t="shared" si="11"/>
        <v>24510</v>
      </c>
      <c r="N30" s="14">
        <v>153510</v>
      </c>
      <c r="O30" s="11">
        <f t="shared" si="12"/>
        <v>0</v>
      </c>
      <c r="P30" s="12" t="str">
        <f t="shared" si="13"/>
        <v>CUMPLE</v>
      </c>
      <c r="Q30" s="13">
        <f t="shared" si="14"/>
        <v>100300</v>
      </c>
      <c r="R30" s="13">
        <f t="shared" si="15"/>
        <v>19057</v>
      </c>
      <c r="S30" s="14">
        <v>119357</v>
      </c>
      <c r="T30" s="11">
        <f t="shared" si="0"/>
        <v>0.22248062015503875</v>
      </c>
      <c r="U30" s="12" t="str">
        <f t="shared" si="1"/>
        <v>CUMPLE</v>
      </c>
      <c r="V30" s="13">
        <f t="shared" si="16"/>
        <v>88100</v>
      </c>
      <c r="W30" s="13">
        <f t="shared" si="17"/>
        <v>16739</v>
      </c>
      <c r="X30" s="13">
        <v>104839</v>
      </c>
      <c r="Y30" s="11">
        <f t="shared" si="2"/>
        <v>0.31705426356589145</v>
      </c>
      <c r="Z30" s="12" t="str">
        <f t="shared" si="3"/>
        <v>CUMPLE</v>
      </c>
      <c r="AA30" s="13">
        <f t="shared" si="18"/>
        <v>112600</v>
      </c>
      <c r="AB30" s="13">
        <f t="shared" si="19"/>
        <v>21394</v>
      </c>
      <c r="AC30" s="13">
        <v>133994</v>
      </c>
      <c r="AD30" s="11">
        <f t="shared" si="4"/>
        <v>0.12713178294573643</v>
      </c>
      <c r="AE30" s="12" t="str">
        <f t="shared" si="5"/>
        <v>CUMPLE</v>
      </c>
      <c r="AF30" s="13">
        <f t="shared" si="20"/>
        <v>116100</v>
      </c>
      <c r="AG30" s="13">
        <f t="shared" si="21"/>
        <v>22059</v>
      </c>
      <c r="AH30" s="13">
        <v>138159</v>
      </c>
      <c r="AI30" s="11">
        <f t="shared" si="6"/>
        <v>0.1</v>
      </c>
      <c r="AJ30" s="12" t="str">
        <f t="shared" si="7"/>
        <v>CUMPLE</v>
      </c>
      <c r="AK30" s="13">
        <f t="shared" si="22"/>
        <v>94400</v>
      </c>
      <c r="AL30" s="13">
        <f t="shared" si="23"/>
        <v>17936</v>
      </c>
      <c r="AM30" s="13">
        <v>112336</v>
      </c>
      <c r="AN30" s="11">
        <f t="shared" si="8"/>
        <v>0.2682170542635659</v>
      </c>
      <c r="AO30" s="12" t="str">
        <f t="shared" si="9"/>
        <v>CUMPLE</v>
      </c>
    </row>
    <row r="31" spans="1:41" ht="22.5" x14ac:dyDescent="0.15">
      <c r="A31" s="1">
        <v>24</v>
      </c>
      <c r="B31" s="1" t="s">
        <v>15</v>
      </c>
      <c r="C31" s="1" t="s">
        <v>16</v>
      </c>
      <c r="D31" s="1" t="s">
        <v>32</v>
      </c>
      <c r="E31" s="1">
        <v>10428328</v>
      </c>
      <c r="F31" s="2" t="s">
        <v>42</v>
      </c>
      <c r="G31" s="3">
        <v>1</v>
      </c>
      <c r="H31" s="3" t="s">
        <v>11</v>
      </c>
      <c r="I31" s="10">
        <v>228760.00000000003</v>
      </c>
      <c r="J31" s="10">
        <v>43464.400000000009</v>
      </c>
      <c r="K31" s="10">
        <v>272224.40000000002</v>
      </c>
      <c r="L31" s="13">
        <f t="shared" si="10"/>
        <v>228760.00000000003</v>
      </c>
      <c r="M31" s="13">
        <f t="shared" si="11"/>
        <v>43464.400000000009</v>
      </c>
      <c r="N31" s="14">
        <v>272224.40000000002</v>
      </c>
      <c r="O31" s="11">
        <f t="shared" si="12"/>
        <v>0</v>
      </c>
      <c r="P31" s="12" t="str">
        <f t="shared" si="13"/>
        <v>CUMPLE</v>
      </c>
      <c r="Q31" s="13">
        <f t="shared" si="14"/>
        <v>177900</v>
      </c>
      <c r="R31" s="13">
        <f t="shared" si="15"/>
        <v>33801</v>
      </c>
      <c r="S31" s="14">
        <v>211701</v>
      </c>
      <c r="T31" s="11">
        <f t="shared" si="0"/>
        <v>0.22232907851022912</v>
      </c>
      <c r="U31" s="12" t="str">
        <f t="shared" si="1"/>
        <v>CUMPLE</v>
      </c>
      <c r="V31" s="13">
        <f t="shared" si="16"/>
        <v>156300</v>
      </c>
      <c r="W31" s="13">
        <f t="shared" si="17"/>
        <v>29697</v>
      </c>
      <c r="X31" s="13">
        <v>185997</v>
      </c>
      <c r="Y31" s="11">
        <f t="shared" si="2"/>
        <v>0.31675118027627214</v>
      </c>
      <c r="Z31" s="12" t="str">
        <f t="shared" si="3"/>
        <v>CUMPLE</v>
      </c>
      <c r="AA31" s="13">
        <f t="shared" si="18"/>
        <v>199600</v>
      </c>
      <c r="AB31" s="13">
        <f t="shared" si="19"/>
        <v>37924</v>
      </c>
      <c r="AC31" s="13">
        <v>237524</v>
      </c>
      <c r="AD31" s="11">
        <f t="shared" si="4"/>
        <v>0.12746983738415815</v>
      </c>
      <c r="AE31" s="12" t="str">
        <f t="shared" si="5"/>
        <v>CUMPLE</v>
      </c>
      <c r="AF31" s="13">
        <f t="shared" si="20"/>
        <v>205884</v>
      </c>
      <c r="AG31" s="13">
        <f t="shared" si="21"/>
        <v>39117.96</v>
      </c>
      <c r="AH31" s="13">
        <v>245001.96</v>
      </c>
      <c r="AI31" s="11">
        <f t="shared" si="6"/>
        <v>0.1000000000000001</v>
      </c>
      <c r="AJ31" s="12" t="str">
        <f t="shared" si="7"/>
        <v>CUMPLE</v>
      </c>
      <c r="AK31" s="13">
        <f t="shared" si="22"/>
        <v>167300</v>
      </c>
      <c r="AL31" s="13">
        <f t="shared" si="23"/>
        <v>31787</v>
      </c>
      <c r="AM31" s="13">
        <v>199087</v>
      </c>
      <c r="AN31" s="11">
        <f t="shared" si="8"/>
        <v>0.26866585067319465</v>
      </c>
      <c r="AO31" s="12" t="str">
        <f t="shared" si="9"/>
        <v>CUMPLE</v>
      </c>
    </row>
    <row r="32" spans="1:41" ht="22.5" x14ac:dyDescent="0.15">
      <c r="A32" s="1">
        <v>25</v>
      </c>
      <c r="B32" s="1" t="s">
        <v>15</v>
      </c>
      <c r="C32" s="1" t="s">
        <v>16</v>
      </c>
      <c r="D32" s="1" t="s">
        <v>32</v>
      </c>
      <c r="E32" s="1">
        <v>10635924</v>
      </c>
      <c r="F32" s="2" t="s">
        <v>43</v>
      </c>
      <c r="G32" s="3">
        <v>1</v>
      </c>
      <c r="H32" s="3" t="s">
        <v>11</v>
      </c>
      <c r="I32" s="10">
        <v>2627300</v>
      </c>
      <c r="J32" s="10">
        <v>499187</v>
      </c>
      <c r="K32" s="10">
        <v>3126487</v>
      </c>
      <c r="L32" s="13">
        <f t="shared" si="10"/>
        <v>2627300</v>
      </c>
      <c r="M32" s="13">
        <f t="shared" si="11"/>
        <v>499187</v>
      </c>
      <c r="N32" s="14">
        <v>3126487</v>
      </c>
      <c r="O32" s="11">
        <f t="shared" si="12"/>
        <v>0</v>
      </c>
      <c r="P32" s="12" t="str">
        <f t="shared" si="13"/>
        <v>CUMPLE</v>
      </c>
      <c r="Q32" s="13">
        <f t="shared" si="14"/>
        <v>2043000</v>
      </c>
      <c r="R32" s="13">
        <f t="shared" si="15"/>
        <v>388170</v>
      </c>
      <c r="S32" s="14">
        <v>2431170</v>
      </c>
      <c r="T32" s="11">
        <f t="shared" si="0"/>
        <v>0.22239561527042973</v>
      </c>
      <c r="U32" s="12" t="str">
        <f t="shared" si="1"/>
        <v>CUMPLE</v>
      </c>
      <c r="V32" s="13">
        <f t="shared" si="16"/>
        <v>1794600</v>
      </c>
      <c r="W32" s="13">
        <f t="shared" si="17"/>
        <v>340974</v>
      </c>
      <c r="X32" s="13">
        <v>2135574</v>
      </c>
      <c r="Y32" s="11">
        <f t="shared" si="2"/>
        <v>0.31694134662961976</v>
      </c>
      <c r="Z32" s="12" t="str">
        <f t="shared" si="3"/>
        <v>CUMPLE</v>
      </c>
      <c r="AA32" s="13">
        <f t="shared" si="18"/>
        <v>2292600</v>
      </c>
      <c r="AB32" s="13">
        <f t="shared" si="19"/>
        <v>435594</v>
      </c>
      <c r="AC32" s="13">
        <v>2728194</v>
      </c>
      <c r="AD32" s="11">
        <f t="shared" si="4"/>
        <v>0.12739314124766871</v>
      </c>
      <c r="AE32" s="12" t="str">
        <f t="shared" si="5"/>
        <v>CUMPLE</v>
      </c>
      <c r="AF32" s="13">
        <f t="shared" si="20"/>
        <v>2364570</v>
      </c>
      <c r="AG32" s="13">
        <f t="shared" si="21"/>
        <v>449268.3</v>
      </c>
      <c r="AH32" s="13">
        <v>2813838.3</v>
      </c>
      <c r="AI32" s="11">
        <f t="shared" si="6"/>
        <v>0.10000000000000006</v>
      </c>
      <c r="AJ32" s="12" t="str">
        <f t="shared" si="7"/>
        <v>CUMPLE</v>
      </c>
      <c r="AK32" s="13">
        <f t="shared" si="22"/>
        <v>1921900</v>
      </c>
      <c r="AL32" s="13">
        <f t="shared" si="23"/>
        <v>365161</v>
      </c>
      <c r="AM32" s="13">
        <v>2287061</v>
      </c>
      <c r="AN32" s="11">
        <f t="shared" si="8"/>
        <v>0.26848856240246644</v>
      </c>
      <c r="AO32" s="12" t="str">
        <f t="shared" si="9"/>
        <v>CUMPLE</v>
      </c>
    </row>
    <row r="34" spans="14:39" x14ac:dyDescent="0.15">
      <c r="N34" s="30">
        <f>+SUM(N3,N8:N32)</f>
        <v>245078143.80000001</v>
      </c>
      <c r="S34" s="30">
        <f>+SUM(S3,S8:S32)</f>
        <v>190573859</v>
      </c>
      <c r="X34" s="30">
        <f>+SUM(X3,X8:X32)</f>
        <v>167403250</v>
      </c>
      <c r="AC34" s="30">
        <f>+SUM(AC3,AC8:AC32)</f>
        <v>213855376</v>
      </c>
      <c r="AH34" s="30">
        <f>+SUM(AH3,AH8:AH32)</f>
        <v>220570329.22000003</v>
      </c>
      <c r="AM34" s="30">
        <f>+SUM(AM3,AM8:AM32)</f>
        <v>179281592</v>
      </c>
    </row>
  </sheetData>
  <sheetProtection algorithmName="SHA-512" hashValue="0ainNbSVoVs2VConHwx3KOhq7NKygu+TlhqaynvISute2RKrVz+oUhQ8UaxRO/9E3Y7UgMF8P/kGHJxc6TAZfg==" saltValue="4CiM1WW+3btq9qyNowRVBg==" spinCount="100000" sheet="1" objects="1" scenarios="1"/>
  <mergeCells count="18">
    <mergeCell ref="AA1:AE1"/>
    <mergeCell ref="AA6:AE6"/>
    <mergeCell ref="AF1:AJ1"/>
    <mergeCell ref="AF6:AJ6"/>
    <mergeCell ref="AK1:AO1"/>
    <mergeCell ref="AK6:AO6"/>
    <mergeCell ref="A1:H1"/>
    <mergeCell ref="A6:H6"/>
    <mergeCell ref="L1:P1"/>
    <mergeCell ref="L6:P6"/>
    <mergeCell ref="B2:F2"/>
    <mergeCell ref="B3:F3"/>
    <mergeCell ref="Q1:U1"/>
    <mergeCell ref="Q6:U6"/>
    <mergeCell ref="V1:Z1"/>
    <mergeCell ref="V6:Z6"/>
    <mergeCell ref="I1:K1"/>
    <mergeCell ref="I6:K6"/>
  </mergeCells>
  <pageMargins left="0.7" right="0.7" top="0.75" bottom="0.75" header="0.3" footer="0.3"/>
  <pageSetup paperSize="142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Cifuentes</dc:creator>
  <cp:lastModifiedBy>Diana Cifuentes</cp:lastModifiedBy>
  <dcterms:created xsi:type="dcterms:W3CDTF">2024-02-08T20:40:24Z</dcterms:created>
  <dcterms:modified xsi:type="dcterms:W3CDTF">2024-06-11T19:13:23Z</dcterms:modified>
</cp:coreProperties>
</file>