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gon\OneDrive\Escritorio\IGAC\CONVOCATORIAS\BPO\"/>
    </mc:Choice>
  </mc:AlternateContent>
  <xr:revisionPtr revIDLastSave="0" documentId="8_{AB0AF9D0-5F97-4D81-9276-739678AD4DD1}" xr6:coauthVersionLast="36" xr6:coauthVersionMax="36" xr10:uidLastSave="{00000000-0000-0000-0000-000000000000}"/>
  <bookViews>
    <workbookView xWindow="0" yWindow="0" windowWidth="16170" windowHeight="5325" activeTab="3" xr2:uid="{F85F35CA-C574-4724-B804-06C765DDC5D6}"/>
  </bookViews>
  <sheets>
    <sheet name="COTIZACIONES" sheetId="1" r:id="rId1"/>
    <sheet name="VPROMEDIO IGAC 24" sheetId="4" r:id="rId2"/>
    <sheet name="ANALISIS CTZAC" sheetId="2" r:id="rId3"/>
    <sheet name="VALORES REFERENCIA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4" l="1"/>
  <c r="E8" i="4"/>
  <c r="D8" i="4"/>
  <c r="E7" i="4"/>
  <c r="D7" i="4"/>
  <c r="E6" i="4"/>
  <c r="E9" i="4" s="1"/>
  <c r="D6" i="4"/>
  <c r="E5" i="4"/>
  <c r="E10" i="4" s="1"/>
  <c r="D5" i="4"/>
  <c r="D9" i="4" s="1"/>
  <c r="G3" i="3"/>
  <c r="F3" i="3"/>
  <c r="E3" i="3"/>
  <c r="K13" i="2"/>
  <c r="K14" i="2" s="1"/>
  <c r="K18" i="2"/>
  <c r="K17" i="2"/>
  <c r="K16" i="2"/>
  <c r="K12" i="2"/>
  <c r="K9" i="2"/>
  <c r="K8" i="2"/>
  <c r="K7" i="2"/>
  <c r="E18" i="2"/>
  <c r="E19" i="2" s="1"/>
  <c r="E17" i="2"/>
  <c r="E14" i="2"/>
  <c r="E15" i="2" s="1"/>
  <c r="E13" i="2"/>
  <c r="E10" i="2"/>
  <c r="E11" i="2" s="1"/>
  <c r="E9" i="2"/>
  <c r="F7" i="2"/>
  <c r="G7" i="2" s="1"/>
  <c r="G18" i="2" s="1"/>
  <c r="F6" i="2"/>
  <c r="G6" i="2" s="1"/>
  <c r="H6" i="2" s="1"/>
  <c r="F5" i="2"/>
  <c r="G5" i="2" s="1"/>
  <c r="H5" i="2" s="1"/>
  <c r="F4" i="2"/>
  <c r="G4" i="2" s="1"/>
  <c r="H4" i="2" s="1"/>
  <c r="F3" i="2"/>
  <c r="G3" i="2" s="1"/>
  <c r="H3" i="2" s="1"/>
  <c r="G14" i="2" l="1"/>
  <c r="F14" i="2"/>
  <c r="G17" i="2"/>
  <c r="F17" i="2"/>
  <c r="F18" i="2"/>
  <c r="G9" i="2"/>
  <c r="G10" i="2"/>
  <c r="G13" i="2"/>
  <c r="G15" i="2" s="1"/>
  <c r="G19" i="2"/>
  <c r="H7" i="2"/>
  <c r="H10" i="2" s="1"/>
  <c r="F9" i="2"/>
  <c r="F10" i="2"/>
  <c r="F13" i="2"/>
  <c r="F15" i="2" s="1"/>
  <c r="I8" i="1"/>
  <c r="I7" i="1"/>
  <c r="I6" i="1"/>
  <c r="I5" i="1"/>
  <c r="I4" i="1"/>
  <c r="I3" i="1"/>
  <c r="H4" i="1"/>
  <c r="H5" i="1"/>
  <c r="H6" i="1"/>
  <c r="H7" i="1"/>
  <c r="H8" i="1"/>
  <c r="H3" i="1"/>
  <c r="G4" i="1"/>
  <c r="G5" i="1"/>
  <c r="G6" i="1"/>
  <c r="G7" i="1"/>
  <c r="G8" i="1"/>
  <c r="G3" i="1"/>
  <c r="G11" i="2" l="1"/>
  <c r="F19" i="2"/>
  <c r="H9" i="2"/>
  <c r="H11" i="2" s="1"/>
  <c r="F11" i="2"/>
  <c r="H17" i="2"/>
  <c r="H18" i="2"/>
  <c r="H13" i="2"/>
  <c r="H14" i="2"/>
  <c r="H19" i="2" l="1"/>
  <c r="H15" i="2"/>
</calcChain>
</file>

<file path=xl/sharedStrings.xml><?xml version="1.0" encoding="utf-8"?>
<sst xmlns="http://schemas.openxmlformats.org/spreadsheetml/2006/main" count="64" uniqueCount="40">
  <si>
    <t>conalcreditos conalcenter bpo</t>
  </si>
  <si>
    <t>bpm consulting sas</t>
  </si>
  <si>
    <t>correo electronico institucional</t>
  </si>
  <si>
    <t xml:space="preserve">oigame sas </t>
  </si>
  <si>
    <t>almacontact sas</t>
  </si>
  <si>
    <t>secop ii</t>
  </si>
  <si>
    <t xml:space="preserve">iva </t>
  </si>
  <si>
    <t>valot unitario</t>
  </si>
  <si>
    <t xml:space="preserve">cotizante </t>
  </si>
  <si>
    <t xml:space="preserve">medio de presentacion de la cotizacion </t>
  </si>
  <si>
    <t xml:space="preserve">valor unitario incluido iva </t>
  </si>
  <si>
    <t xml:space="preserve">unidad de medida </t>
  </si>
  <si>
    <t>cantidad</t>
  </si>
  <si>
    <t xml:space="preserve">componente </t>
  </si>
  <si>
    <t xml:space="preserve">valot total </t>
  </si>
  <si>
    <t>mes</t>
  </si>
  <si>
    <t>Servicios de centro de contacto omnicanal para atender el canal telefónico y el canal virtual del IGAC, garantizando el registro de todas las interacciones, la medición de la satisfacción de los servicios prestados y una experiencia de servicio memorable con altos índices de calidad y oportunidad, en cumplimiento de las especificaciones y/o condiciones técnicas establecidas.</t>
  </si>
  <si>
    <t>VALOR MENSUAL PROMEDIO 
PAGADO POR EL IGAC EN EJECUCIÓN 
DE LA ORDEN DE COMPRA NO. 105945
EN LA VIGENCIA 2024</t>
  </si>
  <si>
    <t>promedio</t>
  </si>
  <si>
    <t xml:space="preserve">desviacion </t>
  </si>
  <si>
    <t xml:space="preserve">% desviacion </t>
  </si>
  <si>
    <t>promedio eliminando minimos</t>
  </si>
  <si>
    <t xml:space="preserve">deviacion </t>
  </si>
  <si>
    <t>promedio eliminando minimos y maximo</t>
  </si>
  <si>
    <t>desviacion</t>
  </si>
  <si>
    <t>% desviacion</t>
  </si>
  <si>
    <t>funciones estadisticas</t>
  </si>
  <si>
    <t>minimos</t>
  </si>
  <si>
    <t>maximo</t>
  </si>
  <si>
    <t>valot unitario de referencia antes de IVA</t>
  </si>
  <si>
    <t xml:space="preserve">valor unitario de referencia incluido iva </t>
  </si>
  <si>
    <t xml:space="preserve">valot total de referencia incluido iva </t>
  </si>
  <si>
    <t xml:space="preserve">mes </t>
  </si>
  <si>
    <t>valor mensual</t>
  </si>
  <si>
    <t>valor mensual incluido IVA</t>
  </si>
  <si>
    <t xml:space="preserve">enero </t>
  </si>
  <si>
    <t>febrero</t>
  </si>
  <si>
    <t>marzo</t>
  </si>
  <si>
    <t xml:space="preserve">abril </t>
  </si>
  <si>
    <t xml:space="preserve">valor mensual promedio pagado por el IGAC en la vigencia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</si>
</sst>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$&quot;\ #,##0.00"/>
    <numFmt numFmtId="169" formatCode="&quot;$&quot;\ 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166" fontId="2" fillId="0" borderId="0" xfId="0" applyNumberFormat="1" applyFont="1" applyAlignment="1">
      <alignment wrapText="1"/>
    </xf>
    <xf numFmtId="169" fontId="2" fillId="0" borderId="0" xfId="0" applyNumberFormat="1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9" fontId="2" fillId="0" borderId="0" xfId="1" applyFont="1" applyAlignment="1">
      <alignment wrapText="1"/>
    </xf>
    <xf numFmtId="169" fontId="2" fillId="0" borderId="0" xfId="0" applyNumberFormat="1" applyFont="1" applyAlignment="1">
      <alignment horizontal="center" wrapText="1"/>
    </xf>
    <xf numFmtId="169" fontId="3" fillId="0" borderId="0" xfId="0" applyNumberFormat="1" applyFont="1" applyAlignment="1">
      <alignment wrapText="1"/>
    </xf>
    <xf numFmtId="169" fontId="2" fillId="0" borderId="0" xfId="0" applyNumberFormat="1" applyFont="1" applyAlignment="1">
      <alignment horizontal="center" vertical="center" wrapText="1"/>
    </xf>
    <xf numFmtId="166" fontId="0" fillId="0" borderId="0" xfId="0" applyNumberForma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015D4-BA9B-4DA2-91C8-3FE38ACE3AC3}">
  <dimension ref="A1:I8"/>
  <sheetViews>
    <sheetView workbookViewId="0">
      <selection activeCell="D19" sqref="D19"/>
    </sheetView>
  </sheetViews>
  <sheetFormatPr baseColWidth="10" defaultRowHeight="12.75" x14ac:dyDescent="0.2"/>
  <cols>
    <col min="1" max="1" width="9.140625" style="3" customWidth="1"/>
    <col min="2" max="2" width="8.28515625" style="3" customWidth="1"/>
    <col min="3" max="3" width="8.140625" style="3" customWidth="1"/>
    <col min="4" max="4" width="11.28515625" style="3" customWidth="1"/>
    <col min="5" max="5" width="28.42578125" style="3" customWidth="1"/>
    <col min="6" max="6" width="13.140625" style="3" customWidth="1"/>
    <col min="7" max="7" width="11.42578125" style="3"/>
    <col min="8" max="8" width="18.85546875" style="3" customWidth="1"/>
    <col min="9" max="9" width="16.5703125" style="3" customWidth="1"/>
    <col min="10" max="16384" width="11.42578125" style="3"/>
  </cols>
  <sheetData>
    <row r="1" spans="1:9" x14ac:dyDescent="0.2">
      <c r="A1" s="6" t="s">
        <v>13</v>
      </c>
      <c r="B1" s="6" t="s">
        <v>11</v>
      </c>
      <c r="C1" s="6" t="s">
        <v>12</v>
      </c>
      <c r="D1" s="6" t="s">
        <v>9</v>
      </c>
      <c r="E1" s="6" t="s">
        <v>8</v>
      </c>
      <c r="F1" s="6" t="s">
        <v>7</v>
      </c>
      <c r="G1" s="6" t="s">
        <v>6</v>
      </c>
      <c r="H1" s="6" t="s">
        <v>10</v>
      </c>
      <c r="I1" s="6" t="s">
        <v>14</v>
      </c>
    </row>
    <row r="2" spans="1:9" x14ac:dyDescent="0.2">
      <c r="A2" s="6"/>
      <c r="B2" s="6"/>
      <c r="C2" s="6"/>
      <c r="D2" s="6"/>
      <c r="E2" s="6"/>
      <c r="F2" s="6"/>
      <c r="G2" s="6"/>
      <c r="H2" s="6"/>
      <c r="I2" s="6"/>
    </row>
    <row r="3" spans="1:9" x14ac:dyDescent="0.2">
      <c r="A3" s="6" t="s">
        <v>16</v>
      </c>
      <c r="B3" s="6" t="s">
        <v>15</v>
      </c>
      <c r="C3" s="6">
        <v>5</v>
      </c>
      <c r="D3" s="6" t="s">
        <v>5</v>
      </c>
      <c r="E3" s="7" t="s">
        <v>4</v>
      </c>
      <c r="F3" s="8">
        <v>36675261</v>
      </c>
      <c r="G3" s="8">
        <f>F3*19%</f>
        <v>6968299.5899999999</v>
      </c>
      <c r="H3" s="8">
        <f>F3+G3</f>
        <v>43643560.590000004</v>
      </c>
      <c r="I3" s="8">
        <f>H3*C3</f>
        <v>218217802.95000002</v>
      </c>
    </row>
    <row r="4" spans="1:9" x14ac:dyDescent="0.2">
      <c r="A4" s="6"/>
      <c r="B4" s="6"/>
      <c r="C4" s="6"/>
      <c r="D4" s="6"/>
      <c r="E4" s="7" t="s">
        <v>1</v>
      </c>
      <c r="F4" s="8">
        <v>61481000</v>
      </c>
      <c r="G4" s="8">
        <f t="shared" ref="G4:G8" si="0">F4*19%</f>
        <v>11681390</v>
      </c>
      <c r="H4" s="8">
        <f t="shared" ref="H4:H8" si="1">F4+G4</f>
        <v>73162390</v>
      </c>
      <c r="I4" s="8">
        <f>H4*C3</f>
        <v>365811950</v>
      </c>
    </row>
    <row r="5" spans="1:9" x14ac:dyDescent="0.2">
      <c r="A5" s="6"/>
      <c r="B5" s="6"/>
      <c r="C5" s="6"/>
      <c r="D5" s="6"/>
      <c r="E5" s="7" t="s">
        <v>0</v>
      </c>
      <c r="F5" s="8">
        <v>9585234</v>
      </c>
      <c r="G5" s="8">
        <f t="shared" si="0"/>
        <v>1821194.46</v>
      </c>
      <c r="H5" s="8">
        <f t="shared" si="1"/>
        <v>11406428.460000001</v>
      </c>
      <c r="I5" s="8">
        <f>H5*C3</f>
        <v>57032142.300000004</v>
      </c>
    </row>
    <row r="6" spans="1:9" x14ac:dyDescent="0.2">
      <c r="A6" s="6"/>
      <c r="B6" s="6"/>
      <c r="C6" s="6"/>
      <c r="D6" s="6"/>
      <c r="E6" s="7" t="s">
        <v>3</v>
      </c>
      <c r="F6" s="8">
        <v>5800000</v>
      </c>
      <c r="G6" s="8">
        <f t="shared" si="0"/>
        <v>1102000</v>
      </c>
      <c r="H6" s="8">
        <f t="shared" si="1"/>
        <v>6902000</v>
      </c>
      <c r="I6" s="8">
        <f>H6*C3</f>
        <v>34510000</v>
      </c>
    </row>
    <row r="7" spans="1:9" ht="19.5" customHeight="1" x14ac:dyDescent="0.2">
      <c r="A7" s="6"/>
      <c r="B7" s="6"/>
      <c r="C7" s="6"/>
      <c r="D7" s="6" t="s">
        <v>2</v>
      </c>
      <c r="E7" s="7" t="s">
        <v>1</v>
      </c>
      <c r="F7" s="8">
        <v>61481000</v>
      </c>
      <c r="G7" s="8">
        <f t="shared" si="0"/>
        <v>11681390</v>
      </c>
      <c r="H7" s="8">
        <f t="shared" si="1"/>
        <v>73162390</v>
      </c>
      <c r="I7" s="8">
        <f>H7*C3</f>
        <v>365811950</v>
      </c>
    </row>
    <row r="8" spans="1:9" ht="29.25" customHeight="1" x14ac:dyDescent="0.2">
      <c r="A8" s="6"/>
      <c r="B8" s="6"/>
      <c r="C8" s="6"/>
      <c r="D8" s="6"/>
      <c r="E8" s="7" t="s">
        <v>0</v>
      </c>
      <c r="F8" s="8">
        <v>9585234</v>
      </c>
      <c r="G8" s="8">
        <f t="shared" si="0"/>
        <v>1821194.46</v>
      </c>
      <c r="H8" s="8">
        <f t="shared" si="1"/>
        <v>11406428.460000001</v>
      </c>
      <c r="I8" s="8">
        <f>H8*C3</f>
        <v>57032142.300000004</v>
      </c>
    </row>
  </sheetData>
  <mergeCells count="14">
    <mergeCell ref="E1:E2"/>
    <mergeCell ref="F1:F2"/>
    <mergeCell ref="G1:G2"/>
    <mergeCell ref="H1:H2"/>
    <mergeCell ref="I1:I2"/>
    <mergeCell ref="C3:C8"/>
    <mergeCell ref="D3:D6"/>
    <mergeCell ref="D7:D8"/>
    <mergeCell ref="C1:C2"/>
    <mergeCell ref="B1:B2"/>
    <mergeCell ref="A1:A2"/>
    <mergeCell ref="D1:D2"/>
    <mergeCell ref="B3:B8"/>
    <mergeCell ref="A3:A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46FE9-67BB-4599-AA72-2A454495306D}">
  <dimension ref="B4:E10"/>
  <sheetViews>
    <sheetView workbookViewId="0">
      <selection activeCell="D13" sqref="D13"/>
    </sheetView>
  </sheetViews>
  <sheetFormatPr baseColWidth="10" defaultRowHeight="15" x14ac:dyDescent="0.25"/>
  <cols>
    <col min="2" max="2" width="7.7109375" bestFit="1" customWidth="1"/>
    <col min="3" max="3" width="14.140625" bestFit="1" customWidth="1"/>
    <col min="4" max="4" width="13.140625" bestFit="1" customWidth="1"/>
    <col min="5" max="5" width="24.85546875" bestFit="1" customWidth="1"/>
  </cols>
  <sheetData>
    <row r="4" spans="2:5" x14ac:dyDescent="0.25">
      <c r="B4" t="s">
        <v>32</v>
      </c>
      <c r="C4" t="s">
        <v>33</v>
      </c>
      <c r="D4" t="s">
        <v>6</v>
      </c>
      <c r="E4" t="s">
        <v>34</v>
      </c>
    </row>
    <row r="5" spans="2:5" x14ac:dyDescent="0.25">
      <c r="B5" t="s">
        <v>35</v>
      </c>
      <c r="C5" s="13">
        <v>30003649.73</v>
      </c>
      <c r="D5" s="13">
        <f>C5*19%</f>
        <v>5700693.4487000005</v>
      </c>
      <c r="E5" s="13">
        <f>C5+D5</f>
        <v>35704343.1787</v>
      </c>
    </row>
    <row r="6" spans="2:5" x14ac:dyDescent="0.25">
      <c r="B6" t="s">
        <v>36</v>
      </c>
      <c r="C6" s="13">
        <v>30011127</v>
      </c>
      <c r="D6" s="13">
        <f t="shared" ref="D6:D8" si="0">C6*19%</f>
        <v>5702114.1299999999</v>
      </c>
      <c r="E6" s="13">
        <f t="shared" ref="E6:E8" si="1">C6+D6</f>
        <v>35713241.130000003</v>
      </c>
    </row>
    <row r="7" spans="2:5" x14ac:dyDescent="0.25">
      <c r="B7" t="s">
        <v>37</v>
      </c>
      <c r="C7" s="13">
        <v>30001795.859999999</v>
      </c>
      <c r="D7" s="13">
        <f t="shared" si="0"/>
        <v>5700341.2133999998</v>
      </c>
      <c r="E7" s="13">
        <f t="shared" si="1"/>
        <v>35702137.073399998</v>
      </c>
    </row>
    <row r="8" spans="2:5" x14ac:dyDescent="0.25">
      <c r="B8" t="s">
        <v>38</v>
      </c>
      <c r="C8" s="13">
        <v>30035316.48</v>
      </c>
      <c r="D8" s="13">
        <f t="shared" si="0"/>
        <v>5706710.1311999997</v>
      </c>
      <c r="E8" s="13">
        <f t="shared" si="1"/>
        <v>35742026.611199997</v>
      </c>
    </row>
    <row r="9" spans="2:5" x14ac:dyDescent="0.25">
      <c r="C9" s="13">
        <f>AVERAGE(C5:C8)</f>
        <v>30012972.267500002</v>
      </c>
      <c r="D9" s="13">
        <f>AVERAGE(D5:D8)</f>
        <v>5702464.7308250004</v>
      </c>
      <c r="E9" s="13">
        <f>AVERAGE(E5:E8)</f>
        <v>35715436.998324998</v>
      </c>
    </row>
    <row r="10" spans="2:5" ht="57.75" customHeight="1" x14ac:dyDescent="0.25">
      <c r="B10" s="1" t="s">
        <v>39</v>
      </c>
      <c r="C10" s="1"/>
      <c r="D10" s="1"/>
      <c r="E10" s="13">
        <f>AVERAGE(E5:E8)</f>
        <v>35715436.998324998</v>
      </c>
    </row>
  </sheetData>
  <mergeCells count="1">
    <mergeCell ref="B10:D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7E6FB-F10A-49B0-875D-A64F6CD8BD18}">
  <dimension ref="A1:L25"/>
  <sheetViews>
    <sheetView workbookViewId="0">
      <selection activeCell="M15" sqref="M15"/>
    </sheetView>
  </sheetViews>
  <sheetFormatPr baseColWidth="10" defaultRowHeight="12.75" x14ac:dyDescent="0.2"/>
  <cols>
    <col min="1" max="1" width="9.140625" style="3" customWidth="1"/>
    <col min="2" max="2" width="8.28515625" style="3" customWidth="1"/>
    <col min="3" max="3" width="8.140625" style="3" customWidth="1"/>
    <col min="4" max="4" width="28.42578125" style="3" customWidth="1"/>
    <col min="5" max="5" width="13.140625" style="3" customWidth="1"/>
    <col min="6" max="6" width="12.140625" style="3" bestFit="1" customWidth="1"/>
    <col min="7" max="7" width="18.85546875" style="3" customWidth="1"/>
    <col min="8" max="8" width="16.5703125" style="3" customWidth="1"/>
    <col min="9" max="10" width="11.42578125" style="3"/>
    <col min="11" max="11" width="12.140625" style="3" bestFit="1" customWidth="1"/>
    <col min="12" max="16384" width="11.42578125" style="3"/>
  </cols>
  <sheetData>
    <row r="1" spans="1:12" x14ac:dyDescent="0.2">
      <c r="A1" s="6" t="s">
        <v>13</v>
      </c>
      <c r="B1" s="6" t="s">
        <v>11</v>
      </c>
      <c r="C1" s="6" t="s">
        <v>12</v>
      </c>
      <c r="D1" s="6" t="s">
        <v>8</v>
      </c>
      <c r="E1" s="6" t="s">
        <v>7</v>
      </c>
      <c r="F1" s="6" t="s">
        <v>6</v>
      </c>
      <c r="G1" s="6" t="s">
        <v>10</v>
      </c>
      <c r="H1" s="6" t="s">
        <v>14</v>
      </c>
    </row>
    <row r="2" spans="1:12" x14ac:dyDescent="0.2">
      <c r="A2" s="6"/>
      <c r="B2" s="6"/>
      <c r="C2" s="6"/>
      <c r="D2" s="6"/>
      <c r="E2" s="6"/>
      <c r="F2" s="6"/>
      <c r="G2" s="6"/>
      <c r="H2" s="6"/>
    </row>
    <row r="3" spans="1:12" ht="12.75" customHeight="1" x14ac:dyDescent="0.2">
      <c r="A3" s="6" t="s">
        <v>16</v>
      </c>
      <c r="B3" s="6" t="s">
        <v>15</v>
      </c>
      <c r="C3" s="6">
        <v>5</v>
      </c>
      <c r="D3" s="7" t="s">
        <v>4</v>
      </c>
      <c r="E3" s="8">
        <v>36675261</v>
      </c>
      <c r="F3" s="8">
        <f>E3*19%</f>
        <v>6968299.5899999999</v>
      </c>
      <c r="G3" s="8">
        <f>E3+F3</f>
        <v>43643560.590000004</v>
      </c>
      <c r="H3" s="8">
        <f>G3*C3</f>
        <v>218217802.95000002</v>
      </c>
    </row>
    <row r="4" spans="1:12" x14ac:dyDescent="0.2">
      <c r="A4" s="6"/>
      <c r="B4" s="6"/>
      <c r="C4" s="6"/>
      <c r="D4" s="7" t="s">
        <v>1</v>
      </c>
      <c r="E4" s="8">
        <v>61481000</v>
      </c>
      <c r="F4" s="8">
        <f t="shared" ref="F4:F7" si="0">E4*19%</f>
        <v>11681390</v>
      </c>
      <c r="G4" s="8">
        <f t="shared" ref="G4:G7" si="1">E4+F4</f>
        <v>73162390</v>
      </c>
      <c r="H4" s="8">
        <f>G4*C3</f>
        <v>365811950</v>
      </c>
    </row>
    <row r="5" spans="1:12" x14ac:dyDescent="0.2">
      <c r="A5" s="6"/>
      <c r="B5" s="6"/>
      <c r="C5" s="6"/>
      <c r="D5" s="7" t="s">
        <v>0</v>
      </c>
      <c r="E5" s="8">
        <v>9585234</v>
      </c>
      <c r="F5" s="8">
        <f t="shared" si="0"/>
        <v>1821194.46</v>
      </c>
      <c r="G5" s="8">
        <f t="shared" si="1"/>
        <v>11406428.460000001</v>
      </c>
      <c r="H5" s="8">
        <f>G5*C3</f>
        <v>57032142.300000004</v>
      </c>
    </row>
    <row r="6" spans="1:12" x14ac:dyDescent="0.2">
      <c r="A6" s="6"/>
      <c r="B6" s="6"/>
      <c r="C6" s="6"/>
      <c r="D6" s="7" t="s">
        <v>3</v>
      </c>
      <c r="E6" s="8">
        <v>5800000</v>
      </c>
      <c r="F6" s="8">
        <f t="shared" si="0"/>
        <v>1102000</v>
      </c>
      <c r="G6" s="8">
        <f t="shared" si="1"/>
        <v>6902000</v>
      </c>
      <c r="H6" s="8">
        <f>G6*C3</f>
        <v>34510000</v>
      </c>
    </row>
    <row r="7" spans="1:12" ht="76.5" x14ac:dyDescent="0.2">
      <c r="A7" s="6"/>
      <c r="B7" s="6"/>
      <c r="C7" s="6"/>
      <c r="D7" s="7" t="s">
        <v>17</v>
      </c>
      <c r="E7" s="5">
        <v>30012972</v>
      </c>
      <c r="F7" s="5">
        <f t="shared" si="0"/>
        <v>5702464.6799999997</v>
      </c>
      <c r="G7" s="5">
        <f t="shared" si="1"/>
        <v>35715436.68</v>
      </c>
      <c r="H7" s="5">
        <f>G7*C3</f>
        <v>178577183.40000001</v>
      </c>
      <c r="K7" s="5">
        <f>AVERAGE(E5,E6,E7)</f>
        <v>15132735.333333334</v>
      </c>
      <c r="L7" s="3" t="s">
        <v>27</v>
      </c>
    </row>
    <row r="8" spans="1:12" x14ac:dyDescent="0.2">
      <c r="A8" s="2" t="s">
        <v>26</v>
      </c>
      <c r="B8" s="2"/>
      <c r="C8" s="2"/>
      <c r="D8" s="2"/>
      <c r="E8" s="2"/>
      <c r="F8" s="2"/>
      <c r="G8" s="2"/>
      <c r="H8" s="2"/>
      <c r="K8" s="3">
        <f>STDEVA(E5,E6,E7)</f>
        <v>13024902.362424729</v>
      </c>
    </row>
    <row r="9" spans="1:12" ht="15" customHeight="1" x14ac:dyDescent="0.2">
      <c r="A9" s="10" t="s">
        <v>18</v>
      </c>
      <c r="B9" s="10"/>
      <c r="C9" s="10"/>
      <c r="D9" s="10"/>
      <c r="E9" s="5">
        <f>AVERAGE(E3:E7)</f>
        <v>28710893.399999999</v>
      </c>
      <c r="F9" s="5">
        <f>AVERAGE(F3:F7)</f>
        <v>5455069.7460000003</v>
      </c>
      <c r="G9" s="5">
        <f>AVERAGE(G3:G7)</f>
        <v>34165963.146000005</v>
      </c>
      <c r="H9" s="5">
        <f>AVERAGE(H3:H7)</f>
        <v>170829815.72999999</v>
      </c>
      <c r="K9" s="9">
        <f>K8/K7</f>
        <v>0.86071037889193658</v>
      </c>
    </row>
    <row r="10" spans="1:12" ht="15" customHeight="1" x14ac:dyDescent="0.2">
      <c r="A10" s="10" t="s">
        <v>19</v>
      </c>
      <c r="B10" s="10"/>
      <c r="C10" s="10"/>
      <c r="D10" s="10"/>
      <c r="E10" s="5">
        <f>STDEVA(E3:E7)</f>
        <v>22526131.105867047</v>
      </c>
      <c r="F10" s="5">
        <f>STDEVA(F3:F7)</f>
        <v>4279964.9101147372</v>
      </c>
      <c r="G10" s="5">
        <f>STDEVA(G3:G7)</f>
        <v>26806096.015981786</v>
      </c>
      <c r="H10" s="5">
        <f>STDEVA(H3:H7)</f>
        <v>134030480.07990895</v>
      </c>
    </row>
    <row r="11" spans="1:12" ht="15" customHeight="1" x14ac:dyDescent="0.2">
      <c r="A11" s="10" t="s">
        <v>20</v>
      </c>
      <c r="B11" s="10"/>
      <c r="C11" s="10"/>
      <c r="D11" s="10"/>
      <c r="E11" s="9">
        <f>E10/E9</f>
        <v>0.7845848191497603</v>
      </c>
      <c r="F11" s="9">
        <f t="shared" ref="F11:H11" si="2">F10/F9</f>
        <v>0.78458481914975997</v>
      </c>
      <c r="G11" s="9">
        <f t="shared" si="2"/>
        <v>0.78458481914976019</v>
      </c>
      <c r="H11" s="9">
        <f t="shared" si="2"/>
        <v>0.78458481914976053</v>
      </c>
    </row>
    <row r="12" spans="1:12" ht="15" customHeight="1" x14ac:dyDescent="0.2">
      <c r="A12" s="10"/>
      <c r="B12" s="10"/>
      <c r="C12" s="10"/>
      <c r="D12" s="10"/>
      <c r="E12" s="10"/>
      <c r="F12" s="10"/>
      <c r="G12" s="10"/>
      <c r="H12" s="10"/>
      <c r="K12" s="4">
        <f>AVERAGE(E4,E7)</f>
        <v>45746986</v>
      </c>
      <c r="L12" s="3" t="s">
        <v>28</v>
      </c>
    </row>
    <row r="13" spans="1:12" ht="15" customHeight="1" x14ac:dyDescent="0.2">
      <c r="A13" s="10" t="s">
        <v>21</v>
      </c>
      <c r="B13" s="10"/>
      <c r="C13" s="10"/>
      <c r="D13" s="10"/>
      <c r="E13" s="5">
        <f>AVERAGE(E3,E4,E7)</f>
        <v>42723077.666666664</v>
      </c>
      <c r="F13" s="5">
        <f>AVERAGE(F3,F4,F7)</f>
        <v>8117384.7566666668</v>
      </c>
      <c r="G13" s="5">
        <f>AVERAGE(G3,G4,G7)</f>
        <v>50840462.423333339</v>
      </c>
      <c r="H13" s="5">
        <f>AVERAGE(H3,H4,H7)</f>
        <v>254202312.11666667</v>
      </c>
      <c r="K13" s="4">
        <f>STDEVA(E4,E7)</f>
        <v>22251255.989368152</v>
      </c>
    </row>
    <row r="14" spans="1:12" ht="15" customHeight="1" x14ac:dyDescent="0.2">
      <c r="A14" s="10" t="s">
        <v>22</v>
      </c>
      <c r="B14" s="10"/>
      <c r="C14" s="10"/>
      <c r="D14" s="10"/>
      <c r="E14" s="5">
        <f>STDEVA(E3,E4,E7)</f>
        <v>16582860.470298979</v>
      </c>
      <c r="F14" s="5">
        <f>STDEVA(F3,F4,F7)</f>
        <v>3150743.4893568028</v>
      </c>
      <c r="G14" s="5">
        <f>STDEVA(G3,G4,G7)</f>
        <v>19733603.959655784</v>
      </c>
      <c r="H14" s="5">
        <f>STDEVA(H3,H4,H7)</f>
        <v>98668019.798279032</v>
      </c>
      <c r="K14" s="9">
        <f>K13/K12</f>
        <v>0.48639829494708464</v>
      </c>
    </row>
    <row r="15" spans="1:12" ht="15" customHeight="1" x14ac:dyDescent="0.2">
      <c r="A15" s="10" t="s">
        <v>20</v>
      </c>
      <c r="B15" s="10"/>
      <c r="C15" s="10"/>
      <c r="D15" s="10"/>
      <c r="E15" s="9">
        <f>E14/E13</f>
        <v>0.38814760958191069</v>
      </c>
      <c r="F15" s="9">
        <f t="shared" ref="F15:H15" si="3">F14/F13</f>
        <v>0.38814760958191025</v>
      </c>
      <c r="G15" s="9">
        <f t="shared" si="3"/>
        <v>0.38814760958191058</v>
      </c>
      <c r="H15" s="9">
        <f t="shared" si="3"/>
        <v>0.38814760958191102</v>
      </c>
    </row>
    <row r="16" spans="1:12" x14ac:dyDescent="0.2">
      <c r="A16" s="10"/>
      <c r="B16" s="10"/>
      <c r="C16" s="10"/>
      <c r="D16" s="10"/>
      <c r="E16" s="10"/>
      <c r="F16" s="10"/>
      <c r="G16" s="10"/>
      <c r="H16" s="10"/>
      <c r="K16" s="4">
        <f>AVERAGE(E3,E7)</f>
        <v>33344116.5</v>
      </c>
    </row>
    <row r="17" spans="1:11" ht="15" customHeight="1" x14ac:dyDescent="0.2">
      <c r="A17" s="10" t="s">
        <v>23</v>
      </c>
      <c r="B17" s="10"/>
      <c r="C17" s="10"/>
      <c r="D17" s="10"/>
      <c r="E17" s="11">
        <f>AVERAGE(E3,E7)</f>
        <v>33344116.5</v>
      </c>
      <c r="F17" s="11">
        <f>AVERAGE(F3,F7)</f>
        <v>6335382.1349999998</v>
      </c>
      <c r="G17" s="11">
        <f>AVERAGE(G3,G7)</f>
        <v>39679498.635000005</v>
      </c>
      <c r="H17" s="11">
        <f>AVERAGE(H3,H7)</f>
        <v>198397493.17500001</v>
      </c>
      <c r="K17" s="4">
        <f>STDEVA(E3,E7)</f>
        <v>4710949.7301245425</v>
      </c>
    </row>
    <row r="18" spans="1:11" ht="15" customHeight="1" x14ac:dyDescent="0.2">
      <c r="A18" s="10" t="s">
        <v>24</v>
      </c>
      <c r="B18" s="10"/>
      <c r="C18" s="10"/>
      <c r="D18" s="10"/>
      <c r="E18" s="5">
        <f>STDEVA(E3,E7)</f>
        <v>4710949.7301245425</v>
      </c>
      <c r="F18" s="5">
        <f>STDEVA(F3,F7)</f>
        <v>895080.44872366323</v>
      </c>
      <c r="G18" s="5">
        <f>STDEVA(G3,G7)</f>
        <v>5606030.1788482079</v>
      </c>
      <c r="H18" s="5">
        <f>STDEVA(H3,H7)</f>
        <v>28030150.894241039</v>
      </c>
      <c r="K18" s="9">
        <f>K17/K16</f>
        <v>0.14128278762835245</v>
      </c>
    </row>
    <row r="19" spans="1:11" ht="15" customHeight="1" x14ac:dyDescent="0.2">
      <c r="A19" s="10" t="s">
        <v>25</v>
      </c>
      <c r="B19" s="10"/>
      <c r="C19" s="10"/>
      <c r="D19" s="10"/>
      <c r="E19" s="9">
        <f>E18/E17</f>
        <v>0.14128278762835245</v>
      </c>
      <c r="F19" s="9">
        <f t="shared" ref="F19:H19" si="4">F18/F17</f>
        <v>0.14128278762835247</v>
      </c>
      <c r="G19" s="9">
        <f t="shared" si="4"/>
        <v>0.14128278762835247</v>
      </c>
      <c r="H19" s="9">
        <f t="shared" si="4"/>
        <v>0.14128278762835247</v>
      </c>
    </row>
    <row r="20" spans="1:11" x14ac:dyDescent="0.2">
      <c r="E20" s="4"/>
      <c r="F20" s="4"/>
      <c r="G20" s="4"/>
      <c r="H20" s="4"/>
    </row>
    <row r="21" spans="1:11" x14ac:dyDescent="0.2">
      <c r="E21" s="4"/>
      <c r="F21" s="4"/>
      <c r="G21" s="4"/>
      <c r="H21" s="4"/>
    </row>
    <row r="22" spans="1:11" x14ac:dyDescent="0.2">
      <c r="E22" s="4"/>
      <c r="F22" s="4"/>
      <c r="G22" s="4"/>
      <c r="H22" s="4"/>
    </row>
    <row r="23" spans="1:11" x14ac:dyDescent="0.2">
      <c r="E23" s="4"/>
      <c r="F23" s="4"/>
      <c r="G23" s="4"/>
      <c r="H23" s="4"/>
    </row>
    <row r="24" spans="1:11" x14ac:dyDescent="0.2">
      <c r="E24" s="4"/>
      <c r="F24" s="4"/>
      <c r="G24" s="4"/>
      <c r="H24" s="4"/>
    </row>
    <row r="25" spans="1:11" x14ac:dyDescent="0.2">
      <c r="E25" s="4"/>
      <c r="F25" s="4"/>
      <c r="G25" s="4"/>
      <c r="H25" s="4"/>
    </row>
  </sheetData>
  <mergeCells count="23">
    <mergeCell ref="A16:H16"/>
    <mergeCell ref="A17:D17"/>
    <mergeCell ref="A18:D18"/>
    <mergeCell ref="A19:D19"/>
    <mergeCell ref="A11:D11"/>
    <mergeCell ref="A12:H12"/>
    <mergeCell ref="A13:D13"/>
    <mergeCell ref="A14:D14"/>
    <mergeCell ref="A15:D15"/>
    <mergeCell ref="C3:C7"/>
    <mergeCell ref="B3:B7"/>
    <mergeCell ref="A3:A7"/>
    <mergeCell ref="A8:H8"/>
    <mergeCell ref="A9:D9"/>
    <mergeCell ref="A10:D10"/>
    <mergeCell ref="F1:F2"/>
    <mergeCell ref="G1:G2"/>
    <mergeCell ref="H1:H2"/>
    <mergeCell ref="A1:A2"/>
    <mergeCell ref="B1:B2"/>
    <mergeCell ref="C1:C2"/>
    <mergeCell ref="D1:D2"/>
    <mergeCell ref="E1:E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10B33-8BC5-4DDC-B647-24525357CD08}">
  <dimension ref="A1:G13"/>
  <sheetViews>
    <sheetView tabSelected="1" workbookViewId="0">
      <selection activeCell="H23" sqref="H23"/>
    </sheetView>
  </sheetViews>
  <sheetFormatPr baseColWidth="10" defaultRowHeight="12.75" x14ac:dyDescent="0.2"/>
  <cols>
    <col min="1" max="1" width="9.140625" style="3" customWidth="1"/>
    <col min="2" max="2" width="8.28515625" style="3" customWidth="1"/>
    <col min="3" max="3" width="8.140625" style="3" customWidth="1"/>
    <col min="4" max="4" width="13.140625" style="3" customWidth="1"/>
    <col min="5" max="5" width="12.140625" style="3" bestFit="1" customWidth="1"/>
    <col min="6" max="6" width="18.85546875" style="3" customWidth="1"/>
    <col min="7" max="7" width="16.5703125" style="3" customWidth="1"/>
    <col min="8" max="16384" width="11.42578125" style="3"/>
  </cols>
  <sheetData>
    <row r="1" spans="1:7" x14ac:dyDescent="0.2">
      <c r="A1" s="6" t="s">
        <v>13</v>
      </c>
      <c r="B1" s="6" t="s">
        <v>11</v>
      </c>
      <c r="C1" s="6" t="s">
        <v>12</v>
      </c>
      <c r="D1" s="6" t="s">
        <v>29</v>
      </c>
      <c r="E1" s="6" t="s">
        <v>6</v>
      </c>
      <c r="F1" s="6" t="s">
        <v>30</v>
      </c>
      <c r="G1" s="6" t="s">
        <v>31</v>
      </c>
    </row>
    <row r="2" spans="1:7" x14ac:dyDescent="0.2">
      <c r="A2" s="6"/>
      <c r="B2" s="6"/>
      <c r="C2" s="6"/>
      <c r="D2" s="6"/>
      <c r="E2" s="6"/>
      <c r="F2" s="6"/>
      <c r="G2" s="6"/>
    </row>
    <row r="3" spans="1:7" ht="12.75" customHeight="1" x14ac:dyDescent="0.2">
      <c r="A3" s="6" t="s">
        <v>16</v>
      </c>
      <c r="B3" s="6" t="s">
        <v>15</v>
      </c>
      <c r="C3" s="6">
        <v>5</v>
      </c>
      <c r="D3" s="12">
        <v>33344117</v>
      </c>
      <c r="E3" s="12">
        <f>D3*19%</f>
        <v>6335382.2300000004</v>
      </c>
      <c r="F3" s="12">
        <f>E3+D3</f>
        <v>39679499.230000004</v>
      </c>
      <c r="G3" s="12">
        <f>F3*C3</f>
        <v>198397496.15000004</v>
      </c>
    </row>
    <row r="4" spans="1:7" x14ac:dyDescent="0.2">
      <c r="A4" s="6"/>
      <c r="B4" s="6"/>
      <c r="C4" s="6"/>
      <c r="D4" s="12"/>
      <c r="E4" s="12"/>
      <c r="F4" s="12"/>
      <c r="G4" s="12"/>
    </row>
    <row r="5" spans="1:7" x14ac:dyDescent="0.2">
      <c r="A5" s="6"/>
      <c r="B5" s="6"/>
      <c r="C5" s="6"/>
      <c r="D5" s="12"/>
      <c r="E5" s="12"/>
      <c r="F5" s="12"/>
      <c r="G5" s="12"/>
    </row>
    <row r="6" spans="1:7" x14ac:dyDescent="0.2">
      <c r="A6" s="6"/>
      <c r="B6" s="6"/>
      <c r="C6" s="6"/>
      <c r="D6" s="12"/>
      <c r="E6" s="12"/>
      <c r="F6" s="12"/>
      <c r="G6" s="12"/>
    </row>
    <row r="7" spans="1:7" x14ac:dyDescent="0.2">
      <c r="A7" s="6"/>
      <c r="B7" s="6"/>
      <c r="C7" s="6"/>
      <c r="D7" s="12"/>
      <c r="E7" s="12"/>
      <c r="F7" s="12"/>
      <c r="G7" s="12"/>
    </row>
    <row r="8" spans="1:7" x14ac:dyDescent="0.2">
      <c r="D8" s="4"/>
      <c r="E8" s="4"/>
      <c r="F8" s="4"/>
      <c r="G8" s="4"/>
    </row>
    <row r="9" spans="1:7" x14ac:dyDescent="0.2">
      <c r="D9" s="4"/>
      <c r="E9" s="4"/>
      <c r="F9" s="4"/>
      <c r="G9" s="4"/>
    </row>
    <row r="10" spans="1:7" x14ac:dyDescent="0.2">
      <c r="D10" s="4"/>
      <c r="E10" s="4"/>
      <c r="F10" s="4"/>
      <c r="G10" s="4"/>
    </row>
    <row r="11" spans="1:7" x14ac:dyDescent="0.2">
      <c r="D11" s="4"/>
      <c r="E11" s="4"/>
      <c r="F11" s="4"/>
      <c r="G11" s="4"/>
    </row>
    <row r="12" spans="1:7" x14ac:dyDescent="0.2">
      <c r="D12" s="4"/>
      <c r="E12" s="4"/>
      <c r="F12" s="4"/>
      <c r="G12" s="4"/>
    </row>
    <row r="13" spans="1:7" x14ac:dyDescent="0.2">
      <c r="D13" s="4"/>
      <c r="E13" s="4"/>
      <c r="F13" s="4"/>
      <c r="G13" s="4"/>
    </row>
  </sheetData>
  <mergeCells count="14">
    <mergeCell ref="D3:D7"/>
    <mergeCell ref="E3:E7"/>
    <mergeCell ref="F3:F7"/>
    <mergeCell ref="G3:G7"/>
    <mergeCell ref="F1:F2"/>
    <mergeCell ref="G1:G2"/>
    <mergeCell ref="A3:A7"/>
    <mergeCell ref="B3:B7"/>
    <mergeCell ref="C3:C7"/>
    <mergeCell ref="A1:A2"/>
    <mergeCell ref="B1:B2"/>
    <mergeCell ref="C1:C2"/>
    <mergeCell ref="D1:D2"/>
    <mergeCell ref="E1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COTIZACIONES</vt:lpstr>
      <vt:lpstr>VPROMEDIO IGAC 24</vt:lpstr>
      <vt:lpstr>ANALISIS CTZAC</vt:lpstr>
      <vt:lpstr>VALORES REFERENCIA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algon</dc:creator>
  <cp:lastModifiedBy>algon</cp:lastModifiedBy>
  <dcterms:created xsi:type="dcterms:W3CDTF">2024-06-02T16:15:45Z</dcterms:created>
  <dcterms:modified xsi:type="dcterms:W3CDTF">2024-06-02T22:23:24Z</dcterms:modified>
</cp:coreProperties>
</file>