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C:\Users\DIR FINANCIERO\Documents\ADMINISTRATIVA\PROCESOS 2024\HOSTING\"/>
    </mc:Choice>
  </mc:AlternateContent>
  <xr:revisionPtr revIDLastSave="0" documentId="13_ncr:1_{56971028-38E8-4583-8BB5-27E81C358CB8}" xr6:coauthVersionLast="47" xr6:coauthVersionMax="47" xr10:uidLastSave="{00000000-0000-0000-0000-000000000000}"/>
  <bookViews>
    <workbookView xWindow="-120" yWindow="-120" windowWidth="20730" windowHeight="11040" firstSheet="2" activeTab="2" xr2:uid="{00000000-000D-0000-FFFF-FFFF00000000}"/>
  </bookViews>
  <sheets>
    <sheet name="Boleteria " sheetId="5" state="hidden" r:id="rId1"/>
    <sheet name="Boleteria ACT" sheetId="10" state="hidden" r:id="rId2"/>
    <sheet name="MANTENIMIENTOS" sheetId="11" r:id="rId3"/>
    <sheet name="ESP. TECNICAS" sheetId="12" r:id="rId4"/>
  </sheets>
  <definedNames>
    <definedName name="_xlnm.Print_Area" localSheetId="0">'Boleteria '!$A$1:$R$30</definedName>
    <definedName name="_xlnm.Print_Area" localSheetId="1">'Boleteria ACT'!$A$1:$M$42</definedName>
    <definedName name="_xlnm.Print_Area" localSheetId="2">MANTENIMIENTOS!$A$3:$N$22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 i="12" l="1"/>
  <c r="H8" i="12"/>
  <c r="F8" i="12"/>
  <c r="H7" i="12"/>
  <c r="M16" i="11"/>
  <c r="N16" i="11" s="1"/>
  <c r="M14" i="11"/>
  <c r="N14" i="11" s="1"/>
  <c r="H16" i="11"/>
  <c r="F16" i="11"/>
  <c r="H17" i="11"/>
  <c r="H15" i="11"/>
  <c r="H14" i="11"/>
  <c r="H13" i="11"/>
  <c r="F17" i="11"/>
  <c r="F15" i="11"/>
  <c r="F14" i="11"/>
  <c r="F13" i="11"/>
  <c r="F18" i="11" s="1"/>
  <c r="J14" i="11"/>
  <c r="J15" i="11"/>
  <c r="M17" i="11"/>
  <c r="N17" i="11" s="1"/>
  <c r="M15" i="11"/>
  <c r="N15" i="11" s="1"/>
  <c r="M13" i="11"/>
  <c r="N13" i="11" s="1"/>
  <c r="L13" i="11"/>
  <c r="L18" i="11" s="1"/>
  <c r="L20" i="11" s="1"/>
  <c r="L14" i="11"/>
  <c r="O19" i="11"/>
  <c r="O20" i="11" s="1"/>
  <c r="P19" i="11"/>
  <c r="J18" i="11" l="1"/>
  <c r="J20" i="11" s="1"/>
  <c r="H18" i="11"/>
  <c r="H20" i="11" s="1"/>
  <c r="N18" i="11"/>
  <c r="N20" i="11" s="1"/>
  <c r="F20" i="11"/>
  <c r="P18" i="11" l="1"/>
  <c r="P20" i="11" s="1"/>
  <c r="C39" i="10" l="1"/>
  <c r="H12" i="10"/>
  <c r="H14" i="10"/>
  <c r="I14" i="10" s="1"/>
  <c r="H15" i="10"/>
  <c r="I15" i="10" s="1"/>
  <c r="H17" i="10"/>
  <c r="I17" i="10" s="1"/>
  <c r="H18" i="10"/>
  <c r="I18" i="10" s="1"/>
  <c r="H20" i="10"/>
  <c r="I20" i="10" s="1"/>
  <c r="H21" i="10"/>
  <c r="I21" i="10" s="1"/>
  <c r="H11" i="10"/>
  <c r="I11" i="10" s="1"/>
  <c r="J33" i="10"/>
  <c r="K33" i="10"/>
  <c r="I33" i="10"/>
  <c r="F33" i="10"/>
  <c r="G33" i="10" s="1"/>
  <c r="E33" i="10"/>
  <c r="J32" i="10"/>
  <c r="K32" i="10" s="1"/>
  <c r="I32" i="10"/>
  <c r="F32" i="10"/>
  <c r="E32" i="10"/>
  <c r="J31" i="10"/>
  <c r="K31" i="10" s="1"/>
  <c r="I31" i="10"/>
  <c r="F31" i="10"/>
  <c r="L31" i="10" s="1"/>
  <c r="M31" i="10" s="1"/>
  <c r="E31" i="10"/>
  <c r="J30" i="10"/>
  <c r="K30" i="10" s="1"/>
  <c r="H30" i="10"/>
  <c r="F30" i="10"/>
  <c r="G30" i="10" s="1"/>
  <c r="E30" i="10"/>
  <c r="K21" i="10"/>
  <c r="F21" i="10"/>
  <c r="G21" i="10" s="1"/>
  <c r="D21" i="10"/>
  <c r="E21" i="10" s="1"/>
  <c r="K20" i="10"/>
  <c r="F20" i="10"/>
  <c r="G20" i="10" s="1"/>
  <c r="D20" i="10"/>
  <c r="K18" i="10"/>
  <c r="F18" i="10"/>
  <c r="G18" i="10" s="1"/>
  <c r="D18" i="10"/>
  <c r="K17" i="10"/>
  <c r="F17" i="10"/>
  <c r="G17" i="10" s="1"/>
  <c r="D17" i="10"/>
  <c r="E17" i="10" s="1"/>
  <c r="K15" i="10"/>
  <c r="F15" i="10"/>
  <c r="G15" i="10" s="1"/>
  <c r="D15" i="10"/>
  <c r="E15" i="10" s="1"/>
  <c r="K14" i="10"/>
  <c r="F14" i="10"/>
  <c r="G14" i="10" s="1"/>
  <c r="D14" i="10"/>
  <c r="E14" i="10" s="1"/>
  <c r="K12" i="10"/>
  <c r="I12" i="10"/>
  <c r="F12" i="10"/>
  <c r="G12" i="10" s="1"/>
  <c r="D12" i="10"/>
  <c r="E12" i="10" s="1"/>
  <c r="K11" i="10"/>
  <c r="F11" i="10"/>
  <c r="G11" i="10" s="1"/>
  <c r="D11" i="10"/>
  <c r="E11" i="10" s="1"/>
  <c r="N13" i="5"/>
  <c r="N16" i="5"/>
  <c r="N19" i="5"/>
  <c r="K11" i="5"/>
  <c r="K12" i="5"/>
  <c r="K14" i="5"/>
  <c r="K15" i="5"/>
  <c r="K17" i="5"/>
  <c r="K18" i="5"/>
  <c r="K20" i="5"/>
  <c r="K21" i="5"/>
  <c r="G31" i="10"/>
  <c r="G32" i="10"/>
  <c r="I30" i="10"/>
  <c r="H11" i="5"/>
  <c r="I11" i="5" s="1"/>
  <c r="H12" i="5"/>
  <c r="I12" i="5" s="1"/>
  <c r="H14" i="5"/>
  <c r="I14" i="5" s="1"/>
  <c r="H15" i="5"/>
  <c r="I15" i="5" s="1"/>
  <c r="H17" i="5"/>
  <c r="I17" i="5" s="1"/>
  <c r="H18" i="5"/>
  <c r="I18" i="5" s="1"/>
  <c r="H20" i="5"/>
  <c r="H21" i="5"/>
  <c r="I21" i="5" s="1"/>
  <c r="M21" i="5"/>
  <c r="M20" i="5"/>
  <c r="M18" i="5"/>
  <c r="M17" i="5"/>
  <c r="M15" i="5"/>
  <c r="M14" i="5"/>
  <c r="M12" i="5"/>
  <c r="M11" i="5"/>
  <c r="C22" i="5"/>
  <c r="C39" i="5"/>
  <c r="I20" i="5"/>
  <c r="F21" i="5"/>
  <c r="G21" i="5" s="1"/>
  <c r="F20" i="5"/>
  <c r="G20" i="5" s="1"/>
  <c r="F18" i="5"/>
  <c r="G18" i="5" s="1"/>
  <c r="F17" i="5"/>
  <c r="G17" i="5" s="1"/>
  <c r="F15" i="5"/>
  <c r="G15" i="5" s="1"/>
  <c r="F14" i="5"/>
  <c r="G14" i="5" s="1"/>
  <c r="F12" i="5"/>
  <c r="G12" i="5" s="1"/>
  <c r="F11" i="5"/>
  <c r="G11" i="5" s="1"/>
  <c r="D21" i="5"/>
  <c r="D20" i="5"/>
  <c r="N20" i="5" s="1"/>
  <c r="R20" i="5" s="1"/>
  <c r="D18" i="5"/>
  <c r="N18" i="5" s="1"/>
  <c r="R18" i="5" s="1"/>
  <c r="D17" i="5"/>
  <c r="D15" i="5"/>
  <c r="D14" i="5"/>
  <c r="D12" i="5"/>
  <c r="D11" i="5"/>
  <c r="E21" i="5"/>
  <c r="H30" i="5"/>
  <c r="I30" i="5" s="1"/>
  <c r="J30" i="5"/>
  <c r="K30" i="5" s="1"/>
  <c r="J33" i="5"/>
  <c r="K33" i="5" s="1"/>
  <c r="J32" i="5"/>
  <c r="K32" i="5" s="1"/>
  <c r="J31" i="5"/>
  <c r="K31" i="5" s="1"/>
  <c r="F33" i="5"/>
  <c r="G33" i="5" s="1"/>
  <c r="F32" i="5"/>
  <c r="F31" i="5"/>
  <c r="G31" i="5" s="1"/>
  <c r="F30" i="5"/>
  <c r="E30" i="5"/>
  <c r="M30" i="5" s="1"/>
  <c r="E31" i="5"/>
  <c r="M31" i="5" s="1"/>
  <c r="I31" i="5"/>
  <c r="E32" i="5"/>
  <c r="M32" i="5" s="1"/>
  <c r="I32" i="5"/>
  <c r="E33" i="5"/>
  <c r="M33" i="5" s="1"/>
  <c r="I33" i="5"/>
  <c r="I35" i="10" l="1"/>
  <c r="I37" i="10" s="1"/>
  <c r="L33" i="10"/>
  <c r="M33" i="10" s="1"/>
  <c r="G22" i="10"/>
  <c r="G24" i="10" s="1"/>
  <c r="N17" i="5"/>
  <c r="R17" i="5" s="1"/>
  <c r="E35" i="10"/>
  <c r="E37" i="10" s="1"/>
  <c r="G35" i="10"/>
  <c r="G37" i="10" s="1"/>
  <c r="N11" i="5"/>
  <c r="R11" i="5" s="1"/>
  <c r="N12" i="5"/>
  <c r="R12" i="5" s="1"/>
  <c r="L32" i="10"/>
  <c r="M32" i="10" s="1"/>
  <c r="N14" i="5"/>
  <c r="R14" i="5" s="1"/>
  <c r="N33" i="5"/>
  <c r="R33" i="5" s="1"/>
  <c r="N32" i="5"/>
  <c r="R32" i="5" s="1"/>
  <c r="E18" i="5"/>
  <c r="L18" i="10"/>
  <c r="M18" i="10" s="1"/>
  <c r="L20" i="10"/>
  <c r="M20" i="10" s="1"/>
  <c r="G22" i="5"/>
  <c r="G24" i="5" s="1"/>
  <c r="K22" i="10"/>
  <c r="K24" i="10" s="1"/>
  <c r="L17" i="10"/>
  <c r="M17" i="10" s="1"/>
  <c r="K35" i="10"/>
  <c r="K37" i="10" s="1"/>
  <c r="G32" i="5"/>
  <c r="E17" i="5"/>
  <c r="M22" i="5"/>
  <c r="M24" i="5" s="1"/>
  <c r="E20" i="10"/>
  <c r="L30" i="10"/>
  <c r="M30" i="10" s="1"/>
  <c r="M35" i="10" s="1"/>
  <c r="M37" i="10" s="1"/>
  <c r="L15" i="10"/>
  <c r="M15" i="10" s="1"/>
  <c r="K22" i="5"/>
  <c r="K24" i="5" s="1"/>
  <c r="L14" i="10"/>
  <c r="M14" i="10" s="1"/>
  <c r="E11" i="5"/>
  <c r="N31" i="5"/>
  <c r="R31" i="5" s="1"/>
  <c r="N15" i="5"/>
  <c r="R15" i="5" s="1"/>
  <c r="N21" i="5"/>
  <c r="R21" i="5" s="1"/>
  <c r="E18" i="10"/>
  <c r="L11" i="10"/>
  <c r="M11" i="10" s="1"/>
  <c r="L21" i="10"/>
  <c r="M21" i="10" s="1"/>
  <c r="I22" i="10"/>
  <c r="I24" i="10" s="1"/>
  <c r="M35" i="5"/>
  <c r="M37" i="5" s="1"/>
  <c r="N30" i="5"/>
  <c r="R30" i="5" s="1"/>
  <c r="R35" i="5" s="1"/>
  <c r="R37" i="5" s="1"/>
  <c r="G30" i="5"/>
  <c r="G35" i="5" s="1"/>
  <c r="G37" i="5" s="1"/>
  <c r="E35" i="5"/>
  <c r="E37" i="5" s="1"/>
  <c r="K35" i="5"/>
  <c r="K37" i="5" s="1"/>
  <c r="I35" i="5"/>
  <c r="I37" i="5" s="1"/>
  <c r="I22" i="5"/>
  <c r="I24" i="5" s="1"/>
  <c r="E15" i="5"/>
  <c r="E12" i="5"/>
  <c r="E14" i="5"/>
  <c r="E20" i="5"/>
  <c r="L12" i="10"/>
  <c r="M12" i="10" s="1"/>
  <c r="E22" i="10" l="1"/>
  <c r="E24" i="10" s="1"/>
  <c r="R22" i="5"/>
  <c r="R24" i="5" s="1"/>
  <c r="R39" i="5"/>
  <c r="R41" i="5" s="1"/>
  <c r="R42" i="5" s="1"/>
  <c r="M22" i="10"/>
  <c r="M24" i="10" s="1"/>
  <c r="M39" i="10" s="1"/>
  <c r="E22" i="5"/>
  <c r="E24" i="5" s="1"/>
</calcChain>
</file>

<file path=xl/sharedStrings.xml><?xml version="1.0" encoding="utf-8"?>
<sst xmlns="http://schemas.openxmlformats.org/spreadsheetml/2006/main" count="229" uniqueCount="74">
  <si>
    <t>REGISTRO DE SELECCIÓN DE PROVEEDORES</t>
  </si>
  <si>
    <t xml:space="preserve">PROYECTO: BOLETAS PARA INGRESO A LAS FORTIFICACIONES </t>
  </si>
  <si>
    <t>FECHA: ENERO DE 2016</t>
  </si>
  <si>
    <r>
      <t xml:space="preserve">CONTRATISTA: </t>
    </r>
    <r>
      <rPr>
        <sz val="10"/>
        <rFont val="Myriad Pro"/>
        <family val="2"/>
      </rPr>
      <t>ESCUELA TALLER CARTAGENA DE INDIAS</t>
    </r>
  </si>
  <si>
    <t>DETALLES</t>
  </si>
  <si>
    <t>UNIDAD DE MEDIDA</t>
  </si>
  <si>
    <t>CANT</t>
  </si>
  <si>
    <t>3a PUBLICIDAD &amp; MERCADEO</t>
  </si>
  <si>
    <t xml:space="preserve">PLANETA GRAFICO </t>
  </si>
  <si>
    <t>COMUNICACIONES - PUBLICIDAD TRION</t>
  </si>
  <si>
    <t>AUROS COPIA</t>
  </si>
  <si>
    <t>RAMON EDUARDO CARBAJAR HERRERA</t>
  </si>
  <si>
    <t>MEDIA VALOR UNITARIO</t>
  </si>
  <si>
    <t>VALORES UNITARIOS SIN IVA</t>
  </si>
  <si>
    <t>MEDIA VALOR TOTAL</t>
  </si>
  <si>
    <t>EMPRESA 1</t>
  </si>
  <si>
    <t>EMPRESA 2</t>
  </si>
  <si>
    <t>EMPRESA 3</t>
  </si>
  <si>
    <t>EMPRESA 4</t>
  </si>
  <si>
    <t>EMPRESA 5</t>
  </si>
  <si>
    <t xml:space="preserve">VR UNITARIO </t>
  </si>
  <si>
    <t>VR TOTAL</t>
  </si>
  <si>
    <t>DERECHO DE INGRESO A CASTILLO SAN FELIPE DE BARAJAS</t>
  </si>
  <si>
    <t>GENERAL NACIONALES</t>
  </si>
  <si>
    <t>UND</t>
  </si>
  <si>
    <t xml:space="preserve">REDUCIDA NACIONAL </t>
  </si>
  <si>
    <t>GRATUIDAD</t>
  </si>
  <si>
    <t xml:space="preserve">GENERALES </t>
  </si>
  <si>
    <t xml:space="preserve">REDUCCIODAS </t>
  </si>
  <si>
    <t>DERECHO DE INGRESO A BOCACHICA</t>
  </si>
  <si>
    <t xml:space="preserve">GENERALES NACIONALES </t>
  </si>
  <si>
    <t>REDUCCIODAS NACIONALES</t>
  </si>
  <si>
    <t>COMBO SAN FELIPE MAS BOCACHICA</t>
  </si>
  <si>
    <t>SUBTOTAL</t>
  </si>
  <si>
    <t xml:space="preserve">IVA </t>
  </si>
  <si>
    <t xml:space="preserve">TOTAL </t>
  </si>
  <si>
    <t>EDITYORES E IMPRESORES EU</t>
  </si>
  <si>
    <t>DIGITAL PRINT CARTAGENA</t>
  </si>
  <si>
    <t>AURO COPIAS</t>
  </si>
  <si>
    <t xml:space="preserve">CREATIVOS </t>
  </si>
  <si>
    <t>RECORRIDO NOCTURNO EN EL CASTILLO SAN FELIPE</t>
  </si>
  <si>
    <t>GENERAL EXTRANJERO</t>
  </si>
  <si>
    <t xml:space="preserve">REDUCIDA EXTRANJERO </t>
  </si>
  <si>
    <t>TOTAL</t>
  </si>
  <si>
    <t>IMPACTO GRAFICO IMPRESORES LTDA</t>
  </si>
  <si>
    <t>OBSERVACION: SE TOMA LAS COTIZACONES REALIZADAS EN EL PROCESO ANTERIOR PARA LA COMPRA DE BOLETAS DEL RECORIDO NOCTURNO, (LAS 15000 BOLETAS DE DICHA ACTIVIDAD SE HAN GASTADO EN TAQUILLA GENERAL DURANTE EL MES DE ENERO)</t>
  </si>
  <si>
    <t>IVA</t>
  </si>
  <si>
    <t>Sub totales</t>
  </si>
  <si>
    <t>Totales</t>
  </si>
  <si>
    <r>
      <t xml:space="preserve">CONTRATISTA: </t>
    </r>
    <r>
      <rPr>
        <sz val="10"/>
        <rFont val="Arial"/>
        <family val="2"/>
      </rPr>
      <t>ESCUELA TALLER CARTAGENA DE INDIAS</t>
    </r>
  </si>
  <si>
    <t>CARACTERISTICAS</t>
  </si>
  <si>
    <t>BINGTEGH</t>
  </si>
  <si>
    <t>CANT EQUIPOS</t>
  </si>
  <si>
    <t>PROYECTO: SERVICIO DE HOSTING</t>
  </si>
  <si>
    <t>HOSTING</t>
  </si>
  <si>
    <t>SERVICIO DE HOSTING VPS. OFICINA VIRTUAL</t>
  </si>
  <si>
    <t>CANT 
MESES</t>
  </si>
  <si>
    <t>SERVICIO DE HOSTING LINUX PARA SITIOS WEB</t>
  </si>
  <si>
    <t>SERVIDOR HOSTING VENTA DE TIQUETE CASTILLO SAN FELIPE</t>
  </si>
  <si>
    <t>SERVIDOR HOSTING GESTION DOCUMENTAL</t>
  </si>
  <si>
    <t>SERVIDOR HOSTING BACKUPS (RESPALDO DE BASES DE DATOS)</t>
  </si>
  <si>
    <t>WINDOWS SERVER con SQL WEB EDITION CPU Intel® Core i5 - 16GB RAM / DDR 3 / 1333 Mhz - 2 x HD 1: 2TB SATA - Windows 2012 Standard Edition - Panel de Control, [Ilimitados Dominios] - n - Transferencia 10 TB - Red Ethernet 100/1000 - 1 IP pública (IPV4) - Placa Reboot Remoto. Puede
instalar Crystal Report porque la máquina permite acceso remoto</t>
  </si>
  <si>
    <t>WINDOWS SERVER con SQL WEB EDITION CPU Intel® Core i5 - 16GB RAM / DDR 3 / 1333 Mhz - 2 x HD 1: 4TB SATA - Windows 2012 Standard Edition - Panel de Control, [Ilimitados Dominios] - n - Transferencia 10 TB - Red Ethernet 100/1000 - 1 IP pública (IPV4) - Placa Reboot Remoto. Puede
instalar Crystal Report porque la máquina permite acceso remoto</t>
  </si>
  <si>
    <t>Hosting con Espacio en disco 50 GB, Ancho de banda mensual 5 TB *, Bases de datos MySQL 5 x 1 GB, CPU cores 2, Máximo de procesos http 100, RAM 1024 MB, Usuarios FTP 50.</t>
  </si>
  <si>
    <t>Sistema operativo	Windows Server 2019,Procesador Xeon 4x3.3 GHz/core
RAM RAM DDR4: 16 GB, Disco duro Discos SSD-NVME 400GB, Red  Ethernet 100/1000
Backups	Acronis Backup, Veeam Backup, Sistema Operativo Windows Server Windows Server 2019 Internet Information Services (IIS) IIS 7 o superior. Monitoreo Monitoreo Uptime Robot Monitoreo APDEX Firewall	Firewall Puerto  1Gbps</t>
  </si>
  <si>
    <t>Sistema operativo	Windows Server 2019,Procesador Xeon 4x3.3 GHz/core
RAM RAM DDR4: 16 GB, Disco duro Discos SSD-NVME 2TB, Red  Ethernet 100/1000
Backups	Acronis Backup, Veeam Backup, Sistema Operativo Windows Server Windows Server 2019 Internet Information Services (IIS) IIS 7 o superior. Monitoreo Monitoreo Uptime Robot Monitoreo APDEX Firewall	Firewall Puerto  1Gbps</t>
  </si>
  <si>
    <t>SKYCOM</t>
  </si>
  <si>
    <t>ESPECIFICACIONES</t>
  </si>
  <si>
    <t>Es una plataforma a través de la cual se administran procesos internos y externos de la entidad, los cuales corresponden a:  Gestión de solicitudes, peticiones, quejas y reclamos (PQRS), recepción de cuentas de contratistas, biblioteca técnica y archivos documentales de las fortificaciones.</t>
  </si>
  <si>
    <t>La entidad cuenta con la página Web fortificacionescartagena.com.co que tiene a su vez incorporados Chat en línea;  estos portales web sirven como medio de interacción entra la entidad, ciudadanos y visitantes, constituyéndose en un canal permanente de comunicación y herramienta indispensable para la publicidad de las actuaciones que se adelantan en cumplimiento de las funciones misionales cumpliendo con los principios de publicidad, transparencia, acceso a la información y atención al ciudadano entre otros.</t>
  </si>
  <si>
    <t>Es un aplicativos que permite realizar las compras de tiquetes en línea, para ofrecer a los visitantes un proceso ágil y óptimo para el ingreso al Castillo de San Felipe de Barajas.</t>
  </si>
  <si>
    <t>Es una herramienta diseñada para organizar, almacenar y gestionar de manera eficiente los documentos y archivos electrónicos de una organización. Estos sistemas permiten capturar, indexar, almacenar, buscar, recuperar y distribuir documentos de manera electrónica, lo que agiliza los procesos y reduce la dependencia del papel.</t>
  </si>
  <si>
    <t xml:space="preserve">Es importante contar con un servidor de respaldo que apoye en el proceso de plan de contingencia si llega a ocurrir una caída en el servicio pueda responder de manera oportuna y no detener el proceso. </t>
  </si>
  <si>
    <t>FECHA:  JUNIO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</si>
</sst>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3" formatCode="_-* #,##0.00_-;\-* #,##0.00_-;_-* &quot;-&quot;??_-;_-@_-"/>
    <numFmt numFmtId="164" formatCode="_-&quot;$&quot;* #,##0_-;\-&quot;$&quot;* #,##0_-;_-&quot;$&quot;* &quot;-&quot;_-;_-@_-"/>
    <numFmt numFmtId="165" formatCode="_-&quot;$&quot;* #,##0.00_-;\-&quot;$&quot;* #,##0.00_-;_-&quot;$&quot;* &quot;-&quot;??_-;_-@_-"/>
    <numFmt numFmtId="166" formatCode="_(&quot;$&quot;* #,##0.00_);_(&quot;$&quot;* \(#,##0.00\);_(&quot;$&quot;* &quot;-&quot;??_);_(@_)"/>
    <numFmt numFmtId="167" formatCode="_ &quot;$&quot;\ * #,##0_ ;_ &quot;$&quot;\ * \-#,##0_ ;_ &quot;$&quot;\ * &quot;-&quot;??_ ;_ @_ "/>
    <numFmt numFmtId="168" formatCode="_ &quot;$&quot;\ * #,##0.00_ ;_ &quot;$&quot;\ * \-#,##0.00_ ;_ &quot;$&quot;\ * &quot;-&quot;??_ ;_ @_ "/>
    <numFmt numFmtId="169" formatCode="_ [$€-2]\ * #,##0.00_ ;_ [$€-2]\ * \-#,##0.00_ ;_ [$€-2]\ * &quot;-&quot;??_ "/>
    <numFmt numFmtId="170" formatCode="_ * #,##0.00_ ;_ * \-#,##0.00_ ;_ * &quot;-&quot;??_ ;_ @_ "/>
    <numFmt numFmtId="171" formatCode="_-* #,##0_-;\-* #,##0_-;_-* &quot;-&quot;??_-;_-@_-"/>
  </numFmts>
  <fonts count="13">
    <font>
      <sz val="11"/>
      <color theme="1"/>
      <name val="Calibri"/>
      <family val="2"/>
      <scheme val="minor"/>
    </font>
    <font>
      <sz val="11"/>
      <color theme="1"/>
      <name val="Calibri"/>
      <family val="2"/>
      <scheme val="minor"/>
    </font>
    <font>
      <sz val="10"/>
      <name val="Arial"/>
      <family val="2"/>
    </font>
    <font>
      <sz val="10"/>
      <color theme="1"/>
      <name val="Myriad Pro"/>
      <family val="2"/>
    </font>
    <font>
      <sz val="10"/>
      <name val="Myriad Pro"/>
      <family val="2"/>
    </font>
    <font>
      <b/>
      <sz val="10"/>
      <name val="Myriad Pro"/>
      <family val="2"/>
    </font>
    <font>
      <b/>
      <sz val="10"/>
      <color theme="1"/>
      <name val="Myriad Pro"/>
      <family val="2"/>
    </font>
    <font>
      <b/>
      <i/>
      <sz val="10"/>
      <color theme="1"/>
      <name val="Myriad Pro"/>
      <family val="2"/>
    </font>
    <font>
      <sz val="10"/>
      <color theme="1"/>
      <name val="AriaL"/>
      <family val="2"/>
    </font>
    <font>
      <b/>
      <sz val="10"/>
      <color theme="1"/>
      <name val="AriaL"/>
      <family val="2"/>
    </font>
    <font>
      <b/>
      <sz val="10"/>
      <name val="AriaL"/>
      <family val="2"/>
    </font>
    <font>
      <sz val="10"/>
      <color rgb="FFFF0000"/>
      <name val="AriaL"/>
      <family val="2"/>
    </font>
    <font>
      <sz val="11"/>
      <color theme="1"/>
      <name val="Arial"/>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lightUp">
        <fgColor theme="0" tint="-0.24994659260841701"/>
        <bgColor theme="0"/>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tint="-4.9989318521683403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s>
  <cellStyleXfs count="18">
    <xf numFmtId="0" fontId="0" fillId="0" borderId="0"/>
    <xf numFmtId="166" fontId="1" fillId="0" borderId="0" applyFont="0" applyFill="0" applyBorder="0" applyAlignment="0" applyProtection="0"/>
    <xf numFmtId="0" fontId="2" fillId="0" borderId="0"/>
    <xf numFmtId="167" fontId="2" fillId="0" borderId="0" applyFont="0" applyFill="0" applyBorder="0" applyAlignment="0" applyProtection="0"/>
    <xf numFmtId="0" fontId="2" fillId="0" borderId="0"/>
    <xf numFmtId="169"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cellStyleXfs>
  <cellXfs count="180">
    <xf numFmtId="0" fontId="0" fillId="0" borderId="0" xfId="0"/>
    <xf numFmtId="167" fontId="4" fillId="2" borderId="1" xfId="1" applyNumberFormat="1" applyFont="1" applyFill="1" applyBorder="1" applyAlignment="1">
      <alignment vertical="center"/>
    </xf>
    <xf numFmtId="167" fontId="4" fillId="2" borderId="5" xfId="1" applyNumberFormat="1" applyFont="1" applyFill="1" applyBorder="1" applyAlignment="1">
      <alignment vertical="center"/>
    </xf>
    <xf numFmtId="167" fontId="4" fillId="4" borderId="1" xfId="2" applyNumberFormat="1" applyFont="1" applyFill="1" applyBorder="1" applyAlignment="1">
      <alignment horizontal="right" vertical="center"/>
    </xf>
    <xf numFmtId="167" fontId="4" fillId="4" borderId="2" xfId="2" applyNumberFormat="1" applyFont="1" applyFill="1" applyBorder="1" applyAlignment="1">
      <alignment horizontal="right" vertical="center"/>
    </xf>
    <xf numFmtId="167" fontId="4" fillId="2" borderId="2" xfId="1" applyNumberFormat="1" applyFont="1" applyFill="1" applyBorder="1" applyAlignment="1">
      <alignment vertical="center"/>
    </xf>
    <xf numFmtId="167" fontId="5" fillId="2" borderId="1" xfId="1" applyNumberFormat="1" applyFont="1" applyFill="1" applyBorder="1" applyAlignment="1">
      <alignment vertical="center"/>
    </xf>
    <xf numFmtId="167" fontId="6" fillId="3" borderId="1" xfId="0" applyNumberFormat="1" applyFont="1" applyFill="1" applyBorder="1"/>
    <xf numFmtId="167" fontId="5" fillId="3" borderId="5" xfId="1" applyNumberFormat="1" applyFont="1" applyFill="1" applyBorder="1" applyAlignment="1">
      <alignment vertical="center"/>
    </xf>
    <xf numFmtId="0" fontId="3" fillId="0" borderId="0" xfId="0" applyFont="1"/>
    <xf numFmtId="0" fontId="3" fillId="0" borderId="1" xfId="0" applyFont="1" applyBorder="1"/>
    <xf numFmtId="0" fontId="3" fillId="0" borderId="1" xfId="0" applyFont="1" applyBorder="1" applyAlignment="1">
      <alignment horizontal="center"/>
    </xf>
    <xf numFmtId="0" fontId="3" fillId="0" borderId="0" xfId="0" applyFont="1" applyAlignment="1">
      <alignment horizontal="center"/>
    </xf>
    <xf numFmtId="167" fontId="3" fillId="3" borderId="1" xfId="0" applyNumberFormat="1" applyFont="1" applyFill="1" applyBorder="1"/>
    <xf numFmtId="0" fontId="3" fillId="3" borderId="1" xfId="0" applyFont="1" applyFill="1" applyBorder="1"/>
    <xf numFmtId="167" fontId="4" fillId="3" borderId="1" xfId="1" applyNumberFormat="1" applyFont="1" applyFill="1" applyBorder="1" applyAlignment="1">
      <alignment vertical="center"/>
    </xf>
    <xf numFmtId="0" fontId="3" fillId="3" borderId="0" xfId="0" applyFont="1" applyFill="1"/>
    <xf numFmtId="0" fontId="6" fillId="0" borderId="1" xfId="0" applyFont="1" applyBorder="1"/>
    <xf numFmtId="0" fontId="6" fillId="0" borderId="1" xfId="0" applyFont="1" applyBorder="1" applyAlignment="1">
      <alignment horizontal="center"/>
    </xf>
    <xf numFmtId="0" fontId="6" fillId="3" borderId="1" xfId="0" applyFont="1" applyFill="1" applyBorder="1"/>
    <xf numFmtId="0" fontId="6" fillId="0" borderId="0" xfId="0" applyFont="1"/>
    <xf numFmtId="167" fontId="5" fillId="2" borderId="2" xfId="1" applyNumberFormat="1" applyFont="1" applyFill="1" applyBorder="1" applyAlignment="1">
      <alignment vertical="center"/>
    </xf>
    <xf numFmtId="3" fontId="4" fillId="4" borderId="3" xfId="2" applyNumberFormat="1" applyFont="1" applyFill="1" applyBorder="1" applyAlignment="1">
      <alignment horizontal="center" vertical="center"/>
    </xf>
    <xf numFmtId="3" fontId="4" fillId="4" borderId="4" xfId="2" applyNumberFormat="1" applyFont="1" applyFill="1" applyBorder="1" applyAlignment="1">
      <alignment horizontal="center" vertical="center"/>
    </xf>
    <xf numFmtId="3" fontId="4" fillId="4" borderId="5" xfId="2" applyNumberFormat="1" applyFont="1" applyFill="1" applyBorder="1" applyAlignment="1">
      <alignment horizontal="center" vertical="center"/>
    </xf>
    <xf numFmtId="0" fontId="6" fillId="3" borderId="5" xfId="0" applyFont="1" applyFill="1" applyBorder="1"/>
    <xf numFmtId="0" fontId="6" fillId="0" borderId="3" xfId="0" applyFont="1" applyBorder="1"/>
    <xf numFmtId="0" fontId="6" fillId="0" borderId="4" xfId="0" applyFont="1" applyBorder="1"/>
    <xf numFmtId="0" fontId="3" fillId="6" borderId="0" xfId="0" applyFont="1" applyFill="1"/>
    <xf numFmtId="166" fontId="3" fillId="0" borderId="1" xfId="15" applyFont="1" applyBorder="1"/>
    <xf numFmtId="2" fontId="3" fillId="0" borderId="1" xfId="0" applyNumberFormat="1" applyFont="1" applyBorder="1"/>
    <xf numFmtId="166" fontId="3" fillId="3" borderId="1" xfId="0" applyNumberFormat="1" applyFont="1" applyFill="1" applyBorder="1"/>
    <xf numFmtId="166" fontId="3" fillId="3" borderId="1" xfId="15" applyFont="1" applyFill="1" applyBorder="1"/>
    <xf numFmtId="166" fontId="6" fillId="6" borderId="0" xfId="15" applyFont="1" applyFill="1"/>
    <xf numFmtId="165" fontId="3" fillId="0" borderId="0" xfId="0" applyNumberFormat="1" applyFont="1"/>
    <xf numFmtId="171" fontId="3" fillId="0" borderId="1" xfId="16" applyNumberFormat="1" applyFont="1" applyBorder="1" applyAlignment="1">
      <alignment horizontal="center"/>
    </xf>
    <xf numFmtId="171" fontId="6" fillId="0" borderId="5" xfId="16" applyNumberFormat="1" applyFont="1" applyBorder="1" applyAlignment="1"/>
    <xf numFmtId="171" fontId="3" fillId="0" borderId="1" xfId="0" applyNumberFormat="1" applyFont="1" applyBorder="1"/>
    <xf numFmtId="1" fontId="3" fillId="0" borderId="1" xfId="0" applyNumberFormat="1" applyFont="1" applyBorder="1"/>
    <xf numFmtId="171" fontId="3" fillId="6" borderId="0" xfId="0" applyNumberFormat="1" applyFont="1" applyFill="1"/>
    <xf numFmtId="167" fontId="3" fillId="5" borderId="1" xfId="0" applyNumberFormat="1" applyFont="1" applyFill="1" applyBorder="1" applyAlignment="1">
      <alignment horizontal="center"/>
    </xf>
    <xf numFmtId="0" fontId="8" fillId="0" borderId="0" xfId="0" applyFont="1" applyAlignment="1">
      <alignment wrapText="1"/>
    </xf>
    <xf numFmtId="0" fontId="8" fillId="0" borderId="0" xfId="0" applyFont="1" applyAlignment="1">
      <alignment horizontal="center" wrapText="1"/>
    </xf>
    <xf numFmtId="0" fontId="8" fillId="0" borderId="1" xfId="0" applyFont="1" applyBorder="1" applyAlignment="1">
      <alignment horizontal="center" vertical="center" wrapText="1"/>
    </xf>
    <xf numFmtId="167" fontId="2" fillId="2" borderId="1" xfId="1" applyNumberFormat="1" applyFont="1" applyFill="1" applyBorder="1" applyAlignment="1">
      <alignment horizontal="center" vertical="center" wrapText="1"/>
    </xf>
    <xf numFmtId="43" fontId="8" fillId="0" borderId="0" xfId="16" applyFont="1" applyAlignment="1">
      <alignment wrapText="1"/>
    </xf>
    <xf numFmtId="0" fontId="8" fillId="0" borderId="0" xfId="0" applyFont="1" applyAlignment="1">
      <alignment horizontal="center" vertical="center" wrapText="1"/>
    </xf>
    <xf numFmtId="0" fontId="8" fillId="0" borderId="1" xfId="0" applyFont="1" applyBorder="1" applyAlignment="1">
      <alignment vertical="center" wrapText="1"/>
    </xf>
    <xf numFmtId="0" fontId="8" fillId="0" borderId="0" xfId="0" applyFont="1" applyAlignment="1">
      <alignment vertical="center" wrapText="1"/>
    </xf>
    <xf numFmtId="0" fontId="9" fillId="8" borderId="1" xfId="0" applyFont="1" applyFill="1" applyBorder="1" applyAlignment="1">
      <alignment wrapText="1"/>
    </xf>
    <xf numFmtId="0" fontId="9" fillId="3" borderId="0" xfId="0" applyFont="1" applyFill="1" applyAlignment="1">
      <alignment wrapText="1"/>
    </xf>
    <xf numFmtId="0" fontId="8" fillId="3" borderId="0" xfId="0" applyFont="1" applyFill="1" applyAlignment="1">
      <alignment horizontal="center" vertical="center" wrapText="1"/>
    </xf>
    <xf numFmtId="0" fontId="8" fillId="3" borderId="0" xfId="0" applyFont="1" applyFill="1" applyAlignment="1">
      <alignment vertical="center" wrapText="1"/>
    </xf>
    <xf numFmtId="0" fontId="9" fillId="3" borderId="0" xfId="0" applyFont="1" applyFill="1" applyAlignment="1">
      <alignment vertical="center" wrapText="1"/>
    </xf>
    <xf numFmtId="167" fontId="2" fillId="3" borderId="0" xfId="1" applyNumberFormat="1" applyFont="1" applyFill="1" applyBorder="1" applyAlignment="1">
      <alignment vertical="center" wrapText="1"/>
    </xf>
    <xf numFmtId="0" fontId="8" fillId="3" borderId="0" xfId="0" applyFont="1" applyFill="1" applyAlignment="1">
      <alignment wrapText="1"/>
    </xf>
    <xf numFmtId="167" fontId="2" fillId="2" borderId="0" xfId="1" applyNumberFormat="1" applyFont="1" applyFill="1" applyBorder="1" applyAlignment="1">
      <alignment vertical="center" wrapText="1"/>
    </xf>
    <xf numFmtId="0" fontId="8" fillId="7" borderId="1" xfId="0" applyFont="1" applyFill="1" applyBorder="1" applyAlignment="1">
      <alignment vertical="center" wrapText="1"/>
    </xf>
    <xf numFmtId="167" fontId="10" fillId="2" borderId="1" xfId="1" applyNumberFormat="1" applyFont="1" applyFill="1" applyBorder="1" applyAlignment="1">
      <alignment vertical="center" wrapText="1"/>
    </xf>
    <xf numFmtId="167" fontId="2" fillId="7" borderId="1" xfId="1" applyNumberFormat="1" applyFont="1" applyFill="1" applyBorder="1" applyAlignment="1">
      <alignment vertical="center" wrapText="1"/>
    </xf>
    <xf numFmtId="167" fontId="8" fillId="2" borderId="1" xfId="1" applyNumberFormat="1" applyFont="1" applyFill="1" applyBorder="1" applyAlignment="1">
      <alignment vertical="center" wrapText="1"/>
    </xf>
    <xf numFmtId="167" fontId="8" fillId="3" borderId="1" xfId="1" applyNumberFormat="1" applyFont="1" applyFill="1" applyBorder="1" applyAlignment="1">
      <alignment vertical="center" wrapText="1"/>
    </xf>
    <xf numFmtId="167" fontId="8" fillId="0" borderId="0" xfId="0" applyNumberFormat="1" applyFont="1" applyAlignment="1">
      <alignment wrapText="1"/>
    </xf>
    <xf numFmtId="165" fontId="8" fillId="3" borderId="0" xfId="0" applyNumberFormat="1" applyFont="1" applyFill="1" applyAlignment="1">
      <alignment wrapText="1"/>
    </xf>
    <xf numFmtId="167" fontId="9" fillId="5" borderId="1" xfId="0" applyNumberFormat="1" applyFont="1" applyFill="1" applyBorder="1" applyAlignment="1">
      <alignment horizontal="center" wrapText="1"/>
    </xf>
    <xf numFmtId="167" fontId="8" fillId="5" borderId="1" xfId="0" applyNumberFormat="1" applyFont="1" applyFill="1" applyBorder="1" applyAlignment="1">
      <alignment horizontal="center" wrapText="1"/>
    </xf>
    <xf numFmtId="165" fontId="8" fillId="0" borderId="1" xfId="0" applyNumberFormat="1" applyFont="1" applyBorder="1" applyAlignment="1">
      <alignment wrapText="1"/>
    </xf>
    <xf numFmtId="171" fontId="8" fillId="0" borderId="1" xfId="16" applyNumberFormat="1" applyFont="1" applyBorder="1" applyAlignment="1">
      <alignment wrapText="1"/>
    </xf>
    <xf numFmtId="43" fontId="8" fillId="0" borderId="1" xfId="0" applyNumberFormat="1" applyFont="1" applyBorder="1" applyAlignment="1">
      <alignment wrapText="1"/>
    </xf>
    <xf numFmtId="167" fontId="8" fillId="0" borderId="1" xfId="0" applyNumberFormat="1" applyFont="1" applyBorder="1" applyAlignment="1">
      <alignment wrapText="1"/>
    </xf>
    <xf numFmtId="167" fontId="11" fillId="0" borderId="1" xfId="1" applyNumberFormat="1" applyFont="1" applyFill="1" applyBorder="1" applyAlignment="1">
      <alignment vertical="center" wrapText="1"/>
    </xf>
    <xf numFmtId="0" fontId="8" fillId="0" borderId="1" xfId="0" applyFont="1" applyBorder="1" applyAlignment="1">
      <alignment horizontal="left" vertical="center" wrapText="1"/>
    </xf>
    <xf numFmtId="0" fontId="8" fillId="0" borderId="1" xfId="0" applyFont="1" applyBorder="1" applyAlignment="1">
      <alignment wrapText="1"/>
    </xf>
    <xf numFmtId="0" fontId="0" fillId="0" borderId="1" xfId="0" applyBorder="1" applyAlignment="1">
      <alignment horizontal="center" vertical="center" wrapText="1"/>
    </xf>
    <xf numFmtId="0" fontId="9" fillId="8" borderId="1" xfId="0" applyFont="1" applyFill="1" applyBorder="1" applyAlignment="1">
      <alignment horizontal="center" wrapText="1"/>
    </xf>
    <xf numFmtId="164" fontId="8" fillId="0" borderId="0" xfId="17" applyFont="1" applyAlignment="1">
      <alignment wrapText="1"/>
    </xf>
    <xf numFmtId="164" fontId="8" fillId="7" borderId="1" xfId="17" applyFont="1" applyFill="1" applyBorder="1" applyAlignment="1">
      <alignment horizontal="center" wrapText="1"/>
    </xf>
    <xf numFmtId="164" fontId="9" fillId="2" borderId="1" xfId="17" applyFont="1" applyFill="1" applyBorder="1" applyAlignment="1">
      <alignment vertical="center" wrapText="1"/>
    </xf>
    <xf numFmtId="164" fontId="2" fillId="5" borderId="1" xfId="17" applyFont="1" applyFill="1" applyBorder="1" applyAlignment="1">
      <alignment horizontal="center" vertical="center" wrapText="1"/>
    </xf>
    <xf numFmtId="164" fontId="8" fillId="7" borderId="1" xfId="17" applyFont="1" applyFill="1" applyBorder="1" applyAlignment="1">
      <alignment vertical="center" wrapText="1"/>
    </xf>
    <xf numFmtId="164" fontId="8" fillId="2" borderId="1" xfId="17" applyFont="1" applyFill="1" applyBorder="1" applyAlignment="1">
      <alignment vertical="center" wrapText="1"/>
    </xf>
    <xf numFmtId="164" fontId="8" fillId="3" borderId="0" xfId="17" applyFont="1" applyFill="1" applyBorder="1" applyAlignment="1">
      <alignment vertical="center" wrapText="1"/>
    </xf>
    <xf numFmtId="164" fontId="8" fillId="2" borderId="0" xfId="17" applyFont="1" applyFill="1" applyBorder="1" applyAlignment="1">
      <alignment vertical="center" wrapText="1"/>
    </xf>
    <xf numFmtId="164" fontId="8" fillId="2" borderId="1" xfId="17" applyFont="1" applyFill="1" applyBorder="1" applyAlignment="1">
      <alignment horizontal="center" vertical="center" wrapText="1"/>
    </xf>
    <xf numFmtId="164" fontId="8" fillId="3" borderId="1" xfId="17" applyFont="1" applyFill="1" applyBorder="1" applyAlignment="1">
      <alignment vertical="center" wrapText="1"/>
    </xf>
    <xf numFmtId="164" fontId="8" fillId="9" borderId="1" xfId="17" applyFont="1" applyFill="1" applyBorder="1" applyAlignment="1">
      <alignment horizontal="center" wrapText="1"/>
    </xf>
    <xf numFmtId="164" fontId="8" fillId="5" borderId="1" xfId="17" applyFont="1" applyFill="1" applyBorder="1" applyAlignment="1">
      <alignment horizontal="center" wrapText="1"/>
    </xf>
    <xf numFmtId="164" fontId="10" fillId="2" borderId="1" xfId="17" applyFont="1" applyFill="1" applyBorder="1" applyAlignment="1">
      <alignment vertical="center" wrapText="1"/>
    </xf>
    <xf numFmtId="164" fontId="2" fillId="7" borderId="1" xfId="17" applyFont="1" applyFill="1" applyBorder="1" applyAlignment="1">
      <alignment vertical="center" wrapText="1"/>
    </xf>
    <xf numFmtId="164" fontId="2" fillId="2" borderId="1" xfId="17" applyFont="1" applyFill="1" applyBorder="1" applyAlignment="1">
      <alignment vertical="center" wrapText="1"/>
    </xf>
    <xf numFmtId="164" fontId="2" fillId="3" borderId="0" xfId="17" applyFont="1" applyFill="1" applyBorder="1" applyAlignment="1">
      <alignment vertical="center" wrapText="1"/>
    </xf>
    <xf numFmtId="164" fontId="2" fillId="2" borderId="0" xfId="17" applyFont="1" applyFill="1" applyBorder="1" applyAlignment="1">
      <alignment vertical="center" wrapText="1"/>
    </xf>
    <xf numFmtId="164" fontId="2" fillId="2" borderId="1" xfId="17" applyFont="1" applyFill="1" applyBorder="1" applyAlignment="1">
      <alignment horizontal="center" vertical="center" wrapText="1"/>
    </xf>
    <xf numFmtId="164" fontId="9" fillId="3" borderId="1" xfId="17" applyFont="1" applyFill="1" applyBorder="1" applyAlignment="1">
      <alignment wrapText="1"/>
    </xf>
    <xf numFmtId="164" fontId="8" fillId="3" borderId="1" xfId="17" applyFont="1" applyFill="1" applyBorder="1" applyAlignment="1">
      <alignment horizontal="center" vertical="center" wrapText="1"/>
    </xf>
    <xf numFmtId="164" fontId="8" fillId="7" borderId="1" xfId="17" applyFont="1" applyFill="1" applyBorder="1" applyAlignment="1">
      <alignment horizontal="center" vertical="center" wrapText="1"/>
    </xf>
    <xf numFmtId="164" fontId="8" fillId="3" borderId="0" xfId="17" applyFont="1" applyFill="1" applyBorder="1" applyAlignment="1">
      <alignment horizontal="center" vertical="center" wrapText="1"/>
    </xf>
    <xf numFmtId="0" fontId="8" fillId="0" borderId="1" xfId="0" applyFont="1" applyBorder="1" applyAlignment="1">
      <alignment horizontal="left" vertical="center" wrapText="1" inden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164" fontId="9" fillId="6" borderId="1" xfId="17" applyFont="1" applyFill="1" applyBorder="1" applyAlignment="1">
      <alignment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2" xfId="0" applyFont="1" applyFill="1" applyBorder="1" applyAlignment="1">
      <alignment horizontal="center" vertical="center" wrapText="1"/>
    </xf>
    <xf numFmtId="167" fontId="3" fillId="5" borderId="1" xfId="0" applyNumberFormat="1" applyFont="1" applyFill="1" applyBorder="1" applyAlignment="1">
      <alignment horizontal="center"/>
    </xf>
    <xf numFmtId="167" fontId="6" fillId="5" borderId="1" xfId="0" applyNumberFormat="1" applyFont="1" applyFill="1" applyBorder="1" applyAlignment="1">
      <alignment horizontal="center"/>
    </xf>
    <xf numFmtId="167" fontId="6" fillId="5" borderId="3" xfId="0" applyNumberFormat="1" applyFont="1" applyFill="1" applyBorder="1" applyAlignment="1">
      <alignment horizontal="center"/>
    </xf>
    <xf numFmtId="167" fontId="6" fillId="5" borderId="5" xfId="0" applyNumberFormat="1" applyFont="1" applyFill="1" applyBorder="1" applyAlignment="1">
      <alignment horizontal="center"/>
    </xf>
    <xf numFmtId="167" fontId="3" fillId="5" borderId="3" xfId="0" applyNumberFormat="1" applyFont="1" applyFill="1" applyBorder="1" applyAlignment="1">
      <alignment horizontal="center"/>
    </xf>
    <xf numFmtId="167" fontId="3" fillId="5" borderId="5" xfId="0" applyNumberFormat="1" applyFont="1" applyFill="1" applyBorder="1" applyAlignment="1">
      <alignment horizontal="center"/>
    </xf>
    <xf numFmtId="0" fontId="3" fillId="5" borderId="1" xfId="0" applyFont="1" applyFill="1" applyBorder="1" applyAlignment="1">
      <alignment horizontal="center" vertical="center" wrapText="1"/>
    </xf>
    <xf numFmtId="0" fontId="5" fillId="2" borderId="1" xfId="2" applyFont="1" applyFill="1" applyBorder="1" applyAlignment="1">
      <alignment horizontal="center" vertical="center"/>
    </xf>
    <xf numFmtId="0" fontId="5" fillId="5" borderId="1" xfId="2" applyFont="1" applyFill="1" applyBorder="1" applyAlignment="1">
      <alignment horizontal="left" vertical="center" wrapText="1"/>
    </xf>
    <xf numFmtId="167" fontId="5" fillId="5" borderId="1" xfId="2" applyNumberFormat="1" applyFont="1" applyFill="1" applyBorder="1" applyAlignment="1">
      <alignment horizontal="center" vertical="center"/>
    </xf>
    <xf numFmtId="167" fontId="6" fillId="5" borderId="1" xfId="0" applyNumberFormat="1" applyFont="1" applyFill="1" applyBorder="1" applyAlignment="1">
      <alignment horizont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0" xfId="0" applyFont="1" applyFill="1" applyAlignment="1">
      <alignment horizontal="center" vertical="center" wrapText="1"/>
    </xf>
    <xf numFmtId="0" fontId="6" fillId="5" borderId="12"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3" fillId="0" borderId="14" xfId="0" applyFont="1" applyBorder="1" applyAlignment="1">
      <alignment horizontal="center"/>
    </xf>
    <xf numFmtId="0" fontId="3" fillId="0" borderId="15"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7" fillId="0" borderId="3" xfId="0" applyFont="1" applyBorder="1" applyAlignment="1">
      <alignment horizontal="center"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10" fillId="2" borderId="19" xfId="2" applyFont="1" applyFill="1" applyBorder="1" applyAlignment="1">
      <alignment horizontal="center" vertical="center" wrapText="1"/>
    </xf>
    <xf numFmtId="0" fontId="10" fillId="2" borderId="20" xfId="2" applyFont="1" applyFill="1" applyBorder="1" applyAlignment="1">
      <alignment horizontal="center" vertical="center" wrapText="1"/>
    </xf>
    <xf numFmtId="0" fontId="10" fillId="2" borderId="21" xfId="2" applyFont="1" applyFill="1" applyBorder="1" applyAlignment="1">
      <alignment horizontal="center" vertical="center" wrapText="1"/>
    </xf>
    <xf numFmtId="0" fontId="10" fillId="2" borderId="22" xfId="2" applyFont="1" applyFill="1" applyBorder="1" applyAlignment="1">
      <alignment horizontal="center" vertical="center" wrapText="1"/>
    </xf>
    <xf numFmtId="0" fontId="10" fillId="2" borderId="0" xfId="2" applyFont="1" applyFill="1" applyAlignment="1">
      <alignment horizontal="center" vertical="center" wrapText="1"/>
    </xf>
    <xf numFmtId="0" fontId="10" fillId="2" borderId="23" xfId="2" applyFont="1" applyFill="1" applyBorder="1" applyAlignment="1">
      <alignment horizontal="center" vertical="center" wrapText="1"/>
    </xf>
    <xf numFmtId="0" fontId="10" fillId="2" borderId="18" xfId="2" applyFont="1" applyFill="1" applyBorder="1" applyAlignment="1">
      <alignment horizontal="center" vertical="center" wrapText="1"/>
    </xf>
    <xf numFmtId="0" fontId="10" fillId="2" borderId="14" xfId="2" applyFont="1" applyFill="1" applyBorder="1" applyAlignment="1">
      <alignment horizontal="center" vertical="center" wrapText="1"/>
    </xf>
    <xf numFmtId="0" fontId="10" fillId="2" borderId="24" xfId="2" applyFont="1" applyFill="1" applyBorder="1" applyAlignment="1">
      <alignment horizontal="center" vertical="center" wrapText="1"/>
    </xf>
    <xf numFmtId="167" fontId="8" fillId="7" borderId="3" xfId="0" applyNumberFormat="1" applyFont="1" applyFill="1" applyBorder="1" applyAlignment="1">
      <alignment horizontal="center" wrapText="1"/>
    </xf>
    <xf numFmtId="167" fontId="8" fillId="7" borderId="5" xfId="0" applyNumberFormat="1" applyFont="1" applyFill="1" applyBorder="1" applyAlignment="1">
      <alignment horizontal="center" wrapText="1"/>
    </xf>
    <xf numFmtId="167" fontId="9" fillId="5" borderId="3" xfId="0" applyNumberFormat="1" applyFont="1" applyFill="1" applyBorder="1" applyAlignment="1">
      <alignment horizontal="center" wrapText="1"/>
    </xf>
    <xf numFmtId="167" fontId="9" fillId="5" borderId="5" xfId="0" applyNumberFormat="1" applyFont="1" applyFill="1" applyBorder="1" applyAlignment="1">
      <alignment horizontal="center" wrapText="1"/>
    </xf>
    <xf numFmtId="164" fontId="9" fillId="5" borderId="6" xfId="17" applyFont="1" applyFill="1" applyBorder="1" applyAlignment="1">
      <alignment horizontal="center" vertical="center" wrapText="1"/>
    </xf>
    <xf numFmtId="164" fontId="9" fillId="5" borderId="7" xfId="17" applyFont="1" applyFill="1" applyBorder="1" applyAlignment="1">
      <alignment horizontal="center" vertical="center" wrapText="1"/>
    </xf>
    <xf numFmtId="164" fontId="9" fillId="5" borderId="2" xfId="17" applyFont="1" applyFill="1" applyBorder="1" applyAlignment="1">
      <alignment horizontal="center" vertical="center" wrapText="1"/>
    </xf>
    <xf numFmtId="167" fontId="8" fillId="5" borderId="3" xfId="0" applyNumberFormat="1" applyFont="1" applyFill="1" applyBorder="1" applyAlignment="1">
      <alignment horizontal="center" wrapText="1"/>
    </xf>
    <xf numFmtId="167" fontId="8" fillId="5" borderId="5" xfId="0" applyNumberFormat="1" applyFont="1" applyFill="1" applyBorder="1" applyAlignment="1">
      <alignment horizontal="center" wrapText="1"/>
    </xf>
    <xf numFmtId="167" fontId="10" fillId="5" borderId="3" xfId="2" applyNumberFormat="1" applyFont="1" applyFill="1" applyBorder="1" applyAlignment="1">
      <alignment horizontal="center" vertical="center" wrapText="1"/>
    </xf>
    <xf numFmtId="167" fontId="10" fillId="5" borderId="4" xfId="2" applyNumberFormat="1" applyFont="1" applyFill="1" applyBorder="1" applyAlignment="1">
      <alignment horizontal="center" vertical="center" wrapText="1"/>
    </xf>
    <xf numFmtId="167" fontId="10" fillId="5" borderId="16" xfId="2" applyNumberFormat="1" applyFont="1" applyFill="1" applyBorder="1" applyAlignment="1">
      <alignment horizontal="center" vertical="center" wrapText="1"/>
    </xf>
    <xf numFmtId="0" fontId="10" fillId="5" borderId="17" xfId="2" applyFont="1" applyFill="1" applyBorder="1" applyAlignment="1">
      <alignment horizontal="left" vertical="center" wrapText="1"/>
    </xf>
    <xf numFmtId="0" fontId="10" fillId="5" borderId="10" xfId="2" applyFont="1" applyFill="1" applyBorder="1" applyAlignment="1">
      <alignment horizontal="left" vertical="center" wrapText="1"/>
    </xf>
    <xf numFmtId="0" fontId="10" fillId="5" borderId="11" xfId="2" applyFont="1" applyFill="1" applyBorder="1" applyAlignment="1">
      <alignment horizontal="left" vertical="center" wrapText="1"/>
    </xf>
    <xf numFmtId="0" fontId="10" fillId="5" borderId="18" xfId="2" applyFont="1" applyFill="1" applyBorder="1" applyAlignment="1">
      <alignment horizontal="left" vertical="center" wrapText="1"/>
    </xf>
    <xf numFmtId="0" fontId="10" fillId="5" borderId="14" xfId="2" applyFont="1" applyFill="1" applyBorder="1" applyAlignment="1">
      <alignment horizontal="left" vertical="center" wrapText="1"/>
    </xf>
    <xf numFmtId="0" fontId="10" fillId="5" borderId="15" xfId="2" applyFont="1" applyFill="1" applyBorder="1" applyAlignment="1">
      <alignment horizontal="left"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2" xfId="0" applyFont="1" applyFill="1" applyBorder="1" applyAlignment="1">
      <alignment horizontal="center" vertical="center" wrapText="1"/>
    </xf>
    <xf numFmtId="167" fontId="9" fillId="9" borderId="3" xfId="0" applyNumberFormat="1" applyFont="1" applyFill="1" applyBorder="1" applyAlignment="1">
      <alignment horizontal="center" wrapText="1"/>
    </xf>
    <xf numFmtId="167" fontId="9" fillId="9" borderId="5" xfId="0" applyNumberFormat="1" applyFont="1" applyFill="1" applyBorder="1" applyAlignment="1">
      <alignment horizontal="center" wrapText="1"/>
    </xf>
    <xf numFmtId="167" fontId="8" fillId="9" borderId="3" xfId="0" applyNumberFormat="1" applyFont="1" applyFill="1" applyBorder="1" applyAlignment="1">
      <alignment horizontal="center" wrapText="1"/>
    </xf>
    <xf numFmtId="167" fontId="8" fillId="9" borderId="5" xfId="0" applyNumberFormat="1" applyFont="1" applyFill="1" applyBorder="1" applyAlignment="1">
      <alignment horizontal="center" wrapText="1"/>
    </xf>
    <xf numFmtId="167" fontId="9" fillId="7" borderId="3" xfId="0" applyNumberFormat="1" applyFont="1" applyFill="1" applyBorder="1" applyAlignment="1">
      <alignment horizontal="center" wrapText="1"/>
    </xf>
    <xf numFmtId="167" fontId="9" fillId="7" borderId="5" xfId="0" applyNumberFormat="1" applyFont="1" applyFill="1" applyBorder="1" applyAlignment="1">
      <alignment horizontal="center" wrapText="1"/>
    </xf>
    <xf numFmtId="0" fontId="8" fillId="7" borderId="6"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cellXfs>
  <cellStyles count="18">
    <cellStyle name="Euro" xfId="5" xr:uid="{00000000-0005-0000-0000-000000000000}"/>
    <cellStyle name="Euro 2" xfId="6" xr:uid="{00000000-0005-0000-0000-000001000000}"/>
    <cellStyle name="Millares" xfId="16" builtinId="3"/>
    <cellStyle name="Millares 2" xfId="7" xr:uid="{00000000-0005-0000-0000-000003000000}"/>
    <cellStyle name="Millares 2 2" xfId="8" xr:uid="{00000000-0005-0000-0000-000004000000}"/>
    <cellStyle name="Millares 2 2 2" xfId="9" xr:uid="{00000000-0005-0000-0000-000005000000}"/>
    <cellStyle name="Millares 2 3" xfId="10" xr:uid="{00000000-0005-0000-0000-000006000000}"/>
    <cellStyle name="Moneda" xfId="15" builtinId="4"/>
    <cellStyle name="Moneda [0]" xfId="17" builtinId="7"/>
    <cellStyle name="Moneda 2" xfId="3" xr:uid="{00000000-0005-0000-0000-000008000000}"/>
    <cellStyle name="Moneda 2 2" xfId="11" xr:uid="{00000000-0005-0000-0000-000009000000}"/>
    <cellStyle name="Moneda 3" xfId="1" xr:uid="{00000000-0005-0000-0000-00000A000000}"/>
    <cellStyle name="Normal" xfId="0" builtinId="0"/>
    <cellStyle name="Normal 2" xfId="4" xr:uid="{00000000-0005-0000-0000-00000C000000}"/>
    <cellStyle name="Normal 2 2" xfId="12" xr:uid="{00000000-0005-0000-0000-00000D000000}"/>
    <cellStyle name="Normal 3" xfId="2" xr:uid="{00000000-0005-0000-0000-00000E000000}"/>
    <cellStyle name="Porcentual 2" xfId="13" xr:uid="{00000000-0005-0000-0000-000010000000}"/>
    <cellStyle name="Porcentual 2 2" xfId="14" xr:uid="{00000000-0005-0000-0000-000011000000}"/>
  </cellStyles>
  <dxfs count="0"/>
  <tableStyles count="1" defaultTableStyle="TableStyleMedium2" defaultPivotStyle="PivotStyleLight16">
    <tableStyle name="Invisible" pivot="0" table="0" count="0" xr9:uid="{B3ADC6B1-908C-4E1A-BBCD-690F86057C95}"/>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38100</xdr:rowOff>
    </xdr:from>
    <xdr:to>
      <xdr:col>0</xdr:col>
      <xdr:colOff>1276351</xdr:colOff>
      <xdr:row>3</xdr:row>
      <xdr:rowOff>114300</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52400" y="38100"/>
          <a:ext cx="1123951" cy="561975"/>
        </a:xfrm>
        <a:prstGeom prst="rect">
          <a:avLst/>
        </a:prstGeom>
      </xdr:spPr>
    </xdr:pic>
    <xdr:clientData/>
  </xdr:twoCellAnchor>
  <xdr:oneCellAnchor>
    <xdr:from>
      <xdr:col>8</xdr:col>
      <xdr:colOff>647700</xdr:colOff>
      <xdr:row>33</xdr:row>
      <xdr:rowOff>0</xdr:rowOff>
    </xdr:from>
    <xdr:ext cx="190500" cy="285750"/>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8458200" y="92202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4" name="Text Box 23">
          <a:extLst>
            <a:ext uri="{FF2B5EF4-FFF2-40B4-BE49-F238E27FC236}">
              <a16:creationId xmlns:a16="http://schemas.microsoft.com/office/drawing/2014/main" id="{00000000-0008-0000-0000-000004000000}"/>
            </a:ext>
          </a:extLst>
        </xdr:cNvPr>
        <xdr:cNvSpPr txBox="1">
          <a:spLocks noChangeArrowheads="1"/>
        </xdr:cNvSpPr>
      </xdr:nvSpPr>
      <xdr:spPr bwMode="auto">
        <a:xfrm>
          <a:off x="2343150" y="88582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5" name="Text Box 3">
          <a:extLst>
            <a:ext uri="{FF2B5EF4-FFF2-40B4-BE49-F238E27FC236}">
              <a16:creationId xmlns:a16="http://schemas.microsoft.com/office/drawing/2014/main" id="{00000000-0008-0000-0000-000005000000}"/>
            </a:ext>
          </a:extLst>
        </xdr:cNvPr>
        <xdr:cNvSpPr txBox="1">
          <a:spLocks noChangeArrowheads="1"/>
        </xdr:cNvSpPr>
      </xdr:nvSpPr>
      <xdr:spPr bwMode="auto">
        <a:xfrm>
          <a:off x="8458200" y="9896475"/>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6" name="Text Box 23">
          <a:extLst>
            <a:ext uri="{FF2B5EF4-FFF2-40B4-BE49-F238E27FC236}">
              <a16:creationId xmlns:a16="http://schemas.microsoft.com/office/drawing/2014/main" id="{00000000-0008-0000-0000-000006000000}"/>
            </a:ext>
          </a:extLst>
        </xdr:cNvPr>
        <xdr:cNvSpPr txBox="1">
          <a:spLocks noChangeArrowheads="1"/>
        </xdr:cNvSpPr>
      </xdr:nvSpPr>
      <xdr:spPr bwMode="auto">
        <a:xfrm>
          <a:off x="2343150" y="98964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7" name="Text Box 3">
          <a:extLst>
            <a:ext uri="{FF2B5EF4-FFF2-40B4-BE49-F238E27FC236}">
              <a16:creationId xmlns:a16="http://schemas.microsoft.com/office/drawing/2014/main" id="{00000000-0008-0000-0000-000007000000}"/>
            </a:ext>
          </a:extLst>
        </xdr:cNvPr>
        <xdr:cNvSpPr txBox="1">
          <a:spLocks noChangeArrowheads="1"/>
        </xdr:cNvSpPr>
      </xdr:nvSpPr>
      <xdr:spPr bwMode="auto">
        <a:xfrm>
          <a:off x="8458200" y="9896475"/>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8" name="Text Box 23">
          <a:extLst>
            <a:ext uri="{FF2B5EF4-FFF2-40B4-BE49-F238E27FC236}">
              <a16:creationId xmlns:a16="http://schemas.microsoft.com/office/drawing/2014/main" id="{00000000-0008-0000-0000-000008000000}"/>
            </a:ext>
          </a:extLst>
        </xdr:cNvPr>
        <xdr:cNvSpPr txBox="1">
          <a:spLocks noChangeArrowheads="1"/>
        </xdr:cNvSpPr>
      </xdr:nvSpPr>
      <xdr:spPr bwMode="auto">
        <a:xfrm>
          <a:off x="2343150" y="98964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0" name="Text Box 3">
          <a:extLst>
            <a:ext uri="{FF2B5EF4-FFF2-40B4-BE49-F238E27FC236}">
              <a16:creationId xmlns:a16="http://schemas.microsoft.com/office/drawing/2014/main" id="{00000000-0008-0000-0000-00000A000000}"/>
            </a:ext>
          </a:extLst>
        </xdr:cNvPr>
        <xdr:cNvSpPr txBox="1">
          <a:spLocks noChangeArrowheads="1"/>
        </xdr:cNvSpPr>
      </xdr:nvSpPr>
      <xdr:spPr bwMode="auto">
        <a:xfrm>
          <a:off x="8458200" y="171831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1" name="Text Box 23">
          <a:extLst>
            <a:ext uri="{FF2B5EF4-FFF2-40B4-BE49-F238E27FC236}">
              <a16:creationId xmlns:a16="http://schemas.microsoft.com/office/drawing/2014/main" id="{00000000-0008-0000-0000-00000B000000}"/>
            </a:ext>
          </a:extLst>
        </xdr:cNvPr>
        <xdr:cNvSpPr txBox="1">
          <a:spLocks noChangeArrowheads="1"/>
        </xdr:cNvSpPr>
      </xdr:nvSpPr>
      <xdr:spPr bwMode="auto">
        <a:xfrm>
          <a:off x="2343150" y="168592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36</xdr:row>
      <xdr:rowOff>0</xdr:rowOff>
    </xdr:from>
    <xdr:ext cx="190500" cy="285750"/>
    <xdr:sp macro="" textlink="">
      <xdr:nvSpPr>
        <xdr:cNvPr id="13" name="Text Box 3">
          <a:extLst>
            <a:ext uri="{FF2B5EF4-FFF2-40B4-BE49-F238E27FC236}">
              <a16:creationId xmlns:a16="http://schemas.microsoft.com/office/drawing/2014/main" id="{00000000-0008-0000-0000-00000D000000}"/>
            </a:ext>
          </a:extLst>
        </xdr:cNvPr>
        <xdr:cNvSpPr txBox="1">
          <a:spLocks noChangeArrowheads="1"/>
        </xdr:cNvSpPr>
      </xdr:nvSpPr>
      <xdr:spPr bwMode="auto">
        <a:xfrm>
          <a:off x="8458200" y="21393150"/>
          <a:ext cx="190500" cy="285750"/>
        </a:xfrm>
        <a:prstGeom prst="rect">
          <a:avLst/>
        </a:prstGeom>
        <a:noFill/>
        <a:ln w="9525">
          <a:noFill/>
          <a:miter lim="800000"/>
          <a:headEnd/>
          <a:tailEnd/>
        </a:ln>
      </xdr:spPr>
    </xdr:sp>
    <xdr:clientData/>
  </xdr:oneCellAnchor>
  <xdr:oneCellAnchor>
    <xdr:from>
      <xdr:col>1</xdr:col>
      <xdr:colOff>3048000</xdr:colOff>
      <xdr:row>34</xdr:row>
      <xdr:rowOff>0</xdr:rowOff>
    </xdr:from>
    <xdr:ext cx="219075" cy="285750"/>
    <xdr:sp macro="" textlink="">
      <xdr:nvSpPr>
        <xdr:cNvPr id="14" name="Text Box 23">
          <a:extLst>
            <a:ext uri="{FF2B5EF4-FFF2-40B4-BE49-F238E27FC236}">
              <a16:creationId xmlns:a16="http://schemas.microsoft.com/office/drawing/2014/main" id="{00000000-0008-0000-0000-00000E000000}"/>
            </a:ext>
          </a:extLst>
        </xdr:cNvPr>
        <xdr:cNvSpPr txBox="1">
          <a:spLocks noChangeArrowheads="1"/>
        </xdr:cNvSpPr>
      </xdr:nvSpPr>
      <xdr:spPr bwMode="auto">
        <a:xfrm>
          <a:off x="2343150" y="210693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33</xdr:row>
      <xdr:rowOff>0</xdr:rowOff>
    </xdr:from>
    <xdr:ext cx="190500" cy="285750"/>
    <xdr:sp macro="" textlink="">
      <xdr:nvSpPr>
        <xdr:cNvPr id="15" name="Text Box 3">
          <a:extLst>
            <a:ext uri="{FF2B5EF4-FFF2-40B4-BE49-F238E27FC236}">
              <a16:creationId xmlns:a16="http://schemas.microsoft.com/office/drawing/2014/main" id="{00000000-0008-0000-0000-00000F000000}"/>
            </a:ext>
          </a:extLst>
        </xdr:cNvPr>
        <xdr:cNvSpPr txBox="1">
          <a:spLocks noChangeArrowheads="1"/>
        </xdr:cNvSpPr>
      </xdr:nvSpPr>
      <xdr:spPr bwMode="auto">
        <a:xfrm>
          <a:off x="8715375" y="9220200"/>
          <a:ext cx="190500" cy="285750"/>
        </a:xfrm>
        <a:prstGeom prst="rect">
          <a:avLst/>
        </a:prstGeom>
        <a:noFill/>
        <a:ln w="9525">
          <a:noFill/>
          <a:miter lim="800000"/>
          <a:headEnd/>
          <a:tailEnd/>
        </a:ln>
      </xdr:spPr>
    </xdr:sp>
    <xdr:clientData/>
  </xdr:oneCellAnchor>
  <xdr:oneCellAnchor>
    <xdr:from>
      <xdr:col>8</xdr:col>
      <xdr:colOff>647700</xdr:colOff>
      <xdr:row>28</xdr:row>
      <xdr:rowOff>0</xdr:rowOff>
    </xdr:from>
    <xdr:ext cx="190500" cy="285750"/>
    <xdr:sp macro="" textlink="">
      <xdr:nvSpPr>
        <xdr:cNvPr id="16" name="Text Box 3">
          <a:extLst>
            <a:ext uri="{FF2B5EF4-FFF2-40B4-BE49-F238E27FC236}">
              <a16:creationId xmlns:a16="http://schemas.microsoft.com/office/drawing/2014/main" id="{00000000-0008-0000-0000-000010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17" name="Text Box 23">
          <a:extLst>
            <a:ext uri="{FF2B5EF4-FFF2-40B4-BE49-F238E27FC236}">
              <a16:creationId xmlns:a16="http://schemas.microsoft.com/office/drawing/2014/main" id="{00000000-0008-0000-0000-000011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18" name="Text Box 3">
          <a:extLst>
            <a:ext uri="{FF2B5EF4-FFF2-40B4-BE49-F238E27FC236}">
              <a16:creationId xmlns:a16="http://schemas.microsoft.com/office/drawing/2014/main" id="{00000000-0008-0000-0000-000012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19" name="Text Box 23">
          <a:extLst>
            <a:ext uri="{FF2B5EF4-FFF2-40B4-BE49-F238E27FC236}">
              <a16:creationId xmlns:a16="http://schemas.microsoft.com/office/drawing/2014/main" id="{00000000-0008-0000-0000-000013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1" name="Text Box 23">
          <a:extLst>
            <a:ext uri="{FF2B5EF4-FFF2-40B4-BE49-F238E27FC236}">
              <a16:creationId xmlns:a16="http://schemas.microsoft.com/office/drawing/2014/main" id="{00000000-0008-0000-0000-000015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3" name="Text Box 23">
          <a:extLst>
            <a:ext uri="{FF2B5EF4-FFF2-40B4-BE49-F238E27FC236}">
              <a16:creationId xmlns:a16="http://schemas.microsoft.com/office/drawing/2014/main" id="{00000000-0008-0000-0000-000017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6" name="Text Box 23">
          <a:extLst>
            <a:ext uri="{FF2B5EF4-FFF2-40B4-BE49-F238E27FC236}">
              <a16:creationId xmlns:a16="http://schemas.microsoft.com/office/drawing/2014/main" id="{00000000-0008-0000-0000-00001A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8" name="Text Box 23">
          <a:extLst>
            <a:ext uri="{FF2B5EF4-FFF2-40B4-BE49-F238E27FC236}">
              <a16:creationId xmlns:a16="http://schemas.microsoft.com/office/drawing/2014/main" id="{00000000-0008-0000-0000-00001C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30" name="Text Box 23">
          <a:extLst>
            <a:ext uri="{FF2B5EF4-FFF2-40B4-BE49-F238E27FC236}">
              <a16:creationId xmlns:a16="http://schemas.microsoft.com/office/drawing/2014/main" id="{00000000-0008-0000-0000-00001E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32" name="Text Box 23">
          <a:extLst>
            <a:ext uri="{FF2B5EF4-FFF2-40B4-BE49-F238E27FC236}">
              <a16:creationId xmlns:a16="http://schemas.microsoft.com/office/drawing/2014/main" id="{00000000-0008-0000-0000-000020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38100</xdr:colOff>
      <xdr:row>32</xdr:row>
      <xdr:rowOff>85725</xdr:rowOff>
    </xdr:from>
    <xdr:ext cx="190500" cy="285750"/>
    <xdr:sp macro="" textlink="">
      <xdr:nvSpPr>
        <xdr:cNvPr id="33" name="Text Box 3">
          <a:extLst>
            <a:ext uri="{FF2B5EF4-FFF2-40B4-BE49-F238E27FC236}">
              <a16:creationId xmlns:a16="http://schemas.microsoft.com/office/drawing/2014/main" id="{00000000-0008-0000-0000-000021000000}"/>
            </a:ext>
          </a:extLst>
        </xdr:cNvPr>
        <xdr:cNvSpPr txBox="1">
          <a:spLocks noChangeArrowheads="1"/>
        </xdr:cNvSpPr>
      </xdr:nvSpPr>
      <xdr:spPr bwMode="auto">
        <a:xfrm>
          <a:off x="11753850" y="3000375"/>
          <a:ext cx="190500" cy="285750"/>
        </a:xfrm>
        <a:prstGeom prst="rect">
          <a:avLst/>
        </a:prstGeom>
        <a:noFill/>
        <a:ln w="9525">
          <a:noFill/>
          <a:miter lim="800000"/>
          <a:headEnd/>
          <a:tailEnd/>
        </a:ln>
      </xdr:spPr>
    </xdr:sp>
    <xdr:clientData/>
  </xdr:oneCellAnchor>
  <xdr:oneCellAnchor>
    <xdr:from>
      <xdr:col>8</xdr:col>
      <xdr:colOff>647700</xdr:colOff>
      <xdr:row>28</xdr:row>
      <xdr:rowOff>0</xdr:rowOff>
    </xdr:from>
    <xdr:ext cx="190500" cy="285750"/>
    <xdr:sp macro="" textlink="">
      <xdr:nvSpPr>
        <xdr:cNvPr id="34" name="Text Box 3">
          <a:extLst>
            <a:ext uri="{FF2B5EF4-FFF2-40B4-BE49-F238E27FC236}">
              <a16:creationId xmlns:a16="http://schemas.microsoft.com/office/drawing/2014/main" id="{00000000-0008-0000-0000-000022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35" name="Text Box 23">
          <a:extLst>
            <a:ext uri="{FF2B5EF4-FFF2-40B4-BE49-F238E27FC236}">
              <a16:creationId xmlns:a16="http://schemas.microsoft.com/office/drawing/2014/main" id="{00000000-0008-0000-0000-000023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36" name="Text Box 3">
          <a:extLst>
            <a:ext uri="{FF2B5EF4-FFF2-40B4-BE49-F238E27FC236}">
              <a16:creationId xmlns:a16="http://schemas.microsoft.com/office/drawing/2014/main" id="{00000000-0008-0000-0000-000024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37" name="Text Box 23">
          <a:extLst>
            <a:ext uri="{FF2B5EF4-FFF2-40B4-BE49-F238E27FC236}">
              <a16:creationId xmlns:a16="http://schemas.microsoft.com/office/drawing/2014/main" id="{00000000-0008-0000-0000-000025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38" name="Text Box 3">
          <a:extLst>
            <a:ext uri="{FF2B5EF4-FFF2-40B4-BE49-F238E27FC236}">
              <a16:creationId xmlns:a16="http://schemas.microsoft.com/office/drawing/2014/main" id="{00000000-0008-0000-0000-000026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39" name="Text Box 23">
          <a:extLst>
            <a:ext uri="{FF2B5EF4-FFF2-40B4-BE49-F238E27FC236}">
              <a16:creationId xmlns:a16="http://schemas.microsoft.com/office/drawing/2014/main" id="{00000000-0008-0000-0000-000027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685800</xdr:colOff>
      <xdr:row>28</xdr:row>
      <xdr:rowOff>0</xdr:rowOff>
    </xdr:from>
    <xdr:ext cx="190500" cy="285750"/>
    <xdr:sp macro="" textlink="">
      <xdr:nvSpPr>
        <xdr:cNvPr id="40" name="Text Box 3">
          <a:extLst>
            <a:ext uri="{FF2B5EF4-FFF2-40B4-BE49-F238E27FC236}">
              <a16:creationId xmlns:a16="http://schemas.microsoft.com/office/drawing/2014/main" id="{00000000-0008-0000-0000-000028000000}"/>
            </a:ext>
          </a:extLst>
        </xdr:cNvPr>
        <xdr:cNvSpPr txBox="1">
          <a:spLocks noChangeArrowheads="1"/>
        </xdr:cNvSpPr>
      </xdr:nvSpPr>
      <xdr:spPr bwMode="auto">
        <a:xfrm>
          <a:off x="9944100" y="218122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41" name="Text Box 23">
          <a:extLst>
            <a:ext uri="{FF2B5EF4-FFF2-40B4-BE49-F238E27FC236}">
              <a16:creationId xmlns:a16="http://schemas.microsoft.com/office/drawing/2014/main" id="{00000000-0008-0000-0000-000029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44" name="Text Box 23">
          <a:extLst>
            <a:ext uri="{FF2B5EF4-FFF2-40B4-BE49-F238E27FC236}">
              <a16:creationId xmlns:a16="http://schemas.microsoft.com/office/drawing/2014/main" id="{00000000-0008-0000-0000-00002C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46" name="Text Box 23">
          <a:extLst>
            <a:ext uri="{FF2B5EF4-FFF2-40B4-BE49-F238E27FC236}">
              <a16:creationId xmlns:a16="http://schemas.microsoft.com/office/drawing/2014/main" id="{00000000-0008-0000-0000-00002E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48" name="Text Box 23">
          <a:extLst>
            <a:ext uri="{FF2B5EF4-FFF2-40B4-BE49-F238E27FC236}">
              <a16:creationId xmlns:a16="http://schemas.microsoft.com/office/drawing/2014/main" id="{00000000-0008-0000-0000-000030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50" name="Text Box 23">
          <a:extLst>
            <a:ext uri="{FF2B5EF4-FFF2-40B4-BE49-F238E27FC236}">
              <a16:creationId xmlns:a16="http://schemas.microsoft.com/office/drawing/2014/main" id="{00000000-0008-0000-0000-000032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18</xdr:col>
      <xdr:colOff>152400</xdr:colOff>
      <xdr:row>8</xdr:row>
      <xdr:rowOff>28575</xdr:rowOff>
    </xdr:from>
    <xdr:ext cx="190500" cy="285750"/>
    <xdr:sp macro="" textlink="">
      <xdr:nvSpPr>
        <xdr:cNvPr id="51" name="Text Box 3">
          <a:extLst>
            <a:ext uri="{FF2B5EF4-FFF2-40B4-BE49-F238E27FC236}">
              <a16:creationId xmlns:a16="http://schemas.microsoft.com/office/drawing/2014/main" id="{00000000-0008-0000-0000-000033000000}"/>
            </a:ext>
          </a:extLst>
        </xdr:cNvPr>
        <xdr:cNvSpPr txBox="1">
          <a:spLocks noChangeArrowheads="1"/>
        </xdr:cNvSpPr>
      </xdr:nvSpPr>
      <xdr:spPr bwMode="auto">
        <a:xfrm>
          <a:off x="11953875" y="1323975"/>
          <a:ext cx="190500" cy="285750"/>
        </a:xfrm>
        <a:prstGeom prst="rect">
          <a:avLst/>
        </a:prstGeom>
        <a:noFill/>
        <a:ln w="9525">
          <a:noFill/>
          <a:miter lim="800000"/>
          <a:headEnd/>
          <a:tailEnd/>
        </a:ln>
      </xdr:spPr>
    </xdr:sp>
    <xdr:clientData/>
  </xdr:oneCellAnchor>
  <xdr:oneCellAnchor>
    <xdr:from>
      <xdr:col>8</xdr:col>
      <xdr:colOff>647700</xdr:colOff>
      <xdr:row>28</xdr:row>
      <xdr:rowOff>0</xdr:rowOff>
    </xdr:from>
    <xdr:ext cx="190500" cy="285750"/>
    <xdr:sp macro="" textlink="">
      <xdr:nvSpPr>
        <xdr:cNvPr id="52" name="Text Box 3">
          <a:extLst>
            <a:ext uri="{FF2B5EF4-FFF2-40B4-BE49-F238E27FC236}">
              <a16:creationId xmlns:a16="http://schemas.microsoft.com/office/drawing/2014/main" id="{00000000-0008-0000-0000-000034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53" name="Text Box 23">
          <a:extLst>
            <a:ext uri="{FF2B5EF4-FFF2-40B4-BE49-F238E27FC236}">
              <a16:creationId xmlns:a16="http://schemas.microsoft.com/office/drawing/2014/main" id="{00000000-0008-0000-0000-000035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54" name="Text Box 3">
          <a:extLst>
            <a:ext uri="{FF2B5EF4-FFF2-40B4-BE49-F238E27FC236}">
              <a16:creationId xmlns:a16="http://schemas.microsoft.com/office/drawing/2014/main" id="{00000000-0008-0000-0000-000036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55" name="Text Box 23">
          <a:extLst>
            <a:ext uri="{FF2B5EF4-FFF2-40B4-BE49-F238E27FC236}">
              <a16:creationId xmlns:a16="http://schemas.microsoft.com/office/drawing/2014/main" id="{00000000-0008-0000-0000-000037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56" name="Text Box 3">
          <a:extLst>
            <a:ext uri="{FF2B5EF4-FFF2-40B4-BE49-F238E27FC236}">
              <a16:creationId xmlns:a16="http://schemas.microsoft.com/office/drawing/2014/main" id="{00000000-0008-0000-0000-000038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57" name="Text Box 23">
          <a:extLst>
            <a:ext uri="{FF2B5EF4-FFF2-40B4-BE49-F238E27FC236}">
              <a16:creationId xmlns:a16="http://schemas.microsoft.com/office/drawing/2014/main" id="{00000000-0008-0000-0000-000039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58" name="Text Box 3">
          <a:extLst>
            <a:ext uri="{FF2B5EF4-FFF2-40B4-BE49-F238E27FC236}">
              <a16:creationId xmlns:a16="http://schemas.microsoft.com/office/drawing/2014/main" id="{00000000-0008-0000-0000-00003A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59" name="Text Box 23">
          <a:extLst>
            <a:ext uri="{FF2B5EF4-FFF2-40B4-BE49-F238E27FC236}">
              <a16:creationId xmlns:a16="http://schemas.microsoft.com/office/drawing/2014/main" id="{00000000-0008-0000-0000-00003B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61" name="Text Box 3">
          <a:extLst>
            <a:ext uri="{FF2B5EF4-FFF2-40B4-BE49-F238E27FC236}">
              <a16:creationId xmlns:a16="http://schemas.microsoft.com/office/drawing/2014/main" id="{00000000-0008-0000-0000-00003D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62" name="Text Box 23">
          <a:extLst>
            <a:ext uri="{FF2B5EF4-FFF2-40B4-BE49-F238E27FC236}">
              <a16:creationId xmlns:a16="http://schemas.microsoft.com/office/drawing/2014/main" id="{00000000-0008-0000-0000-00003E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63" name="Text Box 3">
          <a:extLst>
            <a:ext uri="{FF2B5EF4-FFF2-40B4-BE49-F238E27FC236}">
              <a16:creationId xmlns:a16="http://schemas.microsoft.com/office/drawing/2014/main" id="{00000000-0008-0000-0000-00003F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64" name="Text Box 23">
          <a:extLst>
            <a:ext uri="{FF2B5EF4-FFF2-40B4-BE49-F238E27FC236}">
              <a16:creationId xmlns:a16="http://schemas.microsoft.com/office/drawing/2014/main" id="{00000000-0008-0000-0000-000040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65" name="Text Box 3">
          <a:extLst>
            <a:ext uri="{FF2B5EF4-FFF2-40B4-BE49-F238E27FC236}">
              <a16:creationId xmlns:a16="http://schemas.microsoft.com/office/drawing/2014/main" id="{00000000-0008-0000-0000-000041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66" name="Text Box 23">
          <a:extLst>
            <a:ext uri="{FF2B5EF4-FFF2-40B4-BE49-F238E27FC236}">
              <a16:creationId xmlns:a16="http://schemas.microsoft.com/office/drawing/2014/main" id="{00000000-0008-0000-0000-000042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67" name="Text Box 3">
          <a:extLst>
            <a:ext uri="{FF2B5EF4-FFF2-40B4-BE49-F238E27FC236}">
              <a16:creationId xmlns:a16="http://schemas.microsoft.com/office/drawing/2014/main" id="{00000000-0008-0000-0000-000043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68" name="Text Box 23">
          <a:extLst>
            <a:ext uri="{FF2B5EF4-FFF2-40B4-BE49-F238E27FC236}">
              <a16:creationId xmlns:a16="http://schemas.microsoft.com/office/drawing/2014/main" id="{00000000-0008-0000-0000-000044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70" name="Text Box 3">
          <a:extLst>
            <a:ext uri="{FF2B5EF4-FFF2-40B4-BE49-F238E27FC236}">
              <a16:creationId xmlns:a16="http://schemas.microsoft.com/office/drawing/2014/main" id="{00000000-0008-0000-0000-000046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71" name="Text Box 23">
          <a:extLst>
            <a:ext uri="{FF2B5EF4-FFF2-40B4-BE49-F238E27FC236}">
              <a16:creationId xmlns:a16="http://schemas.microsoft.com/office/drawing/2014/main" id="{00000000-0008-0000-0000-000047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72" name="Text Box 3">
          <a:extLst>
            <a:ext uri="{FF2B5EF4-FFF2-40B4-BE49-F238E27FC236}">
              <a16:creationId xmlns:a16="http://schemas.microsoft.com/office/drawing/2014/main" id="{00000000-0008-0000-0000-000048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73" name="Text Box 23">
          <a:extLst>
            <a:ext uri="{FF2B5EF4-FFF2-40B4-BE49-F238E27FC236}">
              <a16:creationId xmlns:a16="http://schemas.microsoft.com/office/drawing/2014/main" id="{00000000-0008-0000-0000-000049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74" name="Text Box 3">
          <a:extLst>
            <a:ext uri="{FF2B5EF4-FFF2-40B4-BE49-F238E27FC236}">
              <a16:creationId xmlns:a16="http://schemas.microsoft.com/office/drawing/2014/main" id="{00000000-0008-0000-0000-00004A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75" name="Text Box 23">
          <a:extLst>
            <a:ext uri="{FF2B5EF4-FFF2-40B4-BE49-F238E27FC236}">
              <a16:creationId xmlns:a16="http://schemas.microsoft.com/office/drawing/2014/main" id="{00000000-0008-0000-0000-00004B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76" name="Text Box 3">
          <a:extLst>
            <a:ext uri="{FF2B5EF4-FFF2-40B4-BE49-F238E27FC236}">
              <a16:creationId xmlns:a16="http://schemas.microsoft.com/office/drawing/2014/main" id="{00000000-0008-0000-0000-00004C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77" name="Text Box 23">
          <a:extLst>
            <a:ext uri="{FF2B5EF4-FFF2-40B4-BE49-F238E27FC236}">
              <a16:creationId xmlns:a16="http://schemas.microsoft.com/office/drawing/2014/main" id="{00000000-0008-0000-0000-00004D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29</xdr:row>
      <xdr:rowOff>0</xdr:rowOff>
    </xdr:from>
    <xdr:ext cx="190500" cy="285750"/>
    <xdr:sp macro="" textlink="">
      <xdr:nvSpPr>
        <xdr:cNvPr id="78" name="Text Box 3">
          <a:extLst>
            <a:ext uri="{FF2B5EF4-FFF2-40B4-BE49-F238E27FC236}">
              <a16:creationId xmlns:a16="http://schemas.microsoft.com/office/drawing/2014/main" id="{00000000-0008-0000-0000-00004E000000}"/>
            </a:ext>
          </a:extLst>
        </xdr:cNvPr>
        <xdr:cNvSpPr txBox="1">
          <a:spLocks noChangeArrowheads="1"/>
        </xdr:cNvSpPr>
      </xdr:nvSpPr>
      <xdr:spPr bwMode="auto">
        <a:xfrm>
          <a:off x="7258050" y="3562350"/>
          <a:ext cx="190500" cy="285750"/>
        </a:xfrm>
        <a:prstGeom prst="rect">
          <a:avLst/>
        </a:prstGeom>
        <a:noFill/>
        <a:ln w="9525">
          <a:noFill/>
          <a:miter lim="800000"/>
          <a:headEnd/>
          <a:tailEnd/>
        </a:ln>
      </xdr:spPr>
    </xdr:sp>
    <xdr:clientData/>
  </xdr:oneCellAnchor>
  <xdr:oneCellAnchor>
    <xdr:from>
      <xdr:col>8</xdr:col>
      <xdr:colOff>647700</xdr:colOff>
      <xdr:row>30</xdr:row>
      <xdr:rowOff>0</xdr:rowOff>
    </xdr:from>
    <xdr:ext cx="190500" cy="285750"/>
    <xdr:sp macro="" textlink="">
      <xdr:nvSpPr>
        <xdr:cNvPr id="79" name="Text Box 3">
          <a:extLst>
            <a:ext uri="{FF2B5EF4-FFF2-40B4-BE49-F238E27FC236}">
              <a16:creationId xmlns:a16="http://schemas.microsoft.com/office/drawing/2014/main" id="{00000000-0008-0000-0000-00004F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80" name="Text Box 23">
          <a:extLst>
            <a:ext uri="{FF2B5EF4-FFF2-40B4-BE49-F238E27FC236}">
              <a16:creationId xmlns:a16="http://schemas.microsoft.com/office/drawing/2014/main" id="{00000000-0008-0000-0000-000050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30</xdr:row>
      <xdr:rowOff>0</xdr:rowOff>
    </xdr:from>
    <xdr:ext cx="190500" cy="285750"/>
    <xdr:sp macro="" textlink="">
      <xdr:nvSpPr>
        <xdr:cNvPr id="81" name="Text Box 3">
          <a:extLst>
            <a:ext uri="{FF2B5EF4-FFF2-40B4-BE49-F238E27FC236}">
              <a16:creationId xmlns:a16="http://schemas.microsoft.com/office/drawing/2014/main" id="{00000000-0008-0000-0000-000051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82" name="Text Box 23">
          <a:extLst>
            <a:ext uri="{FF2B5EF4-FFF2-40B4-BE49-F238E27FC236}">
              <a16:creationId xmlns:a16="http://schemas.microsoft.com/office/drawing/2014/main" id="{00000000-0008-0000-0000-000052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30</xdr:row>
      <xdr:rowOff>0</xdr:rowOff>
    </xdr:from>
    <xdr:ext cx="190500" cy="285750"/>
    <xdr:sp macro="" textlink="">
      <xdr:nvSpPr>
        <xdr:cNvPr id="83" name="Text Box 3">
          <a:extLst>
            <a:ext uri="{FF2B5EF4-FFF2-40B4-BE49-F238E27FC236}">
              <a16:creationId xmlns:a16="http://schemas.microsoft.com/office/drawing/2014/main" id="{00000000-0008-0000-0000-000053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84" name="Text Box 23">
          <a:extLst>
            <a:ext uri="{FF2B5EF4-FFF2-40B4-BE49-F238E27FC236}">
              <a16:creationId xmlns:a16="http://schemas.microsoft.com/office/drawing/2014/main" id="{00000000-0008-0000-0000-000054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30</xdr:row>
      <xdr:rowOff>0</xdr:rowOff>
    </xdr:from>
    <xdr:ext cx="190500" cy="285750"/>
    <xdr:sp macro="" textlink="">
      <xdr:nvSpPr>
        <xdr:cNvPr id="85" name="Text Box 3">
          <a:extLst>
            <a:ext uri="{FF2B5EF4-FFF2-40B4-BE49-F238E27FC236}">
              <a16:creationId xmlns:a16="http://schemas.microsoft.com/office/drawing/2014/main" id="{00000000-0008-0000-0000-000055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86" name="Text Box 23">
          <a:extLst>
            <a:ext uri="{FF2B5EF4-FFF2-40B4-BE49-F238E27FC236}">
              <a16:creationId xmlns:a16="http://schemas.microsoft.com/office/drawing/2014/main" id="{00000000-0008-0000-0000-000056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30</xdr:row>
      <xdr:rowOff>0</xdr:rowOff>
    </xdr:from>
    <xdr:ext cx="190500" cy="285750"/>
    <xdr:sp macro="" textlink="">
      <xdr:nvSpPr>
        <xdr:cNvPr id="87" name="Text Box 3">
          <a:extLst>
            <a:ext uri="{FF2B5EF4-FFF2-40B4-BE49-F238E27FC236}">
              <a16:creationId xmlns:a16="http://schemas.microsoft.com/office/drawing/2014/main" id="{00000000-0008-0000-0000-000057000000}"/>
            </a:ext>
          </a:extLst>
        </xdr:cNvPr>
        <xdr:cNvSpPr txBox="1">
          <a:spLocks noChangeArrowheads="1"/>
        </xdr:cNvSpPr>
      </xdr:nvSpPr>
      <xdr:spPr bwMode="auto">
        <a:xfrm>
          <a:off x="7258050" y="3562350"/>
          <a:ext cx="190500" cy="285750"/>
        </a:xfrm>
        <a:prstGeom prst="rect">
          <a:avLst/>
        </a:prstGeom>
        <a:noFill/>
        <a:ln w="9525">
          <a:noFill/>
          <a:miter lim="800000"/>
          <a:headEnd/>
          <a:tailEnd/>
        </a:ln>
      </xdr:spPr>
    </xdr:sp>
    <xdr:clientData/>
  </xdr:oneCellAnchor>
  <xdr:oneCellAnchor>
    <xdr:from>
      <xdr:col>8</xdr:col>
      <xdr:colOff>647700</xdr:colOff>
      <xdr:row>31</xdr:row>
      <xdr:rowOff>0</xdr:rowOff>
    </xdr:from>
    <xdr:ext cx="190500" cy="285750"/>
    <xdr:sp macro="" textlink="">
      <xdr:nvSpPr>
        <xdr:cNvPr id="88" name="Text Box 3">
          <a:extLst>
            <a:ext uri="{FF2B5EF4-FFF2-40B4-BE49-F238E27FC236}">
              <a16:creationId xmlns:a16="http://schemas.microsoft.com/office/drawing/2014/main" id="{00000000-0008-0000-0000-000058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31</xdr:row>
      <xdr:rowOff>0</xdr:rowOff>
    </xdr:from>
    <xdr:ext cx="219075" cy="285750"/>
    <xdr:sp macro="" textlink="">
      <xdr:nvSpPr>
        <xdr:cNvPr id="89" name="Text Box 23">
          <a:extLst>
            <a:ext uri="{FF2B5EF4-FFF2-40B4-BE49-F238E27FC236}">
              <a16:creationId xmlns:a16="http://schemas.microsoft.com/office/drawing/2014/main" id="{00000000-0008-0000-0000-000059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31</xdr:row>
      <xdr:rowOff>0</xdr:rowOff>
    </xdr:from>
    <xdr:ext cx="190500" cy="285750"/>
    <xdr:sp macro="" textlink="">
      <xdr:nvSpPr>
        <xdr:cNvPr id="90" name="Text Box 3">
          <a:extLst>
            <a:ext uri="{FF2B5EF4-FFF2-40B4-BE49-F238E27FC236}">
              <a16:creationId xmlns:a16="http://schemas.microsoft.com/office/drawing/2014/main" id="{00000000-0008-0000-0000-00005A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31</xdr:row>
      <xdr:rowOff>0</xdr:rowOff>
    </xdr:from>
    <xdr:ext cx="219075" cy="285750"/>
    <xdr:sp macro="" textlink="">
      <xdr:nvSpPr>
        <xdr:cNvPr id="91" name="Text Box 23">
          <a:extLst>
            <a:ext uri="{FF2B5EF4-FFF2-40B4-BE49-F238E27FC236}">
              <a16:creationId xmlns:a16="http://schemas.microsoft.com/office/drawing/2014/main" id="{00000000-0008-0000-0000-00005B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31</xdr:row>
      <xdr:rowOff>0</xdr:rowOff>
    </xdr:from>
    <xdr:ext cx="190500" cy="285750"/>
    <xdr:sp macro="" textlink="">
      <xdr:nvSpPr>
        <xdr:cNvPr id="92" name="Text Box 3">
          <a:extLst>
            <a:ext uri="{FF2B5EF4-FFF2-40B4-BE49-F238E27FC236}">
              <a16:creationId xmlns:a16="http://schemas.microsoft.com/office/drawing/2014/main" id="{00000000-0008-0000-0000-00005C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31</xdr:row>
      <xdr:rowOff>0</xdr:rowOff>
    </xdr:from>
    <xdr:ext cx="219075" cy="285750"/>
    <xdr:sp macro="" textlink="">
      <xdr:nvSpPr>
        <xdr:cNvPr id="93" name="Text Box 23">
          <a:extLst>
            <a:ext uri="{FF2B5EF4-FFF2-40B4-BE49-F238E27FC236}">
              <a16:creationId xmlns:a16="http://schemas.microsoft.com/office/drawing/2014/main" id="{00000000-0008-0000-0000-00005D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31</xdr:row>
      <xdr:rowOff>0</xdr:rowOff>
    </xdr:from>
    <xdr:ext cx="219075" cy="285750"/>
    <xdr:sp macro="" textlink="">
      <xdr:nvSpPr>
        <xdr:cNvPr id="95" name="Text Box 23">
          <a:extLst>
            <a:ext uri="{FF2B5EF4-FFF2-40B4-BE49-F238E27FC236}">
              <a16:creationId xmlns:a16="http://schemas.microsoft.com/office/drawing/2014/main" id="{00000000-0008-0000-0000-00005F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31</xdr:row>
      <xdr:rowOff>0</xdr:rowOff>
    </xdr:from>
    <xdr:ext cx="190500" cy="285750"/>
    <xdr:sp macro="" textlink="">
      <xdr:nvSpPr>
        <xdr:cNvPr id="96" name="Text Box 3">
          <a:extLst>
            <a:ext uri="{FF2B5EF4-FFF2-40B4-BE49-F238E27FC236}">
              <a16:creationId xmlns:a16="http://schemas.microsoft.com/office/drawing/2014/main" id="{00000000-0008-0000-0000-000060000000}"/>
            </a:ext>
          </a:extLst>
        </xdr:cNvPr>
        <xdr:cNvSpPr txBox="1">
          <a:spLocks noChangeArrowheads="1"/>
        </xdr:cNvSpPr>
      </xdr:nvSpPr>
      <xdr:spPr bwMode="auto">
        <a:xfrm>
          <a:off x="7258050" y="3562350"/>
          <a:ext cx="190500" cy="285750"/>
        </a:xfrm>
        <a:prstGeom prst="rect">
          <a:avLst/>
        </a:prstGeom>
        <a:noFill/>
        <a:ln w="9525">
          <a:noFill/>
          <a:miter lim="800000"/>
          <a:headEnd/>
          <a:tailEnd/>
        </a:ln>
      </xdr:spPr>
    </xdr:sp>
    <xdr:clientData/>
  </xdr:oneCellAnchor>
  <xdr:oneCellAnchor>
    <xdr:from>
      <xdr:col>8</xdr:col>
      <xdr:colOff>647700</xdr:colOff>
      <xdr:row>32</xdr:row>
      <xdr:rowOff>0</xdr:rowOff>
    </xdr:from>
    <xdr:ext cx="190500" cy="285750"/>
    <xdr:sp macro="" textlink="">
      <xdr:nvSpPr>
        <xdr:cNvPr id="97" name="Text Box 3">
          <a:extLst>
            <a:ext uri="{FF2B5EF4-FFF2-40B4-BE49-F238E27FC236}">
              <a16:creationId xmlns:a16="http://schemas.microsoft.com/office/drawing/2014/main" id="{00000000-0008-0000-0000-000061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98" name="Text Box 23">
          <a:extLst>
            <a:ext uri="{FF2B5EF4-FFF2-40B4-BE49-F238E27FC236}">
              <a16:creationId xmlns:a16="http://schemas.microsoft.com/office/drawing/2014/main" id="{00000000-0008-0000-0000-000062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32</xdr:row>
      <xdr:rowOff>0</xdr:rowOff>
    </xdr:from>
    <xdr:ext cx="190500" cy="285750"/>
    <xdr:sp macro="" textlink="">
      <xdr:nvSpPr>
        <xdr:cNvPr id="99" name="Text Box 3">
          <a:extLst>
            <a:ext uri="{FF2B5EF4-FFF2-40B4-BE49-F238E27FC236}">
              <a16:creationId xmlns:a16="http://schemas.microsoft.com/office/drawing/2014/main" id="{00000000-0008-0000-0000-000063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100" name="Text Box 23">
          <a:extLst>
            <a:ext uri="{FF2B5EF4-FFF2-40B4-BE49-F238E27FC236}">
              <a16:creationId xmlns:a16="http://schemas.microsoft.com/office/drawing/2014/main" id="{00000000-0008-0000-0000-000064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32</xdr:row>
      <xdr:rowOff>0</xdr:rowOff>
    </xdr:from>
    <xdr:ext cx="190500" cy="285750"/>
    <xdr:sp macro="" textlink="">
      <xdr:nvSpPr>
        <xdr:cNvPr id="101" name="Text Box 3">
          <a:extLst>
            <a:ext uri="{FF2B5EF4-FFF2-40B4-BE49-F238E27FC236}">
              <a16:creationId xmlns:a16="http://schemas.microsoft.com/office/drawing/2014/main" id="{00000000-0008-0000-0000-000065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102" name="Text Box 23">
          <a:extLst>
            <a:ext uri="{FF2B5EF4-FFF2-40B4-BE49-F238E27FC236}">
              <a16:creationId xmlns:a16="http://schemas.microsoft.com/office/drawing/2014/main" id="{00000000-0008-0000-0000-000066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32</xdr:row>
      <xdr:rowOff>0</xdr:rowOff>
    </xdr:from>
    <xdr:ext cx="190500" cy="285750"/>
    <xdr:sp macro="" textlink="">
      <xdr:nvSpPr>
        <xdr:cNvPr id="103" name="Text Box 3">
          <a:extLst>
            <a:ext uri="{FF2B5EF4-FFF2-40B4-BE49-F238E27FC236}">
              <a16:creationId xmlns:a16="http://schemas.microsoft.com/office/drawing/2014/main" id="{00000000-0008-0000-0000-000067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104" name="Text Box 23">
          <a:extLst>
            <a:ext uri="{FF2B5EF4-FFF2-40B4-BE49-F238E27FC236}">
              <a16:creationId xmlns:a16="http://schemas.microsoft.com/office/drawing/2014/main" id="{00000000-0008-0000-0000-000068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32</xdr:row>
      <xdr:rowOff>0</xdr:rowOff>
    </xdr:from>
    <xdr:ext cx="190500" cy="285750"/>
    <xdr:sp macro="" textlink="">
      <xdr:nvSpPr>
        <xdr:cNvPr id="105" name="Text Box 3">
          <a:extLst>
            <a:ext uri="{FF2B5EF4-FFF2-40B4-BE49-F238E27FC236}">
              <a16:creationId xmlns:a16="http://schemas.microsoft.com/office/drawing/2014/main" id="{00000000-0008-0000-0000-000069000000}"/>
            </a:ext>
          </a:extLst>
        </xdr:cNvPr>
        <xdr:cNvSpPr txBox="1">
          <a:spLocks noChangeArrowheads="1"/>
        </xdr:cNvSpPr>
      </xdr:nvSpPr>
      <xdr:spPr bwMode="auto">
        <a:xfrm>
          <a:off x="725805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06" name="Text Box 3">
          <a:extLst>
            <a:ext uri="{FF2B5EF4-FFF2-40B4-BE49-F238E27FC236}">
              <a16:creationId xmlns:a16="http://schemas.microsoft.com/office/drawing/2014/main" id="{00000000-0008-0000-0000-00006A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07" name="Text Box 23">
          <a:extLst>
            <a:ext uri="{FF2B5EF4-FFF2-40B4-BE49-F238E27FC236}">
              <a16:creationId xmlns:a16="http://schemas.microsoft.com/office/drawing/2014/main" id="{00000000-0008-0000-0000-00006B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08" name="Text Box 3">
          <a:extLst>
            <a:ext uri="{FF2B5EF4-FFF2-40B4-BE49-F238E27FC236}">
              <a16:creationId xmlns:a16="http://schemas.microsoft.com/office/drawing/2014/main" id="{00000000-0008-0000-0000-00006C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09" name="Text Box 23">
          <a:extLst>
            <a:ext uri="{FF2B5EF4-FFF2-40B4-BE49-F238E27FC236}">
              <a16:creationId xmlns:a16="http://schemas.microsoft.com/office/drawing/2014/main" id="{00000000-0008-0000-0000-00006D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10" name="Text Box 3">
          <a:extLst>
            <a:ext uri="{FF2B5EF4-FFF2-40B4-BE49-F238E27FC236}">
              <a16:creationId xmlns:a16="http://schemas.microsoft.com/office/drawing/2014/main" id="{00000000-0008-0000-0000-00006E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11" name="Text Box 23">
          <a:extLst>
            <a:ext uri="{FF2B5EF4-FFF2-40B4-BE49-F238E27FC236}">
              <a16:creationId xmlns:a16="http://schemas.microsoft.com/office/drawing/2014/main" id="{00000000-0008-0000-0000-00006F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12" name="Text Box 3">
          <a:extLst>
            <a:ext uri="{FF2B5EF4-FFF2-40B4-BE49-F238E27FC236}">
              <a16:creationId xmlns:a16="http://schemas.microsoft.com/office/drawing/2014/main" id="{00000000-0008-0000-0000-000070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13" name="Text Box 23">
          <a:extLst>
            <a:ext uri="{FF2B5EF4-FFF2-40B4-BE49-F238E27FC236}">
              <a16:creationId xmlns:a16="http://schemas.microsoft.com/office/drawing/2014/main" id="{00000000-0008-0000-0000-000071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257175</xdr:colOff>
      <xdr:row>33</xdr:row>
      <xdr:rowOff>0</xdr:rowOff>
    </xdr:from>
    <xdr:ext cx="190500" cy="285750"/>
    <xdr:sp macro="" textlink="">
      <xdr:nvSpPr>
        <xdr:cNvPr id="114" name="Text Box 3">
          <a:extLst>
            <a:ext uri="{FF2B5EF4-FFF2-40B4-BE49-F238E27FC236}">
              <a16:creationId xmlns:a16="http://schemas.microsoft.com/office/drawing/2014/main" id="{00000000-0008-0000-0000-000072000000}"/>
            </a:ext>
          </a:extLst>
        </xdr:cNvPr>
        <xdr:cNvSpPr txBox="1">
          <a:spLocks noChangeArrowheads="1"/>
        </xdr:cNvSpPr>
      </xdr:nvSpPr>
      <xdr:spPr bwMode="auto">
        <a:xfrm>
          <a:off x="10334625" y="31623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5" name="Text Box 3">
          <a:extLst>
            <a:ext uri="{FF2B5EF4-FFF2-40B4-BE49-F238E27FC236}">
              <a16:creationId xmlns:a16="http://schemas.microsoft.com/office/drawing/2014/main" id="{00000000-0008-0000-0000-000073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16" name="Text Box 23">
          <a:extLst>
            <a:ext uri="{FF2B5EF4-FFF2-40B4-BE49-F238E27FC236}">
              <a16:creationId xmlns:a16="http://schemas.microsoft.com/office/drawing/2014/main" id="{00000000-0008-0000-0000-000074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17" name="Text Box 3">
          <a:extLst>
            <a:ext uri="{FF2B5EF4-FFF2-40B4-BE49-F238E27FC236}">
              <a16:creationId xmlns:a16="http://schemas.microsoft.com/office/drawing/2014/main" id="{00000000-0008-0000-0000-000075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18" name="Text Box 23">
          <a:extLst>
            <a:ext uri="{FF2B5EF4-FFF2-40B4-BE49-F238E27FC236}">
              <a16:creationId xmlns:a16="http://schemas.microsoft.com/office/drawing/2014/main" id="{00000000-0008-0000-0000-000076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19" name="Text Box 3">
          <a:extLst>
            <a:ext uri="{FF2B5EF4-FFF2-40B4-BE49-F238E27FC236}">
              <a16:creationId xmlns:a16="http://schemas.microsoft.com/office/drawing/2014/main" id="{00000000-0008-0000-0000-000077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20" name="Text Box 23">
          <a:extLst>
            <a:ext uri="{FF2B5EF4-FFF2-40B4-BE49-F238E27FC236}">
              <a16:creationId xmlns:a16="http://schemas.microsoft.com/office/drawing/2014/main" id="{00000000-0008-0000-0000-000078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33</xdr:row>
      <xdr:rowOff>0</xdr:rowOff>
    </xdr:from>
    <xdr:ext cx="219075" cy="285750"/>
    <xdr:sp macro="" textlink="">
      <xdr:nvSpPr>
        <xdr:cNvPr id="122" name="Text Box 23">
          <a:extLst>
            <a:ext uri="{FF2B5EF4-FFF2-40B4-BE49-F238E27FC236}">
              <a16:creationId xmlns:a16="http://schemas.microsoft.com/office/drawing/2014/main" id="{00000000-0008-0000-0000-00007A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33</xdr:row>
      <xdr:rowOff>0</xdr:rowOff>
    </xdr:from>
    <xdr:ext cx="190500" cy="285750"/>
    <xdr:sp macro="" textlink="">
      <xdr:nvSpPr>
        <xdr:cNvPr id="123" name="Text Box 3">
          <a:extLst>
            <a:ext uri="{FF2B5EF4-FFF2-40B4-BE49-F238E27FC236}">
              <a16:creationId xmlns:a16="http://schemas.microsoft.com/office/drawing/2014/main" id="{00000000-0008-0000-0000-00007B000000}"/>
            </a:ext>
          </a:extLst>
        </xdr:cNvPr>
        <xdr:cNvSpPr txBox="1">
          <a:spLocks noChangeArrowheads="1"/>
        </xdr:cNvSpPr>
      </xdr:nvSpPr>
      <xdr:spPr bwMode="auto">
        <a:xfrm>
          <a:off x="725805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4" name="Text Box 3">
          <a:extLst>
            <a:ext uri="{FF2B5EF4-FFF2-40B4-BE49-F238E27FC236}">
              <a16:creationId xmlns:a16="http://schemas.microsoft.com/office/drawing/2014/main" id="{00000000-0008-0000-0000-00007C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25" name="Text Box 23">
          <a:extLst>
            <a:ext uri="{FF2B5EF4-FFF2-40B4-BE49-F238E27FC236}">
              <a16:creationId xmlns:a16="http://schemas.microsoft.com/office/drawing/2014/main" id="{00000000-0008-0000-0000-00007D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26" name="Text Box 3">
          <a:extLst>
            <a:ext uri="{FF2B5EF4-FFF2-40B4-BE49-F238E27FC236}">
              <a16:creationId xmlns:a16="http://schemas.microsoft.com/office/drawing/2014/main" id="{00000000-0008-0000-0000-00007E000000}"/>
            </a:ext>
          </a:extLst>
        </xdr:cNvPr>
        <xdr:cNvSpPr txBox="1">
          <a:spLocks noChangeArrowheads="1"/>
        </xdr:cNvSpPr>
      </xdr:nvSpPr>
      <xdr:spPr bwMode="auto">
        <a:xfrm>
          <a:off x="7086600" y="356235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27" name="Text Box 23">
          <a:extLst>
            <a:ext uri="{FF2B5EF4-FFF2-40B4-BE49-F238E27FC236}">
              <a16:creationId xmlns:a16="http://schemas.microsoft.com/office/drawing/2014/main" id="{00000000-0008-0000-0000-00007F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33</xdr:row>
      <xdr:rowOff>0</xdr:rowOff>
    </xdr:from>
    <xdr:ext cx="219075" cy="285750"/>
    <xdr:sp macro="" textlink="">
      <xdr:nvSpPr>
        <xdr:cNvPr id="129" name="Text Box 23">
          <a:extLst>
            <a:ext uri="{FF2B5EF4-FFF2-40B4-BE49-F238E27FC236}">
              <a16:creationId xmlns:a16="http://schemas.microsoft.com/office/drawing/2014/main" id="{00000000-0008-0000-0000-000081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33</xdr:row>
      <xdr:rowOff>0</xdr:rowOff>
    </xdr:from>
    <xdr:ext cx="219075" cy="285750"/>
    <xdr:sp macro="" textlink="">
      <xdr:nvSpPr>
        <xdr:cNvPr id="131" name="Text Box 23">
          <a:extLst>
            <a:ext uri="{FF2B5EF4-FFF2-40B4-BE49-F238E27FC236}">
              <a16:creationId xmlns:a16="http://schemas.microsoft.com/office/drawing/2014/main" id="{00000000-0008-0000-0000-000083000000}"/>
            </a:ext>
          </a:extLst>
        </xdr:cNvPr>
        <xdr:cNvSpPr txBox="1">
          <a:spLocks noChangeArrowheads="1"/>
        </xdr:cNvSpPr>
      </xdr:nvSpPr>
      <xdr:spPr bwMode="auto">
        <a:xfrm>
          <a:off x="1847850" y="35623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33" name="Text Box 3">
          <a:extLst>
            <a:ext uri="{FF2B5EF4-FFF2-40B4-BE49-F238E27FC236}">
              <a16:creationId xmlns:a16="http://schemas.microsoft.com/office/drawing/2014/main" id="{00000000-0008-0000-0000-000085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4" name="Text Box 3">
          <a:extLst>
            <a:ext uri="{FF2B5EF4-FFF2-40B4-BE49-F238E27FC236}">
              <a16:creationId xmlns:a16="http://schemas.microsoft.com/office/drawing/2014/main" id="{00000000-0008-0000-0000-000086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5" name="Text Box 3">
          <a:extLst>
            <a:ext uri="{FF2B5EF4-FFF2-40B4-BE49-F238E27FC236}">
              <a16:creationId xmlns:a16="http://schemas.microsoft.com/office/drawing/2014/main" id="{00000000-0008-0000-0000-000087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6" name="Text Box 3">
          <a:extLst>
            <a:ext uri="{FF2B5EF4-FFF2-40B4-BE49-F238E27FC236}">
              <a16:creationId xmlns:a16="http://schemas.microsoft.com/office/drawing/2014/main" id="{00000000-0008-0000-0000-000088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7" name="Text Box 3">
          <a:extLst>
            <a:ext uri="{FF2B5EF4-FFF2-40B4-BE49-F238E27FC236}">
              <a16:creationId xmlns:a16="http://schemas.microsoft.com/office/drawing/2014/main" id="{00000000-0008-0000-0000-000089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8" name="Text Box 3">
          <a:extLst>
            <a:ext uri="{FF2B5EF4-FFF2-40B4-BE49-F238E27FC236}">
              <a16:creationId xmlns:a16="http://schemas.microsoft.com/office/drawing/2014/main" id="{00000000-0008-0000-0000-00008A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9" name="Text Box 3">
          <a:extLst>
            <a:ext uri="{FF2B5EF4-FFF2-40B4-BE49-F238E27FC236}">
              <a16:creationId xmlns:a16="http://schemas.microsoft.com/office/drawing/2014/main" id="{00000000-0008-0000-0000-00008B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0" name="Text Box 3">
          <a:extLst>
            <a:ext uri="{FF2B5EF4-FFF2-40B4-BE49-F238E27FC236}">
              <a16:creationId xmlns:a16="http://schemas.microsoft.com/office/drawing/2014/main" id="{00000000-0008-0000-0000-00008C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1" name="Text Box 3">
          <a:extLst>
            <a:ext uri="{FF2B5EF4-FFF2-40B4-BE49-F238E27FC236}">
              <a16:creationId xmlns:a16="http://schemas.microsoft.com/office/drawing/2014/main" id="{00000000-0008-0000-0000-00008D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2" name="Text Box 3">
          <a:extLst>
            <a:ext uri="{FF2B5EF4-FFF2-40B4-BE49-F238E27FC236}">
              <a16:creationId xmlns:a16="http://schemas.microsoft.com/office/drawing/2014/main" id="{00000000-0008-0000-0000-00008E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3" name="Text Box 3">
          <a:extLst>
            <a:ext uri="{FF2B5EF4-FFF2-40B4-BE49-F238E27FC236}">
              <a16:creationId xmlns:a16="http://schemas.microsoft.com/office/drawing/2014/main" id="{00000000-0008-0000-0000-00008F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4" name="Text Box 3">
          <a:extLst>
            <a:ext uri="{FF2B5EF4-FFF2-40B4-BE49-F238E27FC236}">
              <a16:creationId xmlns:a16="http://schemas.microsoft.com/office/drawing/2014/main" id="{00000000-0008-0000-0000-000090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5" name="Text Box 3">
          <a:extLst>
            <a:ext uri="{FF2B5EF4-FFF2-40B4-BE49-F238E27FC236}">
              <a16:creationId xmlns:a16="http://schemas.microsoft.com/office/drawing/2014/main" id="{00000000-0008-0000-0000-000091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6" name="Text Box 3">
          <a:extLst>
            <a:ext uri="{FF2B5EF4-FFF2-40B4-BE49-F238E27FC236}">
              <a16:creationId xmlns:a16="http://schemas.microsoft.com/office/drawing/2014/main" id="{00000000-0008-0000-0000-000092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7" name="Text Box 3">
          <a:extLst>
            <a:ext uri="{FF2B5EF4-FFF2-40B4-BE49-F238E27FC236}">
              <a16:creationId xmlns:a16="http://schemas.microsoft.com/office/drawing/2014/main" id="{00000000-0008-0000-0000-000093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8" name="Text Box 3">
          <a:extLst>
            <a:ext uri="{FF2B5EF4-FFF2-40B4-BE49-F238E27FC236}">
              <a16:creationId xmlns:a16="http://schemas.microsoft.com/office/drawing/2014/main" id="{00000000-0008-0000-0000-000094000000}"/>
            </a:ext>
          </a:extLst>
        </xdr:cNvPr>
        <xdr:cNvSpPr txBox="1">
          <a:spLocks noChangeArrowheads="1"/>
        </xdr:cNvSpPr>
      </xdr:nvSpPr>
      <xdr:spPr bwMode="auto">
        <a:xfrm>
          <a:off x="9906000" y="30765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9" name="Text Box 3">
          <a:extLst>
            <a:ext uri="{FF2B5EF4-FFF2-40B4-BE49-F238E27FC236}">
              <a16:creationId xmlns:a16="http://schemas.microsoft.com/office/drawing/2014/main" id="{00000000-0008-0000-0000-000095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0" name="Text Box 3">
          <a:extLst>
            <a:ext uri="{FF2B5EF4-FFF2-40B4-BE49-F238E27FC236}">
              <a16:creationId xmlns:a16="http://schemas.microsoft.com/office/drawing/2014/main" id="{00000000-0008-0000-0000-000096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1" name="Text Box 3">
          <a:extLst>
            <a:ext uri="{FF2B5EF4-FFF2-40B4-BE49-F238E27FC236}">
              <a16:creationId xmlns:a16="http://schemas.microsoft.com/office/drawing/2014/main" id="{00000000-0008-0000-0000-000097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2" name="Text Box 3">
          <a:extLst>
            <a:ext uri="{FF2B5EF4-FFF2-40B4-BE49-F238E27FC236}">
              <a16:creationId xmlns:a16="http://schemas.microsoft.com/office/drawing/2014/main" id="{00000000-0008-0000-0000-000098000000}"/>
            </a:ext>
          </a:extLst>
        </xdr:cNvPr>
        <xdr:cNvSpPr txBox="1">
          <a:spLocks noChangeArrowheads="1"/>
        </xdr:cNvSpPr>
      </xdr:nvSpPr>
      <xdr:spPr bwMode="auto">
        <a:xfrm>
          <a:off x="9906000" y="32385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3" name="Text Box 3">
          <a:extLst>
            <a:ext uri="{FF2B5EF4-FFF2-40B4-BE49-F238E27FC236}">
              <a16:creationId xmlns:a16="http://schemas.microsoft.com/office/drawing/2014/main" id="{00000000-0008-0000-0000-000099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4" name="Text Box 3">
          <a:extLst>
            <a:ext uri="{FF2B5EF4-FFF2-40B4-BE49-F238E27FC236}">
              <a16:creationId xmlns:a16="http://schemas.microsoft.com/office/drawing/2014/main" id="{00000000-0008-0000-0000-00009A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5" name="Text Box 3">
          <a:extLst>
            <a:ext uri="{FF2B5EF4-FFF2-40B4-BE49-F238E27FC236}">
              <a16:creationId xmlns:a16="http://schemas.microsoft.com/office/drawing/2014/main" id="{00000000-0008-0000-0000-00009B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13</xdr:col>
      <xdr:colOff>0</xdr:colOff>
      <xdr:row>33</xdr:row>
      <xdr:rowOff>0</xdr:rowOff>
    </xdr:from>
    <xdr:ext cx="190500" cy="285750"/>
    <xdr:sp macro="" textlink="">
      <xdr:nvSpPr>
        <xdr:cNvPr id="156" name="Text Box 3">
          <a:extLst>
            <a:ext uri="{FF2B5EF4-FFF2-40B4-BE49-F238E27FC236}">
              <a16:creationId xmlns:a16="http://schemas.microsoft.com/office/drawing/2014/main" id="{00000000-0008-0000-0000-00009C000000}"/>
            </a:ext>
          </a:extLst>
        </xdr:cNvPr>
        <xdr:cNvSpPr txBox="1">
          <a:spLocks noChangeArrowheads="1"/>
        </xdr:cNvSpPr>
      </xdr:nvSpPr>
      <xdr:spPr bwMode="auto">
        <a:xfrm>
          <a:off x="1007745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7" name="Text Box 3">
          <a:extLst>
            <a:ext uri="{FF2B5EF4-FFF2-40B4-BE49-F238E27FC236}">
              <a16:creationId xmlns:a16="http://schemas.microsoft.com/office/drawing/2014/main" id="{00000000-0008-0000-0000-00009D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8" name="Text Box 3">
          <a:extLst>
            <a:ext uri="{FF2B5EF4-FFF2-40B4-BE49-F238E27FC236}">
              <a16:creationId xmlns:a16="http://schemas.microsoft.com/office/drawing/2014/main" id="{00000000-0008-0000-0000-00009E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9" name="Text Box 3">
          <a:extLst>
            <a:ext uri="{FF2B5EF4-FFF2-40B4-BE49-F238E27FC236}">
              <a16:creationId xmlns:a16="http://schemas.microsoft.com/office/drawing/2014/main" id="{00000000-0008-0000-0000-00009F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0" name="Text Box 3">
          <a:extLst>
            <a:ext uri="{FF2B5EF4-FFF2-40B4-BE49-F238E27FC236}">
              <a16:creationId xmlns:a16="http://schemas.microsoft.com/office/drawing/2014/main" id="{00000000-0008-0000-0000-0000A0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1" name="Text Box 3">
          <a:extLst>
            <a:ext uri="{FF2B5EF4-FFF2-40B4-BE49-F238E27FC236}">
              <a16:creationId xmlns:a16="http://schemas.microsoft.com/office/drawing/2014/main" id="{00000000-0008-0000-0000-0000A1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2" name="Text Box 3">
          <a:extLst>
            <a:ext uri="{FF2B5EF4-FFF2-40B4-BE49-F238E27FC236}">
              <a16:creationId xmlns:a16="http://schemas.microsoft.com/office/drawing/2014/main" id="{00000000-0008-0000-0000-0000A2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3" name="Text Box 3">
          <a:extLst>
            <a:ext uri="{FF2B5EF4-FFF2-40B4-BE49-F238E27FC236}">
              <a16:creationId xmlns:a16="http://schemas.microsoft.com/office/drawing/2014/main" id="{00000000-0008-0000-0000-0000A3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4" name="Text Box 3">
          <a:extLst>
            <a:ext uri="{FF2B5EF4-FFF2-40B4-BE49-F238E27FC236}">
              <a16:creationId xmlns:a16="http://schemas.microsoft.com/office/drawing/2014/main" id="{00000000-0008-0000-0000-0000A4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5" name="Text Box 3">
          <a:extLst>
            <a:ext uri="{FF2B5EF4-FFF2-40B4-BE49-F238E27FC236}">
              <a16:creationId xmlns:a16="http://schemas.microsoft.com/office/drawing/2014/main" id="{00000000-0008-0000-0000-0000A5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6" name="Text Box 3">
          <a:extLst>
            <a:ext uri="{FF2B5EF4-FFF2-40B4-BE49-F238E27FC236}">
              <a16:creationId xmlns:a16="http://schemas.microsoft.com/office/drawing/2014/main" id="{00000000-0008-0000-0000-0000A6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7" name="Text Box 3">
          <a:extLst>
            <a:ext uri="{FF2B5EF4-FFF2-40B4-BE49-F238E27FC236}">
              <a16:creationId xmlns:a16="http://schemas.microsoft.com/office/drawing/2014/main" id="{00000000-0008-0000-0000-0000A7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8" name="Text Box 3">
          <a:extLst>
            <a:ext uri="{FF2B5EF4-FFF2-40B4-BE49-F238E27FC236}">
              <a16:creationId xmlns:a16="http://schemas.microsoft.com/office/drawing/2014/main" id="{00000000-0008-0000-0000-0000A8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9" name="Text Box 3">
          <a:extLst>
            <a:ext uri="{FF2B5EF4-FFF2-40B4-BE49-F238E27FC236}">
              <a16:creationId xmlns:a16="http://schemas.microsoft.com/office/drawing/2014/main" id="{00000000-0008-0000-0000-0000A9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0" name="Text Box 3">
          <a:extLst>
            <a:ext uri="{FF2B5EF4-FFF2-40B4-BE49-F238E27FC236}">
              <a16:creationId xmlns:a16="http://schemas.microsoft.com/office/drawing/2014/main" id="{00000000-0008-0000-0000-0000AA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1" name="Text Box 3">
          <a:extLst>
            <a:ext uri="{FF2B5EF4-FFF2-40B4-BE49-F238E27FC236}">
              <a16:creationId xmlns:a16="http://schemas.microsoft.com/office/drawing/2014/main" id="{00000000-0008-0000-0000-0000AB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13</xdr:col>
      <xdr:colOff>0</xdr:colOff>
      <xdr:row>33</xdr:row>
      <xdr:rowOff>0</xdr:rowOff>
    </xdr:from>
    <xdr:ext cx="190500" cy="285750"/>
    <xdr:sp macro="" textlink="">
      <xdr:nvSpPr>
        <xdr:cNvPr id="172" name="Text Box 3">
          <a:extLst>
            <a:ext uri="{FF2B5EF4-FFF2-40B4-BE49-F238E27FC236}">
              <a16:creationId xmlns:a16="http://schemas.microsoft.com/office/drawing/2014/main" id="{00000000-0008-0000-0000-0000AC000000}"/>
            </a:ext>
          </a:extLst>
        </xdr:cNvPr>
        <xdr:cNvSpPr txBox="1">
          <a:spLocks noChangeArrowheads="1"/>
        </xdr:cNvSpPr>
      </xdr:nvSpPr>
      <xdr:spPr bwMode="auto">
        <a:xfrm>
          <a:off x="1007745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3" name="Text Box 3">
          <a:extLst>
            <a:ext uri="{FF2B5EF4-FFF2-40B4-BE49-F238E27FC236}">
              <a16:creationId xmlns:a16="http://schemas.microsoft.com/office/drawing/2014/main" id="{00000000-0008-0000-0000-0000AD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4" name="Text Box 3">
          <a:extLst>
            <a:ext uri="{FF2B5EF4-FFF2-40B4-BE49-F238E27FC236}">
              <a16:creationId xmlns:a16="http://schemas.microsoft.com/office/drawing/2014/main" id="{00000000-0008-0000-0000-0000AE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5" name="Text Box 3">
          <a:extLst>
            <a:ext uri="{FF2B5EF4-FFF2-40B4-BE49-F238E27FC236}">
              <a16:creationId xmlns:a16="http://schemas.microsoft.com/office/drawing/2014/main" id="{00000000-0008-0000-0000-0000AF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6" name="Text Box 3">
          <a:extLst>
            <a:ext uri="{FF2B5EF4-FFF2-40B4-BE49-F238E27FC236}">
              <a16:creationId xmlns:a16="http://schemas.microsoft.com/office/drawing/2014/main" id="{00000000-0008-0000-0000-0000B0000000}"/>
            </a:ext>
          </a:extLst>
        </xdr:cNvPr>
        <xdr:cNvSpPr txBox="1">
          <a:spLocks noChangeArrowheads="1"/>
        </xdr:cNvSpPr>
      </xdr:nvSpPr>
      <xdr:spPr bwMode="auto">
        <a:xfrm>
          <a:off x="9906000" y="340042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7" name="Text Box 3">
          <a:extLst>
            <a:ext uri="{FF2B5EF4-FFF2-40B4-BE49-F238E27FC236}">
              <a16:creationId xmlns:a16="http://schemas.microsoft.com/office/drawing/2014/main" id="{00000000-0008-0000-0000-0000B1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8" name="Text Box 3">
          <a:extLst>
            <a:ext uri="{FF2B5EF4-FFF2-40B4-BE49-F238E27FC236}">
              <a16:creationId xmlns:a16="http://schemas.microsoft.com/office/drawing/2014/main" id="{00000000-0008-0000-0000-0000B2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79" name="Text Box 3">
          <a:extLst>
            <a:ext uri="{FF2B5EF4-FFF2-40B4-BE49-F238E27FC236}">
              <a16:creationId xmlns:a16="http://schemas.microsoft.com/office/drawing/2014/main" id="{00000000-0008-0000-0000-0000B3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80" name="Text Box 3">
          <a:extLst>
            <a:ext uri="{FF2B5EF4-FFF2-40B4-BE49-F238E27FC236}">
              <a16:creationId xmlns:a16="http://schemas.microsoft.com/office/drawing/2014/main" id="{00000000-0008-0000-0000-0000B4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81" name="Text Box 3">
          <a:extLst>
            <a:ext uri="{FF2B5EF4-FFF2-40B4-BE49-F238E27FC236}">
              <a16:creationId xmlns:a16="http://schemas.microsoft.com/office/drawing/2014/main" id="{00000000-0008-0000-0000-0000B5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82" name="Text Box 3">
          <a:extLst>
            <a:ext uri="{FF2B5EF4-FFF2-40B4-BE49-F238E27FC236}">
              <a16:creationId xmlns:a16="http://schemas.microsoft.com/office/drawing/2014/main" id="{00000000-0008-0000-0000-0000B6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83" name="Text Box 3">
          <a:extLst>
            <a:ext uri="{FF2B5EF4-FFF2-40B4-BE49-F238E27FC236}">
              <a16:creationId xmlns:a16="http://schemas.microsoft.com/office/drawing/2014/main" id="{00000000-0008-0000-0000-0000B7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84" name="Text Box 3">
          <a:extLst>
            <a:ext uri="{FF2B5EF4-FFF2-40B4-BE49-F238E27FC236}">
              <a16:creationId xmlns:a16="http://schemas.microsoft.com/office/drawing/2014/main" id="{00000000-0008-0000-0000-0000B8000000}"/>
            </a:ext>
          </a:extLst>
        </xdr:cNvPr>
        <xdr:cNvSpPr txBox="1">
          <a:spLocks noChangeArrowheads="1"/>
        </xdr:cNvSpPr>
      </xdr:nvSpPr>
      <xdr:spPr bwMode="auto">
        <a:xfrm>
          <a:off x="9906000" y="3562350"/>
          <a:ext cx="190500" cy="285750"/>
        </a:xfrm>
        <a:prstGeom prst="rect">
          <a:avLst/>
        </a:prstGeom>
        <a:noFill/>
        <a:ln w="9525">
          <a:noFill/>
          <a:miter lim="800000"/>
          <a:headEnd/>
          <a:tailEnd/>
        </a:ln>
      </xdr:spPr>
    </xdr:sp>
    <xdr:clientData/>
  </xdr:oneCellAnchor>
  <xdr:oneCellAnchor>
    <xdr:from>
      <xdr:col>1</xdr:col>
      <xdr:colOff>3048000</xdr:colOff>
      <xdr:row>9</xdr:row>
      <xdr:rowOff>0</xdr:rowOff>
    </xdr:from>
    <xdr:ext cx="219075" cy="285750"/>
    <xdr:sp macro="" textlink="">
      <xdr:nvSpPr>
        <xdr:cNvPr id="185" name="Text Box 23">
          <a:extLst>
            <a:ext uri="{FF2B5EF4-FFF2-40B4-BE49-F238E27FC236}">
              <a16:creationId xmlns:a16="http://schemas.microsoft.com/office/drawing/2014/main" id="{00000000-0008-0000-0000-0000B9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186" name="Text Box 23">
          <a:extLst>
            <a:ext uri="{FF2B5EF4-FFF2-40B4-BE49-F238E27FC236}">
              <a16:creationId xmlns:a16="http://schemas.microsoft.com/office/drawing/2014/main" id="{00000000-0008-0000-0000-0000BA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187" name="Text Box 23">
          <a:extLst>
            <a:ext uri="{FF2B5EF4-FFF2-40B4-BE49-F238E27FC236}">
              <a16:creationId xmlns:a16="http://schemas.microsoft.com/office/drawing/2014/main" id="{00000000-0008-0000-0000-0000BB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188" name="Text Box 23">
          <a:extLst>
            <a:ext uri="{FF2B5EF4-FFF2-40B4-BE49-F238E27FC236}">
              <a16:creationId xmlns:a16="http://schemas.microsoft.com/office/drawing/2014/main" id="{00000000-0008-0000-0000-0000BC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89" name="Text Box 23">
          <a:extLst>
            <a:ext uri="{FF2B5EF4-FFF2-40B4-BE49-F238E27FC236}">
              <a16:creationId xmlns:a16="http://schemas.microsoft.com/office/drawing/2014/main" id="{00000000-0008-0000-0000-0000BD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90" name="Text Box 23">
          <a:extLst>
            <a:ext uri="{FF2B5EF4-FFF2-40B4-BE49-F238E27FC236}">
              <a16:creationId xmlns:a16="http://schemas.microsoft.com/office/drawing/2014/main" id="{00000000-0008-0000-0000-0000BE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91" name="Text Box 23">
          <a:extLst>
            <a:ext uri="{FF2B5EF4-FFF2-40B4-BE49-F238E27FC236}">
              <a16:creationId xmlns:a16="http://schemas.microsoft.com/office/drawing/2014/main" id="{00000000-0008-0000-0000-0000BF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92" name="Text Box 23">
          <a:extLst>
            <a:ext uri="{FF2B5EF4-FFF2-40B4-BE49-F238E27FC236}">
              <a16:creationId xmlns:a16="http://schemas.microsoft.com/office/drawing/2014/main" id="{00000000-0008-0000-0000-0000C0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93" name="Text Box 23">
          <a:extLst>
            <a:ext uri="{FF2B5EF4-FFF2-40B4-BE49-F238E27FC236}">
              <a16:creationId xmlns:a16="http://schemas.microsoft.com/office/drawing/2014/main" id="{00000000-0008-0000-0000-0000C1000000}"/>
            </a:ext>
          </a:extLst>
        </xdr:cNvPr>
        <xdr:cNvSpPr txBox="1">
          <a:spLocks noChangeArrowheads="1"/>
        </xdr:cNvSpPr>
      </xdr:nvSpPr>
      <xdr:spPr bwMode="auto">
        <a:xfrm>
          <a:off x="4095750" y="4572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94" name="Text Box 23">
          <a:extLst>
            <a:ext uri="{FF2B5EF4-FFF2-40B4-BE49-F238E27FC236}">
              <a16:creationId xmlns:a16="http://schemas.microsoft.com/office/drawing/2014/main" id="{00000000-0008-0000-0000-0000C2000000}"/>
            </a:ext>
          </a:extLst>
        </xdr:cNvPr>
        <xdr:cNvSpPr txBox="1">
          <a:spLocks noChangeArrowheads="1"/>
        </xdr:cNvSpPr>
      </xdr:nvSpPr>
      <xdr:spPr bwMode="auto">
        <a:xfrm>
          <a:off x="4095750" y="4572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95" name="Text Box 23">
          <a:extLst>
            <a:ext uri="{FF2B5EF4-FFF2-40B4-BE49-F238E27FC236}">
              <a16:creationId xmlns:a16="http://schemas.microsoft.com/office/drawing/2014/main" id="{00000000-0008-0000-0000-0000C3000000}"/>
            </a:ext>
          </a:extLst>
        </xdr:cNvPr>
        <xdr:cNvSpPr txBox="1">
          <a:spLocks noChangeArrowheads="1"/>
        </xdr:cNvSpPr>
      </xdr:nvSpPr>
      <xdr:spPr bwMode="auto">
        <a:xfrm>
          <a:off x="4095750" y="4572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96" name="Text Box 23">
          <a:extLst>
            <a:ext uri="{FF2B5EF4-FFF2-40B4-BE49-F238E27FC236}">
              <a16:creationId xmlns:a16="http://schemas.microsoft.com/office/drawing/2014/main" id="{00000000-0008-0000-0000-0000C4000000}"/>
            </a:ext>
          </a:extLst>
        </xdr:cNvPr>
        <xdr:cNvSpPr txBox="1">
          <a:spLocks noChangeArrowheads="1"/>
        </xdr:cNvSpPr>
      </xdr:nvSpPr>
      <xdr:spPr bwMode="auto">
        <a:xfrm>
          <a:off x="4095750" y="4572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7" name="Text Box 23">
          <a:extLst>
            <a:ext uri="{FF2B5EF4-FFF2-40B4-BE49-F238E27FC236}">
              <a16:creationId xmlns:a16="http://schemas.microsoft.com/office/drawing/2014/main" id="{00000000-0008-0000-0000-0000C5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8" name="Text Box 23">
          <a:extLst>
            <a:ext uri="{FF2B5EF4-FFF2-40B4-BE49-F238E27FC236}">
              <a16:creationId xmlns:a16="http://schemas.microsoft.com/office/drawing/2014/main" id="{00000000-0008-0000-0000-0000C6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9" name="Text Box 23">
          <a:extLst>
            <a:ext uri="{FF2B5EF4-FFF2-40B4-BE49-F238E27FC236}">
              <a16:creationId xmlns:a16="http://schemas.microsoft.com/office/drawing/2014/main" id="{00000000-0008-0000-0000-0000C7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0" name="Text Box 23">
          <a:extLst>
            <a:ext uri="{FF2B5EF4-FFF2-40B4-BE49-F238E27FC236}">
              <a16:creationId xmlns:a16="http://schemas.microsoft.com/office/drawing/2014/main" id="{00000000-0008-0000-0000-0000C8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1" name="Text Box 23">
          <a:extLst>
            <a:ext uri="{FF2B5EF4-FFF2-40B4-BE49-F238E27FC236}">
              <a16:creationId xmlns:a16="http://schemas.microsoft.com/office/drawing/2014/main" id="{00000000-0008-0000-0000-0000C9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2" name="Text Box 23">
          <a:extLst>
            <a:ext uri="{FF2B5EF4-FFF2-40B4-BE49-F238E27FC236}">
              <a16:creationId xmlns:a16="http://schemas.microsoft.com/office/drawing/2014/main" id="{00000000-0008-0000-0000-0000CA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3" name="Text Box 23">
          <a:extLst>
            <a:ext uri="{FF2B5EF4-FFF2-40B4-BE49-F238E27FC236}">
              <a16:creationId xmlns:a16="http://schemas.microsoft.com/office/drawing/2014/main" id="{00000000-0008-0000-0000-0000CB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4" name="Text Box 23">
          <a:extLst>
            <a:ext uri="{FF2B5EF4-FFF2-40B4-BE49-F238E27FC236}">
              <a16:creationId xmlns:a16="http://schemas.microsoft.com/office/drawing/2014/main" id="{00000000-0008-0000-0000-0000CC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5" name="Text Box 23">
          <a:extLst>
            <a:ext uri="{FF2B5EF4-FFF2-40B4-BE49-F238E27FC236}">
              <a16:creationId xmlns:a16="http://schemas.microsoft.com/office/drawing/2014/main" id="{00000000-0008-0000-0000-0000CD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6" name="Text Box 23">
          <a:extLst>
            <a:ext uri="{FF2B5EF4-FFF2-40B4-BE49-F238E27FC236}">
              <a16:creationId xmlns:a16="http://schemas.microsoft.com/office/drawing/2014/main" id="{00000000-0008-0000-0000-0000CE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7" name="Text Box 23">
          <a:extLst>
            <a:ext uri="{FF2B5EF4-FFF2-40B4-BE49-F238E27FC236}">
              <a16:creationId xmlns:a16="http://schemas.microsoft.com/office/drawing/2014/main" id="{00000000-0008-0000-0000-0000CF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8" name="Text Box 23">
          <a:extLst>
            <a:ext uri="{FF2B5EF4-FFF2-40B4-BE49-F238E27FC236}">
              <a16:creationId xmlns:a16="http://schemas.microsoft.com/office/drawing/2014/main" id="{00000000-0008-0000-0000-0000D0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09" name="Text Box 23">
          <a:extLst>
            <a:ext uri="{FF2B5EF4-FFF2-40B4-BE49-F238E27FC236}">
              <a16:creationId xmlns:a16="http://schemas.microsoft.com/office/drawing/2014/main" id="{00000000-0008-0000-0000-0000D1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10" name="Text Box 23">
          <a:extLst>
            <a:ext uri="{FF2B5EF4-FFF2-40B4-BE49-F238E27FC236}">
              <a16:creationId xmlns:a16="http://schemas.microsoft.com/office/drawing/2014/main" id="{00000000-0008-0000-0000-0000D2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11" name="Text Box 23">
          <a:extLst>
            <a:ext uri="{FF2B5EF4-FFF2-40B4-BE49-F238E27FC236}">
              <a16:creationId xmlns:a16="http://schemas.microsoft.com/office/drawing/2014/main" id="{00000000-0008-0000-0000-0000D3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12" name="Text Box 23">
          <a:extLst>
            <a:ext uri="{FF2B5EF4-FFF2-40B4-BE49-F238E27FC236}">
              <a16:creationId xmlns:a16="http://schemas.microsoft.com/office/drawing/2014/main" id="{00000000-0008-0000-0000-0000D4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13" name="Text Box 23">
          <a:extLst>
            <a:ext uri="{FF2B5EF4-FFF2-40B4-BE49-F238E27FC236}">
              <a16:creationId xmlns:a16="http://schemas.microsoft.com/office/drawing/2014/main" id="{00000000-0008-0000-0000-0000D5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14" name="Text Box 23">
          <a:extLst>
            <a:ext uri="{FF2B5EF4-FFF2-40B4-BE49-F238E27FC236}">
              <a16:creationId xmlns:a16="http://schemas.microsoft.com/office/drawing/2014/main" id="{00000000-0008-0000-0000-0000D6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15" name="Text Box 23">
          <a:extLst>
            <a:ext uri="{FF2B5EF4-FFF2-40B4-BE49-F238E27FC236}">
              <a16:creationId xmlns:a16="http://schemas.microsoft.com/office/drawing/2014/main" id="{00000000-0008-0000-0000-0000D7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216" name="Text Box 23">
          <a:extLst>
            <a:ext uri="{FF2B5EF4-FFF2-40B4-BE49-F238E27FC236}">
              <a16:creationId xmlns:a16="http://schemas.microsoft.com/office/drawing/2014/main" id="{00000000-0008-0000-0000-0000D8000000}"/>
            </a:ext>
          </a:extLst>
        </xdr:cNvPr>
        <xdr:cNvSpPr txBox="1">
          <a:spLocks noChangeArrowheads="1"/>
        </xdr:cNvSpPr>
      </xdr:nvSpPr>
      <xdr:spPr bwMode="auto">
        <a:xfrm>
          <a:off x="4095750" y="4762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17" name="Text Box 23">
          <a:extLst>
            <a:ext uri="{FF2B5EF4-FFF2-40B4-BE49-F238E27FC236}">
              <a16:creationId xmlns:a16="http://schemas.microsoft.com/office/drawing/2014/main" id="{00000000-0008-0000-0000-0000D9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18" name="Text Box 23">
          <a:extLst>
            <a:ext uri="{FF2B5EF4-FFF2-40B4-BE49-F238E27FC236}">
              <a16:creationId xmlns:a16="http://schemas.microsoft.com/office/drawing/2014/main" id="{00000000-0008-0000-0000-0000DA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19" name="Text Box 23">
          <a:extLst>
            <a:ext uri="{FF2B5EF4-FFF2-40B4-BE49-F238E27FC236}">
              <a16:creationId xmlns:a16="http://schemas.microsoft.com/office/drawing/2014/main" id="{00000000-0008-0000-0000-0000DB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0" name="Text Box 23">
          <a:extLst>
            <a:ext uri="{FF2B5EF4-FFF2-40B4-BE49-F238E27FC236}">
              <a16:creationId xmlns:a16="http://schemas.microsoft.com/office/drawing/2014/main" id="{00000000-0008-0000-0000-0000DC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1" name="Text Box 23">
          <a:extLst>
            <a:ext uri="{FF2B5EF4-FFF2-40B4-BE49-F238E27FC236}">
              <a16:creationId xmlns:a16="http://schemas.microsoft.com/office/drawing/2014/main" id="{00000000-0008-0000-0000-0000DD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2" name="Text Box 23">
          <a:extLst>
            <a:ext uri="{FF2B5EF4-FFF2-40B4-BE49-F238E27FC236}">
              <a16:creationId xmlns:a16="http://schemas.microsoft.com/office/drawing/2014/main" id="{00000000-0008-0000-0000-0000DE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3" name="Text Box 23">
          <a:extLst>
            <a:ext uri="{FF2B5EF4-FFF2-40B4-BE49-F238E27FC236}">
              <a16:creationId xmlns:a16="http://schemas.microsoft.com/office/drawing/2014/main" id="{00000000-0008-0000-0000-0000DF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4" name="Text Box 23">
          <a:extLst>
            <a:ext uri="{FF2B5EF4-FFF2-40B4-BE49-F238E27FC236}">
              <a16:creationId xmlns:a16="http://schemas.microsoft.com/office/drawing/2014/main" id="{00000000-0008-0000-0000-0000E0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5" name="Text Box 23">
          <a:extLst>
            <a:ext uri="{FF2B5EF4-FFF2-40B4-BE49-F238E27FC236}">
              <a16:creationId xmlns:a16="http://schemas.microsoft.com/office/drawing/2014/main" id="{00000000-0008-0000-0000-0000E1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6" name="Text Box 23">
          <a:extLst>
            <a:ext uri="{FF2B5EF4-FFF2-40B4-BE49-F238E27FC236}">
              <a16:creationId xmlns:a16="http://schemas.microsoft.com/office/drawing/2014/main" id="{00000000-0008-0000-0000-0000E2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27" name="Text Box 23">
          <a:extLst>
            <a:ext uri="{FF2B5EF4-FFF2-40B4-BE49-F238E27FC236}">
              <a16:creationId xmlns:a16="http://schemas.microsoft.com/office/drawing/2014/main" id="{00000000-0008-0000-0000-0000E3000000}"/>
            </a:ext>
          </a:extLst>
        </xdr:cNvPr>
        <xdr:cNvSpPr txBox="1">
          <a:spLocks noChangeArrowheads="1"/>
        </xdr:cNvSpPr>
      </xdr:nvSpPr>
      <xdr:spPr bwMode="auto">
        <a:xfrm>
          <a:off x="4095750" y="5334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28" name="Text Box 23">
          <a:extLst>
            <a:ext uri="{FF2B5EF4-FFF2-40B4-BE49-F238E27FC236}">
              <a16:creationId xmlns:a16="http://schemas.microsoft.com/office/drawing/2014/main" id="{00000000-0008-0000-0000-0000E4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29" name="Text Box 23">
          <a:extLst>
            <a:ext uri="{FF2B5EF4-FFF2-40B4-BE49-F238E27FC236}">
              <a16:creationId xmlns:a16="http://schemas.microsoft.com/office/drawing/2014/main" id="{00000000-0008-0000-0000-0000E5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0" name="Text Box 23">
          <a:extLst>
            <a:ext uri="{FF2B5EF4-FFF2-40B4-BE49-F238E27FC236}">
              <a16:creationId xmlns:a16="http://schemas.microsoft.com/office/drawing/2014/main" id="{00000000-0008-0000-0000-0000E6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1" name="Text Box 23">
          <a:extLst>
            <a:ext uri="{FF2B5EF4-FFF2-40B4-BE49-F238E27FC236}">
              <a16:creationId xmlns:a16="http://schemas.microsoft.com/office/drawing/2014/main" id="{00000000-0008-0000-0000-0000E7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2" name="Text Box 23">
          <a:extLst>
            <a:ext uri="{FF2B5EF4-FFF2-40B4-BE49-F238E27FC236}">
              <a16:creationId xmlns:a16="http://schemas.microsoft.com/office/drawing/2014/main" id="{00000000-0008-0000-0000-0000E8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3" name="Text Box 23">
          <a:extLst>
            <a:ext uri="{FF2B5EF4-FFF2-40B4-BE49-F238E27FC236}">
              <a16:creationId xmlns:a16="http://schemas.microsoft.com/office/drawing/2014/main" id="{00000000-0008-0000-0000-0000E9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34" name="Text Box 23">
          <a:extLst>
            <a:ext uri="{FF2B5EF4-FFF2-40B4-BE49-F238E27FC236}">
              <a16:creationId xmlns:a16="http://schemas.microsoft.com/office/drawing/2014/main" id="{00000000-0008-0000-0000-0000EA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35" name="Text Box 23">
          <a:extLst>
            <a:ext uri="{FF2B5EF4-FFF2-40B4-BE49-F238E27FC236}">
              <a16:creationId xmlns:a16="http://schemas.microsoft.com/office/drawing/2014/main" id="{00000000-0008-0000-0000-0000EB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36" name="Text Box 23">
          <a:extLst>
            <a:ext uri="{FF2B5EF4-FFF2-40B4-BE49-F238E27FC236}">
              <a16:creationId xmlns:a16="http://schemas.microsoft.com/office/drawing/2014/main" id="{00000000-0008-0000-0000-0000EC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37" name="Text Box 23">
          <a:extLst>
            <a:ext uri="{FF2B5EF4-FFF2-40B4-BE49-F238E27FC236}">
              <a16:creationId xmlns:a16="http://schemas.microsoft.com/office/drawing/2014/main" id="{00000000-0008-0000-0000-0000ED000000}"/>
            </a:ext>
          </a:extLst>
        </xdr:cNvPr>
        <xdr:cNvSpPr txBox="1">
          <a:spLocks noChangeArrowheads="1"/>
        </xdr:cNvSpPr>
      </xdr:nvSpPr>
      <xdr:spPr bwMode="auto">
        <a:xfrm>
          <a:off x="4095750" y="4191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38" name="Text Box 23">
          <a:extLst>
            <a:ext uri="{FF2B5EF4-FFF2-40B4-BE49-F238E27FC236}">
              <a16:creationId xmlns:a16="http://schemas.microsoft.com/office/drawing/2014/main" id="{00000000-0008-0000-0000-0000EE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39" name="Text Box 23">
          <a:extLst>
            <a:ext uri="{FF2B5EF4-FFF2-40B4-BE49-F238E27FC236}">
              <a16:creationId xmlns:a16="http://schemas.microsoft.com/office/drawing/2014/main" id="{00000000-0008-0000-0000-0000EF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40" name="Text Box 23">
          <a:extLst>
            <a:ext uri="{FF2B5EF4-FFF2-40B4-BE49-F238E27FC236}">
              <a16:creationId xmlns:a16="http://schemas.microsoft.com/office/drawing/2014/main" id="{00000000-0008-0000-0000-0000F0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41" name="Text Box 23">
          <a:extLst>
            <a:ext uri="{FF2B5EF4-FFF2-40B4-BE49-F238E27FC236}">
              <a16:creationId xmlns:a16="http://schemas.microsoft.com/office/drawing/2014/main" id="{00000000-0008-0000-0000-0000F1000000}"/>
            </a:ext>
          </a:extLst>
        </xdr:cNvPr>
        <xdr:cNvSpPr txBox="1">
          <a:spLocks noChangeArrowheads="1"/>
        </xdr:cNvSpPr>
      </xdr:nvSpPr>
      <xdr:spPr bwMode="auto">
        <a:xfrm>
          <a:off x="4095750" y="4381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42" name="Text Box 23">
          <a:extLst>
            <a:ext uri="{FF2B5EF4-FFF2-40B4-BE49-F238E27FC236}">
              <a16:creationId xmlns:a16="http://schemas.microsoft.com/office/drawing/2014/main" id="{00000000-0008-0000-0000-0000F2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43" name="Text Box 23">
          <a:extLst>
            <a:ext uri="{FF2B5EF4-FFF2-40B4-BE49-F238E27FC236}">
              <a16:creationId xmlns:a16="http://schemas.microsoft.com/office/drawing/2014/main" id="{00000000-0008-0000-0000-0000F3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44" name="Text Box 23">
          <a:extLst>
            <a:ext uri="{FF2B5EF4-FFF2-40B4-BE49-F238E27FC236}">
              <a16:creationId xmlns:a16="http://schemas.microsoft.com/office/drawing/2014/main" id="{00000000-0008-0000-0000-0000F4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45" name="Text Box 23">
          <a:extLst>
            <a:ext uri="{FF2B5EF4-FFF2-40B4-BE49-F238E27FC236}">
              <a16:creationId xmlns:a16="http://schemas.microsoft.com/office/drawing/2014/main" id="{00000000-0008-0000-0000-0000F5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46" name="Text Box 23">
          <a:extLst>
            <a:ext uri="{FF2B5EF4-FFF2-40B4-BE49-F238E27FC236}">
              <a16:creationId xmlns:a16="http://schemas.microsoft.com/office/drawing/2014/main" id="{00000000-0008-0000-0000-0000F600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47" name="Text Box 23">
          <a:extLst>
            <a:ext uri="{FF2B5EF4-FFF2-40B4-BE49-F238E27FC236}">
              <a16:creationId xmlns:a16="http://schemas.microsoft.com/office/drawing/2014/main" id="{00000000-0008-0000-0000-0000F700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48" name="Text Box 23">
          <a:extLst>
            <a:ext uri="{FF2B5EF4-FFF2-40B4-BE49-F238E27FC236}">
              <a16:creationId xmlns:a16="http://schemas.microsoft.com/office/drawing/2014/main" id="{00000000-0008-0000-0000-0000F800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49" name="Text Box 23">
          <a:extLst>
            <a:ext uri="{FF2B5EF4-FFF2-40B4-BE49-F238E27FC236}">
              <a16:creationId xmlns:a16="http://schemas.microsoft.com/office/drawing/2014/main" id="{00000000-0008-0000-0000-0000F900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50" name="Text Box 23">
          <a:extLst>
            <a:ext uri="{FF2B5EF4-FFF2-40B4-BE49-F238E27FC236}">
              <a16:creationId xmlns:a16="http://schemas.microsoft.com/office/drawing/2014/main" id="{00000000-0008-0000-0000-0000FA000000}"/>
            </a:ext>
          </a:extLst>
        </xdr:cNvPr>
        <xdr:cNvSpPr txBox="1">
          <a:spLocks noChangeArrowheads="1"/>
        </xdr:cNvSpPr>
      </xdr:nvSpPr>
      <xdr:spPr bwMode="auto">
        <a:xfrm>
          <a:off x="4095750" y="6286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51" name="Text Box 23">
          <a:extLst>
            <a:ext uri="{FF2B5EF4-FFF2-40B4-BE49-F238E27FC236}">
              <a16:creationId xmlns:a16="http://schemas.microsoft.com/office/drawing/2014/main" id="{00000000-0008-0000-0000-0000FB000000}"/>
            </a:ext>
          </a:extLst>
        </xdr:cNvPr>
        <xdr:cNvSpPr txBox="1">
          <a:spLocks noChangeArrowheads="1"/>
        </xdr:cNvSpPr>
      </xdr:nvSpPr>
      <xdr:spPr bwMode="auto">
        <a:xfrm>
          <a:off x="4095750" y="6286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52" name="Text Box 23">
          <a:extLst>
            <a:ext uri="{FF2B5EF4-FFF2-40B4-BE49-F238E27FC236}">
              <a16:creationId xmlns:a16="http://schemas.microsoft.com/office/drawing/2014/main" id="{00000000-0008-0000-0000-0000FC000000}"/>
            </a:ext>
          </a:extLst>
        </xdr:cNvPr>
        <xdr:cNvSpPr txBox="1">
          <a:spLocks noChangeArrowheads="1"/>
        </xdr:cNvSpPr>
      </xdr:nvSpPr>
      <xdr:spPr bwMode="auto">
        <a:xfrm>
          <a:off x="4095750" y="6286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53" name="Text Box 23">
          <a:extLst>
            <a:ext uri="{FF2B5EF4-FFF2-40B4-BE49-F238E27FC236}">
              <a16:creationId xmlns:a16="http://schemas.microsoft.com/office/drawing/2014/main" id="{00000000-0008-0000-0000-0000FD000000}"/>
            </a:ext>
          </a:extLst>
        </xdr:cNvPr>
        <xdr:cNvSpPr txBox="1">
          <a:spLocks noChangeArrowheads="1"/>
        </xdr:cNvSpPr>
      </xdr:nvSpPr>
      <xdr:spPr bwMode="auto">
        <a:xfrm>
          <a:off x="4095750" y="6286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54" name="Text Box 23">
          <a:extLst>
            <a:ext uri="{FF2B5EF4-FFF2-40B4-BE49-F238E27FC236}">
              <a16:creationId xmlns:a16="http://schemas.microsoft.com/office/drawing/2014/main" id="{00000000-0008-0000-0000-0000FE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55" name="Text Box 23">
          <a:extLst>
            <a:ext uri="{FF2B5EF4-FFF2-40B4-BE49-F238E27FC236}">
              <a16:creationId xmlns:a16="http://schemas.microsoft.com/office/drawing/2014/main" id="{00000000-0008-0000-0000-0000FF00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56" name="Text Box 23">
          <a:extLst>
            <a:ext uri="{FF2B5EF4-FFF2-40B4-BE49-F238E27FC236}">
              <a16:creationId xmlns:a16="http://schemas.microsoft.com/office/drawing/2014/main" id="{00000000-0008-0000-0000-00000001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57" name="Text Box 23">
          <a:extLst>
            <a:ext uri="{FF2B5EF4-FFF2-40B4-BE49-F238E27FC236}">
              <a16:creationId xmlns:a16="http://schemas.microsoft.com/office/drawing/2014/main" id="{00000000-0008-0000-0000-000001010000}"/>
            </a:ext>
          </a:extLst>
        </xdr:cNvPr>
        <xdr:cNvSpPr txBox="1">
          <a:spLocks noChangeArrowheads="1"/>
        </xdr:cNvSpPr>
      </xdr:nvSpPr>
      <xdr:spPr bwMode="auto">
        <a:xfrm>
          <a:off x="4095750" y="5905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58" name="Text Box 23">
          <a:extLst>
            <a:ext uri="{FF2B5EF4-FFF2-40B4-BE49-F238E27FC236}">
              <a16:creationId xmlns:a16="http://schemas.microsoft.com/office/drawing/2014/main" id="{00000000-0008-0000-0000-00000201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59" name="Text Box 23">
          <a:extLst>
            <a:ext uri="{FF2B5EF4-FFF2-40B4-BE49-F238E27FC236}">
              <a16:creationId xmlns:a16="http://schemas.microsoft.com/office/drawing/2014/main" id="{00000000-0008-0000-0000-00000301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60" name="Text Box 23">
          <a:extLst>
            <a:ext uri="{FF2B5EF4-FFF2-40B4-BE49-F238E27FC236}">
              <a16:creationId xmlns:a16="http://schemas.microsoft.com/office/drawing/2014/main" id="{00000000-0008-0000-0000-00000401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61" name="Text Box 23">
          <a:extLst>
            <a:ext uri="{FF2B5EF4-FFF2-40B4-BE49-F238E27FC236}">
              <a16:creationId xmlns:a16="http://schemas.microsoft.com/office/drawing/2014/main" id="{00000000-0008-0000-0000-000005010000}"/>
            </a:ext>
          </a:extLst>
        </xdr:cNvPr>
        <xdr:cNvSpPr txBox="1">
          <a:spLocks noChangeArrowheads="1"/>
        </xdr:cNvSpPr>
      </xdr:nvSpPr>
      <xdr:spPr bwMode="auto">
        <a:xfrm>
          <a:off x="4095750" y="6096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18</xdr:col>
      <xdr:colOff>152400</xdr:colOff>
      <xdr:row>27</xdr:row>
      <xdr:rowOff>28575</xdr:rowOff>
    </xdr:from>
    <xdr:ext cx="190500" cy="285750"/>
    <xdr:sp macro="" textlink="">
      <xdr:nvSpPr>
        <xdr:cNvPr id="262" name="Text Box 3">
          <a:extLst>
            <a:ext uri="{FF2B5EF4-FFF2-40B4-BE49-F238E27FC236}">
              <a16:creationId xmlns:a16="http://schemas.microsoft.com/office/drawing/2014/main" id="{00000000-0008-0000-0000-000006010000}"/>
            </a:ext>
          </a:extLst>
        </xdr:cNvPr>
        <xdr:cNvSpPr txBox="1">
          <a:spLocks noChangeArrowheads="1"/>
        </xdr:cNvSpPr>
      </xdr:nvSpPr>
      <xdr:spPr bwMode="auto">
        <a:xfrm>
          <a:off x="13763625" y="1323975"/>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263" name="Text Box 3">
          <a:extLst>
            <a:ext uri="{FF2B5EF4-FFF2-40B4-BE49-F238E27FC236}">
              <a16:creationId xmlns:a16="http://schemas.microsoft.com/office/drawing/2014/main" id="{00000000-0008-0000-0000-000007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64" name="Text Box 23">
          <a:extLst>
            <a:ext uri="{FF2B5EF4-FFF2-40B4-BE49-F238E27FC236}">
              <a16:creationId xmlns:a16="http://schemas.microsoft.com/office/drawing/2014/main" id="{00000000-0008-0000-0000-000008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65" name="Text Box 3">
          <a:extLst>
            <a:ext uri="{FF2B5EF4-FFF2-40B4-BE49-F238E27FC236}">
              <a16:creationId xmlns:a16="http://schemas.microsoft.com/office/drawing/2014/main" id="{00000000-0008-0000-0000-000009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66" name="Text Box 23">
          <a:extLst>
            <a:ext uri="{FF2B5EF4-FFF2-40B4-BE49-F238E27FC236}">
              <a16:creationId xmlns:a16="http://schemas.microsoft.com/office/drawing/2014/main" id="{00000000-0008-0000-0000-00000A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67" name="Text Box 3">
          <a:extLst>
            <a:ext uri="{FF2B5EF4-FFF2-40B4-BE49-F238E27FC236}">
              <a16:creationId xmlns:a16="http://schemas.microsoft.com/office/drawing/2014/main" id="{00000000-0008-0000-0000-00000B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68" name="Text Box 23">
          <a:extLst>
            <a:ext uri="{FF2B5EF4-FFF2-40B4-BE49-F238E27FC236}">
              <a16:creationId xmlns:a16="http://schemas.microsoft.com/office/drawing/2014/main" id="{00000000-0008-0000-0000-00000C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69" name="Text Box 3">
          <a:extLst>
            <a:ext uri="{FF2B5EF4-FFF2-40B4-BE49-F238E27FC236}">
              <a16:creationId xmlns:a16="http://schemas.microsoft.com/office/drawing/2014/main" id="{00000000-0008-0000-0000-00000D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70" name="Text Box 23">
          <a:extLst>
            <a:ext uri="{FF2B5EF4-FFF2-40B4-BE49-F238E27FC236}">
              <a16:creationId xmlns:a16="http://schemas.microsoft.com/office/drawing/2014/main" id="{00000000-0008-0000-0000-00000E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23</xdr:row>
      <xdr:rowOff>0</xdr:rowOff>
    </xdr:from>
    <xdr:ext cx="190500" cy="285750"/>
    <xdr:sp macro="" textlink="">
      <xdr:nvSpPr>
        <xdr:cNvPr id="271" name="Text Box 3">
          <a:extLst>
            <a:ext uri="{FF2B5EF4-FFF2-40B4-BE49-F238E27FC236}">
              <a16:creationId xmlns:a16="http://schemas.microsoft.com/office/drawing/2014/main" id="{00000000-0008-0000-0000-00000F010000}"/>
            </a:ext>
          </a:extLst>
        </xdr:cNvPr>
        <xdr:cNvSpPr txBox="1">
          <a:spLocks noChangeArrowheads="1"/>
        </xdr:cNvSpPr>
      </xdr:nvSpPr>
      <xdr:spPr bwMode="auto">
        <a:xfrm>
          <a:off x="10153650" y="5781675"/>
          <a:ext cx="190500" cy="285750"/>
        </a:xfrm>
        <a:prstGeom prst="rect">
          <a:avLst/>
        </a:prstGeom>
        <a:noFill/>
        <a:ln w="9525">
          <a:noFill/>
          <a:miter lim="800000"/>
          <a:headEnd/>
          <a:tailEnd/>
        </a:ln>
      </xdr:spPr>
    </xdr:sp>
    <xdr:clientData/>
  </xdr:oneCellAnchor>
  <xdr:oneCellAnchor>
    <xdr:from>
      <xdr:col>1</xdr:col>
      <xdr:colOff>3048000</xdr:colOff>
      <xdr:row>21</xdr:row>
      <xdr:rowOff>0</xdr:rowOff>
    </xdr:from>
    <xdr:ext cx="219075" cy="285750"/>
    <xdr:sp macro="" textlink="">
      <xdr:nvSpPr>
        <xdr:cNvPr id="272" name="Text Box 23">
          <a:extLst>
            <a:ext uri="{FF2B5EF4-FFF2-40B4-BE49-F238E27FC236}">
              <a16:creationId xmlns:a16="http://schemas.microsoft.com/office/drawing/2014/main" id="{00000000-0008-0000-0000-000010010000}"/>
            </a:ext>
          </a:extLst>
        </xdr:cNvPr>
        <xdr:cNvSpPr txBox="1">
          <a:spLocks noChangeArrowheads="1"/>
        </xdr:cNvSpPr>
      </xdr:nvSpPr>
      <xdr:spPr bwMode="auto">
        <a:xfrm>
          <a:off x="4667250" y="545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20</xdr:row>
      <xdr:rowOff>0</xdr:rowOff>
    </xdr:from>
    <xdr:ext cx="190500" cy="285750"/>
    <xdr:sp macro="" textlink="">
      <xdr:nvSpPr>
        <xdr:cNvPr id="273" name="Text Box 3">
          <a:extLst>
            <a:ext uri="{FF2B5EF4-FFF2-40B4-BE49-F238E27FC236}">
              <a16:creationId xmlns:a16="http://schemas.microsoft.com/office/drawing/2014/main" id="{00000000-0008-0000-0000-000011010000}"/>
            </a:ext>
          </a:extLst>
        </xdr:cNvPr>
        <xdr:cNvSpPr txBox="1">
          <a:spLocks noChangeArrowheads="1"/>
        </xdr:cNvSpPr>
      </xdr:nvSpPr>
      <xdr:spPr bwMode="auto">
        <a:xfrm>
          <a:off x="1188720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274" name="Text Box 3">
          <a:extLst>
            <a:ext uri="{FF2B5EF4-FFF2-40B4-BE49-F238E27FC236}">
              <a16:creationId xmlns:a16="http://schemas.microsoft.com/office/drawing/2014/main" id="{00000000-0008-0000-0000-000012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75" name="Text Box 23">
          <a:extLst>
            <a:ext uri="{FF2B5EF4-FFF2-40B4-BE49-F238E27FC236}">
              <a16:creationId xmlns:a16="http://schemas.microsoft.com/office/drawing/2014/main" id="{00000000-0008-0000-0000-000013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76" name="Text Box 3">
          <a:extLst>
            <a:ext uri="{FF2B5EF4-FFF2-40B4-BE49-F238E27FC236}">
              <a16:creationId xmlns:a16="http://schemas.microsoft.com/office/drawing/2014/main" id="{00000000-0008-0000-0000-000014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77" name="Text Box 23">
          <a:extLst>
            <a:ext uri="{FF2B5EF4-FFF2-40B4-BE49-F238E27FC236}">
              <a16:creationId xmlns:a16="http://schemas.microsoft.com/office/drawing/2014/main" id="{00000000-0008-0000-0000-000015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78" name="Text Box 3">
          <a:extLst>
            <a:ext uri="{FF2B5EF4-FFF2-40B4-BE49-F238E27FC236}">
              <a16:creationId xmlns:a16="http://schemas.microsoft.com/office/drawing/2014/main" id="{00000000-0008-0000-0000-000016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79" name="Text Box 23">
          <a:extLst>
            <a:ext uri="{FF2B5EF4-FFF2-40B4-BE49-F238E27FC236}">
              <a16:creationId xmlns:a16="http://schemas.microsoft.com/office/drawing/2014/main" id="{00000000-0008-0000-0000-000017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80" name="Text Box 3">
          <a:extLst>
            <a:ext uri="{FF2B5EF4-FFF2-40B4-BE49-F238E27FC236}">
              <a16:creationId xmlns:a16="http://schemas.microsoft.com/office/drawing/2014/main" id="{00000000-0008-0000-0000-000018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81" name="Text Box 23">
          <a:extLst>
            <a:ext uri="{FF2B5EF4-FFF2-40B4-BE49-F238E27FC236}">
              <a16:creationId xmlns:a16="http://schemas.microsoft.com/office/drawing/2014/main" id="{00000000-0008-0000-0000-000019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257175</xdr:colOff>
      <xdr:row>20</xdr:row>
      <xdr:rowOff>0</xdr:rowOff>
    </xdr:from>
    <xdr:ext cx="190500" cy="285750"/>
    <xdr:sp macro="" textlink="">
      <xdr:nvSpPr>
        <xdr:cNvPr id="282" name="Text Box 3">
          <a:extLst>
            <a:ext uri="{FF2B5EF4-FFF2-40B4-BE49-F238E27FC236}">
              <a16:creationId xmlns:a16="http://schemas.microsoft.com/office/drawing/2014/main" id="{00000000-0008-0000-0000-00001A010000}"/>
            </a:ext>
          </a:extLst>
        </xdr:cNvPr>
        <xdr:cNvSpPr txBox="1">
          <a:spLocks noChangeArrowheads="1"/>
        </xdr:cNvSpPr>
      </xdr:nvSpPr>
      <xdr:spPr bwMode="auto">
        <a:xfrm>
          <a:off x="12144375"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283" name="Text Box 3">
          <a:extLst>
            <a:ext uri="{FF2B5EF4-FFF2-40B4-BE49-F238E27FC236}">
              <a16:creationId xmlns:a16="http://schemas.microsoft.com/office/drawing/2014/main" id="{00000000-0008-0000-0000-00001B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84" name="Text Box 23">
          <a:extLst>
            <a:ext uri="{FF2B5EF4-FFF2-40B4-BE49-F238E27FC236}">
              <a16:creationId xmlns:a16="http://schemas.microsoft.com/office/drawing/2014/main" id="{00000000-0008-0000-0000-00001C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85" name="Text Box 3">
          <a:extLst>
            <a:ext uri="{FF2B5EF4-FFF2-40B4-BE49-F238E27FC236}">
              <a16:creationId xmlns:a16="http://schemas.microsoft.com/office/drawing/2014/main" id="{00000000-0008-0000-0000-00001D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86" name="Text Box 23">
          <a:extLst>
            <a:ext uri="{FF2B5EF4-FFF2-40B4-BE49-F238E27FC236}">
              <a16:creationId xmlns:a16="http://schemas.microsoft.com/office/drawing/2014/main" id="{00000000-0008-0000-0000-00001E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87" name="Text Box 3">
          <a:extLst>
            <a:ext uri="{FF2B5EF4-FFF2-40B4-BE49-F238E27FC236}">
              <a16:creationId xmlns:a16="http://schemas.microsoft.com/office/drawing/2014/main" id="{00000000-0008-0000-0000-00001F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88" name="Text Box 23">
          <a:extLst>
            <a:ext uri="{FF2B5EF4-FFF2-40B4-BE49-F238E27FC236}">
              <a16:creationId xmlns:a16="http://schemas.microsoft.com/office/drawing/2014/main" id="{00000000-0008-0000-0000-000020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89" name="Text Box 23">
          <a:extLst>
            <a:ext uri="{FF2B5EF4-FFF2-40B4-BE49-F238E27FC236}">
              <a16:creationId xmlns:a16="http://schemas.microsoft.com/office/drawing/2014/main" id="{00000000-0008-0000-0000-000021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0</xdr:colOff>
      <xdr:row>20</xdr:row>
      <xdr:rowOff>0</xdr:rowOff>
    </xdr:from>
    <xdr:ext cx="190500" cy="285750"/>
    <xdr:sp macro="" textlink="">
      <xdr:nvSpPr>
        <xdr:cNvPr id="290" name="Text Box 3">
          <a:extLst>
            <a:ext uri="{FF2B5EF4-FFF2-40B4-BE49-F238E27FC236}">
              <a16:creationId xmlns:a16="http://schemas.microsoft.com/office/drawing/2014/main" id="{00000000-0008-0000-0000-000022010000}"/>
            </a:ext>
          </a:extLst>
        </xdr:cNvPr>
        <xdr:cNvSpPr txBox="1">
          <a:spLocks noChangeArrowheads="1"/>
        </xdr:cNvSpPr>
      </xdr:nvSpPr>
      <xdr:spPr bwMode="auto">
        <a:xfrm>
          <a:off x="1188720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291" name="Text Box 3">
          <a:extLst>
            <a:ext uri="{FF2B5EF4-FFF2-40B4-BE49-F238E27FC236}">
              <a16:creationId xmlns:a16="http://schemas.microsoft.com/office/drawing/2014/main" id="{00000000-0008-0000-0000-000023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92" name="Text Box 23">
          <a:extLst>
            <a:ext uri="{FF2B5EF4-FFF2-40B4-BE49-F238E27FC236}">
              <a16:creationId xmlns:a16="http://schemas.microsoft.com/office/drawing/2014/main" id="{00000000-0008-0000-0000-000024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93" name="Text Box 3">
          <a:extLst>
            <a:ext uri="{FF2B5EF4-FFF2-40B4-BE49-F238E27FC236}">
              <a16:creationId xmlns:a16="http://schemas.microsoft.com/office/drawing/2014/main" id="{00000000-0008-0000-0000-000025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94" name="Text Box 23">
          <a:extLst>
            <a:ext uri="{FF2B5EF4-FFF2-40B4-BE49-F238E27FC236}">
              <a16:creationId xmlns:a16="http://schemas.microsoft.com/office/drawing/2014/main" id="{00000000-0008-0000-0000-000026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95" name="Text Box 23">
          <a:extLst>
            <a:ext uri="{FF2B5EF4-FFF2-40B4-BE49-F238E27FC236}">
              <a16:creationId xmlns:a16="http://schemas.microsoft.com/office/drawing/2014/main" id="{00000000-0008-0000-0000-000027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96" name="Text Box 23">
          <a:extLst>
            <a:ext uri="{FF2B5EF4-FFF2-40B4-BE49-F238E27FC236}">
              <a16:creationId xmlns:a16="http://schemas.microsoft.com/office/drawing/2014/main" id="{00000000-0008-0000-0000-000028010000}"/>
            </a:ext>
          </a:extLst>
        </xdr:cNvPr>
        <xdr:cNvSpPr txBox="1">
          <a:spLocks noChangeArrowheads="1"/>
        </xdr:cNvSpPr>
      </xdr:nvSpPr>
      <xdr:spPr bwMode="auto">
        <a:xfrm>
          <a:off x="4667250" y="5295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20</xdr:row>
      <xdr:rowOff>0</xdr:rowOff>
    </xdr:from>
    <xdr:ext cx="190500" cy="285750"/>
    <xdr:sp macro="" textlink="">
      <xdr:nvSpPr>
        <xdr:cNvPr id="297" name="Text Box 3">
          <a:extLst>
            <a:ext uri="{FF2B5EF4-FFF2-40B4-BE49-F238E27FC236}">
              <a16:creationId xmlns:a16="http://schemas.microsoft.com/office/drawing/2014/main" id="{00000000-0008-0000-0000-000029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298" name="Text Box 3">
          <a:extLst>
            <a:ext uri="{FF2B5EF4-FFF2-40B4-BE49-F238E27FC236}">
              <a16:creationId xmlns:a16="http://schemas.microsoft.com/office/drawing/2014/main" id="{00000000-0008-0000-0000-00002A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299" name="Text Box 3">
          <a:extLst>
            <a:ext uri="{FF2B5EF4-FFF2-40B4-BE49-F238E27FC236}">
              <a16:creationId xmlns:a16="http://schemas.microsoft.com/office/drawing/2014/main" id="{00000000-0008-0000-0000-00002B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0" name="Text Box 3">
          <a:extLst>
            <a:ext uri="{FF2B5EF4-FFF2-40B4-BE49-F238E27FC236}">
              <a16:creationId xmlns:a16="http://schemas.microsoft.com/office/drawing/2014/main" id="{00000000-0008-0000-0000-00002C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1" name="Text Box 3">
          <a:extLst>
            <a:ext uri="{FF2B5EF4-FFF2-40B4-BE49-F238E27FC236}">
              <a16:creationId xmlns:a16="http://schemas.microsoft.com/office/drawing/2014/main" id="{00000000-0008-0000-0000-00002D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2" name="Text Box 3">
          <a:extLst>
            <a:ext uri="{FF2B5EF4-FFF2-40B4-BE49-F238E27FC236}">
              <a16:creationId xmlns:a16="http://schemas.microsoft.com/office/drawing/2014/main" id="{00000000-0008-0000-0000-00002E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3" name="Text Box 3">
          <a:extLst>
            <a:ext uri="{FF2B5EF4-FFF2-40B4-BE49-F238E27FC236}">
              <a16:creationId xmlns:a16="http://schemas.microsoft.com/office/drawing/2014/main" id="{00000000-0008-0000-0000-00002F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4" name="Text Box 3">
          <a:extLst>
            <a:ext uri="{FF2B5EF4-FFF2-40B4-BE49-F238E27FC236}">
              <a16:creationId xmlns:a16="http://schemas.microsoft.com/office/drawing/2014/main" id="{00000000-0008-0000-0000-000030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5" name="Text Box 3">
          <a:extLst>
            <a:ext uri="{FF2B5EF4-FFF2-40B4-BE49-F238E27FC236}">
              <a16:creationId xmlns:a16="http://schemas.microsoft.com/office/drawing/2014/main" id="{00000000-0008-0000-0000-000031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6" name="Text Box 3">
          <a:extLst>
            <a:ext uri="{FF2B5EF4-FFF2-40B4-BE49-F238E27FC236}">
              <a16:creationId xmlns:a16="http://schemas.microsoft.com/office/drawing/2014/main" id="{00000000-0008-0000-0000-000032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7" name="Text Box 3">
          <a:extLst>
            <a:ext uri="{FF2B5EF4-FFF2-40B4-BE49-F238E27FC236}">
              <a16:creationId xmlns:a16="http://schemas.microsoft.com/office/drawing/2014/main" id="{00000000-0008-0000-0000-000033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8" name="Text Box 3">
          <a:extLst>
            <a:ext uri="{FF2B5EF4-FFF2-40B4-BE49-F238E27FC236}">
              <a16:creationId xmlns:a16="http://schemas.microsoft.com/office/drawing/2014/main" id="{00000000-0008-0000-0000-000034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09" name="Text Box 3">
          <a:extLst>
            <a:ext uri="{FF2B5EF4-FFF2-40B4-BE49-F238E27FC236}">
              <a16:creationId xmlns:a16="http://schemas.microsoft.com/office/drawing/2014/main" id="{00000000-0008-0000-0000-000035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0" name="Text Box 3">
          <a:extLst>
            <a:ext uri="{FF2B5EF4-FFF2-40B4-BE49-F238E27FC236}">
              <a16:creationId xmlns:a16="http://schemas.microsoft.com/office/drawing/2014/main" id="{00000000-0008-0000-0000-000036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1" name="Text Box 3">
          <a:extLst>
            <a:ext uri="{FF2B5EF4-FFF2-40B4-BE49-F238E27FC236}">
              <a16:creationId xmlns:a16="http://schemas.microsoft.com/office/drawing/2014/main" id="{00000000-0008-0000-0000-000037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2" name="Text Box 3">
          <a:extLst>
            <a:ext uri="{FF2B5EF4-FFF2-40B4-BE49-F238E27FC236}">
              <a16:creationId xmlns:a16="http://schemas.microsoft.com/office/drawing/2014/main" id="{00000000-0008-0000-0000-000038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3" name="Text Box 3">
          <a:extLst>
            <a:ext uri="{FF2B5EF4-FFF2-40B4-BE49-F238E27FC236}">
              <a16:creationId xmlns:a16="http://schemas.microsoft.com/office/drawing/2014/main" id="{00000000-0008-0000-0000-000039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4" name="Text Box 3">
          <a:extLst>
            <a:ext uri="{FF2B5EF4-FFF2-40B4-BE49-F238E27FC236}">
              <a16:creationId xmlns:a16="http://schemas.microsoft.com/office/drawing/2014/main" id="{00000000-0008-0000-0000-00003A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5" name="Text Box 3">
          <a:extLst>
            <a:ext uri="{FF2B5EF4-FFF2-40B4-BE49-F238E27FC236}">
              <a16:creationId xmlns:a16="http://schemas.microsoft.com/office/drawing/2014/main" id="{00000000-0008-0000-0000-00003B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6" name="Text Box 3">
          <a:extLst>
            <a:ext uri="{FF2B5EF4-FFF2-40B4-BE49-F238E27FC236}">
              <a16:creationId xmlns:a16="http://schemas.microsoft.com/office/drawing/2014/main" id="{00000000-0008-0000-0000-00003C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7" name="Text Box 3">
          <a:extLst>
            <a:ext uri="{FF2B5EF4-FFF2-40B4-BE49-F238E27FC236}">
              <a16:creationId xmlns:a16="http://schemas.microsoft.com/office/drawing/2014/main" id="{00000000-0008-0000-0000-00003D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8" name="Text Box 3">
          <a:extLst>
            <a:ext uri="{FF2B5EF4-FFF2-40B4-BE49-F238E27FC236}">
              <a16:creationId xmlns:a16="http://schemas.microsoft.com/office/drawing/2014/main" id="{00000000-0008-0000-0000-00003E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19" name="Text Box 3">
          <a:extLst>
            <a:ext uri="{FF2B5EF4-FFF2-40B4-BE49-F238E27FC236}">
              <a16:creationId xmlns:a16="http://schemas.microsoft.com/office/drawing/2014/main" id="{00000000-0008-0000-0000-00003F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13</xdr:col>
      <xdr:colOff>0</xdr:colOff>
      <xdr:row>20</xdr:row>
      <xdr:rowOff>0</xdr:rowOff>
    </xdr:from>
    <xdr:ext cx="190500" cy="285750"/>
    <xdr:sp macro="" textlink="">
      <xdr:nvSpPr>
        <xdr:cNvPr id="320" name="Text Box 3">
          <a:extLst>
            <a:ext uri="{FF2B5EF4-FFF2-40B4-BE49-F238E27FC236}">
              <a16:creationId xmlns:a16="http://schemas.microsoft.com/office/drawing/2014/main" id="{00000000-0008-0000-0000-000040010000}"/>
            </a:ext>
          </a:extLst>
        </xdr:cNvPr>
        <xdr:cNvSpPr txBox="1">
          <a:spLocks noChangeArrowheads="1"/>
        </xdr:cNvSpPr>
      </xdr:nvSpPr>
      <xdr:spPr bwMode="auto">
        <a:xfrm>
          <a:off x="1188720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1" name="Text Box 3">
          <a:extLst>
            <a:ext uri="{FF2B5EF4-FFF2-40B4-BE49-F238E27FC236}">
              <a16:creationId xmlns:a16="http://schemas.microsoft.com/office/drawing/2014/main" id="{00000000-0008-0000-0000-000041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2" name="Text Box 3">
          <a:extLst>
            <a:ext uri="{FF2B5EF4-FFF2-40B4-BE49-F238E27FC236}">
              <a16:creationId xmlns:a16="http://schemas.microsoft.com/office/drawing/2014/main" id="{00000000-0008-0000-0000-000042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3" name="Text Box 3">
          <a:extLst>
            <a:ext uri="{FF2B5EF4-FFF2-40B4-BE49-F238E27FC236}">
              <a16:creationId xmlns:a16="http://schemas.microsoft.com/office/drawing/2014/main" id="{00000000-0008-0000-0000-000043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4" name="Text Box 3">
          <a:extLst>
            <a:ext uri="{FF2B5EF4-FFF2-40B4-BE49-F238E27FC236}">
              <a16:creationId xmlns:a16="http://schemas.microsoft.com/office/drawing/2014/main" id="{00000000-0008-0000-0000-000044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5" name="Text Box 3">
          <a:extLst>
            <a:ext uri="{FF2B5EF4-FFF2-40B4-BE49-F238E27FC236}">
              <a16:creationId xmlns:a16="http://schemas.microsoft.com/office/drawing/2014/main" id="{00000000-0008-0000-0000-000045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6" name="Text Box 3">
          <a:extLst>
            <a:ext uri="{FF2B5EF4-FFF2-40B4-BE49-F238E27FC236}">
              <a16:creationId xmlns:a16="http://schemas.microsoft.com/office/drawing/2014/main" id="{00000000-0008-0000-0000-000046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7" name="Text Box 3">
          <a:extLst>
            <a:ext uri="{FF2B5EF4-FFF2-40B4-BE49-F238E27FC236}">
              <a16:creationId xmlns:a16="http://schemas.microsoft.com/office/drawing/2014/main" id="{00000000-0008-0000-0000-000047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8" name="Text Box 3">
          <a:extLst>
            <a:ext uri="{FF2B5EF4-FFF2-40B4-BE49-F238E27FC236}">
              <a16:creationId xmlns:a16="http://schemas.microsoft.com/office/drawing/2014/main" id="{00000000-0008-0000-0000-000048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29" name="Text Box 3">
          <a:extLst>
            <a:ext uri="{FF2B5EF4-FFF2-40B4-BE49-F238E27FC236}">
              <a16:creationId xmlns:a16="http://schemas.microsoft.com/office/drawing/2014/main" id="{00000000-0008-0000-0000-000049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0" name="Text Box 3">
          <a:extLst>
            <a:ext uri="{FF2B5EF4-FFF2-40B4-BE49-F238E27FC236}">
              <a16:creationId xmlns:a16="http://schemas.microsoft.com/office/drawing/2014/main" id="{00000000-0008-0000-0000-00004A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1" name="Text Box 3">
          <a:extLst>
            <a:ext uri="{FF2B5EF4-FFF2-40B4-BE49-F238E27FC236}">
              <a16:creationId xmlns:a16="http://schemas.microsoft.com/office/drawing/2014/main" id="{00000000-0008-0000-0000-00004B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2" name="Text Box 3">
          <a:extLst>
            <a:ext uri="{FF2B5EF4-FFF2-40B4-BE49-F238E27FC236}">
              <a16:creationId xmlns:a16="http://schemas.microsoft.com/office/drawing/2014/main" id="{00000000-0008-0000-0000-00004C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3" name="Text Box 3">
          <a:extLst>
            <a:ext uri="{FF2B5EF4-FFF2-40B4-BE49-F238E27FC236}">
              <a16:creationId xmlns:a16="http://schemas.microsoft.com/office/drawing/2014/main" id="{00000000-0008-0000-0000-00004D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4" name="Text Box 3">
          <a:extLst>
            <a:ext uri="{FF2B5EF4-FFF2-40B4-BE49-F238E27FC236}">
              <a16:creationId xmlns:a16="http://schemas.microsoft.com/office/drawing/2014/main" id="{00000000-0008-0000-0000-00004E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5" name="Text Box 3">
          <a:extLst>
            <a:ext uri="{FF2B5EF4-FFF2-40B4-BE49-F238E27FC236}">
              <a16:creationId xmlns:a16="http://schemas.microsoft.com/office/drawing/2014/main" id="{00000000-0008-0000-0000-00004F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13</xdr:col>
      <xdr:colOff>0</xdr:colOff>
      <xdr:row>20</xdr:row>
      <xdr:rowOff>0</xdr:rowOff>
    </xdr:from>
    <xdr:ext cx="190500" cy="285750"/>
    <xdr:sp macro="" textlink="">
      <xdr:nvSpPr>
        <xdr:cNvPr id="336" name="Text Box 3">
          <a:extLst>
            <a:ext uri="{FF2B5EF4-FFF2-40B4-BE49-F238E27FC236}">
              <a16:creationId xmlns:a16="http://schemas.microsoft.com/office/drawing/2014/main" id="{00000000-0008-0000-0000-000050010000}"/>
            </a:ext>
          </a:extLst>
        </xdr:cNvPr>
        <xdr:cNvSpPr txBox="1">
          <a:spLocks noChangeArrowheads="1"/>
        </xdr:cNvSpPr>
      </xdr:nvSpPr>
      <xdr:spPr bwMode="auto">
        <a:xfrm>
          <a:off x="1188720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7" name="Text Box 3">
          <a:extLst>
            <a:ext uri="{FF2B5EF4-FFF2-40B4-BE49-F238E27FC236}">
              <a16:creationId xmlns:a16="http://schemas.microsoft.com/office/drawing/2014/main" id="{00000000-0008-0000-0000-000051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8" name="Text Box 3">
          <a:extLst>
            <a:ext uri="{FF2B5EF4-FFF2-40B4-BE49-F238E27FC236}">
              <a16:creationId xmlns:a16="http://schemas.microsoft.com/office/drawing/2014/main" id="{00000000-0008-0000-0000-000052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39" name="Text Box 3">
          <a:extLst>
            <a:ext uri="{FF2B5EF4-FFF2-40B4-BE49-F238E27FC236}">
              <a16:creationId xmlns:a16="http://schemas.microsoft.com/office/drawing/2014/main" id="{00000000-0008-0000-0000-000053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0" name="Text Box 3">
          <a:extLst>
            <a:ext uri="{FF2B5EF4-FFF2-40B4-BE49-F238E27FC236}">
              <a16:creationId xmlns:a16="http://schemas.microsoft.com/office/drawing/2014/main" id="{00000000-0008-0000-0000-000054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1" name="Text Box 3">
          <a:extLst>
            <a:ext uri="{FF2B5EF4-FFF2-40B4-BE49-F238E27FC236}">
              <a16:creationId xmlns:a16="http://schemas.microsoft.com/office/drawing/2014/main" id="{00000000-0008-0000-0000-000055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2" name="Text Box 3">
          <a:extLst>
            <a:ext uri="{FF2B5EF4-FFF2-40B4-BE49-F238E27FC236}">
              <a16:creationId xmlns:a16="http://schemas.microsoft.com/office/drawing/2014/main" id="{00000000-0008-0000-0000-000056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3" name="Text Box 3">
          <a:extLst>
            <a:ext uri="{FF2B5EF4-FFF2-40B4-BE49-F238E27FC236}">
              <a16:creationId xmlns:a16="http://schemas.microsoft.com/office/drawing/2014/main" id="{00000000-0008-0000-0000-000057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4" name="Text Box 3">
          <a:extLst>
            <a:ext uri="{FF2B5EF4-FFF2-40B4-BE49-F238E27FC236}">
              <a16:creationId xmlns:a16="http://schemas.microsoft.com/office/drawing/2014/main" id="{00000000-0008-0000-0000-000058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5" name="Text Box 3">
          <a:extLst>
            <a:ext uri="{FF2B5EF4-FFF2-40B4-BE49-F238E27FC236}">
              <a16:creationId xmlns:a16="http://schemas.microsoft.com/office/drawing/2014/main" id="{00000000-0008-0000-0000-000059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6" name="Text Box 3">
          <a:extLst>
            <a:ext uri="{FF2B5EF4-FFF2-40B4-BE49-F238E27FC236}">
              <a16:creationId xmlns:a16="http://schemas.microsoft.com/office/drawing/2014/main" id="{00000000-0008-0000-0000-00005A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7" name="Text Box 3">
          <a:extLst>
            <a:ext uri="{FF2B5EF4-FFF2-40B4-BE49-F238E27FC236}">
              <a16:creationId xmlns:a16="http://schemas.microsoft.com/office/drawing/2014/main" id="{00000000-0008-0000-0000-00005B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oneCellAnchor>
    <xdr:from>
      <xdr:col>8</xdr:col>
      <xdr:colOff>647700</xdr:colOff>
      <xdr:row>20</xdr:row>
      <xdr:rowOff>0</xdr:rowOff>
    </xdr:from>
    <xdr:ext cx="190500" cy="285750"/>
    <xdr:sp macro="" textlink="">
      <xdr:nvSpPr>
        <xdr:cNvPr id="348" name="Text Box 3">
          <a:extLst>
            <a:ext uri="{FF2B5EF4-FFF2-40B4-BE49-F238E27FC236}">
              <a16:creationId xmlns:a16="http://schemas.microsoft.com/office/drawing/2014/main" id="{00000000-0008-0000-0000-00005C010000}"/>
            </a:ext>
          </a:extLst>
        </xdr:cNvPr>
        <xdr:cNvSpPr txBox="1">
          <a:spLocks noChangeArrowheads="1"/>
        </xdr:cNvSpPr>
      </xdr:nvSpPr>
      <xdr:spPr bwMode="auto">
        <a:xfrm>
          <a:off x="10153650" y="5295900"/>
          <a:ext cx="190500" cy="285750"/>
        </a:xfrm>
        <a:prstGeom prst="rect">
          <a:avLst/>
        </a:prstGeom>
        <a:noFill/>
        <a:ln w="9525">
          <a:noFill/>
          <a:miter lim="800000"/>
          <a:headEnd/>
          <a:tailEnd/>
        </a:ln>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38100</xdr:rowOff>
    </xdr:from>
    <xdr:to>
      <xdr:col>0</xdr:col>
      <xdr:colOff>1276351</xdr:colOff>
      <xdr:row>3</xdr:row>
      <xdr:rowOff>114300</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2400" y="38100"/>
          <a:ext cx="1123951" cy="561975"/>
        </a:xfrm>
        <a:prstGeom prst="rect">
          <a:avLst/>
        </a:prstGeom>
      </xdr:spPr>
    </xdr:pic>
    <xdr:clientData/>
  </xdr:twoCellAnchor>
  <xdr:oneCellAnchor>
    <xdr:from>
      <xdr:col>8</xdr:col>
      <xdr:colOff>647700</xdr:colOff>
      <xdr:row>33</xdr:row>
      <xdr:rowOff>0</xdr:rowOff>
    </xdr:from>
    <xdr:ext cx="190500" cy="285750"/>
    <xdr:sp macro="" textlink="">
      <xdr:nvSpPr>
        <xdr:cNvPr id="3" name="Text Box 3">
          <a:extLst>
            <a:ext uri="{FF2B5EF4-FFF2-40B4-BE49-F238E27FC236}">
              <a16:creationId xmlns:a16="http://schemas.microsoft.com/office/drawing/2014/main" id="{00000000-0008-0000-0100-000003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4" name="Text Box 23">
          <a:extLst>
            <a:ext uri="{FF2B5EF4-FFF2-40B4-BE49-F238E27FC236}">
              <a16:creationId xmlns:a16="http://schemas.microsoft.com/office/drawing/2014/main" id="{00000000-0008-0000-0100-000004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5" name="Text Box 3">
          <a:extLst>
            <a:ext uri="{FF2B5EF4-FFF2-40B4-BE49-F238E27FC236}">
              <a16:creationId xmlns:a16="http://schemas.microsoft.com/office/drawing/2014/main" id="{00000000-0008-0000-0100-000005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6" name="Text Box 23">
          <a:extLst>
            <a:ext uri="{FF2B5EF4-FFF2-40B4-BE49-F238E27FC236}">
              <a16:creationId xmlns:a16="http://schemas.microsoft.com/office/drawing/2014/main" id="{00000000-0008-0000-0100-000006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7" name="Text Box 3">
          <a:extLst>
            <a:ext uri="{FF2B5EF4-FFF2-40B4-BE49-F238E27FC236}">
              <a16:creationId xmlns:a16="http://schemas.microsoft.com/office/drawing/2014/main" id="{00000000-0008-0000-0100-000007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8" name="Text Box 23">
          <a:extLst>
            <a:ext uri="{FF2B5EF4-FFF2-40B4-BE49-F238E27FC236}">
              <a16:creationId xmlns:a16="http://schemas.microsoft.com/office/drawing/2014/main" id="{00000000-0008-0000-0100-000008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9" name="Text Box 3">
          <a:extLst>
            <a:ext uri="{FF2B5EF4-FFF2-40B4-BE49-F238E27FC236}">
              <a16:creationId xmlns:a16="http://schemas.microsoft.com/office/drawing/2014/main" id="{00000000-0008-0000-0100-000009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0" name="Text Box 23">
          <a:extLst>
            <a:ext uri="{FF2B5EF4-FFF2-40B4-BE49-F238E27FC236}">
              <a16:creationId xmlns:a16="http://schemas.microsoft.com/office/drawing/2014/main" id="{00000000-0008-0000-0100-00000A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36</xdr:row>
      <xdr:rowOff>0</xdr:rowOff>
    </xdr:from>
    <xdr:ext cx="190500" cy="285750"/>
    <xdr:sp macro="" textlink="">
      <xdr:nvSpPr>
        <xdr:cNvPr id="11" name="Text Box 3">
          <a:extLst>
            <a:ext uri="{FF2B5EF4-FFF2-40B4-BE49-F238E27FC236}">
              <a16:creationId xmlns:a16="http://schemas.microsoft.com/office/drawing/2014/main" id="{00000000-0008-0000-0100-00000B000000}"/>
            </a:ext>
          </a:extLst>
        </xdr:cNvPr>
        <xdr:cNvSpPr txBox="1">
          <a:spLocks noChangeArrowheads="1"/>
        </xdr:cNvSpPr>
      </xdr:nvSpPr>
      <xdr:spPr bwMode="auto">
        <a:xfrm>
          <a:off x="10220325" y="6048375"/>
          <a:ext cx="190500" cy="285750"/>
        </a:xfrm>
        <a:prstGeom prst="rect">
          <a:avLst/>
        </a:prstGeom>
        <a:noFill/>
        <a:ln w="9525">
          <a:noFill/>
          <a:miter lim="800000"/>
          <a:headEnd/>
          <a:tailEnd/>
        </a:ln>
      </xdr:spPr>
    </xdr:sp>
    <xdr:clientData/>
  </xdr:oneCellAnchor>
  <xdr:oneCellAnchor>
    <xdr:from>
      <xdr:col>1</xdr:col>
      <xdr:colOff>3048000</xdr:colOff>
      <xdr:row>34</xdr:row>
      <xdr:rowOff>0</xdr:rowOff>
    </xdr:from>
    <xdr:ext cx="219075" cy="285750"/>
    <xdr:sp macro="" textlink="">
      <xdr:nvSpPr>
        <xdr:cNvPr id="12" name="Text Box 23">
          <a:extLst>
            <a:ext uri="{FF2B5EF4-FFF2-40B4-BE49-F238E27FC236}">
              <a16:creationId xmlns:a16="http://schemas.microsoft.com/office/drawing/2014/main" id="{00000000-0008-0000-0100-00000C000000}"/>
            </a:ext>
          </a:extLst>
        </xdr:cNvPr>
        <xdr:cNvSpPr txBox="1">
          <a:spLocks noChangeArrowheads="1"/>
        </xdr:cNvSpPr>
      </xdr:nvSpPr>
      <xdr:spPr bwMode="auto">
        <a:xfrm>
          <a:off x="4400550" y="57245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33</xdr:row>
      <xdr:rowOff>0</xdr:rowOff>
    </xdr:from>
    <xdr:ext cx="190500" cy="285750"/>
    <xdr:sp macro="" textlink="">
      <xdr:nvSpPr>
        <xdr:cNvPr id="13" name="Text Box 3">
          <a:extLst>
            <a:ext uri="{FF2B5EF4-FFF2-40B4-BE49-F238E27FC236}">
              <a16:creationId xmlns:a16="http://schemas.microsoft.com/office/drawing/2014/main" id="{00000000-0008-0000-0100-00000D000000}"/>
            </a:ext>
          </a:extLst>
        </xdr:cNvPr>
        <xdr:cNvSpPr txBox="1">
          <a:spLocks noChangeArrowheads="1"/>
        </xdr:cNvSpPr>
      </xdr:nvSpPr>
      <xdr:spPr bwMode="auto">
        <a:xfrm>
          <a:off x="13716000" y="5562600"/>
          <a:ext cx="190500" cy="285750"/>
        </a:xfrm>
        <a:prstGeom prst="rect">
          <a:avLst/>
        </a:prstGeom>
        <a:noFill/>
        <a:ln w="9525">
          <a:noFill/>
          <a:miter lim="800000"/>
          <a:headEnd/>
          <a:tailEnd/>
        </a:ln>
      </xdr:spPr>
    </xdr:sp>
    <xdr:clientData/>
  </xdr:oneCellAnchor>
  <xdr:oneCellAnchor>
    <xdr:from>
      <xdr:col>8</xdr:col>
      <xdr:colOff>647700</xdr:colOff>
      <xdr:row>28</xdr:row>
      <xdr:rowOff>0</xdr:rowOff>
    </xdr:from>
    <xdr:ext cx="190500" cy="285750"/>
    <xdr:sp macro="" textlink="">
      <xdr:nvSpPr>
        <xdr:cNvPr id="14" name="Text Box 3">
          <a:extLst>
            <a:ext uri="{FF2B5EF4-FFF2-40B4-BE49-F238E27FC236}">
              <a16:creationId xmlns:a16="http://schemas.microsoft.com/office/drawing/2014/main" id="{00000000-0008-0000-0100-00000E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15" name="Text Box 23">
          <a:extLst>
            <a:ext uri="{FF2B5EF4-FFF2-40B4-BE49-F238E27FC236}">
              <a16:creationId xmlns:a16="http://schemas.microsoft.com/office/drawing/2014/main" id="{00000000-0008-0000-0100-00000F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16" name="Text Box 3">
          <a:extLst>
            <a:ext uri="{FF2B5EF4-FFF2-40B4-BE49-F238E27FC236}">
              <a16:creationId xmlns:a16="http://schemas.microsoft.com/office/drawing/2014/main" id="{00000000-0008-0000-0100-000010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17" name="Text Box 23">
          <a:extLst>
            <a:ext uri="{FF2B5EF4-FFF2-40B4-BE49-F238E27FC236}">
              <a16:creationId xmlns:a16="http://schemas.microsoft.com/office/drawing/2014/main" id="{00000000-0008-0000-0100-000011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18" name="Text Box 23">
          <a:extLst>
            <a:ext uri="{FF2B5EF4-FFF2-40B4-BE49-F238E27FC236}">
              <a16:creationId xmlns:a16="http://schemas.microsoft.com/office/drawing/2014/main" id="{00000000-0008-0000-0100-000012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19" name="Text Box 23">
          <a:extLst>
            <a:ext uri="{FF2B5EF4-FFF2-40B4-BE49-F238E27FC236}">
              <a16:creationId xmlns:a16="http://schemas.microsoft.com/office/drawing/2014/main" id="{00000000-0008-0000-0100-000013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0" name="Text Box 23">
          <a:extLst>
            <a:ext uri="{FF2B5EF4-FFF2-40B4-BE49-F238E27FC236}">
              <a16:creationId xmlns:a16="http://schemas.microsoft.com/office/drawing/2014/main" id="{00000000-0008-0000-0100-000014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1" name="Text Box 23">
          <a:extLst>
            <a:ext uri="{FF2B5EF4-FFF2-40B4-BE49-F238E27FC236}">
              <a16:creationId xmlns:a16="http://schemas.microsoft.com/office/drawing/2014/main" id="{00000000-0008-0000-0100-000015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2" name="Text Box 23">
          <a:extLst>
            <a:ext uri="{FF2B5EF4-FFF2-40B4-BE49-F238E27FC236}">
              <a16:creationId xmlns:a16="http://schemas.microsoft.com/office/drawing/2014/main" id="{00000000-0008-0000-0100-000016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23" name="Text Box 23">
          <a:extLst>
            <a:ext uri="{FF2B5EF4-FFF2-40B4-BE49-F238E27FC236}">
              <a16:creationId xmlns:a16="http://schemas.microsoft.com/office/drawing/2014/main" id="{00000000-0008-0000-0100-000017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38100</xdr:colOff>
      <xdr:row>32</xdr:row>
      <xdr:rowOff>85725</xdr:rowOff>
    </xdr:from>
    <xdr:ext cx="190500" cy="285750"/>
    <xdr:sp macro="" textlink="">
      <xdr:nvSpPr>
        <xdr:cNvPr id="24" name="Text Box 3">
          <a:extLst>
            <a:ext uri="{FF2B5EF4-FFF2-40B4-BE49-F238E27FC236}">
              <a16:creationId xmlns:a16="http://schemas.microsoft.com/office/drawing/2014/main" id="{00000000-0008-0000-0100-000018000000}"/>
            </a:ext>
          </a:extLst>
        </xdr:cNvPr>
        <xdr:cNvSpPr txBox="1">
          <a:spLocks noChangeArrowheads="1"/>
        </xdr:cNvSpPr>
      </xdr:nvSpPr>
      <xdr:spPr bwMode="auto">
        <a:xfrm>
          <a:off x="13754100" y="5486400"/>
          <a:ext cx="190500" cy="285750"/>
        </a:xfrm>
        <a:prstGeom prst="rect">
          <a:avLst/>
        </a:prstGeom>
        <a:noFill/>
        <a:ln w="9525">
          <a:noFill/>
          <a:miter lim="800000"/>
          <a:headEnd/>
          <a:tailEnd/>
        </a:ln>
      </xdr:spPr>
    </xdr:sp>
    <xdr:clientData/>
  </xdr:oneCellAnchor>
  <xdr:oneCellAnchor>
    <xdr:from>
      <xdr:col>8</xdr:col>
      <xdr:colOff>647700</xdr:colOff>
      <xdr:row>28</xdr:row>
      <xdr:rowOff>0</xdr:rowOff>
    </xdr:from>
    <xdr:ext cx="190500" cy="285750"/>
    <xdr:sp macro="" textlink="">
      <xdr:nvSpPr>
        <xdr:cNvPr id="25" name="Text Box 3">
          <a:extLst>
            <a:ext uri="{FF2B5EF4-FFF2-40B4-BE49-F238E27FC236}">
              <a16:creationId xmlns:a16="http://schemas.microsoft.com/office/drawing/2014/main" id="{00000000-0008-0000-0100-000019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26" name="Text Box 23">
          <a:extLst>
            <a:ext uri="{FF2B5EF4-FFF2-40B4-BE49-F238E27FC236}">
              <a16:creationId xmlns:a16="http://schemas.microsoft.com/office/drawing/2014/main" id="{00000000-0008-0000-0100-00001A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27" name="Text Box 3">
          <a:extLst>
            <a:ext uri="{FF2B5EF4-FFF2-40B4-BE49-F238E27FC236}">
              <a16:creationId xmlns:a16="http://schemas.microsoft.com/office/drawing/2014/main" id="{00000000-0008-0000-0100-00001B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28" name="Text Box 23">
          <a:extLst>
            <a:ext uri="{FF2B5EF4-FFF2-40B4-BE49-F238E27FC236}">
              <a16:creationId xmlns:a16="http://schemas.microsoft.com/office/drawing/2014/main" id="{00000000-0008-0000-0100-00001C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29" name="Text Box 3">
          <a:extLst>
            <a:ext uri="{FF2B5EF4-FFF2-40B4-BE49-F238E27FC236}">
              <a16:creationId xmlns:a16="http://schemas.microsoft.com/office/drawing/2014/main" id="{00000000-0008-0000-0100-00001D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30" name="Text Box 23">
          <a:extLst>
            <a:ext uri="{FF2B5EF4-FFF2-40B4-BE49-F238E27FC236}">
              <a16:creationId xmlns:a16="http://schemas.microsoft.com/office/drawing/2014/main" id="{00000000-0008-0000-0100-00001E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685800</xdr:colOff>
      <xdr:row>28</xdr:row>
      <xdr:rowOff>0</xdr:rowOff>
    </xdr:from>
    <xdr:ext cx="190500" cy="285750"/>
    <xdr:sp macro="" textlink="">
      <xdr:nvSpPr>
        <xdr:cNvPr id="31" name="Text Box 3">
          <a:extLst>
            <a:ext uri="{FF2B5EF4-FFF2-40B4-BE49-F238E27FC236}">
              <a16:creationId xmlns:a16="http://schemas.microsoft.com/office/drawing/2014/main" id="{00000000-0008-0000-0100-00001F000000}"/>
            </a:ext>
          </a:extLst>
        </xdr:cNvPr>
        <xdr:cNvSpPr txBox="1">
          <a:spLocks noChangeArrowheads="1"/>
        </xdr:cNvSpPr>
      </xdr:nvSpPr>
      <xdr:spPr bwMode="auto">
        <a:xfrm>
          <a:off x="102584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32" name="Text Box 23">
          <a:extLst>
            <a:ext uri="{FF2B5EF4-FFF2-40B4-BE49-F238E27FC236}">
              <a16:creationId xmlns:a16="http://schemas.microsoft.com/office/drawing/2014/main" id="{00000000-0008-0000-0100-000020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33" name="Text Box 23">
          <a:extLst>
            <a:ext uri="{FF2B5EF4-FFF2-40B4-BE49-F238E27FC236}">
              <a16:creationId xmlns:a16="http://schemas.microsoft.com/office/drawing/2014/main" id="{00000000-0008-0000-0100-000021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34" name="Text Box 23">
          <a:extLst>
            <a:ext uri="{FF2B5EF4-FFF2-40B4-BE49-F238E27FC236}">
              <a16:creationId xmlns:a16="http://schemas.microsoft.com/office/drawing/2014/main" id="{00000000-0008-0000-0100-000022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35" name="Text Box 23">
          <a:extLst>
            <a:ext uri="{FF2B5EF4-FFF2-40B4-BE49-F238E27FC236}">
              <a16:creationId xmlns:a16="http://schemas.microsoft.com/office/drawing/2014/main" id="{00000000-0008-0000-0100-000023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28</xdr:row>
      <xdr:rowOff>0</xdr:rowOff>
    </xdr:from>
    <xdr:ext cx="219075" cy="285750"/>
    <xdr:sp macro="" textlink="">
      <xdr:nvSpPr>
        <xdr:cNvPr id="36" name="Text Box 23">
          <a:extLst>
            <a:ext uri="{FF2B5EF4-FFF2-40B4-BE49-F238E27FC236}">
              <a16:creationId xmlns:a16="http://schemas.microsoft.com/office/drawing/2014/main" id="{00000000-0008-0000-0100-000024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152400</xdr:colOff>
      <xdr:row>8</xdr:row>
      <xdr:rowOff>28575</xdr:rowOff>
    </xdr:from>
    <xdr:ext cx="190500" cy="285750"/>
    <xdr:sp macro="" textlink="">
      <xdr:nvSpPr>
        <xdr:cNvPr id="37" name="Text Box 3">
          <a:extLst>
            <a:ext uri="{FF2B5EF4-FFF2-40B4-BE49-F238E27FC236}">
              <a16:creationId xmlns:a16="http://schemas.microsoft.com/office/drawing/2014/main" id="{00000000-0008-0000-0100-000025000000}"/>
            </a:ext>
          </a:extLst>
        </xdr:cNvPr>
        <xdr:cNvSpPr txBox="1">
          <a:spLocks noChangeArrowheads="1"/>
        </xdr:cNvSpPr>
      </xdr:nvSpPr>
      <xdr:spPr bwMode="auto">
        <a:xfrm>
          <a:off x="15592425" y="1514475"/>
          <a:ext cx="190500" cy="285750"/>
        </a:xfrm>
        <a:prstGeom prst="rect">
          <a:avLst/>
        </a:prstGeom>
        <a:noFill/>
        <a:ln w="9525">
          <a:noFill/>
          <a:miter lim="800000"/>
          <a:headEnd/>
          <a:tailEnd/>
        </a:ln>
      </xdr:spPr>
    </xdr:sp>
    <xdr:clientData/>
  </xdr:oneCellAnchor>
  <xdr:oneCellAnchor>
    <xdr:from>
      <xdr:col>8</xdr:col>
      <xdr:colOff>647700</xdr:colOff>
      <xdr:row>28</xdr:row>
      <xdr:rowOff>0</xdr:rowOff>
    </xdr:from>
    <xdr:ext cx="190500" cy="285750"/>
    <xdr:sp macro="" textlink="">
      <xdr:nvSpPr>
        <xdr:cNvPr id="38" name="Text Box 3">
          <a:extLst>
            <a:ext uri="{FF2B5EF4-FFF2-40B4-BE49-F238E27FC236}">
              <a16:creationId xmlns:a16="http://schemas.microsoft.com/office/drawing/2014/main" id="{00000000-0008-0000-0100-000026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39" name="Text Box 23">
          <a:extLst>
            <a:ext uri="{FF2B5EF4-FFF2-40B4-BE49-F238E27FC236}">
              <a16:creationId xmlns:a16="http://schemas.microsoft.com/office/drawing/2014/main" id="{00000000-0008-0000-0100-000027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40" name="Text Box 3">
          <a:extLst>
            <a:ext uri="{FF2B5EF4-FFF2-40B4-BE49-F238E27FC236}">
              <a16:creationId xmlns:a16="http://schemas.microsoft.com/office/drawing/2014/main" id="{00000000-0008-0000-0100-000028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41" name="Text Box 23">
          <a:extLst>
            <a:ext uri="{FF2B5EF4-FFF2-40B4-BE49-F238E27FC236}">
              <a16:creationId xmlns:a16="http://schemas.microsoft.com/office/drawing/2014/main" id="{00000000-0008-0000-0100-000029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42" name="Text Box 3">
          <a:extLst>
            <a:ext uri="{FF2B5EF4-FFF2-40B4-BE49-F238E27FC236}">
              <a16:creationId xmlns:a16="http://schemas.microsoft.com/office/drawing/2014/main" id="{00000000-0008-0000-0100-00002A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43" name="Text Box 23">
          <a:extLst>
            <a:ext uri="{FF2B5EF4-FFF2-40B4-BE49-F238E27FC236}">
              <a16:creationId xmlns:a16="http://schemas.microsoft.com/office/drawing/2014/main" id="{00000000-0008-0000-0100-00002B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44" name="Text Box 3">
          <a:extLst>
            <a:ext uri="{FF2B5EF4-FFF2-40B4-BE49-F238E27FC236}">
              <a16:creationId xmlns:a16="http://schemas.microsoft.com/office/drawing/2014/main" id="{00000000-0008-0000-0100-00002C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45" name="Text Box 23">
          <a:extLst>
            <a:ext uri="{FF2B5EF4-FFF2-40B4-BE49-F238E27FC236}">
              <a16:creationId xmlns:a16="http://schemas.microsoft.com/office/drawing/2014/main" id="{00000000-0008-0000-0100-00002D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46" name="Text Box 3">
          <a:extLst>
            <a:ext uri="{FF2B5EF4-FFF2-40B4-BE49-F238E27FC236}">
              <a16:creationId xmlns:a16="http://schemas.microsoft.com/office/drawing/2014/main" id="{00000000-0008-0000-0100-00002E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47" name="Text Box 23">
          <a:extLst>
            <a:ext uri="{FF2B5EF4-FFF2-40B4-BE49-F238E27FC236}">
              <a16:creationId xmlns:a16="http://schemas.microsoft.com/office/drawing/2014/main" id="{00000000-0008-0000-0100-00002F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48" name="Text Box 3">
          <a:extLst>
            <a:ext uri="{FF2B5EF4-FFF2-40B4-BE49-F238E27FC236}">
              <a16:creationId xmlns:a16="http://schemas.microsoft.com/office/drawing/2014/main" id="{00000000-0008-0000-0100-000030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49" name="Text Box 23">
          <a:extLst>
            <a:ext uri="{FF2B5EF4-FFF2-40B4-BE49-F238E27FC236}">
              <a16:creationId xmlns:a16="http://schemas.microsoft.com/office/drawing/2014/main" id="{00000000-0008-0000-0100-000031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50" name="Text Box 3">
          <a:extLst>
            <a:ext uri="{FF2B5EF4-FFF2-40B4-BE49-F238E27FC236}">
              <a16:creationId xmlns:a16="http://schemas.microsoft.com/office/drawing/2014/main" id="{00000000-0008-0000-0100-000032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51" name="Text Box 23">
          <a:extLst>
            <a:ext uri="{FF2B5EF4-FFF2-40B4-BE49-F238E27FC236}">
              <a16:creationId xmlns:a16="http://schemas.microsoft.com/office/drawing/2014/main" id="{00000000-0008-0000-0100-000033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28</xdr:row>
      <xdr:rowOff>0</xdr:rowOff>
    </xdr:from>
    <xdr:ext cx="190500" cy="285750"/>
    <xdr:sp macro="" textlink="">
      <xdr:nvSpPr>
        <xdr:cNvPr id="52" name="Text Box 3">
          <a:extLst>
            <a:ext uri="{FF2B5EF4-FFF2-40B4-BE49-F238E27FC236}">
              <a16:creationId xmlns:a16="http://schemas.microsoft.com/office/drawing/2014/main" id="{00000000-0008-0000-0100-000034000000}"/>
            </a:ext>
          </a:extLst>
        </xdr:cNvPr>
        <xdr:cNvSpPr txBox="1">
          <a:spLocks noChangeArrowheads="1"/>
        </xdr:cNvSpPr>
      </xdr:nvSpPr>
      <xdr:spPr bwMode="auto">
        <a:xfrm>
          <a:off x="10220325" y="4752975"/>
          <a:ext cx="190500" cy="285750"/>
        </a:xfrm>
        <a:prstGeom prst="rect">
          <a:avLst/>
        </a:prstGeom>
        <a:noFill/>
        <a:ln w="9525">
          <a:noFill/>
          <a:miter lim="800000"/>
          <a:headEnd/>
          <a:tailEnd/>
        </a:ln>
      </xdr:spPr>
    </xdr:sp>
    <xdr:clientData/>
  </xdr:oneCellAnchor>
  <xdr:oneCellAnchor>
    <xdr:from>
      <xdr:col>1</xdr:col>
      <xdr:colOff>3048000</xdr:colOff>
      <xdr:row>28</xdr:row>
      <xdr:rowOff>0</xdr:rowOff>
    </xdr:from>
    <xdr:ext cx="219075" cy="285750"/>
    <xdr:sp macro="" textlink="">
      <xdr:nvSpPr>
        <xdr:cNvPr id="53" name="Text Box 23">
          <a:extLst>
            <a:ext uri="{FF2B5EF4-FFF2-40B4-BE49-F238E27FC236}">
              <a16:creationId xmlns:a16="http://schemas.microsoft.com/office/drawing/2014/main" id="{00000000-0008-0000-0100-000035000000}"/>
            </a:ext>
          </a:extLst>
        </xdr:cNvPr>
        <xdr:cNvSpPr txBox="1">
          <a:spLocks noChangeArrowheads="1"/>
        </xdr:cNvSpPr>
      </xdr:nvSpPr>
      <xdr:spPr bwMode="auto">
        <a:xfrm>
          <a:off x="4400550"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54" name="Text Box 3">
          <a:extLst>
            <a:ext uri="{FF2B5EF4-FFF2-40B4-BE49-F238E27FC236}">
              <a16:creationId xmlns:a16="http://schemas.microsoft.com/office/drawing/2014/main" id="{00000000-0008-0000-0100-000036000000}"/>
            </a:ext>
          </a:extLst>
        </xdr:cNvPr>
        <xdr:cNvSpPr txBox="1">
          <a:spLocks noChangeArrowheads="1"/>
        </xdr:cNvSpPr>
      </xdr:nvSpPr>
      <xdr:spPr bwMode="auto">
        <a:xfrm>
          <a:off x="10220325" y="491490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55" name="Text Box 23">
          <a:extLst>
            <a:ext uri="{FF2B5EF4-FFF2-40B4-BE49-F238E27FC236}">
              <a16:creationId xmlns:a16="http://schemas.microsoft.com/office/drawing/2014/main" id="{00000000-0008-0000-0100-000037000000}"/>
            </a:ext>
          </a:extLst>
        </xdr:cNvPr>
        <xdr:cNvSpPr txBox="1">
          <a:spLocks noChangeArrowheads="1"/>
        </xdr:cNvSpPr>
      </xdr:nvSpPr>
      <xdr:spPr bwMode="auto">
        <a:xfrm>
          <a:off x="4400550"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56" name="Text Box 3">
          <a:extLst>
            <a:ext uri="{FF2B5EF4-FFF2-40B4-BE49-F238E27FC236}">
              <a16:creationId xmlns:a16="http://schemas.microsoft.com/office/drawing/2014/main" id="{00000000-0008-0000-0100-000038000000}"/>
            </a:ext>
          </a:extLst>
        </xdr:cNvPr>
        <xdr:cNvSpPr txBox="1">
          <a:spLocks noChangeArrowheads="1"/>
        </xdr:cNvSpPr>
      </xdr:nvSpPr>
      <xdr:spPr bwMode="auto">
        <a:xfrm>
          <a:off x="10220325" y="491490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57" name="Text Box 23">
          <a:extLst>
            <a:ext uri="{FF2B5EF4-FFF2-40B4-BE49-F238E27FC236}">
              <a16:creationId xmlns:a16="http://schemas.microsoft.com/office/drawing/2014/main" id="{00000000-0008-0000-0100-000039000000}"/>
            </a:ext>
          </a:extLst>
        </xdr:cNvPr>
        <xdr:cNvSpPr txBox="1">
          <a:spLocks noChangeArrowheads="1"/>
        </xdr:cNvSpPr>
      </xdr:nvSpPr>
      <xdr:spPr bwMode="auto">
        <a:xfrm>
          <a:off x="4400550"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58" name="Text Box 3">
          <a:extLst>
            <a:ext uri="{FF2B5EF4-FFF2-40B4-BE49-F238E27FC236}">
              <a16:creationId xmlns:a16="http://schemas.microsoft.com/office/drawing/2014/main" id="{00000000-0008-0000-0100-00003A000000}"/>
            </a:ext>
          </a:extLst>
        </xdr:cNvPr>
        <xdr:cNvSpPr txBox="1">
          <a:spLocks noChangeArrowheads="1"/>
        </xdr:cNvSpPr>
      </xdr:nvSpPr>
      <xdr:spPr bwMode="auto">
        <a:xfrm>
          <a:off x="10220325" y="491490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59" name="Text Box 23">
          <a:extLst>
            <a:ext uri="{FF2B5EF4-FFF2-40B4-BE49-F238E27FC236}">
              <a16:creationId xmlns:a16="http://schemas.microsoft.com/office/drawing/2014/main" id="{00000000-0008-0000-0100-00003B000000}"/>
            </a:ext>
          </a:extLst>
        </xdr:cNvPr>
        <xdr:cNvSpPr txBox="1">
          <a:spLocks noChangeArrowheads="1"/>
        </xdr:cNvSpPr>
      </xdr:nvSpPr>
      <xdr:spPr bwMode="auto">
        <a:xfrm>
          <a:off x="4400550"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29</xdr:row>
      <xdr:rowOff>0</xdr:rowOff>
    </xdr:from>
    <xdr:ext cx="190500" cy="285750"/>
    <xdr:sp macro="" textlink="">
      <xdr:nvSpPr>
        <xdr:cNvPr id="60" name="Text Box 3">
          <a:extLst>
            <a:ext uri="{FF2B5EF4-FFF2-40B4-BE49-F238E27FC236}">
              <a16:creationId xmlns:a16="http://schemas.microsoft.com/office/drawing/2014/main" id="{00000000-0008-0000-0100-00003C000000}"/>
            </a:ext>
          </a:extLst>
        </xdr:cNvPr>
        <xdr:cNvSpPr txBox="1">
          <a:spLocks noChangeArrowheads="1"/>
        </xdr:cNvSpPr>
      </xdr:nvSpPr>
      <xdr:spPr bwMode="auto">
        <a:xfrm>
          <a:off x="10220325" y="4914900"/>
          <a:ext cx="190500" cy="285750"/>
        </a:xfrm>
        <a:prstGeom prst="rect">
          <a:avLst/>
        </a:prstGeom>
        <a:noFill/>
        <a:ln w="9525">
          <a:noFill/>
          <a:miter lim="800000"/>
          <a:headEnd/>
          <a:tailEnd/>
        </a:ln>
      </xdr:spPr>
    </xdr:sp>
    <xdr:clientData/>
  </xdr:oneCellAnchor>
  <xdr:oneCellAnchor>
    <xdr:from>
      <xdr:col>1</xdr:col>
      <xdr:colOff>3048000</xdr:colOff>
      <xdr:row>29</xdr:row>
      <xdr:rowOff>0</xdr:rowOff>
    </xdr:from>
    <xdr:ext cx="219075" cy="285750"/>
    <xdr:sp macro="" textlink="">
      <xdr:nvSpPr>
        <xdr:cNvPr id="61" name="Text Box 23">
          <a:extLst>
            <a:ext uri="{FF2B5EF4-FFF2-40B4-BE49-F238E27FC236}">
              <a16:creationId xmlns:a16="http://schemas.microsoft.com/office/drawing/2014/main" id="{00000000-0008-0000-0100-00003D000000}"/>
            </a:ext>
          </a:extLst>
        </xdr:cNvPr>
        <xdr:cNvSpPr txBox="1">
          <a:spLocks noChangeArrowheads="1"/>
        </xdr:cNvSpPr>
      </xdr:nvSpPr>
      <xdr:spPr bwMode="auto">
        <a:xfrm>
          <a:off x="4400550"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29</xdr:row>
      <xdr:rowOff>0</xdr:rowOff>
    </xdr:from>
    <xdr:ext cx="190500" cy="285750"/>
    <xdr:sp macro="" textlink="">
      <xdr:nvSpPr>
        <xdr:cNvPr id="62" name="Text Box 3">
          <a:extLst>
            <a:ext uri="{FF2B5EF4-FFF2-40B4-BE49-F238E27FC236}">
              <a16:creationId xmlns:a16="http://schemas.microsoft.com/office/drawing/2014/main" id="{00000000-0008-0000-0100-00003E000000}"/>
            </a:ext>
          </a:extLst>
        </xdr:cNvPr>
        <xdr:cNvSpPr txBox="1">
          <a:spLocks noChangeArrowheads="1"/>
        </xdr:cNvSpPr>
      </xdr:nvSpPr>
      <xdr:spPr bwMode="auto">
        <a:xfrm>
          <a:off x="13716000" y="4914900"/>
          <a:ext cx="190500" cy="285750"/>
        </a:xfrm>
        <a:prstGeom prst="rect">
          <a:avLst/>
        </a:prstGeom>
        <a:noFill/>
        <a:ln w="9525">
          <a:noFill/>
          <a:miter lim="800000"/>
          <a:headEnd/>
          <a:tailEnd/>
        </a:ln>
      </xdr:spPr>
    </xdr:sp>
    <xdr:clientData/>
  </xdr:oneCellAnchor>
  <xdr:oneCellAnchor>
    <xdr:from>
      <xdr:col>8</xdr:col>
      <xdr:colOff>647700</xdr:colOff>
      <xdr:row>30</xdr:row>
      <xdr:rowOff>0</xdr:rowOff>
    </xdr:from>
    <xdr:ext cx="190500" cy="285750"/>
    <xdr:sp macro="" textlink="">
      <xdr:nvSpPr>
        <xdr:cNvPr id="63" name="Text Box 3">
          <a:extLst>
            <a:ext uri="{FF2B5EF4-FFF2-40B4-BE49-F238E27FC236}">
              <a16:creationId xmlns:a16="http://schemas.microsoft.com/office/drawing/2014/main" id="{00000000-0008-0000-0100-00003F000000}"/>
            </a:ext>
          </a:extLst>
        </xdr:cNvPr>
        <xdr:cNvSpPr txBox="1">
          <a:spLocks noChangeArrowheads="1"/>
        </xdr:cNvSpPr>
      </xdr:nvSpPr>
      <xdr:spPr bwMode="auto">
        <a:xfrm>
          <a:off x="10220325" y="5076825"/>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64" name="Text Box 23">
          <a:extLst>
            <a:ext uri="{FF2B5EF4-FFF2-40B4-BE49-F238E27FC236}">
              <a16:creationId xmlns:a16="http://schemas.microsoft.com/office/drawing/2014/main" id="{00000000-0008-0000-0100-000040000000}"/>
            </a:ext>
          </a:extLst>
        </xdr:cNvPr>
        <xdr:cNvSpPr txBox="1">
          <a:spLocks noChangeArrowheads="1"/>
        </xdr:cNvSpPr>
      </xdr:nvSpPr>
      <xdr:spPr bwMode="auto">
        <a:xfrm>
          <a:off x="4400550"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30</xdr:row>
      <xdr:rowOff>0</xdr:rowOff>
    </xdr:from>
    <xdr:ext cx="190500" cy="285750"/>
    <xdr:sp macro="" textlink="">
      <xdr:nvSpPr>
        <xdr:cNvPr id="65" name="Text Box 3">
          <a:extLst>
            <a:ext uri="{FF2B5EF4-FFF2-40B4-BE49-F238E27FC236}">
              <a16:creationId xmlns:a16="http://schemas.microsoft.com/office/drawing/2014/main" id="{00000000-0008-0000-0100-000041000000}"/>
            </a:ext>
          </a:extLst>
        </xdr:cNvPr>
        <xdr:cNvSpPr txBox="1">
          <a:spLocks noChangeArrowheads="1"/>
        </xdr:cNvSpPr>
      </xdr:nvSpPr>
      <xdr:spPr bwMode="auto">
        <a:xfrm>
          <a:off x="10220325" y="5076825"/>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66" name="Text Box 23">
          <a:extLst>
            <a:ext uri="{FF2B5EF4-FFF2-40B4-BE49-F238E27FC236}">
              <a16:creationId xmlns:a16="http://schemas.microsoft.com/office/drawing/2014/main" id="{00000000-0008-0000-0100-000042000000}"/>
            </a:ext>
          </a:extLst>
        </xdr:cNvPr>
        <xdr:cNvSpPr txBox="1">
          <a:spLocks noChangeArrowheads="1"/>
        </xdr:cNvSpPr>
      </xdr:nvSpPr>
      <xdr:spPr bwMode="auto">
        <a:xfrm>
          <a:off x="4400550"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30</xdr:row>
      <xdr:rowOff>0</xdr:rowOff>
    </xdr:from>
    <xdr:ext cx="190500" cy="285750"/>
    <xdr:sp macro="" textlink="">
      <xdr:nvSpPr>
        <xdr:cNvPr id="67" name="Text Box 3">
          <a:extLst>
            <a:ext uri="{FF2B5EF4-FFF2-40B4-BE49-F238E27FC236}">
              <a16:creationId xmlns:a16="http://schemas.microsoft.com/office/drawing/2014/main" id="{00000000-0008-0000-0100-000043000000}"/>
            </a:ext>
          </a:extLst>
        </xdr:cNvPr>
        <xdr:cNvSpPr txBox="1">
          <a:spLocks noChangeArrowheads="1"/>
        </xdr:cNvSpPr>
      </xdr:nvSpPr>
      <xdr:spPr bwMode="auto">
        <a:xfrm>
          <a:off x="10220325" y="5076825"/>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68" name="Text Box 23">
          <a:extLst>
            <a:ext uri="{FF2B5EF4-FFF2-40B4-BE49-F238E27FC236}">
              <a16:creationId xmlns:a16="http://schemas.microsoft.com/office/drawing/2014/main" id="{00000000-0008-0000-0100-000044000000}"/>
            </a:ext>
          </a:extLst>
        </xdr:cNvPr>
        <xdr:cNvSpPr txBox="1">
          <a:spLocks noChangeArrowheads="1"/>
        </xdr:cNvSpPr>
      </xdr:nvSpPr>
      <xdr:spPr bwMode="auto">
        <a:xfrm>
          <a:off x="4400550"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30</xdr:row>
      <xdr:rowOff>0</xdr:rowOff>
    </xdr:from>
    <xdr:ext cx="190500" cy="285750"/>
    <xdr:sp macro="" textlink="">
      <xdr:nvSpPr>
        <xdr:cNvPr id="69" name="Text Box 3">
          <a:extLst>
            <a:ext uri="{FF2B5EF4-FFF2-40B4-BE49-F238E27FC236}">
              <a16:creationId xmlns:a16="http://schemas.microsoft.com/office/drawing/2014/main" id="{00000000-0008-0000-0100-000045000000}"/>
            </a:ext>
          </a:extLst>
        </xdr:cNvPr>
        <xdr:cNvSpPr txBox="1">
          <a:spLocks noChangeArrowheads="1"/>
        </xdr:cNvSpPr>
      </xdr:nvSpPr>
      <xdr:spPr bwMode="auto">
        <a:xfrm>
          <a:off x="10220325" y="5076825"/>
          <a:ext cx="190500" cy="285750"/>
        </a:xfrm>
        <a:prstGeom prst="rect">
          <a:avLst/>
        </a:prstGeom>
        <a:noFill/>
        <a:ln w="9525">
          <a:noFill/>
          <a:miter lim="800000"/>
          <a:headEnd/>
          <a:tailEnd/>
        </a:ln>
      </xdr:spPr>
    </xdr:sp>
    <xdr:clientData/>
  </xdr:oneCellAnchor>
  <xdr:oneCellAnchor>
    <xdr:from>
      <xdr:col>1</xdr:col>
      <xdr:colOff>3048000</xdr:colOff>
      <xdr:row>30</xdr:row>
      <xdr:rowOff>0</xdr:rowOff>
    </xdr:from>
    <xdr:ext cx="219075" cy="285750"/>
    <xdr:sp macro="" textlink="">
      <xdr:nvSpPr>
        <xdr:cNvPr id="70" name="Text Box 23">
          <a:extLst>
            <a:ext uri="{FF2B5EF4-FFF2-40B4-BE49-F238E27FC236}">
              <a16:creationId xmlns:a16="http://schemas.microsoft.com/office/drawing/2014/main" id="{00000000-0008-0000-0100-000046000000}"/>
            </a:ext>
          </a:extLst>
        </xdr:cNvPr>
        <xdr:cNvSpPr txBox="1">
          <a:spLocks noChangeArrowheads="1"/>
        </xdr:cNvSpPr>
      </xdr:nvSpPr>
      <xdr:spPr bwMode="auto">
        <a:xfrm>
          <a:off x="4400550"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30</xdr:row>
      <xdr:rowOff>0</xdr:rowOff>
    </xdr:from>
    <xdr:ext cx="190500" cy="285750"/>
    <xdr:sp macro="" textlink="">
      <xdr:nvSpPr>
        <xdr:cNvPr id="71" name="Text Box 3">
          <a:extLst>
            <a:ext uri="{FF2B5EF4-FFF2-40B4-BE49-F238E27FC236}">
              <a16:creationId xmlns:a16="http://schemas.microsoft.com/office/drawing/2014/main" id="{00000000-0008-0000-0100-000047000000}"/>
            </a:ext>
          </a:extLst>
        </xdr:cNvPr>
        <xdr:cNvSpPr txBox="1">
          <a:spLocks noChangeArrowheads="1"/>
        </xdr:cNvSpPr>
      </xdr:nvSpPr>
      <xdr:spPr bwMode="auto">
        <a:xfrm>
          <a:off x="13716000" y="5076825"/>
          <a:ext cx="190500" cy="285750"/>
        </a:xfrm>
        <a:prstGeom prst="rect">
          <a:avLst/>
        </a:prstGeom>
        <a:noFill/>
        <a:ln w="9525">
          <a:noFill/>
          <a:miter lim="800000"/>
          <a:headEnd/>
          <a:tailEnd/>
        </a:ln>
      </xdr:spPr>
    </xdr:sp>
    <xdr:clientData/>
  </xdr:oneCellAnchor>
  <xdr:oneCellAnchor>
    <xdr:from>
      <xdr:col>8</xdr:col>
      <xdr:colOff>647700</xdr:colOff>
      <xdr:row>31</xdr:row>
      <xdr:rowOff>0</xdr:rowOff>
    </xdr:from>
    <xdr:ext cx="190500" cy="285750"/>
    <xdr:sp macro="" textlink="">
      <xdr:nvSpPr>
        <xdr:cNvPr id="72" name="Text Box 3">
          <a:extLst>
            <a:ext uri="{FF2B5EF4-FFF2-40B4-BE49-F238E27FC236}">
              <a16:creationId xmlns:a16="http://schemas.microsoft.com/office/drawing/2014/main" id="{00000000-0008-0000-0100-000048000000}"/>
            </a:ext>
          </a:extLst>
        </xdr:cNvPr>
        <xdr:cNvSpPr txBox="1">
          <a:spLocks noChangeArrowheads="1"/>
        </xdr:cNvSpPr>
      </xdr:nvSpPr>
      <xdr:spPr bwMode="auto">
        <a:xfrm>
          <a:off x="10220325" y="5238750"/>
          <a:ext cx="190500" cy="285750"/>
        </a:xfrm>
        <a:prstGeom prst="rect">
          <a:avLst/>
        </a:prstGeom>
        <a:noFill/>
        <a:ln w="9525">
          <a:noFill/>
          <a:miter lim="800000"/>
          <a:headEnd/>
          <a:tailEnd/>
        </a:ln>
      </xdr:spPr>
    </xdr:sp>
    <xdr:clientData/>
  </xdr:oneCellAnchor>
  <xdr:oneCellAnchor>
    <xdr:from>
      <xdr:col>1</xdr:col>
      <xdr:colOff>3048000</xdr:colOff>
      <xdr:row>31</xdr:row>
      <xdr:rowOff>0</xdr:rowOff>
    </xdr:from>
    <xdr:ext cx="219075" cy="285750"/>
    <xdr:sp macro="" textlink="">
      <xdr:nvSpPr>
        <xdr:cNvPr id="73" name="Text Box 23">
          <a:extLst>
            <a:ext uri="{FF2B5EF4-FFF2-40B4-BE49-F238E27FC236}">
              <a16:creationId xmlns:a16="http://schemas.microsoft.com/office/drawing/2014/main" id="{00000000-0008-0000-0100-000049000000}"/>
            </a:ext>
          </a:extLst>
        </xdr:cNvPr>
        <xdr:cNvSpPr txBox="1">
          <a:spLocks noChangeArrowheads="1"/>
        </xdr:cNvSpPr>
      </xdr:nvSpPr>
      <xdr:spPr bwMode="auto">
        <a:xfrm>
          <a:off x="4400550"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31</xdr:row>
      <xdr:rowOff>0</xdr:rowOff>
    </xdr:from>
    <xdr:ext cx="190500" cy="285750"/>
    <xdr:sp macro="" textlink="">
      <xdr:nvSpPr>
        <xdr:cNvPr id="74" name="Text Box 3">
          <a:extLst>
            <a:ext uri="{FF2B5EF4-FFF2-40B4-BE49-F238E27FC236}">
              <a16:creationId xmlns:a16="http://schemas.microsoft.com/office/drawing/2014/main" id="{00000000-0008-0000-0100-00004A000000}"/>
            </a:ext>
          </a:extLst>
        </xdr:cNvPr>
        <xdr:cNvSpPr txBox="1">
          <a:spLocks noChangeArrowheads="1"/>
        </xdr:cNvSpPr>
      </xdr:nvSpPr>
      <xdr:spPr bwMode="auto">
        <a:xfrm>
          <a:off x="10220325" y="5238750"/>
          <a:ext cx="190500" cy="285750"/>
        </a:xfrm>
        <a:prstGeom prst="rect">
          <a:avLst/>
        </a:prstGeom>
        <a:noFill/>
        <a:ln w="9525">
          <a:noFill/>
          <a:miter lim="800000"/>
          <a:headEnd/>
          <a:tailEnd/>
        </a:ln>
      </xdr:spPr>
    </xdr:sp>
    <xdr:clientData/>
  </xdr:oneCellAnchor>
  <xdr:oneCellAnchor>
    <xdr:from>
      <xdr:col>1</xdr:col>
      <xdr:colOff>3048000</xdr:colOff>
      <xdr:row>31</xdr:row>
      <xdr:rowOff>0</xdr:rowOff>
    </xdr:from>
    <xdr:ext cx="219075" cy="285750"/>
    <xdr:sp macro="" textlink="">
      <xdr:nvSpPr>
        <xdr:cNvPr id="75" name="Text Box 23">
          <a:extLst>
            <a:ext uri="{FF2B5EF4-FFF2-40B4-BE49-F238E27FC236}">
              <a16:creationId xmlns:a16="http://schemas.microsoft.com/office/drawing/2014/main" id="{00000000-0008-0000-0100-00004B000000}"/>
            </a:ext>
          </a:extLst>
        </xdr:cNvPr>
        <xdr:cNvSpPr txBox="1">
          <a:spLocks noChangeArrowheads="1"/>
        </xdr:cNvSpPr>
      </xdr:nvSpPr>
      <xdr:spPr bwMode="auto">
        <a:xfrm>
          <a:off x="4400550"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31</xdr:row>
      <xdr:rowOff>0</xdr:rowOff>
    </xdr:from>
    <xdr:ext cx="190500" cy="285750"/>
    <xdr:sp macro="" textlink="">
      <xdr:nvSpPr>
        <xdr:cNvPr id="76" name="Text Box 3">
          <a:extLst>
            <a:ext uri="{FF2B5EF4-FFF2-40B4-BE49-F238E27FC236}">
              <a16:creationId xmlns:a16="http://schemas.microsoft.com/office/drawing/2014/main" id="{00000000-0008-0000-0100-00004C000000}"/>
            </a:ext>
          </a:extLst>
        </xdr:cNvPr>
        <xdr:cNvSpPr txBox="1">
          <a:spLocks noChangeArrowheads="1"/>
        </xdr:cNvSpPr>
      </xdr:nvSpPr>
      <xdr:spPr bwMode="auto">
        <a:xfrm>
          <a:off x="10220325" y="5238750"/>
          <a:ext cx="190500" cy="285750"/>
        </a:xfrm>
        <a:prstGeom prst="rect">
          <a:avLst/>
        </a:prstGeom>
        <a:noFill/>
        <a:ln w="9525">
          <a:noFill/>
          <a:miter lim="800000"/>
          <a:headEnd/>
          <a:tailEnd/>
        </a:ln>
      </xdr:spPr>
    </xdr:sp>
    <xdr:clientData/>
  </xdr:oneCellAnchor>
  <xdr:oneCellAnchor>
    <xdr:from>
      <xdr:col>1</xdr:col>
      <xdr:colOff>3048000</xdr:colOff>
      <xdr:row>31</xdr:row>
      <xdr:rowOff>0</xdr:rowOff>
    </xdr:from>
    <xdr:ext cx="219075" cy="285750"/>
    <xdr:sp macro="" textlink="">
      <xdr:nvSpPr>
        <xdr:cNvPr id="77" name="Text Box 23">
          <a:extLst>
            <a:ext uri="{FF2B5EF4-FFF2-40B4-BE49-F238E27FC236}">
              <a16:creationId xmlns:a16="http://schemas.microsoft.com/office/drawing/2014/main" id="{00000000-0008-0000-0100-00004D000000}"/>
            </a:ext>
          </a:extLst>
        </xdr:cNvPr>
        <xdr:cNvSpPr txBox="1">
          <a:spLocks noChangeArrowheads="1"/>
        </xdr:cNvSpPr>
      </xdr:nvSpPr>
      <xdr:spPr bwMode="auto">
        <a:xfrm>
          <a:off x="4400550"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31</xdr:row>
      <xdr:rowOff>0</xdr:rowOff>
    </xdr:from>
    <xdr:ext cx="219075" cy="285750"/>
    <xdr:sp macro="" textlink="">
      <xdr:nvSpPr>
        <xdr:cNvPr id="78" name="Text Box 23">
          <a:extLst>
            <a:ext uri="{FF2B5EF4-FFF2-40B4-BE49-F238E27FC236}">
              <a16:creationId xmlns:a16="http://schemas.microsoft.com/office/drawing/2014/main" id="{00000000-0008-0000-0100-00004E000000}"/>
            </a:ext>
          </a:extLst>
        </xdr:cNvPr>
        <xdr:cNvSpPr txBox="1">
          <a:spLocks noChangeArrowheads="1"/>
        </xdr:cNvSpPr>
      </xdr:nvSpPr>
      <xdr:spPr bwMode="auto">
        <a:xfrm>
          <a:off x="4400550"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31</xdr:row>
      <xdr:rowOff>0</xdr:rowOff>
    </xdr:from>
    <xdr:ext cx="190500" cy="285750"/>
    <xdr:sp macro="" textlink="">
      <xdr:nvSpPr>
        <xdr:cNvPr id="79" name="Text Box 3">
          <a:extLst>
            <a:ext uri="{FF2B5EF4-FFF2-40B4-BE49-F238E27FC236}">
              <a16:creationId xmlns:a16="http://schemas.microsoft.com/office/drawing/2014/main" id="{00000000-0008-0000-0100-00004F000000}"/>
            </a:ext>
          </a:extLst>
        </xdr:cNvPr>
        <xdr:cNvSpPr txBox="1">
          <a:spLocks noChangeArrowheads="1"/>
        </xdr:cNvSpPr>
      </xdr:nvSpPr>
      <xdr:spPr bwMode="auto">
        <a:xfrm>
          <a:off x="13716000" y="5238750"/>
          <a:ext cx="190500" cy="285750"/>
        </a:xfrm>
        <a:prstGeom prst="rect">
          <a:avLst/>
        </a:prstGeom>
        <a:noFill/>
        <a:ln w="9525">
          <a:noFill/>
          <a:miter lim="800000"/>
          <a:headEnd/>
          <a:tailEnd/>
        </a:ln>
      </xdr:spPr>
    </xdr:sp>
    <xdr:clientData/>
  </xdr:oneCellAnchor>
  <xdr:oneCellAnchor>
    <xdr:from>
      <xdr:col>8</xdr:col>
      <xdr:colOff>647700</xdr:colOff>
      <xdr:row>32</xdr:row>
      <xdr:rowOff>0</xdr:rowOff>
    </xdr:from>
    <xdr:ext cx="190500" cy="285750"/>
    <xdr:sp macro="" textlink="">
      <xdr:nvSpPr>
        <xdr:cNvPr id="80" name="Text Box 3">
          <a:extLst>
            <a:ext uri="{FF2B5EF4-FFF2-40B4-BE49-F238E27FC236}">
              <a16:creationId xmlns:a16="http://schemas.microsoft.com/office/drawing/2014/main" id="{00000000-0008-0000-0100-000050000000}"/>
            </a:ext>
          </a:extLst>
        </xdr:cNvPr>
        <xdr:cNvSpPr txBox="1">
          <a:spLocks noChangeArrowheads="1"/>
        </xdr:cNvSpPr>
      </xdr:nvSpPr>
      <xdr:spPr bwMode="auto">
        <a:xfrm>
          <a:off x="10220325" y="5400675"/>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81" name="Text Box 23">
          <a:extLst>
            <a:ext uri="{FF2B5EF4-FFF2-40B4-BE49-F238E27FC236}">
              <a16:creationId xmlns:a16="http://schemas.microsoft.com/office/drawing/2014/main" id="{00000000-0008-0000-0100-000051000000}"/>
            </a:ext>
          </a:extLst>
        </xdr:cNvPr>
        <xdr:cNvSpPr txBox="1">
          <a:spLocks noChangeArrowheads="1"/>
        </xdr:cNvSpPr>
      </xdr:nvSpPr>
      <xdr:spPr bwMode="auto">
        <a:xfrm>
          <a:off x="4400550"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32</xdr:row>
      <xdr:rowOff>0</xdr:rowOff>
    </xdr:from>
    <xdr:ext cx="190500" cy="285750"/>
    <xdr:sp macro="" textlink="">
      <xdr:nvSpPr>
        <xdr:cNvPr id="82" name="Text Box 3">
          <a:extLst>
            <a:ext uri="{FF2B5EF4-FFF2-40B4-BE49-F238E27FC236}">
              <a16:creationId xmlns:a16="http://schemas.microsoft.com/office/drawing/2014/main" id="{00000000-0008-0000-0100-000052000000}"/>
            </a:ext>
          </a:extLst>
        </xdr:cNvPr>
        <xdr:cNvSpPr txBox="1">
          <a:spLocks noChangeArrowheads="1"/>
        </xdr:cNvSpPr>
      </xdr:nvSpPr>
      <xdr:spPr bwMode="auto">
        <a:xfrm>
          <a:off x="10220325" y="5400675"/>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83" name="Text Box 23">
          <a:extLst>
            <a:ext uri="{FF2B5EF4-FFF2-40B4-BE49-F238E27FC236}">
              <a16:creationId xmlns:a16="http://schemas.microsoft.com/office/drawing/2014/main" id="{00000000-0008-0000-0100-000053000000}"/>
            </a:ext>
          </a:extLst>
        </xdr:cNvPr>
        <xdr:cNvSpPr txBox="1">
          <a:spLocks noChangeArrowheads="1"/>
        </xdr:cNvSpPr>
      </xdr:nvSpPr>
      <xdr:spPr bwMode="auto">
        <a:xfrm>
          <a:off x="4400550"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32</xdr:row>
      <xdr:rowOff>0</xdr:rowOff>
    </xdr:from>
    <xdr:ext cx="190500" cy="285750"/>
    <xdr:sp macro="" textlink="">
      <xdr:nvSpPr>
        <xdr:cNvPr id="84" name="Text Box 3">
          <a:extLst>
            <a:ext uri="{FF2B5EF4-FFF2-40B4-BE49-F238E27FC236}">
              <a16:creationId xmlns:a16="http://schemas.microsoft.com/office/drawing/2014/main" id="{00000000-0008-0000-0100-000054000000}"/>
            </a:ext>
          </a:extLst>
        </xdr:cNvPr>
        <xdr:cNvSpPr txBox="1">
          <a:spLocks noChangeArrowheads="1"/>
        </xdr:cNvSpPr>
      </xdr:nvSpPr>
      <xdr:spPr bwMode="auto">
        <a:xfrm>
          <a:off x="10220325" y="5400675"/>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85" name="Text Box 23">
          <a:extLst>
            <a:ext uri="{FF2B5EF4-FFF2-40B4-BE49-F238E27FC236}">
              <a16:creationId xmlns:a16="http://schemas.microsoft.com/office/drawing/2014/main" id="{00000000-0008-0000-0100-000055000000}"/>
            </a:ext>
          </a:extLst>
        </xdr:cNvPr>
        <xdr:cNvSpPr txBox="1">
          <a:spLocks noChangeArrowheads="1"/>
        </xdr:cNvSpPr>
      </xdr:nvSpPr>
      <xdr:spPr bwMode="auto">
        <a:xfrm>
          <a:off x="4400550"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32</xdr:row>
      <xdr:rowOff>0</xdr:rowOff>
    </xdr:from>
    <xdr:ext cx="190500" cy="285750"/>
    <xdr:sp macro="" textlink="">
      <xdr:nvSpPr>
        <xdr:cNvPr id="86" name="Text Box 3">
          <a:extLst>
            <a:ext uri="{FF2B5EF4-FFF2-40B4-BE49-F238E27FC236}">
              <a16:creationId xmlns:a16="http://schemas.microsoft.com/office/drawing/2014/main" id="{00000000-0008-0000-0100-000056000000}"/>
            </a:ext>
          </a:extLst>
        </xdr:cNvPr>
        <xdr:cNvSpPr txBox="1">
          <a:spLocks noChangeArrowheads="1"/>
        </xdr:cNvSpPr>
      </xdr:nvSpPr>
      <xdr:spPr bwMode="auto">
        <a:xfrm>
          <a:off x="10220325" y="5400675"/>
          <a:ext cx="190500" cy="285750"/>
        </a:xfrm>
        <a:prstGeom prst="rect">
          <a:avLst/>
        </a:prstGeom>
        <a:noFill/>
        <a:ln w="9525">
          <a:noFill/>
          <a:miter lim="800000"/>
          <a:headEnd/>
          <a:tailEnd/>
        </a:ln>
      </xdr:spPr>
    </xdr:sp>
    <xdr:clientData/>
  </xdr:oneCellAnchor>
  <xdr:oneCellAnchor>
    <xdr:from>
      <xdr:col>1</xdr:col>
      <xdr:colOff>3048000</xdr:colOff>
      <xdr:row>32</xdr:row>
      <xdr:rowOff>0</xdr:rowOff>
    </xdr:from>
    <xdr:ext cx="219075" cy="285750"/>
    <xdr:sp macro="" textlink="">
      <xdr:nvSpPr>
        <xdr:cNvPr id="87" name="Text Box 23">
          <a:extLst>
            <a:ext uri="{FF2B5EF4-FFF2-40B4-BE49-F238E27FC236}">
              <a16:creationId xmlns:a16="http://schemas.microsoft.com/office/drawing/2014/main" id="{00000000-0008-0000-0100-000057000000}"/>
            </a:ext>
          </a:extLst>
        </xdr:cNvPr>
        <xdr:cNvSpPr txBox="1">
          <a:spLocks noChangeArrowheads="1"/>
        </xdr:cNvSpPr>
      </xdr:nvSpPr>
      <xdr:spPr bwMode="auto">
        <a:xfrm>
          <a:off x="4400550"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32</xdr:row>
      <xdr:rowOff>0</xdr:rowOff>
    </xdr:from>
    <xdr:ext cx="190500" cy="285750"/>
    <xdr:sp macro="" textlink="">
      <xdr:nvSpPr>
        <xdr:cNvPr id="88" name="Text Box 3">
          <a:extLst>
            <a:ext uri="{FF2B5EF4-FFF2-40B4-BE49-F238E27FC236}">
              <a16:creationId xmlns:a16="http://schemas.microsoft.com/office/drawing/2014/main" id="{00000000-0008-0000-0100-000058000000}"/>
            </a:ext>
          </a:extLst>
        </xdr:cNvPr>
        <xdr:cNvSpPr txBox="1">
          <a:spLocks noChangeArrowheads="1"/>
        </xdr:cNvSpPr>
      </xdr:nvSpPr>
      <xdr:spPr bwMode="auto">
        <a:xfrm>
          <a:off x="13716000" y="5400675"/>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89" name="Text Box 3">
          <a:extLst>
            <a:ext uri="{FF2B5EF4-FFF2-40B4-BE49-F238E27FC236}">
              <a16:creationId xmlns:a16="http://schemas.microsoft.com/office/drawing/2014/main" id="{00000000-0008-0000-0100-000059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90" name="Text Box 23">
          <a:extLst>
            <a:ext uri="{FF2B5EF4-FFF2-40B4-BE49-F238E27FC236}">
              <a16:creationId xmlns:a16="http://schemas.microsoft.com/office/drawing/2014/main" id="{00000000-0008-0000-0100-00005A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91" name="Text Box 3">
          <a:extLst>
            <a:ext uri="{FF2B5EF4-FFF2-40B4-BE49-F238E27FC236}">
              <a16:creationId xmlns:a16="http://schemas.microsoft.com/office/drawing/2014/main" id="{00000000-0008-0000-0100-00005B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92" name="Text Box 23">
          <a:extLst>
            <a:ext uri="{FF2B5EF4-FFF2-40B4-BE49-F238E27FC236}">
              <a16:creationId xmlns:a16="http://schemas.microsoft.com/office/drawing/2014/main" id="{00000000-0008-0000-0100-00005C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93" name="Text Box 3">
          <a:extLst>
            <a:ext uri="{FF2B5EF4-FFF2-40B4-BE49-F238E27FC236}">
              <a16:creationId xmlns:a16="http://schemas.microsoft.com/office/drawing/2014/main" id="{00000000-0008-0000-0100-00005D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94" name="Text Box 23">
          <a:extLst>
            <a:ext uri="{FF2B5EF4-FFF2-40B4-BE49-F238E27FC236}">
              <a16:creationId xmlns:a16="http://schemas.microsoft.com/office/drawing/2014/main" id="{00000000-0008-0000-0100-00005E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95" name="Text Box 3">
          <a:extLst>
            <a:ext uri="{FF2B5EF4-FFF2-40B4-BE49-F238E27FC236}">
              <a16:creationId xmlns:a16="http://schemas.microsoft.com/office/drawing/2014/main" id="{00000000-0008-0000-0100-00005F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96" name="Text Box 23">
          <a:extLst>
            <a:ext uri="{FF2B5EF4-FFF2-40B4-BE49-F238E27FC236}">
              <a16:creationId xmlns:a16="http://schemas.microsoft.com/office/drawing/2014/main" id="{00000000-0008-0000-0100-000060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257175</xdr:colOff>
      <xdr:row>33</xdr:row>
      <xdr:rowOff>0</xdr:rowOff>
    </xdr:from>
    <xdr:ext cx="190500" cy="285750"/>
    <xdr:sp macro="" textlink="">
      <xdr:nvSpPr>
        <xdr:cNvPr id="97" name="Text Box 3">
          <a:extLst>
            <a:ext uri="{FF2B5EF4-FFF2-40B4-BE49-F238E27FC236}">
              <a16:creationId xmlns:a16="http://schemas.microsoft.com/office/drawing/2014/main" id="{00000000-0008-0000-0100-000061000000}"/>
            </a:ext>
          </a:extLst>
        </xdr:cNvPr>
        <xdr:cNvSpPr txBox="1">
          <a:spLocks noChangeArrowheads="1"/>
        </xdr:cNvSpPr>
      </xdr:nvSpPr>
      <xdr:spPr bwMode="auto">
        <a:xfrm>
          <a:off x="1397317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98" name="Text Box 3">
          <a:extLst>
            <a:ext uri="{FF2B5EF4-FFF2-40B4-BE49-F238E27FC236}">
              <a16:creationId xmlns:a16="http://schemas.microsoft.com/office/drawing/2014/main" id="{00000000-0008-0000-0100-000062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99" name="Text Box 23">
          <a:extLst>
            <a:ext uri="{FF2B5EF4-FFF2-40B4-BE49-F238E27FC236}">
              <a16:creationId xmlns:a16="http://schemas.microsoft.com/office/drawing/2014/main" id="{00000000-0008-0000-0100-000063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00" name="Text Box 3">
          <a:extLst>
            <a:ext uri="{FF2B5EF4-FFF2-40B4-BE49-F238E27FC236}">
              <a16:creationId xmlns:a16="http://schemas.microsoft.com/office/drawing/2014/main" id="{00000000-0008-0000-0100-000064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01" name="Text Box 23">
          <a:extLst>
            <a:ext uri="{FF2B5EF4-FFF2-40B4-BE49-F238E27FC236}">
              <a16:creationId xmlns:a16="http://schemas.microsoft.com/office/drawing/2014/main" id="{00000000-0008-0000-0100-000065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02" name="Text Box 3">
          <a:extLst>
            <a:ext uri="{FF2B5EF4-FFF2-40B4-BE49-F238E27FC236}">
              <a16:creationId xmlns:a16="http://schemas.microsoft.com/office/drawing/2014/main" id="{00000000-0008-0000-0100-000066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03" name="Text Box 23">
          <a:extLst>
            <a:ext uri="{FF2B5EF4-FFF2-40B4-BE49-F238E27FC236}">
              <a16:creationId xmlns:a16="http://schemas.microsoft.com/office/drawing/2014/main" id="{00000000-0008-0000-0100-000067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33</xdr:row>
      <xdr:rowOff>0</xdr:rowOff>
    </xdr:from>
    <xdr:ext cx="219075" cy="285750"/>
    <xdr:sp macro="" textlink="">
      <xdr:nvSpPr>
        <xdr:cNvPr id="104" name="Text Box 23">
          <a:extLst>
            <a:ext uri="{FF2B5EF4-FFF2-40B4-BE49-F238E27FC236}">
              <a16:creationId xmlns:a16="http://schemas.microsoft.com/office/drawing/2014/main" id="{00000000-0008-0000-0100-000068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33</xdr:row>
      <xdr:rowOff>0</xdr:rowOff>
    </xdr:from>
    <xdr:ext cx="190500" cy="285750"/>
    <xdr:sp macro="" textlink="">
      <xdr:nvSpPr>
        <xdr:cNvPr id="105" name="Text Box 3">
          <a:extLst>
            <a:ext uri="{FF2B5EF4-FFF2-40B4-BE49-F238E27FC236}">
              <a16:creationId xmlns:a16="http://schemas.microsoft.com/office/drawing/2014/main" id="{00000000-0008-0000-0100-000069000000}"/>
            </a:ext>
          </a:extLst>
        </xdr:cNvPr>
        <xdr:cNvSpPr txBox="1">
          <a:spLocks noChangeArrowheads="1"/>
        </xdr:cNvSpPr>
      </xdr:nvSpPr>
      <xdr:spPr bwMode="auto">
        <a:xfrm>
          <a:off x="13716000"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06" name="Text Box 3">
          <a:extLst>
            <a:ext uri="{FF2B5EF4-FFF2-40B4-BE49-F238E27FC236}">
              <a16:creationId xmlns:a16="http://schemas.microsoft.com/office/drawing/2014/main" id="{00000000-0008-0000-0100-00006A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07" name="Text Box 23">
          <a:extLst>
            <a:ext uri="{FF2B5EF4-FFF2-40B4-BE49-F238E27FC236}">
              <a16:creationId xmlns:a16="http://schemas.microsoft.com/office/drawing/2014/main" id="{00000000-0008-0000-0100-00006B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08" name="Text Box 3">
          <a:extLst>
            <a:ext uri="{FF2B5EF4-FFF2-40B4-BE49-F238E27FC236}">
              <a16:creationId xmlns:a16="http://schemas.microsoft.com/office/drawing/2014/main" id="{00000000-0008-0000-0100-00006C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33</xdr:row>
      <xdr:rowOff>0</xdr:rowOff>
    </xdr:from>
    <xdr:ext cx="219075" cy="285750"/>
    <xdr:sp macro="" textlink="">
      <xdr:nvSpPr>
        <xdr:cNvPr id="109" name="Text Box 23">
          <a:extLst>
            <a:ext uri="{FF2B5EF4-FFF2-40B4-BE49-F238E27FC236}">
              <a16:creationId xmlns:a16="http://schemas.microsoft.com/office/drawing/2014/main" id="{00000000-0008-0000-0100-00006D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33</xdr:row>
      <xdr:rowOff>0</xdr:rowOff>
    </xdr:from>
    <xdr:ext cx="219075" cy="285750"/>
    <xdr:sp macro="" textlink="">
      <xdr:nvSpPr>
        <xdr:cNvPr id="110" name="Text Box 23">
          <a:extLst>
            <a:ext uri="{FF2B5EF4-FFF2-40B4-BE49-F238E27FC236}">
              <a16:creationId xmlns:a16="http://schemas.microsoft.com/office/drawing/2014/main" id="{00000000-0008-0000-0100-00006E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33</xdr:row>
      <xdr:rowOff>0</xdr:rowOff>
    </xdr:from>
    <xdr:ext cx="219075" cy="285750"/>
    <xdr:sp macro="" textlink="">
      <xdr:nvSpPr>
        <xdr:cNvPr id="111" name="Text Box 23">
          <a:extLst>
            <a:ext uri="{FF2B5EF4-FFF2-40B4-BE49-F238E27FC236}">
              <a16:creationId xmlns:a16="http://schemas.microsoft.com/office/drawing/2014/main" id="{00000000-0008-0000-0100-00006F000000}"/>
            </a:ext>
          </a:extLst>
        </xdr:cNvPr>
        <xdr:cNvSpPr txBox="1">
          <a:spLocks noChangeArrowheads="1"/>
        </xdr:cNvSpPr>
      </xdr:nvSpPr>
      <xdr:spPr bwMode="auto">
        <a:xfrm>
          <a:off x="4400550"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647700</xdr:colOff>
      <xdr:row>33</xdr:row>
      <xdr:rowOff>0</xdr:rowOff>
    </xdr:from>
    <xdr:ext cx="190500" cy="285750"/>
    <xdr:sp macro="" textlink="">
      <xdr:nvSpPr>
        <xdr:cNvPr id="112" name="Text Box 3">
          <a:extLst>
            <a:ext uri="{FF2B5EF4-FFF2-40B4-BE49-F238E27FC236}">
              <a16:creationId xmlns:a16="http://schemas.microsoft.com/office/drawing/2014/main" id="{00000000-0008-0000-0100-000070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3" name="Text Box 3">
          <a:extLst>
            <a:ext uri="{FF2B5EF4-FFF2-40B4-BE49-F238E27FC236}">
              <a16:creationId xmlns:a16="http://schemas.microsoft.com/office/drawing/2014/main" id="{00000000-0008-0000-0100-000071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4" name="Text Box 3">
          <a:extLst>
            <a:ext uri="{FF2B5EF4-FFF2-40B4-BE49-F238E27FC236}">
              <a16:creationId xmlns:a16="http://schemas.microsoft.com/office/drawing/2014/main" id="{00000000-0008-0000-0100-000072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5" name="Text Box 3">
          <a:extLst>
            <a:ext uri="{FF2B5EF4-FFF2-40B4-BE49-F238E27FC236}">
              <a16:creationId xmlns:a16="http://schemas.microsoft.com/office/drawing/2014/main" id="{00000000-0008-0000-0100-000073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6" name="Text Box 3">
          <a:extLst>
            <a:ext uri="{FF2B5EF4-FFF2-40B4-BE49-F238E27FC236}">
              <a16:creationId xmlns:a16="http://schemas.microsoft.com/office/drawing/2014/main" id="{00000000-0008-0000-0100-000074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7" name="Text Box 3">
          <a:extLst>
            <a:ext uri="{FF2B5EF4-FFF2-40B4-BE49-F238E27FC236}">
              <a16:creationId xmlns:a16="http://schemas.microsoft.com/office/drawing/2014/main" id="{00000000-0008-0000-0100-000075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8" name="Text Box 3">
          <a:extLst>
            <a:ext uri="{FF2B5EF4-FFF2-40B4-BE49-F238E27FC236}">
              <a16:creationId xmlns:a16="http://schemas.microsoft.com/office/drawing/2014/main" id="{00000000-0008-0000-0100-000076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19" name="Text Box 3">
          <a:extLst>
            <a:ext uri="{FF2B5EF4-FFF2-40B4-BE49-F238E27FC236}">
              <a16:creationId xmlns:a16="http://schemas.microsoft.com/office/drawing/2014/main" id="{00000000-0008-0000-0100-000077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0" name="Text Box 3">
          <a:extLst>
            <a:ext uri="{FF2B5EF4-FFF2-40B4-BE49-F238E27FC236}">
              <a16:creationId xmlns:a16="http://schemas.microsoft.com/office/drawing/2014/main" id="{00000000-0008-0000-0100-000078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1" name="Text Box 3">
          <a:extLst>
            <a:ext uri="{FF2B5EF4-FFF2-40B4-BE49-F238E27FC236}">
              <a16:creationId xmlns:a16="http://schemas.microsoft.com/office/drawing/2014/main" id="{00000000-0008-0000-0100-000079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2" name="Text Box 3">
          <a:extLst>
            <a:ext uri="{FF2B5EF4-FFF2-40B4-BE49-F238E27FC236}">
              <a16:creationId xmlns:a16="http://schemas.microsoft.com/office/drawing/2014/main" id="{00000000-0008-0000-0100-00007A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3" name="Text Box 3">
          <a:extLst>
            <a:ext uri="{FF2B5EF4-FFF2-40B4-BE49-F238E27FC236}">
              <a16:creationId xmlns:a16="http://schemas.microsoft.com/office/drawing/2014/main" id="{00000000-0008-0000-0100-00007B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4" name="Text Box 3">
          <a:extLst>
            <a:ext uri="{FF2B5EF4-FFF2-40B4-BE49-F238E27FC236}">
              <a16:creationId xmlns:a16="http://schemas.microsoft.com/office/drawing/2014/main" id="{00000000-0008-0000-0100-00007C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5" name="Text Box 3">
          <a:extLst>
            <a:ext uri="{FF2B5EF4-FFF2-40B4-BE49-F238E27FC236}">
              <a16:creationId xmlns:a16="http://schemas.microsoft.com/office/drawing/2014/main" id="{00000000-0008-0000-0100-00007D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6" name="Text Box 3">
          <a:extLst>
            <a:ext uri="{FF2B5EF4-FFF2-40B4-BE49-F238E27FC236}">
              <a16:creationId xmlns:a16="http://schemas.microsoft.com/office/drawing/2014/main" id="{00000000-0008-0000-0100-00007E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7" name="Text Box 3">
          <a:extLst>
            <a:ext uri="{FF2B5EF4-FFF2-40B4-BE49-F238E27FC236}">
              <a16:creationId xmlns:a16="http://schemas.microsoft.com/office/drawing/2014/main" id="{00000000-0008-0000-0100-00007F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8" name="Text Box 3">
          <a:extLst>
            <a:ext uri="{FF2B5EF4-FFF2-40B4-BE49-F238E27FC236}">
              <a16:creationId xmlns:a16="http://schemas.microsoft.com/office/drawing/2014/main" id="{00000000-0008-0000-0100-000080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29" name="Text Box 3">
          <a:extLst>
            <a:ext uri="{FF2B5EF4-FFF2-40B4-BE49-F238E27FC236}">
              <a16:creationId xmlns:a16="http://schemas.microsoft.com/office/drawing/2014/main" id="{00000000-0008-0000-0100-000081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0" name="Text Box 3">
          <a:extLst>
            <a:ext uri="{FF2B5EF4-FFF2-40B4-BE49-F238E27FC236}">
              <a16:creationId xmlns:a16="http://schemas.microsoft.com/office/drawing/2014/main" id="{00000000-0008-0000-0100-000082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1" name="Text Box 3">
          <a:extLst>
            <a:ext uri="{FF2B5EF4-FFF2-40B4-BE49-F238E27FC236}">
              <a16:creationId xmlns:a16="http://schemas.microsoft.com/office/drawing/2014/main" id="{00000000-0008-0000-0100-000083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2" name="Text Box 3">
          <a:extLst>
            <a:ext uri="{FF2B5EF4-FFF2-40B4-BE49-F238E27FC236}">
              <a16:creationId xmlns:a16="http://schemas.microsoft.com/office/drawing/2014/main" id="{00000000-0008-0000-0100-000084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3" name="Text Box 3">
          <a:extLst>
            <a:ext uri="{FF2B5EF4-FFF2-40B4-BE49-F238E27FC236}">
              <a16:creationId xmlns:a16="http://schemas.microsoft.com/office/drawing/2014/main" id="{00000000-0008-0000-0100-000085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4" name="Text Box 3">
          <a:extLst>
            <a:ext uri="{FF2B5EF4-FFF2-40B4-BE49-F238E27FC236}">
              <a16:creationId xmlns:a16="http://schemas.microsoft.com/office/drawing/2014/main" id="{00000000-0008-0000-0100-000086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11</xdr:col>
      <xdr:colOff>0</xdr:colOff>
      <xdr:row>33</xdr:row>
      <xdr:rowOff>0</xdr:rowOff>
    </xdr:from>
    <xdr:ext cx="190500" cy="285750"/>
    <xdr:sp macro="" textlink="">
      <xdr:nvSpPr>
        <xdr:cNvPr id="135" name="Text Box 3">
          <a:extLst>
            <a:ext uri="{FF2B5EF4-FFF2-40B4-BE49-F238E27FC236}">
              <a16:creationId xmlns:a16="http://schemas.microsoft.com/office/drawing/2014/main" id="{00000000-0008-0000-0100-000087000000}"/>
            </a:ext>
          </a:extLst>
        </xdr:cNvPr>
        <xdr:cNvSpPr txBox="1">
          <a:spLocks noChangeArrowheads="1"/>
        </xdr:cNvSpPr>
      </xdr:nvSpPr>
      <xdr:spPr bwMode="auto">
        <a:xfrm>
          <a:off x="13716000"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6" name="Text Box 3">
          <a:extLst>
            <a:ext uri="{FF2B5EF4-FFF2-40B4-BE49-F238E27FC236}">
              <a16:creationId xmlns:a16="http://schemas.microsoft.com/office/drawing/2014/main" id="{00000000-0008-0000-0100-000088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7" name="Text Box 3">
          <a:extLst>
            <a:ext uri="{FF2B5EF4-FFF2-40B4-BE49-F238E27FC236}">
              <a16:creationId xmlns:a16="http://schemas.microsoft.com/office/drawing/2014/main" id="{00000000-0008-0000-0100-000089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8" name="Text Box 3">
          <a:extLst>
            <a:ext uri="{FF2B5EF4-FFF2-40B4-BE49-F238E27FC236}">
              <a16:creationId xmlns:a16="http://schemas.microsoft.com/office/drawing/2014/main" id="{00000000-0008-0000-0100-00008A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39" name="Text Box 3">
          <a:extLst>
            <a:ext uri="{FF2B5EF4-FFF2-40B4-BE49-F238E27FC236}">
              <a16:creationId xmlns:a16="http://schemas.microsoft.com/office/drawing/2014/main" id="{00000000-0008-0000-0100-00008B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0" name="Text Box 3">
          <a:extLst>
            <a:ext uri="{FF2B5EF4-FFF2-40B4-BE49-F238E27FC236}">
              <a16:creationId xmlns:a16="http://schemas.microsoft.com/office/drawing/2014/main" id="{00000000-0008-0000-0100-00008C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1" name="Text Box 3">
          <a:extLst>
            <a:ext uri="{FF2B5EF4-FFF2-40B4-BE49-F238E27FC236}">
              <a16:creationId xmlns:a16="http://schemas.microsoft.com/office/drawing/2014/main" id="{00000000-0008-0000-0100-00008D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2" name="Text Box 3">
          <a:extLst>
            <a:ext uri="{FF2B5EF4-FFF2-40B4-BE49-F238E27FC236}">
              <a16:creationId xmlns:a16="http://schemas.microsoft.com/office/drawing/2014/main" id="{00000000-0008-0000-0100-00008E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3" name="Text Box 3">
          <a:extLst>
            <a:ext uri="{FF2B5EF4-FFF2-40B4-BE49-F238E27FC236}">
              <a16:creationId xmlns:a16="http://schemas.microsoft.com/office/drawing/2014/main" id="{00000000-0008-0000-0100-00008F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4" name="Text Box 3">
          <a:extLst>
            <a:ext uri="{FF2B5EF4-FFF2-40B4-BE49-F238E27FC236}">
              <a16:creationId xmlns:a16="http://schemas.microsoft.com/office/drawing/2014/main" id="{00000000-0008-0000-0100-000090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5" name="Text Box 3">
          <a:extLst>
            <a:ext uri="{FF2B5EF4-FFF2-40B4-BE49-F238E27FC236}">
              <a16:creationId xmlns:a16="http://schemas.microsoft.com/office/drawing/2014/main" id="{00000000-0008-0000-0100-000091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6" name="Text Box 3">
          <a:extLst>
            <a:ext uri="{FF2B5EF4-FFF2-40B4-BE49-F238E27FC236}">
              <a16:creationId xmlns:a16="http://schemas.microsoft.com/office/drawing/2014/main" id="{00000000-0008-0000-0100-000092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7" name="Text Box 3">
          <a:extLst>
            <a:ext uri="{FF2B5EF4-FFF2-40B4-BE49-F238E27FC236}">
              <a16:creationId xmlns:a16="http://schemas.microsoft.com/office/drawing/2014/main" id="{00000000-0008-0000-0100-000093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8" name="Text Box 3">
          <a:extLst>
            <a:ext uri="{FF2B5EF4-FFF2-40B4-BE49-F238E27FC236}">
              <a16:creationId xmlns:a16="http://schemas.microsoft.com/office/drawing/2014/main" id="{00000000-0008-0000-0100-000094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49" name="Text Box 3">
          <a:extLst>
            <a:ext uri="{FF2B5EF4-FFF2-40B4-BE49-F238E27FC236}">
              <a16:creationId xmlns:a16="http://schemas.microsoft.com/office/drawing/2014/main" id="{00000000-0008-0000-0100-000095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0" name="Text Box 3">
          <a:extLst>
            <a:ext uri="{FF2B5EF4-FFF2-40B4-BE49-F238E27FC236}">
              <a16:creationId xmlns:a16="http://schemas.microsoft.com/office/drawing/2014/main" id="{00000000-0008-0000-0100-000096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11</xdr:col>
      <xdr:colOff>0</xdr:colOff>
      <xdr:row>33</xdr:row>
      <xdr:rowOff>0</xdr:rowOff>
    </xdr:from>
    <xdr:ext cx="190500" cy="285750"/>
    <xdr:sp macro="" textlink="">
      <xdr:nvSpPr>
        <xdr:cNvPr id="151" name="Text Box 3">
          <a:extLst>
            <a:ext uri="{FF2B5EF4-FFF2-40B4-BE49-F238E27FC236}">
              <a16:creationId xmlns:a16="http://schemas.microsoft.com/office/drawing/2014/main" id="{00000000-0008-0000-0100-000097000000}"/>
            </a:ext>
          </a:extLst>
        </xdr:cNvPr>
        <xdr:cNvSpPr txBox="1">
          <a:spLocks noChangeArrowheads="1"/>
        </xdr:cNvSpPr>
      </xdr:nvSpPr>
      <xdr:spPr bwMode="auto">
        <a:xfrm>
          <a:off x="13716000"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2" name="Text Box 3">
          <a:extLst>
            <a:ext uri="{FF2B5EF4-FFF2-40B4-BE49-F238E27FC236}">
              <a16:creationId xmlns:a16="http://schemas.microsoft.com/office/drawing/2014/main" id="{00000000-0008-0000-0100-000098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3" name="Text Box 3">
          <a:extLst>
            <a:ext uri="{FF2B5EF4-FFF2-40B4-BE49-F238E27FC236}">
              <a16:creationId xmlns:a16="http://schemas.microsoft.com/office/drawing/2014/main" id="{00000000-0008-0000-0100-000099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4" name="Text Box 3">
          <a:extLst>
            <a:ext uri="{FF2B5EF4-FFF2-40B4-BE49-F238E27FC236}">
              <a16:creationId xmlns:a16="http://schemas.microsoft.com/office/drawing/2014/main" id="{00000000-0008-0000-0100-00009A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5" name="Text Box 3">
          <a:extLst>
            <a:ext uri="{FF2B5EF4-FFF2-40B4-BE49-F238E27FC236}">
              <a16:creationId xmlns:a16="http://schemas.microsoft.com/office/drawing/2014/main" id="{00000000-0008-0000-0100-00009B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6" name="Text Box 3">
          <a:extLst>
            <a:ext uri="{FF2B5EF4-FFF2-40B4-BE49-F238E27FC236}">
              <a16:creationId xmlns:a16="http://schemas.microsoft.com/office/drawing/2014/main" id="{00000000-0008-0000-0100-00009C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7" name="Text Box 3">
          <a:extLst>
            <a:ext uri="{FF2B5EF4-FFF2-40B4-BE49-F238E27FC236}">
              <a16:creationId xmlns:a16="http://schemas.microsoft.com/office/drawing/2014/main" id="{00000000-0008-0000-0100-00009D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8" name="Text Box 3">
          <a:extLst>
            <a:ext uri="{FF2B5EF4-FFF2-40B4-BE49-F238E27FC236}">
              <a16:creationId xmlns:a16="http://schemas.microsoft.com/office/drawing/2014/main" id="{00000000-0008-0000-0100-00009E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59" name="Text Box 3">
          <a:extLst>
            <a:ext uri="{FF2B5EF4-FFF2-40B4-BE49-F238E27FC236}">
              <a16:creationId xmlns:a16="http://schemas.microsoft.com/office/drawing/2014/main" id="{00000000-0008-0000-0100-00009F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0" name="Text Box 3">
          <a:extLst>
            <a:ext uri="{FF2B5EF4-FFF2-40B4-BE49-F238E27FC236}">
              <a16:creationId xmlns:a16="http://schemas.microsoft.com/office/drawing/2014/main" id="{00000000-0008-0000-0100-0000A0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1" name="Text Box 3">
          <a:extLst>
            <a:ext uri="{FF2B5EF4-FFF2-40B4-BE49-F238E27FC236}">
              <a16:creationId xmlns:a16="http://schemas.microsoft.com/office/drawing/2014/main" id="{00000000-0008-0000-0100-0000A1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2" name="Text Box 3">
          <a:extLst>
            <a:ext uri="{FF2B5EF4-FFF2-40B4-BE49-F238E27FC236}">
              <a16:creationId xmlns:a16="http://schemas.microsoft.com/office/drawing/2014/main" id="{00000000-0008-0000-0100-0000A2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8</xdr:col>
      <xdr:colOff>647700</xdr:colOff>
      <xdr:row>33</xdr:row>
      <xdr:rowOff>0</xdr:rowOff>
    </xdr:from>
    <xdr:ext cx="190500" cy="285750"/>
    <xdr:sp macro="" textlink="">
      <xdr:nvSpPr>
        <xdr:cNvPr id="163" name="Text Box 3">
          <a:extLst>
            <a:ext uri="{FF2B5EF4-FFF2-40B4-BE49-F238E27FC236}">
              <a16:creationId xmlns:a16="http://schemas.microsoft.com/office/drawing/2014/main" id="{00000000-0008-0000-0100-0000A3000000}"/>
            </a:ext>
          </a:extLst>
        </xdr:cNvPr>
        <xdr:cNvSpPr txBox="1">
          <a:spLocks noChangeArrowheads="1"/>
        </xdr:cNvSpPr>
      </xdr:nvSpPr>
      <xdr:spPr bwMode="auto">
        <a:xfrm>
          <a:off x="10220325" y="5562600"/>
          <a:ext cx="190500" cy="285750"/>
        </a:xfrm>
        <a:prstGeom prst="rect">
          <a:avLst/>
        </a:prstGeom>
        <a:noFill/>
        <a:ln w="9525">
          <a:noFill/>
          <a:miter lim="800000"/>
          <a:headEnd/>
          <a:tailEnd/>
        </a:ln>
      </xdr:spPr>
    </xdr:sp>
    <xdr:clientData/>
  </xdr:oneCellAnchor>
  <xdr:oneCellAnchor>
    <xdr:from>
      <xdr:col>1</xdr:col>
      <xdr:colOff>3048000</xdr:colOff>
      <xdr:row>9</xdr:row>
      <xdr:rowOff>0</xdr:rowOff>
    </xdr:from>
    <xdr:ext cx="219075" cy="285750"/>
    <xdr:sp macro="" textlink="">
      <xdr:nvSpPr>
        <xdr:cNvPr id="164" name="Text Box 23">
          <a:extLst>
            <a:ext uri="{FF2B5EF4-FFF2-40B4-BE49-F238E27FC236}">
              <a16:creationId xmlns:a16="http://schemas.microsoft.com/office/drawing/2014/main" id="{00000000-0008-0000-0100-0000A4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165" name="Text Box 23">
          <a:extLst>
            <a:ext uri="{FF2B5EF4-FFF2-40B4-BE49-F238E27FC236}">
              <a16:creationId xmlns:a16="http://schemas.microsoft.com/office/drawing/2014/main" id="{00000000-0008-0000-0100-0000A5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166" name="Text Box 23">
          <a:extLst>
            <a:ext uri="{FF2B5EF4-FFF2-40B4-BE49-F238E27FC236}">
              <a16:creationId xmlns:a16="http://schemas.microsoft.com/office/drawing/2014/main" id="{00000000-0008-0000-0100-0000A6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167" name="Text Box 23">
          <a:extLst>
            <a:ext uri="{FF2B5EF4-FFF2-40B4-BE49-F238E27FC236}">
              <a16:creationId xmlns:a16="http://schemas.microsoft.com/office/drawing/2014/main" id="{00000000-0008-0000-0100-0000A7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68" name="Text Box 23">
          <a:extLst>
            <a:ext uri="{FF2B5EF4-FFF2-40B4-BE49-F238E27FC236}">
              <a16:creationId xmlns:a16="http://schemas.microsoft.com/office/drawing/2014/main" id="{00000000-0008-0000-0100-0000A8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69" name="Text Box 23">
          <a:extLst>
            <a:ext uri="{FF2B5EF4-FFF2-40B4-BE49-F238E27FC236}">
              <a16:creationId xmlns:a16="http://schemas.microsoft.com/office/drawing/2014/main" id="{00000000-0008-0000-0100-0000A9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70" name="Text Box 23">
          <a:extLst>
            <a:ext uri="{FF2B5EF4-FFF2-40B4-BE49-F238E27FC236}">
              <a16:creationId xmlns:a16="http://schemas.microsoft.com/office/drawing/2014/main" id="{00000000-0008-0000-0100-0000AA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171" name="Text Box 23">
          <a:extLst>
            <a:ext uri="{FF2B5EF4-FFF2-40B4-BE49-F238E27FC236}">
              <a16:creationId xmlns:a16="http://schemas.microsoft.com/office/drawing/2014/main" id="{00000000-0008-0000-0100-0000AB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72" name="Text Box 23">
          <a:extLst>
            <a:ext uri="{FF2B5EF4-FFF2-40B4-BE49-F238E27FC236}">
              <a16:creationId xmlns:a16="http://schemas.microsoft.com/office/drawing/2014/main" id="{00000000-0008-0000-0100-0000AC000000}"/>
            </a:ext>
          </a:extLst>
        </xdr:cNvPr>
        <xdr:cNvSpPr txBox="1">
          <a:spLocks noChangeArrowheads="1"/>
        </xdr:cNvSpPr>
      </xdr:nvSpPr>
      <xdr:spPr bwMode="auto">
        <a:xfrm>
          <a:off x="4400550"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73" name="Text Box 23">
          <a:extLst>
            <a:ext uri="{FF2B5EF4-FFF2-40B4-BE49-F238E27FC236}">
              <a16:creationId xmlns:a16="http://schemas.microsoft.com/office/drawing/2014/main" id="{00000000-0008-0000-0100-0000AD000000}"/>
            </a:ext>
          </a:extLst>
        </xdr:cNvPr>
        <xdr:cNvSpPr txBox="1">
          <a:spLocks noChangeArrowheads="1"/>
        </xdr:cNvSpPr>
      </xdr:nvSpPr>
      <xdr:spPr bwMode="auto">
        <a:xfrm>
          <a:off x="4400550"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74" name="Text Box 23">
          <a:extLst>
            <a:ext uri="{FF2B5EF4-FFF2-40B4-BE49-F238E27FC236}">
              <a16:creationId xmlns:a16="http://schemas.microsoft.com/office/drawing/2014/main" id="{00000000-0008-0000-0100-0000AE000000}"/>
            </a:ext>
          </a:extLst>
        </xdr:cNvPr>
        <xdr:cNvSpPr txBox="1">
          <a:spLocks noChangeArrowheads="1"/>
        </xdr:cNvSpPr>
      </xdr:nvSpPr>
      <xdr:spPr bwMode="auto">
        <a:xfrm>
          <a:off x="4400550"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11</xdr:row>
      <xdr:rowOff>0</xdr:rowOff>
    </xdr:from>
    <xdr:ext cx="219075" cy="285750"/>
    <xdr:sp macro="" textlink="">
      <xdr:nvSpPr>
        <xdr:cNvPr id="175" name="Text Box 23">
          <a:extLst>
            <a:ext uri="{FF2B5EF4-FFF2-40B4-BE49-F238E27FC236}">
              <a16:creationId xmlns:a16="http://schemas.microsoft.com/office/drawing/2014/main" id="{00000000-0008-0000-0100-0000AF000000}"/>
            </a:ext>
          </a:extLst>
        </xdr:cNvPr>
        <xdr:cNvSpPr txBox="1">
          <a:spLocks noChangeArrowheads="1"/>
        </xdr:cNvSpPr>
      </xdr:nvSpPr>
      <xdr:spPr bwMode="auto">
        <a:xfrm>
          <a:off x="4400550"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76" name="Text Box 23">
          <a:extLst>
            <a:ext uri="{FF2B5EF4-FFF2-40B4-BE49-F238E27FC236}">
              <a16:creationId xmlns:a16="http://schemas.microsoft.com/office/drawing/2014/main" id="{00000000-0008-0000-0100-0000B0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77" name="Text Box 23">
          <a:extLst>
            <a:ext uri="{FF2B5EF4-FFF2-40B4-BE49-F238E27FC236}">
              <a16:creationId xmlns:a16="http://schemas.microsoft.com/office/drawing/2014/main" id="{00000000-0008-0000-0100-0000B1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78" name="Text Box 23">
          <a:extLst>
            <a:ext uri="{FF2B5EF4-FFF2-40B4-BE49-F238E27FC236}">
              <a16:creationId xmlns:a16="http://schemas.microsoft.com/office/drawing/2014/main" id="{00000000-0008-0000-0100-0000B2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79" name="Text Box 23">
          <a:extLst>
            <a:ext uri="{FF2B5EF4-FFF2-40B4-BE49-F238E27FC236}">
              <a16:creationId xmlns:a16="http://schemas.microsoft.com/office/drawing/2014/main" id="{00000000-0008-0000-0100-0000B3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0" name="Text Box 23">
          <a:extLst>
            <a:ext uri="{FF2B5EF4-FFF2-40B4-BE49-F238E27FC236}">
              <a16:creationId xmlns:a16="http://schemas.microsoft.com/office/drawing/2014/main" id="{00000000-0008-0000-0100-0000B4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1" name="Text Box 23">
          <a:extLst>
            <a:ext uri="{FF2B5EF4-FFF2-40B4-BE49-F238E27FC236}">
              <a16:creationId xmlns:a16="http://schemas.microsoft.com/office/drawing/2014/main" id="{00000000-0008-0000-0100-0000B5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2" name="Text Box 23">
          <a:extLst>
            <a:ext uri="{FF2B5EF4-FFF2-40B4-BE49-F238E27FC236}">
              <a16:creationId xmlns:a16="http://schemas.microsoft.com/office/drawing/2014/main" id="{00000000-0008-0000-0100-0000B6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3" name="Text Box 23">
          <a:extLst>
            <a:ext uri="{FF2B5EF4-FFF2-40B4-BE49-F238E27FC236}">
              <a16:creationId xmlns:a16="http://schemas.microsoft.com/office/drawing/2014/main" id="{00000000-0008-0000-0100-0000B7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4" name="Text Box 23">
          <a:extLst>
            <a:ext uri="{FF2B5EF4-FFF2-40B4-BE49-F238E27FC236}">
              <a16:creationId xmlns:a16="http://schemas.microsoft.com/office/drawing/2014/main" id="{00000000-0008-0000-0100-0000B8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5" name="Text Box 23">
          <a:extLst>
            <a:ext uri="{FF2B5EF4-FFF2-40B4-BE49-F238E27FC236}">
              <a16:creationId xmlns:a16="http://schemas.microsoft.com/office/drawing/2014/main" id="{00000000-0008-0000-0100-0000B9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6" name="Text Box 23">
          <a:extLst>
            <a:ext uri="{FF2B5EF4-FFF2-40B4-BE49-F238E27FC236}">
              <a16:creationId xmlns:a16="http://schemas.microsoft.com/office/drawing/2014/main" id="{00000000-0008-0000-0100-0000BA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7" name="Text Box 23">
          <a:extLst>
            <a:ext uri="{FF2B5EF4-FFF2-40B4-BE49-F238E27FC236}">
              <a16:creationId xmlns:a16="http://schemas.microsoft.com/office/drawing/2014/main" id="{00000000-0008-0000-0100-0000BB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8" name="Text Box 23">
          <a:extLst>
            <a:ext uri="{FF2B5EF4-FFF2-40B4-BE49-F238E27FC236}">
              <a16:creationId xmlns:a16="http://schemas.microsoft.com/office/drawing/2014/main" id="{00000000-0008-0000-0100-0000BC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89" name="Text Box 23">
          <a:extLst>
            <a:ext uri="{FF2B5EF4-FFF2-40B4-BE49-F238E27FC236}">
              <a16:creationId xmlns:a16="http://schemas.microsoft.com/office/drawing/2014/main" id="{00000000-0008-0000-0100-0000BD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0" name="Text Box 23">
          <a:extLst>
            <a:ext uri="{FF2B5EF4-FFF2-40B4-BE49-F238E27FC236}">
              <a16:creationId xmlns:a16="http://schemas.microsoft.com/office/drawing/2014/main" id="{00000000-0008-0000-0100-0000BE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1" name="Text Box 23">
          <a:extLst>
            <a:ext uri="{FF2B5EF4-FFF2-40B4-BE49-F238E27FC236}">
              <a16:creationId xmlns:a16="http://schemas.microsoft.com/office/drawing/2014/main" id="{00000000-0008-0000-0100-0000BF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2" name="Text Box 23">
          <a:extLst>
            <a:ext uri="{FF2B5EF4-FFF2-40B4-BE49-F238E27FC236}">
              <a16:creationId xmlns:a16="http://schemas.microsoft.com/office/drawing/2014/main" id="{00000000-0008-0000-0100-0000C0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3" name="Text Box 23">
          <a:extLst>
            <a:ext uri="{FF2B5EF4-FFF2-40B4-BE49-F238E27FC236}">
              <a16:creationId xmlns:a16="http://schemas.microsoft.com/office/drawing/2014/main" id="{00000000-0008-0000-0100-0000C1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4" name="Text Box 23">
          <a:extLst>
            <a:ext uri="{FF2B5EF4-FFF2-40B4-BE49-F238E27FC236}">
              <a16:creationId xmlns:a16="http://schemas.microsoft.com/office/drawing/2014/main" id="{00000000-0008-0000-0100-0000C2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12</xdr:row>
      <xdr:rowOff>0</xdr:rowOff>
    </xdr:from>
    <xdr:ext cx="219075" cy="285750"/>
    <xdr:sp macro="" textlink="">
      <xdr:nvSpPr>
        <xdr:cNvPr id="195" name="Text Box 23">
          <a:extLst>
            <a:ext uri="{FF2B5EF4-FFF2-40B4-BE49-F238E27FC236}">
              <a16:creationId xmlns:a16="http://schemas.microsoft.com/office/drawing/2014/main" id="{00000000-0008-0000-0100-0000C3000000}"/>
            </a:ext>
          </a:extLst>
        </xdr:cNvPr>
        <xdr:cNvSpPr txBox="1">
          <a:spLocks noChangeArrowheads="1"/>
        </xdr:cNvSpPr>
      </xdr:nvSpPr>
      <xdr:spPr bwMode="auto">
        <a:xfrm>
          <a:off x="4400550"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196" name="Text Box 23">
          <a:extLst>
            <a:ext uri="{FF2B5EF4-FFF2-40B4-BE49-F238E27FC236}">
              <a16:creationId xmlns:a16="http://schemas.microsoft.com/office/drawing/2014/main" id="{00000000-0008-0000-0100-0000C4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197" name="Text Box 23">
          <a:extLst>
            <a:ext uri="{FF2B5EF4-FFF2-40B4-BE49-F238E27FC236}">
              <a16:creationId xmlns:a16="http://schemas.microsoft.com/office/drawing/2014/main" id="{00000000-0008-0000-0100-0000C5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198" name="Text Box 23">
          <a:extLst>
            <a:ext uri="{FF2B5EF4-FFF2-40B4-BE49-F238E27FC236}">
              <a16:creationId xmlns:a16="http://schemas.microsoft.com/office/drawing/2014/main" id="{00000000-0008-0000-0100-0000C6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199" name="Text Box 23">
          <a:extLst>
            <a:ext uri="{FF2B5EF4-FFF2-40B4-BE49-F238E27FC236}">
              <a16:creationId xmlns:a16="http://schemas.microsoft.com/office/drawing/2014/main" id="{00000000-0008-0000-0100-0000C7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00" name="Text Box 23">
          <a:extLst>
            <a:ext uri="{FF2B5EF4-FFF2-40B4-BE49-F238E27FC236}">
              <a16:creationId xmlns:a16="http://schemas.microsoft.com/office/drawing/2014/main" id="{00000000-0008-0000-0100-0000C8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01" name="Text Box 23">
          <a:extLst>
            <a:ext uri="{FF2B5EF4-FFF2-40B4-BE49-F238E27FC236}">
              <a16:creationId xmlns:a16="http://schemas.microsoft.com/office/drawing/2014/main" id="{00000000-0008-0000-0100-0000C9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02" name="Text Box 23">
          <a:extLst>
            <a:ext uri="{FF2B5EF4-FFF2-40B4-BE49-F238E27FC236}">
              <a16:creationId xmlns:a16="http://schemas.microsoft.com/office/drawing/2014/main" id="{00000000-0008-0000-0100-0000CA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03" name="Text Box 23">
          <a:extLst>
            <a:ext uri="{FF2B5EF4-FFF2-40B4-BE49-F238E27FC236}">
              <a16:creationId xmlns:a16="http://schemas.microsoft.com/office/drawing/2014/main" id="{00000000-0008-0000-0100-0000CB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04" name="Text Box 23">
          <a:extLst>
            <a:ext uri="{FF2B5EF4-FFF2-40B4-BE49-F238E27FC236}">
              <a16:creationId xmlns:a16="http://schemas.microsoft.com/office/drawing/2014/main" id="{00000000-0008-0000-0100-0000CC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05" name="Text Box 23">
          <a:extLst>
            <a:ext uri="{FF2B5EF4-FFF2-40B4-BE49-F238E27FC236}">
              <a16:creationId xmlns:a16="http://schemas.microsoft.com/office/drawing/2014/main" id="{00000000-0008-0000-0100-0000CD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15</xdr:row>
      <xdr:rowOff>0</xdr:rowOff>
    </xdr:from>
    <xdr:ext cx="219075" cy="285750"/>
    <xdr:sp macro="" textlink="">
      <xdr:nvSpPr>
        <xdr:cNvPr id="206" name="Text Box 23">
          <a:extLst>
            <a:ext uri="{FF2B5EF4-FFF2-40B4-BE49-F238E27FC236}">
              <a16:creationId xmlns:a16="http://schemas.microsoft.com/office/drawing/2014/main" id="{00000000-0008-0000-0100-0000CE000000}"/>
            </a:ext>
          </a:extLst>
        </xdr:cNvPr>
        <xdr:cNvSpPr txBox="1">
          <a:spLocks noChangeArrowheads="1"/>
        </xdr:cNvSpPr>
      </xdr:nvSpPr>
      <xdr:spPr bwMode="auto">
        <a:xfrm>
          <a:off x="4400550"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07" name="Text Box 23">
          <a:extLst>
            <a:ext uri="{FF2B5EF4-FFF2-40B4-BE49-F238E27FC236}">
              <a16:creationId xmlns:a16="http://schemas.microsoft.com/office/drawing/2014/main" id="{00000000-0008-0000-0100-0000CF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08" name="Text Box 23">
          <a:extLst>
            <a:ext uri="{FF2B5EF4-FFF2-40B4-BE49-F238E27FC236}">
              <a16:creationId xmlns:a16="http://schemas.microsoft.com/office/drawing/2014/main" id="{00000000-0008-0000-0100-0000D0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09" name="Text Box 23">
          <a:extLst>
            <a:ext uri="{FF2B5EF4-FFF2-40B4-BE49-F238E27FC236}">
              <a16:creationId xmlns:a16="http://schemas.microsoft.com/office/drawing/2014/main" id="{00000000-0008-0000-0100-0000D1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10" name="Text Box 23">
          <a:extLst>
            <a:ext uri="{FF2B5EF4-FFF2-40B4-BE49-F238E27FC236}">
              <a16:creationId xmlns:a16="http://schemas.microsoft.com/office/drawing/2014/main" id="{00000000-0008-0000-0100-0000D2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11" name="Text Box 23">
          <a:extLst>
            <a:ext uri="{FF2B5EF4-FFF2-40B4-BE49-F238E27FC236}">
              <a16:creationId xmlns:a16="http://schemas.microsoft.com/office/drawing/2014/main" id="{00000000-0008-0000-0100-0000D3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12" name="Text Box 23">
          <a:extLst>
            <a:ext uri="{FF2B5EF4-FFF2-40B4-BE49-F238E27FC236}">
              <a16:creationId xmlns:a16="http://schemas.microsoft.com/office/drawing/2014/main" id="{00000000-0008-0000-0100-0000D4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13" name="Text Box 23">
          <a:extLst>
            <a:ext uri="{FF2B5EF4-FFF2-40B4-BE49-F238E27FC236}">
              <a16:creationId xmlns:a16="http://schemas.microsoft.com/office/drawing/2014/main" id="{00000000-0008-0000-0100-0000D5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14" name="Text Box 23">
          <a:extLst>
            <a:ext uri="{FF2B5EF4-FFF2-40B4-BE49-F238E27FC236}">
              <a16:creationId xmlns:a16="http://schemas.microsoft.com/office/drawing/2014/main" id="{00000000-0008-0000-0100-0000D6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15" name="Text Box 23">
          <a:extLst>
            <a:ext uri="{FF2B5EF4-FFF2-40B4-BE49-F238E27FC236}">
              <a16:creationId xmlns:a16="http://schemas.microsoft.com/office/drawing/2014/main" id="{00000000-0008-0000-0100-0000D7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9</xdr:row>
      <xdr:rowOff>0</xdr:rowOff>
    </xdr:from>
    <xdr:ext cx="219075" cy="285750"/>
    <xdr:sp macro="" textlink="">
      <xdr:nvSpPr>
        <xdr:cNvPr id="216" name="Text Box 23">
          <a:extLst>
            <a:ext uri="{FF2B5EF4-FFF2-40B4-BE49-F238E27FC236}">
              <a16:creationId xmlns:a16="http://schemas.microsoft.com/office/drawing/2014/main" id="{00000000-0008-0000-0100-0000D8000000}"/>
            </a:ext>
          </a:extLst>
        </xdr:cNvPr>
        <xdr:cNvSpPr txBox="1">
          <a:spLocks noChangeArrowheads="1"/>
        </xdr:cNvSpPr>
      </xdr:nvSpPr>
      <xdr:spPr bwMode="auto">
        <a:xfrm>
          <a:off x="4400550"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17" name="Text Box 23">
          <a:extLst>
            <a:ext uri="{FF2B5EF4-FFF2-40B4-BE49-F238E27FC236}">
              <a16:creationId xmlns:a16="http://schemas.microsoft.com/office/drawing/2014/main" id="{00000000-0008-0000-0100-0000D9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18" name="Text Box 23">
          <a:extLst>
            <a:ext uri="{FF2B5EF4-FFF2-40B4-BE49-F238E27FC236}">
              <a16:creationId xmlns:a16="http://schemas.microsoft.com/office/drawing/2014/main" id="{00000000-0008-0000-0100-0000DA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19" name="Text Box 23">
          <a:extLst>
            <a:ext uri="{FF2B5EF4-FFF2-40B4-BE49-F238E27FC236}">
              <a16:creationId xmlns:a16="http://schemas.microsoft.com/office/drawing/2014/main" id="{00000000-0008-0000-0100-0000DB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10</xdr:row>
      <xdr:rowOff>0</xdr:rowOff>
    </xdr:from>
    <xdr:ext cx="219075" cy="285750"/>
    <xdr:sp macro="" textlink="">
      <xdr:nvSpPr>
        <xdr:cNvPr id="220" name="Text Box 23">
          <a:extLst>
            <a:ext uri="{FF2B5EF4-FFF2-40B4-BE49-F238E27FC236}">
              <a16:creationId xmlns:a16="http://schemas.microsoft.com/office/drawing/2014/main" id="{00000000-0008-0000-0100-0000DC000000}"/>
            </a:ext>
          </a:extLst>
        </xdr:cNvPr>
        <xdr:cNvSpPr txBox="1">
          <a:spLocks noChangeArrowheads="1"/>
        </xdr:cNvSpPr>
      </xdr:nvSpPr>
      <xdr:spPr bwMode="auto">
        <a:xfrm>
          <a:off x="4400550"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21" name="Text Box 23">
          <a:extLst>
            <a:ext uri="{FF2B5EF4-FFF2-40B4-BE49-F238E27FC236}">
              <a16:creationId xmlns:a16="http://schemas.microsoft.com/office/drawing/2014/main" id="{00000000-0008-0000-0100-0000DD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22" name="Text Box 23">
          <a:extLst>
            <a:ext uri="{FF2B5EF4-FFF2-40B4-BE49-F238E27FC236}">
              <a16:creationId xmlns:a16="http://schemas.microsoft.com/office/drawing/2014/main" id="{00000000-0008-0000-0100-0000DE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23" name="Text Box 23">
          <a:extLst>
            <a:ext uri="{FF2B5EF4-FFF2-40B4-BE49-F238E27FC236}">
              <a16:creationId xmlns:a16="http://schemas.microsoft.com/office/drawing/2014/main" id="{00000000-0008-0000-0100-0000DF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24" name="Text Box 23">
          <a:extLst>
            <a:ext uri="{FF2B5EF4-FFF2-40B4-BE49-F238E27FC236}">
              <a16:creationId xmlns:a16="http://schemas.microsoft.com/office/drawing/2014/main" id="{00000000-0008-0000-0100-0000E0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25" name="Text Box 23">
          <a:extLst>
            <a:ext uri="{FF2B5EF4-FFF2-40B4-BE49-F238E27FC236}">
              <a16:creationId xmlns:a16="http://schemas.microsoft.com/office/drawing/2014/main" id="{00000000-0008-0000-0100-0000E1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26" name="Text Box 23">
          <a:extLst>
            <a:ext uri="{FF2B5EF4-FFF2-40B4-BE49-F238E27FC236}">
              <a16:creationId xmlns:a16="http://schemas.microsoft.com/office/drawing/2014/main" id="{00000000-0008-0000-0100-0000E2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27" name="Text Box 23">
          <a:extLst>
            <a:ext uri="{FF2B5EF4-FFF2-40B4-BE49-F238E27FC236}">
              <a16:creationId xmlns:a16="http://schemas.microsoft.com/office/drawing/2014/main" id="{00000000-0008-0000-0100-0000E3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28" name="Text Box 23">
          <a:extLst>
            <a:ext uri="{FF2B5EF4-FFF2-40B4-BE49-F238E27FC236}">
              <a16:creationId xmlns:a16="http://schemas.microsoft.com/office/drawing/2014/main" id="{00000000-0008-0000-0100-0000E4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29" name="Text Box 23">
          <a:extLst>
            <a:ext uri="{FF2B5EF4-FFF2-40B4-BE49-F238E27FC236}">
              <a16:creationId xmlns:a16="http://schemas.microsoft.com/office/drawing/2014/main" id="{00000000-0008-0000-0100-0000E5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30" name="Text Box 23">
          <a:extLst>
            <a:ext uri="{FF2B5EF4-FFF2-40B4-BE49-F238E27FC236}">
              <a16:creationId xmlns:a16="http://schemas.microsoft.com/office/drawing/2014/main" id="{00000000-0008-0000-0100-0000E6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31" name="Text Box 23">
          <a:extLst>
            <a:ext uri="{FF2B5EF4-FFF2-40B4-BE49-F238E27FC236}">
              <a16:creationId xmlns:a16="http://schemas.microsoft.com/office/drawing/2014/main" id="{00000000-0008-0000-0100-0000E7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32" name="Text Box 23">
          <a:extLst>
            <a:ext uri="{FF2B5EF4-FFF2-40B4-BE49-F238E27FC236}">
              <a16:creationId xmlns:a16="http://schemas.microsoft.com/office/drawing/2014/main" id="{00000000-0008-0000-0100-0000E8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3" name="Text Box 23">
          <a:extLst>
            <a:ext uri="{FF2B5EF4-FFF2-40B4-BE49-F238E27FC236}">
              <a16:creationId xmlns:a16="http://schemas.microsoft.com/office/drawing/2014/main" id="{00000000-0008-0000-0100-0000E9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4" name="Text Box 23">
          <a:extLst>
            <a:ext uri="{FF2B5EF4-FFF2-40B4-BE49-F238E27FC236}">
              <a16:creationId xmlns:a16="http://schemas.microsoft.com/office/drawing/2014/main" id="{00000000-0008-0000-0100-0000EA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5" name="Text Box 23">
          <a:extLst>
            <a:ext uri="{FF2B5EF4-FFF2-40B4-BE49-F238E27FC236}">
              <a16:creationId xmlns:a16="http://schemas.microsoft.com/office/drawing/2014/main" id="{00000000-0008-0000-0100-0000EB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18</xdr:row>
      <xdr:rowOff>0</xdr:rowOff>
    </xdr:from>
    <xdr:ext cx="219075" cy="285750"/>
    <xdr:sp macro="" textlink="">
      <xdr:nvSpPr>
        <xdr:cNvPr id="236" name="Text Box 23">
          <a:extLst>
            <a:ext uri="{FF2B5EF4-FFF2-40B4-BE49-F238E27FC236}">
              <a16:creationId xmlns:a16="http://schemas.microsoft.com/office/drawing/2014/main" id="{00000000-0008-0000-0100-0000EC000000}"/>
            </a:ext>
          </a:extLst>
        </xdr:cNvPr>
        <xdr:cNvSpPr txBox="1">
          <a:spLocks noChangeArrowheads="1"/>
        </xdr:cNvSpPr>
      </xdr:nvSpPr>
      <xdr:spPr bwMode="auto">
        <a:xfrm>
          <a:off x="4400550"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37" name="Text Box 23">
          <a:extLst>
            <a:ext uri="{FF2B5EF4-FFF2-40B4-BE49-F238E27FC236}">
              <a16:creationId xmlns:a16="http://schemas.microsoft.com/office/drawing/2014/main" id="{00000000-0008-0000-0100-0000ED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38" name="Text Box 23">
          <a:extLst>
            <a:ext uri="{FF2B5EF4-FFF2-40B4-BE49-F238E27FC236}">
              <a16:creationId xmlns:a16="http://schemas.microsoft.com/office/drawing/2014/main" id="{00000000-0008-0000-0100-0000EE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39" name="Text Box 23">
          <a:extLst>
            <a:ext uri="{FF2B5EF4-FFF2-40B4-BE49-F238E27FC236}">
              <a16:creationId xmlns:a16="http://schemas.microsoft.com/office/drawing/2014/main" id="{00000000-0008-0000-0100-0000EF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19</xdr:row>
      <xdr:rowOff>0</xdr:rowOff>
    </xdr:from>
    <xdr:ext cx="219075" cy="285750"/>
    <xdr:sp macro="" textlink="">
      <xdr:nvSpPr>
        <xdr:cNvPr id="240" name="Text Box 23">
          <a:extLst>
            <a:ext uri="{FF2B5EF4-FFF2-40B4-BE49-F238E27FC236}">
              <a16:creationId xmlns:a16="http://schemas.microsoft.com/office/drawing/2014/main" id="{00000000-0008-0000-0100-0000F0000000}"/>
            </a:ext>
          </a:extLst>
        </xdr:cNvPr>
        <xdr:cNvSpPr txBox="1">
          <a:spLocks noChangeArrowheads="1"/>
        </xdr:cNvSpPr>
      </xdr:nvSpPr>
      <xdr:spPr bwMode="auto">
        <a:xfrm>
          <a:off x="4400550"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13</xdr:col>
      <xdr:colOff>152400</xdr:colOff>
      <xdr:row>27</xdr:row>
      <xdr:rowOff>28575</xdr:rowOff>
    </xdr:from>
    <xdr:ext cx="190500" cy="285750"/>
    <xdr:sp macro="" textlink="">
      <xdr:nvSpPr>
        <xdr:cNvPr id="241" name="Text Box 3">
          <a:extLst>
            <a:ext uri="{FF2B5EF4-FFF2-40B4-BE49-F238E27FC236}">
              <a16:creationId xmlns:a16="http://schemas.microsoft.com/office/drawing/2014/main" id="{00000000-0008-0000-0100-0000F1000000}"/>
            </a:ext>
          </a:extLst>
        </xdr:cNvPr>
        <xdr:cNvSpPr txBox="1">
          <a:spLocks noChangeArrowheads="1"/>
        </xdr:cNvSpPr>
      </xdr:nvSpPr>
      <xdr:spPr bwMode="auto">
        <a:xfrm>
          <a:off x="15592425" y="4619625"/>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42" name="Text Box 3">
          <a:extLst>
            <a:ext uri="{FF2B5EF4-FFF2-40B4-BE49-F238E27FC236}">
              <a16:creationId xmlns:a16="http://schemas.microsoft.com/office/drawing/2014/main" id="{00000000-0008-0000-0100-0000F200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43" name="Text Box 23">
          <a:extLst>
            <a:ext uri="{FF2B5EF4-FFF2-40B4-BE49-F238E27FC236}">
              <a16:creationId xmlns:a16="http://schemas.microsoft.com/office/drawing/2014/main" id="{00000000-0008-0000-0100-0000F3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44" name="Text Box 3">
          <a:extLst>
            <a:ext uri="{FF2B5EF4-FFF2-40B4-BE49-F238E27FC236}">
              <a16:creationId xmlns:a16="http://schemas.microsoft.com/office/drawing/2014/main" id="{00000000-0008-0000-0100-0000F400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45" name="Text Box 23">
          <a:extLst>
            <a:ext uri="{FF2B5EF4-FFF2-40B4-BE49-F238E27FC236}">
              <a16:creationId xmlns:a16="http://schemas.microsoft.com/office/drawing/2014/main" id="{00000000-0008-0000-0100-0000F5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46" name="Text Box 3">
          <a:extLst>
            <a:ext uri="{FF2B5EF4-FFF2-40B4-BE49-F238E27FC236}">
              <a16:creationId xmlns:a16="http://schemas.microsoft.com/office/drawing/2014/main" id="{00000000-0008-0000-0100-0000F600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47" name="Text Box 23">
          <a:extLst>
            <a:ext uri="{FF2B5EF4-FFF2-40B4-BE49-F238E27FC236}">
              <a16:creationId xmlns:a16="http://schemas.microsoft.com/office/drawing/2014/main" id="{00000000-0008-0000-0100-0000F7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48" name="Text Box 3">
          <a:extLst>
            <a:ext uri="{FF2B5EF4-FFF2-40B4-BE49-F238E27FC236}">
              <a16:creationId xmlns:a16="http://schemas.microsoft.com/office/drawing/2014/main" id="{00000000-0008-0000-0100-0000F800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49" name="Text Box 23">
          <a:extLst>
            <a:ext uri="{FF2B5EF4-FFF2-40B4-BE49-F238E27FC236}">
              <a16:creationId xmlns:a16="http://schemas.microsoft.com/office/drawing/2014/main" id="{00000000-0008-0000-0100-0000F9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23</xdr:row>
      <xdr:rowOff>0</xdr:rowOff>
    </xdr:from>
    <xdr:ext cx="190500" cy="285750"/>
    <xdr:sp macro="" textlink="">
      <xdr:nvSpPr>
        <xdr:cNvPr id="250" name="Text Box 3">
          <a:extLst>
            <a:ext uri="{FF2B5EF4-FFF2-40B4-BE49-F238E27FC236}">
              <a16:creationId xmlns:a16="http://schemas.microsoft.com/office/drawing/2014/main" id="{00000000-0008-0000-0100-0000FA000000}"/>
            </a:ext>
          </a:extLst>
        </xdr:cNvPr>
        <xdr:cNvSpPr txBox="1">
          <a:spLocks noChangeArrowheads="1"/>
        </xdr:cNvSpPr>
      </xdr:nvSpPr>
      <xdr:spPr bwMode="auto">
        <a:xfrm>
          <a:off x="10220325" y="3943350"/>
          <a:ext cx="190500" cy="285750"/>
        </a:xfrm>
        <a:prstGeom prst="rect">
          <a:avLst/>
        </a:prstGeom>
        <a:noFill/>
        <a:ln w="9525">
          <a:noFill/>
          <a:miter lim="800000"/>
          <a:headEnd/>
          <a:tailEnd/>
        </a:ln>
      </xdr:spPr>
    </xdr:sp>
    <xdr:clientData/>
  </xdr:oneCellAnchor>
  <xdr:oneCellAnchor>
    <xdr:from>
      <xdr:col>1</xdr:col>
      <xdr:colOff>3048000</xdr:colOff>
      <xdr:row>21</xdr:row>
      <xdr:rowOff>0</xdr:rowOff>
    </xdr:from>
    <xdr:ext cx="219075" cy="285750"/>
    <xdr:sp macro="" textlink="">
      <xdr:nvSpPr>
        <xdr:cNvPr id="251" name="Text Box 23">
          <a:extLst>
            <a:ext uri="{FF2B5EF4-FFF2-40B4-BE49-F238E27FC236}">
              <a16:creationId xmlns:a16="http://schemas.microsoft.com/office/drawing/2014/main" id="{00000000-0008-0000-0100-0000FB000000}"/>
            </a:ext>
          </a:extLst>
        </xdr:cNvPr>
        <xdr:cNvSpPr txBox="1">
          <a:spLocks noChangeArrowheads="1"/>
        </xdr:cNvSpPr>
      </xdr:nvSpPr>
      <xdr:spPr bwMode="auto">
        <a:xfrm>
          <a:off x="4400550" y="3619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20</xdr:row>
      <xdr:rowOff>0</xdr:rowOff>
    </xdr:from>
    <xdr:ext cx="190500" cy="285750"/>
    <xdr:sp macro="" textlink="">
      <xdr:nvSpPr>
        <xdr:cNvPr id="252" name="Text Box 3">
          <a:extLst>
            <a:ext uri="{FF2B5EF4-FFF2-40B4-BE49-F238E27FC236}">
              <a16:creationId xmlns:a16="http://schemas.microsoft.com/office/drawing/2014/main" id="{00000000-0008-0000-0100-0000FC000000}"/>
            </a:ext>
          </a:extLst>
        </xdr:cNvPr>
        <xdr:cNvSpPr txBox="1">
          <a:spLocks noChangeArrowheads="1"/>
        </xdr:cNvSpPr>
      </xdr:nvSpPr>
      <xdr:spPr bwMode="auto">
        <a:xfrm>
          <a:off x="13716000"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53" name="Text Box 3">
          <a:extLst>
            <a:ext uri="{FF2B5EF4-FFF2-40B4-BE49-F238E27FC236}">
              <a16:creationId xmlns:a16="http://schemas.microsoft.com/office/drawing/2014/main" id="{00000000-0008-0000-0100-0000FD00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54" name="Text Box 23">
          <a:extLst>
            <a:ext uri="{FF2B5EF4-FFF2-40B4-BE49-F238E27FC236}">
              <a16:creationId xmlns:a16="http://schemas.microsoft.com/office/drawing/2014/main" id="{00000000-0008-0000-0100-0000FE00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55" name="Text Box 3">
          <a:extLst>
            <a:ext uri="{FF2B5EF4-FFF2-40B4-BE49-F238E27FC236}">
              <a16:creationId xmlns:a16="http://schemas.microsoft.com/office/drawing/2014/main" id="{00000000-0008-0000-0100-0000FF00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56" name="Text Box 23">
          <a:extLst>
            <a:ext uri="{FF2B5EF4-FFF2-40B4-BE49-F238E27FC236}">
              <a16:creationId xmlns:a16="http://schemas.microsoft.com/office/drawing/2014/main" id="{00000000-0008-0000-0100-000000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57" name="Text Box 3">
          <a:extLst>
            <a:ext uri="{FF2B5EF4-FFF2-40B4-BE49-F238E27FC236}">
              <a16:creationId xmlns:a16="http://schemas.microsoft.com/office/drawing/2014/main" id="{00000000-0008-0000-0100-000001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58" name="Text Box 23">
          <a:extLst>
            <a:ext uri="{FF2B5EF4-FFF2-40B4-BE49-F238E27FC236}">
              <a16:creationId xmlns:a16="http://schemas.microsoft.com/office/drawing/2014/main" id="{00000000-0008-0000-0100-000002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59" name="Text Box 3">
          <a:extLst>
            <a:ext uri="{FF2B5EF4-FFF2-40B4-BE49-F238E27FC236}">
              <a16:creationId xmlns:a16="http://schemas.microsoft.com/office/drawing/2014/main" id="{00000000-0008-0000-0100-000003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60" name="Text Box 23">
          <a:extLst>
            <a:ext uri="{FF2B5EF4-FFF2-40B4-BE49-F238E27FC236}">
              <a16:creationId xmlns:a16="http://schemas.microsoft.com/office/drawing/2014/main" id="{00000000-0008-0000-0100-000004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257175</xdr:colOff>
      <xdr:row>20</xdr:row>
      <xdr:rowOff>0</xdr:rowOff>
    </xdr:from>
    <xdr:ext cx="190500" cy="285750"/>
    <xdr:sp macro="" textlink="">
      <xdr:nvSpPr>
        <xdr:cNvPr id="261" name="Text Box 3">
          <a:extLst>
            <a:ext uri="{FF2B5EF4-FFF2-40B4-BE49-F238E27FC236}">
              <a16:creationId xmlns:a16="http://schemas.microsoft.com/office/drawing/2014/main" id="{00000000-0008-0000-0100-000005010000}"/>
            </a:ext>
          </a:extLst>
        </xdr:cNvPr>
        <xdr:cNvSpPr txBox="1">
          <a:spLocks noChangeArrowheads="1"/>
        </xdr:cNvSpPr>
      </xdr:nvSpPr>
      <xdr:spPr bwMode="auto">
        <a:xfrm>
          <a:off x="1397317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62" name="Text Box 3">
          <a:extLst>
            <a:ext uri="{FF2B5EF4-FFF2-40B4-BE49-F238E27FC236}">
              <a16:creationId xmlns:a16="http://schemas.microsoft.com/office/drawing/2014/main" id="{00000000-0008-0000-0100-000006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63" name="Text Box 23">
          <a:extLst>
            <a:ext uri="{FF2B5EF4-FFF2-40B4-BE49-F238E27FC236}">
              <a16:creationId xmlns:a16="http://schemas.microsoft.com/office/drawing/2014/main" id="{00000000-0008-0000-0100-000007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64" name="Text Box 3">
          <a:extLst>
            <a:ext uri="{FF2B5EF4-FFF2-40B4-BE49-F238E27FC236}">
              <a16:creationId xmlns:a16="http://schemas.microsoft.com/office/drawing/2014/main" id="{00000000-0008-0000-0100-000008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65" name="Text Box 23">
          <a:extLst>
            <a:ext uri="{FF2B5EF4-FFF2-40B4-BE49-F238E27FC236}">
              <a16:creationId xmlns:a16="http://schemas.microsoft.com/office/drawing/2014/main" id="{00000000-0008-0000-0100-000009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66" name="Text Box 3">
          <a:extLst>
            <a:ext uri="{FF2B5EF4-FFF2-40B4-BE49-F238E27FC236}">
              <a16:creationId xmlns:a16="http://schemas.microsoft.com/office/drawing/2014/main" id="{00000000-0008-0000-0100-00000A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67" name="Text Box 23">
          <a:extLst>
            <a:ext uri="{FF2B5EF4-FFF2-40B4-BE49-F238E27FC236}">
              <a16:creationId xmlns:a16="http://schemas.microsoft.com/office/drawing/2014/main" id="{00000000-0008-0000-0100-00000B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68" name="Text Box 23">
          <a:extLst>
            <a:ext uri="{FF2B5EF4-FFF2-40B4-BE49-F238E27FC236}">
              <a16:creationId xmlns:a16="http://schemas.microsoft.com/office/drawing/2014/main" id="{00000000-0008-0000-0100-00000C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11</xdr:col>
      <xdr:colOff>0</xdr:colOff>
      <xdr:row>20</xdr:row>
      <xdr:rowOff>0</xdr:rowOff>
    </xdr:from>
    <xdr:ext cx="190500" cy="285750"/>
    <xdr:sp macro="" textlink="">
      <xdr:nvSpPr>
        <xdr:cNvPr id="269" name="Text Box 3">
          <a:extLst>
            <a:ext uri="{FF2B5EF4-FFF2-40B4-BE49-F238E27FC236}">
              <a16:creationId xmlns:a16="http://schemas.microsoft.com/office/drawing/2014/main" id="{00000000-0008-0000-0100-00000D010000}"/>
            </a:ext>
          </a:extLst>
        </xdr:cNvPr>
        <xdr:cNvSpPr txBox="1">
          <a:spLocks noChangeArrowheads="1"/>
        </xdr:cNvSpPr>
      </xdr:nvSpPr>
      <xdr:spPr bwMode="auto">
        <a:xfrm>
          <a:off x="13716000"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70" name="Text Box 3">
          <a:extLst>
            <a:ext uri="{FF2B5EF4-FFF2-40B4-BE49-F238E27FC236}">
              <a16:creationId xmlns:a16="http://schemas.microsoft.com/office/drawing/2014/main" id="{00000000-0008-0000-0100-00000E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71" name="Text Box 23">
          <a:extLst>
            <a:ext uri="{FF2B5EF4-FFF2-40B4-BE49-F238E27FC236}">
              <a16:creationId xmlns:a16="http://schemas.microsoft.com/office/drawing/2014/main" id="{00000000-0008-0000-0100-00000F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72" name="Text Box 3">
          <a:extLst>
            <a:ext uri="{FF2B5EF4-FFF2-40B4-BE49-F238E27FC236}">
              <a16:creationId xmlns:a16="http://schemas.microsoft.com/office/drawing/2014/main" id="{00000000-0008-0000-0100-000010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xdr:col>
      <xdr:colOff>3048000</xdr:colOff>
      <xdr:row>20</xdr:row>
      <xdr:rowOff>0</xdr:rowOff>
    </xdr:from>
    <xdr:ext cx="219075" cy="285750"/>
    <xdr:sp macro="" textlink="">
      <xdr:nvSpPr>
        <xdr:cNvPr id="273" name="Text Box 23">
          <a:extLst>
            <a:ext uri="{FF2B5EF4-FFF2-40B4-BE49-F238E27FC236}">
              <a16:creationId xmlns:a16="http://schemas.microsoft.com/office/drawing/2014/main" id="{00000000-0008-0000-0100-000011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74" name="Text Box 23">
          <a:extLst>
            <a:ext uri="{FF2B5EF4-FFF2-40B4-BE49-F238E27FC236}">
              <a16:creationId xmlns:a16="http://schemas.microsoft.com/office/drawing/2014/main" id="{00000000-0008-0000-0100-000012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3048000</xdr:colOff>
      <xdr:row>20</xdr:row>
      <xdr:rowOff>0</xdr:rowOff>
    </xdr:from>
    <xdr:ext cx="219075" cy="285750"/>
    <xdr:sp macro="" textlink="">
      <xdr:nvSpPr>
        <xdr:cNvPr id="275" name="Text Box 23">
          <a:extLst>
            <a:ext uri="{FF2B5EF4-FFF2-40B4-BE49-F238E27FC236}">
              <a16:creationId xmlns:a16="http://schemas.microsoft.com/office/drawing/2014/main" id="{00000000-0008-0000-0100-000013010000}"/>
            </a:ext>
          </a:extLst>
        </xdr:cNvPr>
        <xdr:cNvSpPr txBox="1">
          <a:spLocks noChangeArrowheads="1"/>
        </xdr:cNvSpPr>
      </xdr:nvSpPr>
      <xdr:spPr bwMode="auto">
        <a:xfrm>
          <a:off x="4400550"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6</xdr:col>
      <xdr:colOff>647700</xdr:colOff>
      <xdr:row>20</xdr:row>
      <xdr:rowOff>0</xdr:rowOff>
    </xdr:from>
    <xdr:ext cx="190500" cy="285750"/>
    <xdr:sp macro="" textlink="">
      <xdr:nvSpPr>
        <xdr:cNvPr id="276" name="Text Box 3">
          <a:extLst>
            <a:ext uri="{FF2B5EF4-FFF2-40B4-BE49-F238E27FC236}">
              <a16:creationId xmlns:a16="http://schemas.microsoft.com/office/drawing/2014/main" id="{00000000-0008-0000-0100-000014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77" name="Text Box 3">
          <a:extLst>
            <a:ext uri="{FF2B5EF4-FFF2-40B4-BE49-F238E27FC236}">
              <a16:creationId xmlns:a16="http://schemas.microsoft.com/office/drawing/2014/main" id="{00000000-0008-0000-0100-000015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78" name="Text Box 3">
          <a:extLst>
            <a:ext uri="{FF2B5EF4-FFF2-40B4-BE49-F238E27FC236}">
              <a16:creationId xmlns:a16="http://schemas.microsoft.com/office/drawing/2014/main" id="{00000000-0008-0000-0100-000016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79" name="Text Box 3">
          <a:extLst>
            <a:ext uri="{FF2B5EF4-FFF2-40B4-BE49-F238E27FC236}">
              <a16:creationId xmlns:a16="http://schemas.microsoft.com/office/drawing/2014/main" id="{00000000-0008-0000-0100-000017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0" name="Text Box 3">
          <a:extLst>
            <a:ext uri="{FF2B5EF4-FFF2-40B4-BE49-F238E27FC236}">
              <a16:creationId xmlns:a16="http://schemas.microsoft.com/office/drawing/2014/main" id="{00000000-0008-0000-0100-000018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1" name="Text Box 3">
          <a:extLst>
            <a:ext uri="{FF2B5EF4-FFF2-40B4-BE49-F238E27FC236}">
              <a16:creationId xmlns:a16="http://schemas.microsoft.com/office/drawing/2014/main" id="{00000000-0008-0000-0100-000019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2" name="Text Box 3">
          <a:extLst>
            <a:ext uri="{FF2B5EF4-FFF2-40B4-BE49-F238E27FC236}">
              <a16:creationId xmlns:a16="http://schemas.microsoft.com/office/drawing/2014/main" id="{00000000-0008-0000-0100-00001A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3" name="Text Box 3">
          <a:extLst>
            <a:ext uri="{FF2B5EF4-FFF2-40B4-BE49-F238E27FC236}">
              <a16:creationId xmlns:a16="http://schemas.microsoft.com/office/drawing/2014/main" id="{00000000-0008-0000-0100-00001B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4" name="Text Box 3">
          <a:extLst>
            <a:ext uri="{FF2B5EF4-FFF2-40B4-BE49-F238E27FC236}">
              <a16:creationId xmlns:a16="http://schemas.microsoft.com/office/drawing/2014/main" id="{00000000-0008-0000-0100-00001C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5" name="Text Box 3">
          <a:extLst>
            <a:ext uri="{FF2B5EF4-FFF2-40B4-BE49-F238E27FC236}">
              <a16:creationId xmlns:a16="http://schemas.microsoft.com/office/drawing/2014/main" id="{00000000-0008-0000-0100-00001D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6" name="Text Box 3">
          <a:extLst>
            <a:ext uri="{FF2B5EF4-FFF2-40B4-BE49-F238E27FC236}">
              <a16:creationId xmlns:a16="http://schemas.microsoft.com/office/drawing/2014/main" id="{00000000-0008-0000-0100-00001E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7" name="Text Box 3">
          <a:extLst>
            <a:ext uri="{FF2B5EF4-FFF2-40B4-BE49-F238E27FC236}">
              <a16:creationId xmlns:a16="http://schemas.microsoft.com/office/drawing/2014/main" id="{00000000-0008-0000-0100-00001F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8" name="Text Box 3">
          <a:extLst>
            <a:ext uri="{FF2B5EF4-FFF2-40B4-BE49-F238E27FC236}">
              <a16:creationId xmlns:a16="http://schemas.microsoft.com/office/drawing/2014/main" id="{00000000-0008-0000-0100-000020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89" name="Text Box 3">
          <a:extLst>
            <a:ext uri="{FF2B5EF4-FFF2-40B4-BE49-F238E27FC236}">
              <a16:creationId xmlns:a16="http://schemas.microsoft.com/office/drawing/2014/main" id="{00000000-0008-0000-0100-000021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0" name="Text Box 3">
          <a:extLst>
            <a:ext uri="{FF2B5EF4-FFF2-40B4-BE49-F238E27FC236}">
              <a16:creationId xmlns:a16="http://schemas.microsoft.com/office/drawing/2014/main" id="{00000000-0008-0000-0100-000022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1" name="Text Box 3">
          <a:extLst>
            <a:ext uri="{FF2B5EF4-FFF2-40B4-BE49-F238E27FC236}">
              <a16:creationId xmlns:a16="http://schemas.microsoft.com/office/drawing/2014/main" id="{00000000-0008-0000-0100-000023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2" name="Text Box 3">
          <a:extLst>
            <a:ext uri="{FF2B5EF4-FFF2-40B4-BE49-F238E27FC236}">
              <a16:creationId xmlns:a16="http://schemas.microsoft.com/office/drawing/2014/main" id="{00000000-0008-0000-0100-000024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3" name="Text Box 3">
          <a:extLst>
            <a:ext uri="{FF2B5EF4-FFF2-40B4-BE49-F238E27FC236}">
              <a16:creationId xmlns:a16="http://schemas.microsoft.com/office/drawing/2014/main" id="{00000000-0008-0000-0100-000025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4" name="Text Box 3">
          <a:extLst>
            <a:ext uri="{FF2B5EF4-FFF2-40B4-BE49-F238E27FC236}">
              <a16:creationId xmlns:a16="http://schemas.microsoft.com/office/drawing/2014/main" id="{00000000-0008-0000-0100-000026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5" name="Text Box 3">
          <a:extLst>
            <a:ext uri="{FF2B5EF4-FFF2-40B4-BE49-F238E27FC236}">
              <a16:creationId xmlns:a16="http://schemas.microsoft.com/office/drawing/2014/main" id="{00000000-0008-0000-0100-000027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6" name="Text Box 3">
          <a:extLst>
            <a:ext uri="{FF2B5EF4-FFF2-40B4-BE49-F238E27FC236}">
              <a16:creationId xmlns:a16="http://schemas.microsoft.com/office/drawing/2014/main" id="{00000000-0008-0000-0100-000028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7" name="Text Box 3">
          <a:extLst>
            <a:ext uri="{FF2B5EF4-FFF2-40B4-BE49-F238E27FC236}">
              <a16:creationId xmlns:a16="http://schemas.microsoft.com/office/drawing/2014/main" id="{00000000-0008-0000-0100-000029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298" name="Text Box 3">
          <a:extLst>
            <a:ext uri="{FF2B5EF4-FFF2-40B4-BE49-F238E27FC236}">
              <a16:creationId xmlns:a16="http://schemas.microsoft.com/office/drawing/2014/main" id="{00000000-0008-0000-0100-00002A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11</xdr:col>
      <xdr:colOff>0</xdr:colOff>
      <xdr:row>20</xdr:row>
      <xdr:rowOff>0</xdr:rowOff>
    </xdr:from>
    <xdr:ext cx="190500" cy="285750"/>
    <xdr:sp macro="" textlink="">
      <xdr:nvSpPr>
        <xdr:cNvPr id="299" name="Text Box 3">
          <a:extLst>
            <a:ext uri="{FF2B5EF4-FFF2-40B4-BE49-F238E27FC236}">
              <a16:creationId xmlns:a16="http://schemas.microsoft.com/office/drawing/2014/main" id="{00000000-0008-0000-0100-00002B010000}"/>
            </a:ext>
          </a:extLst>
        </xdr:cNvPr>
        <xdr:cNvSpPr txBox="1">
          <a:spLocks noChangeArrowheads="1"/>
        </xdr:cNvSpPr>
      </xdr:nvSpPr>
      <xdr:spPr bwMode="auto">
        <a:xfrm>
          <a:off x="13716000"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0" name="Text Box 3">
          <a:extLst>
            <a:ext uri="{FF2B5EF4-FFF2-40B4-BE49-F238E27FC236}">
              <a16:creationId xmlns:a16="http://schemas.microsoft.com/office/drawing/2014/main" id="{00000000-0008-0000-0100-00002C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1" name="Text Box 3">
          <a:extLst>
            <a:ext uri="{FF2B5EF4-FFF2-40B4-BE49-F238E27FC236}">
              <a16:creationId xmlns:a16="http://schemas.microsoft.com/office/drawing/2014/main" id="{00000000-0008-0000-0100-00002D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2" name="Text Box 3">
          <a:extLst>
            <a:ext uri="{FF2B5EF4-FFF2-40B4-BE49-F238E27FC236}">
              <a16:creationId xmlns:a16="http://schemas.microsoft.com/office/drawing/2014/main" id="{00000000-0008-0000-0100-00002E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3" name="Text Box 3">
          <a:extLst>
            <a:ext uri="{FF2B5EF4-FFF2-40B4-BE49-F238E27FC236}">
              <a16:creationId xmlns:a16="http://schemas.microsoft.com/office/drawing/2014/main" id="{00000000-0008-0000-0100-00002F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4" name="Text Box 3">
          <a:extLst>
            <a:ext uri="{FF2B5EF4-FFF2-40B4-BE49-F238E27FC236}">
              <a16:creationId xmlns:a16="http://schemas.microsoft.com/office/drawing/2014/main" id="{00000000-0008-0000-0100-000030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5" name="Text Box 3">
          <a:extLst>
            <a:ext uri="{FF2B5EF4-FFF2-40B4-BE49-F238E27FC236}">
              <a16:creationId xmlns:a16="http://schemas.microsoft.com/office/drawing/2014/main" id="{00000000-0008-0000-0100-000031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6" name="Text Box 3">
          <a:extLst>
            <a:ext uri="{FF2B5EF4-FFF2-40B4-BE49-F238E27FC236}">
              <a16:creationId xmlns:a16="http://schemas.microsoft.com/office/drawing/2014/main" id="{00000000-0008-0000-0100-000032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7" name="Text Box 3">
          <a:extLst>
            <a:ext uri="{FF2B5EF4-FFF2-40B4-BE49-F238E27FC236}">
              <a16:creationId xmlns:a16="http://schemas.microsoft.com/office/drawing/2014/main" id="{00000000-0008-0000-0100-000033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8" name="Text Box 3">
          <a:extLst>
            <a:ext uri="{FF2B5EF4-FFF2-40B4-BE49-F238E27FC236}">
              <a16:creationId xmlns:a16="http://schemas.microsoft.com/office/drawing/2014/main" id="{00000000-0008-0000-0100-000034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09" name="Text Box 3">
          <a:extLst>
            <a:ext uri="{FF2B5EF4-FFF2-40B4-BE49-F238E27FC236}">
              <a16:creationId xmlns:a16="http://schemas.microsoft.com/office/drawing/2014/main" id="{00000000-0008-0000-0100-000035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0" name="Text Box 3">
          <a:extLst>
            <a:ext uri="{FF2B5EF4-FFF2-40B4-BE49-F238E27FC236}">
              <a16:creationId xmlns:a16="http://schemas.microsoft.com/office/drawing/2014/main" id="{00000000-0008-0000-0100-000036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1" name="Text Box 3">
          <a:extLst>
            <a:ext uri="{FF2B5EF4-FFF2-40B4-BE49-F238E27FC236}">
              <a16:creationId xmlns:a16="http://schemas.microsoft.com/office/drawing/2014/main" id="{00000000-0008-0000-0100-000037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2" name="Text Box 3">
          <a:extLst>
            <a:ext uri="{FF2B5EF4-FFF2-40B4-BE49-F238E27FC236}">
              <a16:creationId xmlns:a16="http://schemas.microsoft.com/office/drawing/2014/main" id="{00000000-0008-0000-0100-000038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3" name="Text Box 3">
          <a:extLst>
            <a:ext uri="{FF2B5EF4-FFF2-40B4-BE49-F238E27FC236}">
              <a16:creationId xmlns:a16="http://schemas.microsoft.com/office/drawing/2014/main" id="{00000000-0008-0000-0100-000039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4" name="Text Box 3">
          <a:extLst>
            <a:ext uri="{FF2B5EF4-FFF2-40B4-BE49-F238E27FC236}">
              <a16:creationId xmlns:a16="http://schemas.microsoft.com/office/drawing/2014/main" id="{00000000-0008-0000-0100-00003A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11</xdr:col>
      <xdr:colOff>0</xdr:colOff>
      <xdr:row>20</xdr:row>
      <xdr:rowOff>0</xdr:rowOff>
    </xdr:from>
    <xdr:ext cx="190500" cy="285750"/>
    <xdr:sp macro="" textlink="">
      <xdr:nvSpPr>
        <xdr:cNvPr id="315" name="Text Box 3">
          <a:extLst>
            <a:ext uri="{FF2B5EF4-FFF2-40B4-BE49-F238E27FC236}">
              <a16:creationId xmlns:a16="http://schemas.microsoft.com/office/drawing/2014/main" id="{00000000-0008-0000-0100-00003B010000}"/>
            </a:ext>
          </a:extLst>
        </xdr:cNvPr>
        <xdr:cNvSpPr txBox="1">
          <a:spLocks noChangeArrowheads="1"/>
        </xdr:cNvSpPr>
      </xdr:nvSpPr>
      <xdr:spPr bwMode="auto">
        <a:xfrm>
          <a:off x="13716000"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6" name="Text Box 3">
          <a:extLst>
            <a:ext uri="{FF2B5EF4-FFF2-40B4-BE49-F238E27FC236}">
              <a16:creationId xmlns:a16="http://schemas.microsoft.com/office/drawing/2014/main" id="{00000000-0008-0000-0100-00003C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7" name="Text Box 3">
          <a:extLst>
            <a:ext uri="{FF2B5EF4-FFF2-40B4-BE49-F238E27FC236}">
              <a16:creationId xmlns:a16="http://schemas.microsoft.com/office/drawing/2014/main" id="{00000000-0008-0000-0100-00003D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8" name="Text Box 3">
          <a:extLst>
            <a:ext uri="{FF2B5EF4-FFF2-40B4-BE49-F238E27FC236}">
              <a16:creationId xmlns:a16="http://schemas.microsoft.com/office/drawing/2014/main" id="{00000000-0008-0000-0100-00003E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19" name="Text Box 3">
          <a:extLst>
            <a:ext uri="{FF2B5EF4-FFF2-40B4-BE49-F238E27FC236}">
              <a16:creationId xmlns:a16="http://schemas.microsoft.com/office/drawing/2014/main" id="{00000000-0008-0000-0100-00003F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0" name="Text Box 3">
          <a:extLst>
            <a:ext uri="{FF2B5EF4-FFF2-40B4-BE49-F238E27FC236}">
              <a16:creationId xmlns:a16="http://schemas.microsoft.com/office/drawing/2014/main" id="{00000000-0008-0000-0100-000040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1" name="Text Box 3">
          <a:extLst>
            <a:ext uri="{FF2B5EF4-FFF2-40B4-BE49-F238E27FC236}">
              <a16:creationId xmlns:a16="http://schemas.microsoft.com/office/drawing/2014/main" id="{00000000-0008-0000-0100-000041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2" name="Text Box 3">
          <a:extLst>
            <a:ext uri="{FF2B5EF4-FFF2-40B4-BE49-F238E27FC236}">
              <a16:creationId xmlns:a16="http://schemas.microsoft.com/office/drawing/2014/main" id="{00000000-0008-0000-0100-000042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3" name="Text Box 3">
          <a:extLst>
            <a:ext uri="{FF2B5EF4-FFF2-40B4-BE49-F238E27FC236}">
              <a16:creationId xmlns:a16="http://schemas.microsoft.com/office/drawing/2014/main" id="{00000000-0008-0000-0100-000043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4" name="Text Box 3">
          <a:extLst>
            <a:ext uri="{FF2B5EF4-FFF2-40B4-BE49-F238E27FC236}">
              <a16:creationId xmlns:a16="http://schemas.microsoft.com/office/drawing/2014/main" id="{00000000-0008-0000-0100-000044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5" name="Text Box 3">
          <a:extLst>
            <a:ext uri="{FF2B5EF4-FFF2-40B4-BE49-F238E27FC236}">
              <a16:creationId xmlns:a16="http://schemas.microsoft.com/office/drawing/2014/main" id="{00000000-0008-0000-0100-000045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6" name="Text Box 3">
          <a:extLst>
            <a:ext uri="{FF2B5EF4-FFF2-40B4-BE49-F238E27FC236}">
              <a16:creationId xmlns:a16="http://schemas.microsoft.com/office/drawing/2014/main" id="{00000000-0008-0000-0100-000046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oneCellAnchor>
    <xdr:from>
      <xdr:col>6</xdr:col>
      <xdr:colOff>647700</xdr:colOff>
      <xdr:row>20</xdr:row>
      <xdr:rowOff>0</xdr:rowOff>
    </xdr:from>
    <xdr:ext cx="190500" cy="285750"/>
    <xdr:sp macro="" textlink="">
      <xdr:nvSpPr>
        <xdr:cNvPr id="327" name="Text Box 3">
          <a:extLst>
            <a:ext uri="{FF2B5EF4-FFF2-40B4-BE49-F238E27FC236}">
              <a16:creationId xmlns:a16="http://schemas.microsoft.com/office/drawing/2014/main" id="{00000000-0008-0000-0100-000047010000}"/>
            </a:ext>
          </a:extLst>
        </xdr:cNvPr>
        <xdr:cNvSpPr txBox="1">
          <a:spLocks noChangeArrowheads="1"/>
        </xdr:cNvSpPr>
      </xdr:nvSpPr>
      <xdr:spPr bwMode="auto">
        <a:xfrm>
          <a:off x="10220325" y="3429000"/>
          <a:ext cx="190500" cy="285750"/>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xdr:oneCellAnchor>
    <xdr:from>
      <xdr:col>8</xdr:col>
      <xdr:colOff>0</xdr:colOff>
      <xdr:row>0</xdr:row>
      <xdr:rowOff>0</xdr:rowOff>
    </xdr:from>
    <xdr:ext cx="190500" cy="285750"/>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4" name="Text Box 23">
          <a:extLst>
            <a:ext uri="{FF2B5EF4-FFF2-40B4-BE49-F238E27FC236}">
              <a16:creationId xmlns:a16="http://schemas.microsoft.com/office/drawing/2014/main" id="{00000000-0008-0000-0200-000004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5" name="Text Box 3">
          <a:extLst>
            <a:ext uri="{FF2B5EF4-FFF2-40B4-BE49-F238E27FC236}">
              <a16:creationId xmlns:a16="http://schemas.microsoft.com/office/drawing/2014/main" id="{00000000-0008-0000-0200-000005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6" name="Text Box 23">
          <a:extLst>
            <a:ext uri="{FF2B5EF4-FFF2-40B4-BE49-F238E27FC236}">
              <a16:creationId xmlns:a16="http://schemas.microsoft.com/office/drawing/2014/main" id="{00000000-0008-0000-0200-000006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7" name="Text Box 3">
          <a:extLst>
            <a:ext uri="{FF2B5EF4-FFF2-40B4-BE49-F238E27FC236}">
              <a16:creationId xmlns:a16="http://schemas.microsoft.com/office/drawing/2014/main" id="{00000000-0008-0000-0200-000007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8" name="Text Box 23">
          <a:extLst>
            <a:ext uri="{FF2B5EF4-FFF2-40B4-BE49-F238E27FC236}">
              <a16:creationId xmlns:a16="http://schemas.microsoft.com/office/drawing/2014/main" id="{00000000-0008-0000-0200-000008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9" name="Text Box 3">
          <a:extLst>
            <a:ext uri="{FF2B5EF4-FFF2-40B4-BE49-F238E27FC236}">
              <a16:creationId xmlns:a16="http://schemas.microsoft.com/office/drawing/2014/main" id="{00000000-0008-0000-0200-000009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0" name="Text Box 23">
          <a:extLst>
            <a:ext uri="{FF2B5EF4-FFF2-40B4-BE49-F238E27FC236}">
              <a16:creationId xmlns:a16="http://schemas.microsoft.com/office/drawing/2014/main" id="{00000000-0008-0000-0200-00000A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1" name="Text Box 3">
          <a:extLst>
            <a:ext uri="{FF2B5EF4-FFF2-40B4-BE49-F238E27FC236}">
              <a16:creationId xmlns:a16="http://schemas.microsoft.com/office/drawing/2014/main" id="{00000000-0008-0000-0200-00000B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2" name="Text Box 23">
          <a:extLst>
            <a:ext uri="{FF2B5EF4-FFF2-40B4-BE49-F238E27FC236}">
              <a16:creationId xmlns:a16="http://schemas.microsoft.com/office/drawing/2014/main" id="{00000000-0008-0000-0200-00000C000000}"/>
            </a:ext>
          </a:extLst>
        </xdr:cNvPr>
        <xdr:cNvSpPr txBox="1">
          <a:spLocks noChangeArrowheads="1"/>
        </xdr:cNvSpPr>
      </xdr:nvSpPr>
      <xdr:spPr bwMode="auto">
        <a:xfrm>
          <a:off x="2981325" y="57245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3" name="Text Box 3">
          <a:extLst>
            <a:ext uri="{FF2B5EF4-FFF2-40B4-BE49-F238E27FC236}">
              <a16:creationId xmlns:a16="http://schemas.microsoft.com/office/drawing/2014/main" id="{00000000-0008-0000-0200-00000D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 name="Text Box 3">
          <a:extLst>
            <a:ext uri="{FF2B5EF4-FFF2-40B4-BE49-F238E27FC236}">
              <a16:creationId xmlns:a16="http://schemas.microsoft.com/office/drawing/2014/main" id="{00000000-0008-0000-0200-00000E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5" name="Text Box 23">
          <a:extLst>
            <a:ext uri="{FF2B5EF4-FFF2-40B4-BE49-F238E27FC236}">
              <a16:creationId xmlns:a16="http://schemas.microsoft.com/office/drawing/2014/main" id="{00000000-0008-0000-0200-00000F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6" name="Text Box 3">
          <a:extLst>
            <a:ext uri="{FF2B5EF4-FFF2-40B4-BE49-F238E27FC236}">
              <a16:creationId xmlns:a16="http://schemas.microsoft.com/office/drawing/2014/main" id="{00000000-0008-0000-0200-000010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7" name="Text Box 23">
          <a:extLst>
            <a:ext uri="{FF2B5EF4-FFF2-40B4-BE49-F238E27FC236}">
              <a16:creationId xmlns:a16="http://schemas.microsoft.com/office/drawing/2014/main" id="{00000000-0008-0000-0200-000011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 name="Text Box 23">
          <a:extLst>
            <a:ext uri="{FF2B5EF4-FFF2-40B4-BE49-F238E27FC236}">
              <a16:creationId xmlns:a16="http://schemas.microsoft.com/office/drawing/2014/main" id="{00000000-0008-0000-0200-000012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 name="Text Box 23">
          <a:extLst>
            <a:ext uri="{FF2B5EF4-FFF2-40B4-BE49-F238E27FC236}">
              <a16:creationId xmlns:a16="http://schemas.microsoft.com/office/drawing/2014/main" id="{00000000-0008-0000-0200-000013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 name="Text Box 23">
          <a:extLst>
            <a:ext uri="{FF2B5EF4-FFF2-40B4-BE49-F238E27FC236}">
              <a16:creationId xmlns:a16="http://schemas.microsoft.com/office/drawing/2014/main" id="{00000000-0008-0000-0200-000014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 name="Text Box 23">
          <a:extLst>
            <a:ext uri="{FF2B5EF4-FFF2-40B4-BE49-F238E27FC236}">
              <a16:creationId xmlns:a16="http://schemas.microsoft.com/office/drawing/2014/main" id="{00000000-0008-0000-0200-000015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 name="Text Box 23">
          <a:extLst>
            <a:ext uri="{FF2B5EF4-FFF2-40B4-BE49-F238E27FC236}">
              <a16:creationId xmlns:a16="http://schemas.microsoft.com/office/drawing/2014/main" id="{00000000-0008-0000-0200-000016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 name="Text Box 23">
          <a:extLst>
            <a:ext uri="{FF2B5EF4-FFF2-40B4-BE49-F238E27FC236}">
              <a16:creationId xmlns:a16="http://schemas.microsoft.com/office/drawing/2014/main" id="{00000000-0008-0000-0200-000017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4" name="Text Box 3">
          <a:extLst>
            <a:ext uri="{FF2B5EF4-FFF2-40B4-BE49-F238E27FC236}">
              <a16:creationId xmlns:a16="http://schemas.microsoft.com/office/drawing/2014/main" id="{00000000-0008-0000-0200-00001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5" name="Text Box 3">
          <a:extLst>
            <a:ext uri="{FF2B5EF4-FFF2-40B4-BE49-F238E27FC236}">
              <a16:creationId xmlns:a16="http://schemas.microsoft.com/office/drawing/2014/main" id="{00000000-0008-0000-0200-000019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6" name="Text Box 23">
          <a:extLst>
            <a:ext uri="{FF2B5EF4-FFF2-40B4-BE49-F238E27FC236}">
              <a16:creationId xmlns:a16="http://schemas.microsoft.com/office/drawing/2014/main" id="{00000000-0008-0000-0200-00001A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7" name="Text Box 3">
          <a:extLst>
            <a:ext uri="{FF2B5EF4-FFF2-40B4-BE49-F238E27FC236}">
              <a16:creationId xmlns:a16="http://schemas.microsoft.com/office/drawing/2014/main" id="{00000000-0008-0000-0200-00001B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8" name="Text Box 23">
          <a:extLst>
            <a:ext uri="{FF2B5EF4-FFF2-40B4-BE49-F238E27FC236}">
              <a16:creationId xmlns:a16="http://schemas.microsoft.com/office/drawing/2014/main" id="{00000000-0008-0000-0200-00001C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9" name="Text Box 3">
          <a:extLst>
            <a:ext uri="{FF2B5EF4-FFF2-40B4-BE49-F238E27FC236}">
              <a16:creationId xmlns:a16="http://schemas.microsoft.com/office/drawing/2014/main" id="{00000000-0008-0000-0200-00001D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30" name="Text Box 23">
          <a:extLst>
            <a:ext uri="{FF2B5EF4-FFF2-40B4-BE49-F238E27FC236}">
              <a16:creationId xmlns:a16="http://schemas.microsoft.com/office/drawing/2014/main" id="{00000000-0008-0000-0200-00001E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31" name="Text Box 3">
          <a:extLst>
            <a:ext uri="{FF2B5EF4-FFF2-40B4-BE49-F238E27FC236}">
              <a16:creationId xmlns:a16="http://schemas.microsoft.com/office/drawing/2014/main" id="{00000000-0008-0000-0200-00001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32" name="Text Box 23">
          <a:extLst>
            <a:ext uri="{FF2B5EF4-FFF2-40B4-BE49-F238E27FC236}">
              <a16:creationId xmlns:a16="http://schemas.microsoft.com/office/drawing/2014/main" id="{00000000-0008-0000-0200-000020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33" name="Text Box 23">
          <a:extLst>
            <a:ext uri="{FF2B5EF4-FFF2-40B4-BE49-F238E27FC236}">
              <a16:creationId xmlns:a16="http://schemas.microsoft.com/office/drawing/2014/main" id="{00000000-0008-0000-0200-000021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34" name="Text Box 23">
          <a:extLst>
            <a:ext uri="{FF2B5EF4-FFF2-40B4-BE49-F238E27FC236}">
              <a16:creationId xmlns:a16="http://schemas.microsoft.com/office/drawing/2014/main" id="{00000000-0008-0000-0200-000022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35" name="Text Box 23">
          <a:extLst>
            <a:ext uri="{FF2B5EF4-FFF2-40B4-BE49-F238E27FC236}">
              <a16:creationId xmlns:a16="http://schemas.microsoft.com/office/drawing/2014/main" id="{00000000-0008-0000-0200-000023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36" name="Text Box 23">
          <a:extLst>
            <a:ext uri="{FF2B5EF4-FFF2-40B4-BE49-F238E27FC236}">
              <a16:creationId xmlns:a16="http://schemas.microsoft.com/office/drawing/2014/main" id="{00000000-0008-0000-0200-000024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37" name="Text Box 3">
          <a:extLst>
            <a:ext uri="{FF2B5EF4-FFF2-40B4-BE49-F238E27FC236}">
              <a16:creationId xmlns:a16="http://schemas.microsoft.com/office/drawing/2014/main" id="{00000000-0008-0000-0200-000025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8" name="Text Box 3">
          <a:extLst>
            <a:ext uri="{FF2B5EF4-FFF2-40B4-BE49-F238E27FC236}">
              <a16:creationId xmlns:a16="http://schemas.microsoft.com/office/drawing/2014/main" id="{00000000-0008-0000-0200-00002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39" name="Text Box 23">
          <a:extLst>
            <a:ext uri="{FF2B5EF4-FFF2-40B4-BE49-F238E27FC236}">
              <a16:creationId xmlns:a16="http://schemas.microsoft.com/office/drawing/2014/main" id="{00000000-0008-0000-0200-000027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40" name="Text Box 3">
          <a:extLst>
            <a:ext uri="{FF2B5EF4-FFF2-40B4-BE49-F238E27FC236}">
              <a16:creationId xmlns:a16="http://schemas.microsoft.com/office/drawing/2014/main" id="{00000000-0008-0000-0200-00002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41" name="Text Box 23">
          <a:extLst>
            <a:ext uri="{FF2B5EF4-FFF2-40B4-BE49-F238E27FC236}">
              <a16:creationId xmlns:a16="http://schemas.microsoft.com/office/drawing/2014/main" id="{00000000-0008-0000-0200-000029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42" name="Text Box 3">
          <a:extLst>
            <a:ext uri="{FF2B5EF4-FFF2-40B4-BE49-F238E27FC236}">
              <a16:creationId xmlns:a16="http://schemas.microsoft.com/office/drawing/2014/main" id="{00000000-0008-0000-0200-00002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43" name="Text Box 23">
          <a:extLst>
            <a:ext uri="{FF2B5EF4-FFF2-40B4-BE49-F238E27FC236}">
              <a16:creationId xmlns:a16="http://schemas.microsoft.com/office/drawing/2014/main" id="{00000000-0008-0000-0200-00002B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44" name="Text Box 3">
          <a:extLst>
            <a:ext uri="{FF2B5EF4-FFF2-40B4-BE49-F238E27FC236}">
              <a16:creationId xmlns:a16="http://schemas.microsoft.com/office/drawing/2014/main" id="{00000000-0008-0000-0200-00002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45" name="Text Box 23">
          <a:extLst>
            <a:ext uri="{FF2B5EF4-FFF2-40B4-BE49-F238E27FC236}">
              <a16:creationId xmlns:a16="http://schemas.microsoft.com/office/drawing/2014/main" id="{00000000-0008-0000-0200-00002D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46" name="Text Box 3">
          <a:extLst>
            <a:ext uri="{FF2B5EF4-FFF2-40B4-BE49-F238E27FC236}">
              <a16:creationId xmlns:a16="http://schemas.microsoft.com/office/drawing/2014/main" id="{00000000-0008-0000-0200-00002E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47" name="Text Box 23">
          <a:extLst>
            <a:ext uri="{FF2B5EF4-FFF2-40B4-BE49-F238E27FC236}">
              <a16:creationId xmlns:a16="http://schemas.microsoft.com/office/drawing/2014/main" id="{00000000-0008-0000-0200-00002F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48" name="Text Box 3">
          <a:extLst>
            <a:ext uri="{FF2B5EF4-FFF2-40B4-BE49-F238E27FC236}">
              <a16:creationId xmlns:a16="http://schemas.microsoft.com/office/drawing/2014/main" id="{00000000-0008-0000-0200-000030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49" name="Text Box 23">
          <a:extLst>
            <a:ext uri="{FF2B5EF4-FFF2-40B4-BE49-F238E27FC236}">
              <a16:creationId xmlns:a16="http://schemas.microsoft.com/office/drawing/2014/main" id="{00000000-0008-0000-0200-000031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50" name="Text Box 3">
          <a:extLst>
            <a:ext uri="{FF2B5EF4-FFF2-40B4-BE49-F238E27FC236}">
              <a16:creationId xmlns:a16="http://schemas.microsoft.com/office/drawing/2014/main" id="{00000000-0008-0000-0200-00003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51" name="Text Box 23">
          <a:extLst>
            <a:ext uri="{FF2B5EF4-FFF2-40B4-BE49-F238E27FC236}">
              <a16:creationId xmlns:a16="http://schemas.microsoft.com/office/drawing/2014/main" id="{00000000-0008-0000-0200-000033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52" name="Text Box 3">
          <a:extLst>
            <a:ext uri="{FF2B5EF4-FFF2-40B4-BE49-F238E27FC236}">
              <a16:creationId xmlns:a16="http://schemas.microsoft.com/office/drawing/2014/main" id="{00000000-0008-0000-0200-000034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53" name="Text Box 23">
          <a:extLst>
            <a:ext uri="{FF2B5EF4-FFF2-40B4-BE49-F238E27FC236}">
              <a16:creationId xmlns:a16="http://schemas.microsoft.com/office/drawing/2014/main" id="{00000000-0008-0000-0200-000035000000}"/>
            </a:ext>
          </a:extLst>
        </xdr:cNvPr>
        <xdr:cNvSpPr txBox="1">
          <a:spLocks noChangeArrowheads="1"/>
        </xdr:cNvSpPr>
      </xdr:nvSpPr>
      <xdr:spPr bwMode="auto">
        <a:xfrm>
          <a:off x="2981325" y="47529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54" name="Text Box 3">
          <a:extLst>
            <a:ext uri="{FF2B5EF4-FFF2-40B4-BE49-F238E27FC236}">
              <a16:creationId xmlns:a16="http://schemas.microsoft.com/office/drawing/2014/main" id="{00000000-0008-0000-0200-00003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55" name="Text Box 23">
          <a:extLst>
            <a:ext uri="{FF2B5EF4-FFF2-40B4-BE49-F238E27FC236}">
              <a16:creationId xmlns:a16="http://schemas.microsoft.com/office/drawing/2014/main" id="{00000000-0008-0000-0200-000037000000}"/>
            </a:ext>
          </a:extLst>
        </xdr:cNvPr>
        <xdr:cNvSpPr txBox="1">
          <a:spLocks noChangeArrowheads="1"/>
        </xdr:cNvSpPr>
      </xdr:nvSpPr>
      <xdr:spPr bwMode="auto">
        <a:xfrm>
          <a:off x="2981325"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56" name="Text Box 3">
          <a:extLst>
            <a:ext uri="{FF2B5EF4-FFF2-40B4-BE49-F238E27FC236}">
              <a16:creationId xmlns:a16="http://schemas.microsoft.com/office/drawing/2014/main" id="{00000000-0008-0000-0200-00003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57" name="Text Box 23">
          <a:extLst>
            <a:ext uri="{FF2B5EF4-FFF2-40B4-BE49-F238E27FC236}">
              <a16:creationId xmlns:a16="http://schemas.microsoft.com/office/drawing/2014/main" id="{00000000-0008-0000-0200-000039000000}"/>
            </a:ext>
          </a:extLst>
        </xdr:cNvPr>
        <xdr:cNvSpPr txBox="1">
          <a:spLocks noChangeArrowheads="1"/>
        </xdr:cNvSpPr>
      </xdr:nvSpPr>
      <xdr:spPr bwMode="auto">
        <a:xfrm>
          <a:off x="2981325"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58" name="Text Box 3">
          <a:extLst>
            <a:ext uri="{FF2B5EF4-FFF2-40B4-BE49-F238E27FC236}">
              <a16:creationId xmlns:a16="http://schemas.microsoft.com/office/drawing/2014/main" id="{00000000-0008-0000-0200-00003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59" name="Text Box 23">
          <a:extLst>
            <a:ext uri="{FF2B5EF4-FFF2-40B4-BE49-F238E27FC236}">
              <a16:creationId xmlns:a16="http://schemas.microsoft.com/office/drawing/2014/main" id="{00000000-0008-0000-0200-00003B000000}"/>
            </a:ext>
          </a:extLst>
        </xdr:cNvPr>
        <xdr:cNvSpPr txBox="1">
          <a:spLocks noChangeArrowheads="1"/>
        </xdr:cNvSpPr>
      </xdr:nvSpPr>
      <xdr:spPr bwMode="auto">
        <a:xfrm>
          <a:off x="2981325"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60" name="Text Box 3">
          <a:extLst>
            <a:ext uri="{FF2B5EF4-FFF2-40B4-BE49-F238E27FC236}">
              <a16:creationId xmlns:a16="http://schemas.microsoft.com/office/drawing/2014/main" id="{00000000-0008-0000-0200-00003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61" name="Text Box 23">
          <a:extLst>
            <a:ext uri="{FF2B5EF4-FFF2-40B4-BE49-F238E27FC236}">
              <a16:creationId xmlns:a16="http://schemas.microsoft.com/office/drawing/2014/main" id="{00000000-0008-0000-0200-00003D000000}"/>
            </a:ext>
          </a:extLst>
        </xdr:cNvPr>
        <xdr:cNvSpPr txBox="1">
          <a:spLocks noChangeArrowheads="1"/>
        </xdr:cNvSpPr>
      </xdr:nvSpPr>
      <xdr:spPr bwMode="auto">
        <a:xfrm>
          <a:off x="2981325" y="4914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62" name="Text Box 3">
          <a:extLst>
            <a:ext uri="{FF2B5EF4-FFF2-40B4-BE49-F238E27FC236}">
              <a16:creationId xmlns:a16="http://schemas.microsoft.com/office/drawing/2014/main" id="{00000000-0008-0000-0200-00003E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63" name="Text Box 3">
          <a:extLst>
            <a:ext uri="{FF2B5EF4-FFF2-40B4-BE49-F238E27FC236}">
              <a16:creationId xmlns:a16="http://schemas.microsoft.com/office/drawing/2014/main" id="{00000000-0008-0000-0200-00003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64" name="Text Box 23">
          <a:extLst>
            <a:ext uri="{FF2B5EF4-FFF2-40B4-BE49-F238E27FC236}">
              <a16:creationId xmlns:a16="http://schemas.microsoft.com/office/drawing/2014/main" id="{00000000-0008-0000-0200-000040000000}"/>
            </a:ext>
          </a:extLst>
        </xdr:cNvPr>
        <xdr:cNvSpPr txBox="1">
          <a:spLocks noChangeArrowheads="1"/>
        </xdr:cNvSpPr>
      </xdr:nvSpPr>
      <xdr:spPr bwMode="auto">
        <a:xfrm>
          <a:off x="2981325"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65" name="Text Box 3">
          <a:extLst>
            <a:ext uri="{FF2B5EF4-FFF2-40B4-BE49-F238E27FC236}">
              <a16:creationId xmlns:a16="http://schemas.microsoft.com/office/drawing/2014/main" id="{00000000-0008-0000-0200-000041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66" name="Text Box 23">
          <a:extLst>
            <a:ext uri="{FF2B5EF4-FFF2-40B4-BE49-F238E27FC236}">
              <a16:creationId xmlns:a16="http://schemas.microsoft.com/office/drawing/2014/main" id="{00000000-0008-0000-0200-000042000000}"/>
            </a:ext>
          </a:extLst>
        </xdr:cNvPr>
        <xdr:cNvSpPr txBox="1">
          <a:spLocks noChangeArrowheads="1"/>
        </xdr:cNvSpPr>
      </xdr:nvSpPr>
      <xdr:spPr bwMode="auto">
        <a:xfrm>
          <a:off x="2981325"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67" name="Text Box 3">
          <a:extLst>
            <a:ext uri="{FF2B5EF4-FFF2-40B4-BE49-F238E27FC236}">
              <a16:creationId xmlns:a16="http://schemas.microsoft.com/office/drawing/2014/main" id="{00000000-0008-0000-0200-000043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68" name="Text Box 23">
          <a:extLst>
            <a:ext uri="{FF2B5EF4-FFF2-40B4-BE49-F238E27FC236}">
              <a16:creationId xmlns:a16="http://schemas.microsoft.com/office/drawing/2014/main" id="{00000000-0008-0000-0200-000044000000}"/>
            </a:ext>
          </a:extLst>
        </xdr:cNvPr>
        <xdr:cNvSpPr txBox="1">
          <a:spLocks noChangeArrowheads="1"/>
        </xdr:cNvSpPr>
      </xdr:nvSpPr>
      <xdr:spPr bwMode="auto">
        <a:xfrm>
          <a:off x="2981325"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69" name="Text Box 3">
          <a:extLst>
            <a:ext uri="{FF2B5EF4-FFF2-40B4-BE49-F238E27FC236}">
              <a16:creationId xmlns:a16="http://schemas.microsoft.com/office/drawing/2014/main" id="{00000000-0008-0000-0200-000045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70" name="Text Box 23">
          <a:extLst>
            <a:ext uri="{FF2B5EF4-FFF2-40B4-BE49-F238E27FC236}">
              <a16:creationId xmlns:a16="http://schemas.microsoft.com/office/drawing/2014/main" id="{00000000-0008-0000-0200-000046000000}"/>
            </a:ext>
          </a:extLst>
        </xdr:cNvPr>
        <xdr:cNvSpPr txBox="1">
          <a:spLocks noChangeArrowheads="1"/>
        </xdr:cNvSpPr>
      </xdr:nvSpPr>
      <xdr:spPr bwMode="auto">
        <a:xfrm>
          <a:off x="2981325" y="5076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71" name="Text Box 3">
          <a:extLst>
            <a:ext uri="{FF2B5EF4-FFF2-40B4-BE49-F238E27FC236}">
              <a16:creationId xmlns:a16="http://schemas.microsoft.com/office/drawing/2014/main" id="{00000000-0008-0000-0200-000047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72" name="Text Box 3">
          <a:extLst>
            <a:ext uri="{FF2B5EF4-FFF2-40B4-BE49-F238E27FC236}">
              <a16:creationId xmlns:a16="http://schemas.microsoft.com/office/drawing/2014/main" id="{00000000-0008-0000-0200-00004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73" name="Text Box 23">
          <a:extLst>
            <a:ext uri="{FF2B5EF4-FFF2-40B4-BE49-F238E27FC236}">
              <a16:creationId xmlns:a16="http://schemas.microsoft.com/office/drawing/2014/main" id="{00000000-0008-0000-0200-000049000000}"/>
            </a:ext>
          </a:extLst>
        </xdr:cNvPr>
        <xdr:cNvSpPr txBox="1">
          <a:spLocks noChangeArrowheads="1"/>
        </xdr:cNvSpPr>
      </xdr:nvSpPr>
      <xdr:spPr bwMode="auto">
        <a:xfrm>
          <a:off x="2981325"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74" name="Text Box 3">
          <a:extLst>
            <a:ext uri="{FF2B5EF4-FFF2-40B4-BE49-F238E27FC236}">
              <a16:creationId xmlns:a16="http://schemas.microsoft.com/office/drawing/2014/main" id="{00000000-0008-0000-0200-00004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75" name="Text Box 23">
          <a:extLst>
            <a:ext uri="{FF2B5EF4-FFF2-40B4-BE49-F238E27FC236}">
              <a16:creationId xmlns:a16="http://schemas.microsoft.com/office/drawing/2014/main" id="{00000000-0008-0000-0200-00004B000000}"/>
            </a:ext>
          </a:extLst>
        </xdr:cNvPr>
        <xdr:cNvSpPr txBox="1">
          <a:spLocks noChangeArrowheads="1"/>
        </xdr:cNvSpPr>
      </xdr:nvSpPr>
      <xdr:spPr bwMode="auto">
        <a:xfrm>
          <a:off x="2981325"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76" name="Text Box 3">
          <a:extLst>
            <a:ext uri="{FF2B5EF4-FFF2-40B4-BE49-F238E27FC236}">
              <a16:creationId xmlns:a16="http://schemas.microsoft.com/office/drawing/2014/main" id="{00000000-0008-0000-0200-00004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77" name="Text Box 23">
          <a:extLst>
            <a:ext uri="{FF2B5EF4-FFF2-40B4-BE49-F238E27FC236}">
              <a16:creationId xmlns:a16="http://schemas.microsoft.com/office/drawing/2014/main" id="{00000000-0008-0000-0200-00004D000000}"/>
            </a:ext>
          </a:extLst>
        </xdr:cNvPr>
        <xdr:cNvSpPr txBox="1">
          <a:spLocks noChangeArrowheads="1"/>
        </xdr:cNvSpPr>
      </xdr:nvSpPr>
      <xdr:spPr bwMode="auto">
        <a:xfrm>
          <a:off x="2981325"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78" name="Text Box 23">
          <a:extLst>
            <a:ext uri="{FF2B5EF4-FFF2-40B4-BE49-F238E27FC236}">
              <a16:creationId xmlns:a16="http://schemas.microsoft.com/office/drawing/2014/main" id="{00000000-0008-0000-0200-00004E000000}"/>
            </a:ext>
          </a:extLst>
        </xdr:cNvPr>
        <xdr:cNvSpPr txBox="1">
          <a:spLocks noChangeArrowheads="1"/>
        </xdr:cNvSpPr>
      </xdr:nvSpPr>
      <xdr:spPr bwMode="auto">
        <a:xfrm>
          <a:off x="2981325" y="5238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79" name="Text Box 3">
          <a:extLst>
            <a:ext uri="{FF2B5EF4-FFF2-40B4-BE49-F238E27FC236}">
              <a16:creationId xmlns:a16="http://schemas.microsoft.com/office/drawing/2014/main" id="{00000000-0008-0000-0200-00004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80" name="Text Box 3">
          <a:extLst>
            <a:ext uri="{FF2B5EF4-FFF2-40B4-BE49-F238E27FC236}">
              <a16:creationId xmlns:a16="http://schemas.microsoft.com/office/drawing/2014/main" id="{00000000-0008-0000-0200-000050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81" name="Text Box 23">
          <a:extLst>
            <a:ext uri="{FF2B5EF4-FFF2-40B4-BE49-F238E27FC236}">
              <a16:creationId xmlns:a16="http://schemas.microsoft.com/office/drawing/2014/main" id="{00000000-0008-0000-0200-000051000000}"/>
            </a:ext>
          </a:extLst>
        </xdr:cNvPr>
        <xdr:cNvSpPr txBox="1">
          <a:spLocks noChangeArrowheads="1"/>
        </xdr:cNvSpPr>
      </xdr:nvSpPr>
      <xdr:spPr bwMode="auto">
        <a:xfrm>
          <a:off x="2981325"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82" name="Text Box 3">
          <a:extLst>
            <a:ext uri="{FF2B5EF4-FFF2-40B4-BE49-F238E27FC236}">
              <a16:creationId xmlns:a16="http://schemas.microsoft.com/office/drawing/2014/main" id="{00000000-0008-0000-0200-00005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83" name="Text Box 23">
          <a:extLst>
            <a:ext uri="{FF2B5EF4-FFF2-40B4-BE49-F238E27FC236}">
              <a16:creationId xmlns:a16="http://schemas.microsoft.com/office/drawing/2014/main" id="{00000000-0008-0000-0200-000053000000}"/>
            </a:ext>
          </a:extLst>
        </xdr:cNvPr>
        <xdr:cNvSpPr txBox="1">
          <a:spLocks noChangeArrowheads="1"/>
        </xdr:cNvSpPr>
      </xdr:nvSpPr>
      <xdr:spPr bwMode="auto">
        <a:xfrm>
          <a:off x="2981325"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84" name="Text Box 3">
          <a:extLst>
            <a:ext uri="{FF2B5EF4-FFF2-40B4-BE49-F238E27FC236}">
              <a16:creationId xmlns:a16="http://schemas.microsoft.com/office/drawing/2014/main" id="{00000000-0008-0000-0200-000054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85" name="Text Box 23">
          <a:extLst>
            <a:ext uri="{FF2B5EF4-FFF2-40B4-BE49-F238E27FC236}">
              <a16:creationId xmlns:a16="http://schemas.microsoft.com/office/drawing/2014/main" id="{00000000-0008-0000-0200-000055000000}"/>
            </a:ext>
          </a:extLst>
        </xdr:cNvPr>
        <xdr:cNvSpPr txBox="1">
          <a:spLocks noChangeArrowheads="1"/>
        </xdr:cNvSpPr>
      </xdr:nvSpPr>
      <xdr:spPr bwMode="auto">
        <a:xfrm>
          <a:off x="2981325"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86" name="Text Box 3">
          <a:extLst>
            <a:ext uri="{FF2B5EF4-FFF2-40B4-BE49-F238E27FC236}">
              <a16:creationId xmlns:a16="http://schemas.microsoft.com/office/drawing/2014/main" id="{00000000-0008-0000-0200-00005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87" name="Text Box 23">
          <a:extLst>
            <a:ext uri="{FF2B5EF4-FFF2-40B4-BE49-F238E27FC236}">
              <a16:creationId xmlns:a16="http://schemas.microsoft.com/office/drawing/2014/main" id="{00000000-0008-0000-0200-000057000000}"/>
            </a:ext>
          </a:extLst>
        </xdr:cNvPr>
        <xdr:cNvSpPr txBox="1">
          <a:spLocks noChangeArrowheads="1"/>
        </xdr:cNvSpPr>
      </xdr:nvSpPr>
      <xdr:spPr bwMode="auto">
        <a:xfrm>
          <a:off x="2981325" y="5400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88" name="Text Box 3">
          <a:extLst>
            <a:ext uri="{FF2B5EF4-FFF2-40B4-BE49-F238E27FC236}">
              <a16:creationId xmlns:a16="http://schemas.microsoft.com/office/drawing/2014/main" id="{00000000-0008-0000-0200-00005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89" name="Text Box 3">
          <a:extLst>
            <a:ext uri="{FF2B5EF4-FFF2-40B4-BE49-F238E27FC236}">
              <a16:creationId xmlns:a16="http://schemas.microsoft.com/office/drawing/2014/main" id="{00000000-0008-0000-0200-000059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90" name="Text Box 23">
          <a:extLst>
            <a:ext uri="{FF2B5EF4-FFF2-40B4-BE49-F238E27FC236}">
              <a16:creationId xmlns:a16="http://schemas.microsoft.com/office/drawing/2014/main" id="{00000000-0008-0000-0200-00005A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91" name="Text Box 3">
          <a:extLst>
            <a:ext uri="{FF2B5EF4-FFF2-40B4-BE49-F238E27FC236}">
              <a16:creationId xmlns:a16="http://schemas.microsoft.com/office/drawing/2014/main" id="{00000000-0008-0000-0200-00005B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92" name="Text Box 23">
          <a:extLst>
            <a:ext uri="{FF2B5EF4-FFF2-40B4-BE49-F238E27FC236}">
              <a16:creationId xmlns:a16="http://schemas.microsoft.com/office/drawing/2014/main" id="{00000000-0008-0000-0200-00005C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93" name="Text Box 3">
          <a:extLst>
            <a:ext uri="{FF2B5EF4-FFF2-40B4-BE49-F238E27FC236}">
              <a16:creationId xmlns:a16="http://schemas.microsoft.com/office/drawing/2014/main" id="{00000000-0008-0000-0200-00005D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94" name="Text Box 23">
          <a:extLst>
            <a:ext uri="{FF2B5EF4-FFF2-40B4-BE49-F238E27FC236}">
              <a16:creationId xmlns:a16="http://schemas.microsoft.com/office/drawing/2014/main" id="{00000000-0008-0000-0200-00005E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95" name="Text Box 3">
          <a:extLst>
            <a:ext uri="{FF2B5EF4-FFF2-40B4-BE49-F238E27FC236}">
              <a16:creationId xmlns:a16="http://schemas.microsoft.com/office/drawing/2014/main" id="{00000000-0008-0000-0200-00005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96" name="Text Box 23">
          <a:extLst>
            <a:ext uri="{FF2B5EF4-FFF2-40B4-BE49-F238E27FC236}">
              <a16:creationId xmlns:a16="http://schemas.microsoft.com/office/drawing/2014/main" id="{00000000-0008-0000-0200-000060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97" name="Text Box 3">
          <a:extLst>
            <a:ext uri="{FF2B5EF4-FFF2-40B4-BE49-F238E27FC236}">
              <a16:creationId xmlns:a16="http://schemas.microsoft.com/office/drawing/2014/main" id="{00000000-0008-0000-0200-000061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98" name="Text Box 3">
          <a:extLst>
            <a:ext uri="{FF2B5EF4-FFF2-40B4-BE49-F238E27FC236}">
              <a16:creationId xmlns:a16="http://schemas.microsoft.com/office/drawing/2014/main" id="{00000000-0008-0000-0200-00006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99" name="Text Box 23">
          <a:extLst>
            <a:ext uri="{FF2B5EF4-FFF2-40B4-BE49-F238E27FC236}">
              <a16:creationId xmlns:a16="http://schemas.microsoft.com/office/drawing/2014/main" id="{00000000-0008-0000-0200-000063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00" name="Text Box 3">
          <a:extLst>
            <a:ext uri="{FF2B5EF4-FFF2-40B4-BE49-F238E27FC236}">
              <a16:creationId xmlns:a16="http://schemas.microsoft.com/office/drawing/2014/main" id="{00000000-0008-0000-0200-000064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01" name="Text Box 23">
          <a:extLst>
            <a:ext uri="{FF2B5EF4-FFF2-40B4-BE49-F238E27FC236}">
              <a16:creationId xmlns:a16="http://schemas.microsoft.com/office/drawing/2014/main" id="{00000000-0008-0000-0200-000065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02" name="Text Box 3">
          <a:extLst>
            <a:ext uri="{FF2B5EF4-FFF2-40B4-BE49-F238E27FC236}">
              <a16:creationId xmlns:a16="http://schemas.microsoft.com/office/drawing/2014/main" id="{00000000-0008-0000-0200-00006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03" name="Text Box 23">
          <a:extLst>
            <a:ext uri="{FF2B5EF4-FFF2-40B4-BE49-F238E27FC236}">
              <a16:creationId xmlns:a16="http://schemas.microsoft.com/office/drawing/2014/main" id="{00000000-0008-0000-0200-000067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04" name="Text Box 23">
          <a:extLst>
            <a:ext uri="{FF2B5EF4-FFF2-40B4-BE49-F238E27FC236}">
              <a16:creationId xmlns:a16="http://schemas.microsoft.com/office/drawing/2014/main" id="{00000000-0008-0000-0200-000068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05" name="Text Box 3">
          <a:extLst>
            <a:ext uri="{FF2B5EF4-FFF2-40B4-BE49-F238E27FC236}">
              <a16:creationId xmlns:a16="http://schemas.microsoft.com/office/drawing/2014/main" id="{00000000-0008-0000-0200-000069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06" name="Text Box 3">
          <a:extLst>
            <a:ext uri="{FF2B5EF4-FFF2-40B4-BE49-F238E27FC236}">
              <a16:creationId xmlns:a16="http://schemas.microsoft.com/office/drawing/2014/main" id="{00000000-0008-0000-0200-00006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07" name="Text Box 23">
          <a:extLst>
            <a:ext uri="{FF2B5EF4-FFF2-40B4-BE49-F238E27FC236}">
              <a16:creationId xmlns:a16="http://schemas.microsoft.com/office/drawing/2014/main" id="{00000000-0008-0000-0200-00006B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08" name="Text Box 3">
          <a:extLst>
            <a:ext uri="{FF2B5EF4-FFF2-40B4-BE49-F238E27FC236}">
              <a16:creationId xmlns:a16="http://schemas.microsoft.com/office/drawing/2014/main" id="{00000000-0008-0000-0200-00006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09" name="Text Box 23">
          <a:extLst>
            <a:ext uri="{FF2B5EF4-FFF2-40B4-BE49-F238E27FC236}">
              <a16:creationId xmlns:a16="http://schemas.microsoft.com/office/drawing/2014/main" id="{00000000-0008-0000-0200-00006D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10" name="Text Box 23">
          <a:extLst>
            <a:ext uri="{FF2B5EF4-FFF2-40B4-BE49-F238E27FC236}">
              <a16:creationId xmlns:a16="http://schemas.microsoft.com/office/drawing/2014/main" id="{00000000-0008-0000-0200-00006E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11" name="Text Box 23">
          <a:extLst>
            <a:ext uri="{FF2B5EF4-FFF2-40B4-BE49-F238E27FC236}">
              <a16:creationId xmlns:a16="http://schemas.microsoft.com/office/drawing/2014/main" id="{00000000-0008-0000-0200-00006F000000}"/>
            </a:ext>
          </a:extLst>
        </xdr:cNvPr>
        <xdr:cNvSpPr txBox="1">
          <a:spLocks noChangeArrowheads="1"/>
        </xdr:cNvSpPr>
      </xdr:nvSpPr>
      <xdr:spPr bwMode="auto">
        <a:xfrm>
          <a:off x="2981325" y="5562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112" name="Text Box 3">
          <a:extLst>
            <a:ext uri="{FF2B5EF4-FFF2-40B4-BE49-F238E27FC236}">
              <a16:creationId xmlns:a16="http://schemas.microsoft.com/office/drawing/2014/main" id="{00000000-0008-0000-0200-000070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13" name="Text Box 3">
          <a:extLst>
            <a:ext uri="{FF2B5EF4-FFF2-40B4-BE49-F238E27FC236}">
              <a16:creationId xmlns:a16="http://schemas.microsoft.com/office/drawing/2014/main" id="{00000000-0008-0000-0200-000071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14" name="Text Box 3">
          <a:extLst>
            <a:ext uri="{FF2B5EF4-FFF2-40B4-BE49-F238E27FC236}">
              <a16:creationId xmlns:a16="http://schemas.microsoft.com/office/drawing/2014/main" id="{00000000-0008-0000-0200-00007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15" name="Text Box 3">
          <a:extLst>
            <a:ext uri="{FF2B5EF4-FFF2-40B4-BE49-F238E27FC236}">
              <a16:creationId xmlns:a16="http://schemas.microsoft.com/office/drawing/2014/main" id="{00000000-0008-0000-0200-000073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16" name="Text Box 3">
          <a:extLst>
            <a:ext uri="{FF2B5EF4-FFF2-40B4-BE49-F238E27FC236}">
              <a16:creationId xmlns:a16="http://schemas.microsoft.com/office/drawing/2014/main" id="{00000000-0008-0000-0200-000074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17" name="Text Box 3">
          <a:extLst>
            <a:ext uri="{FF2B5EF4-FFF2-40B4-BE49-F238E27FC236}">
              <a16:creationId xmlns:a16="http://schemas.microsoft.com/office/drawing/2014/main" id="{00000000-0008-0000-0200-000075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18" name="Text Box 3">
          <a:extLst>
            <a:ext uri="{FF2B5EF4-FFF2-40B4-BE49-F238E27FC236}">
              <a16:creationId xmlns:a16="http://schemas.microsoft.com/office/drawing/2014/main" id="{00000000-0008-0000-0200-00007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19" name="Text Box 3">
          <a:extLst>
            <a:ext uri="{FF2B5EF4-FFF2-40B4-BE49-F238E27FC236}">
              <a16:creationId xmlns:a16="http://schemas.microsoft.com/office/drawing/2014/main" id="{00000000-0008-0000-0200-000077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0" name="Text Box 3">
          <a:extLst>
            <a:ext uri="{FF2B5EF4-FFF2-40B4-BE49-F238E27FC236}">
              <a16:creationId xmlns:a16="http://schemas.microsoft.com/office/drawing/2014/main" id="{00000000-0008-0000-0200-00007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1" name="Text Box 3">
          <a:extLst>
            <a:ext uri="{FF2B5EF4-FFF2-40B4-BE49-F238E27FC236}">
              <a16:creationId xmlns:a16="http://schemas.microsoft.com/office/drawing/2014/main" id="{00000000-0008-0000-0200-000079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2" name="Text Box 3">
          <a:extLst>
            <a:ext uri="{FF2B5EF4-FFF2-40B4-BE49-F238E27FC236}">
              <a16:creationId xmlns:a16="http://schemas.microsoft.com/office/drawing/2014/main" id="{00000000-0008-0000-0200-00007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3" name="Text Box 3">
          <a:extLst>
            <a:ext uri="{FF2B5EF4-FFF2-40B4-BE49-F238E27FC236}">
              <a16:creationId xmlns:a16="http://schemas.microsoft.com/office/drawing/2014/main" id="{00000000-0008-0000-0200-00007B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4" name="Text Box 3">
          <a:extLst>
            <a:ext uri="{FF2B5EF4-FFF2-40B4-BE49-F238E27FC236}">
              <a16:creationId xmlns:a16="http://schemas.microsoft.com/office/drawing/2014/main" id="{00000000-0008-0000-0200-00007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5" name="Text Box 3">
          <a:extLst>
            <a:ext uri="{FF2B5EF4-FFF2-40B4-BE49-F238E27FC236}">
              <a16:creationId xmlns:a16="http://schemas.microsoft.com/office/drawing/2014/main" id="{00000000-0008-0000-0200-00007D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6" name="Text Box 3">
          <a:extLst>
            <a:ext uri="{FF2B5EF4-FFF2-40B4-BE49-F238E27FC236}">
              <a16:creationId xmlns:a16="http://schemas.microsoft.com/office/drawing/2014/main" id="{00000000-0008-0000-0200-00007E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7" name="Text Box 3">
          <a:extLst>
            <a:ext uri="{FF2B5EF4-FFF2-40B4-BE49-F238E27FC236}">
              <a16:creationId xmlns:a16="http://schemas.microsoft.com/office/drawing/2014/main" id="{00000000-0008-0000-0200-00007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8" name="Text Box 3">
          <a:extLst>
            <a:ext uri="{FF2B5EF4-FFF2-40B4-BE49-F238E27FC236}">
              <a16:creationId xmlns:a16="http://schemas.microsoft.com/office/drawing/2014/main" id="{00000000-0008-0000-0200-000080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29" name="Text Box 3">
          <a:extLst>
            <a:ext uri="{FF2B5EF4-FFF2-40B4-BE49-F238E27FC236}">
              <a16:creationId xmlns:a16="http://schemas.microsoft.com/office/drawing/2014/main" id="{00000000-0008-0000-0200-000081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0" name="Text Box 3">
          <a:extLst>
            <a:ext uri="{FF2B5EF4-FFF2-40B4-BE49-F238E27FC236}">
              <a16:creationId xmlns:a16="http://schemas.microsoft.com/office/drawing/2014/main" id="{00000000-0008-0000-0200-00008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1" name="Text Box 3">
          <a:extLst>
            <a:ext uri="{FF2B5EF4-FFF2-40B4-BE49-F238E27FC236}">
              <a16:creationId xmlns:a16="http://schemas.microsoft.com/office/drawing/2014/main" id="{00000000-0008-0000-0200-000083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2" name="Text Box 3">
          <a:extLst>
            <a:ext uri="{FF2B5EF4-FFF2-40B4-BE49-F238E27FC236}">
              <a16:creationId xmlns:a16="http://schemas.microsoft.com/office/drawing/2014/main" id="{00000000-0008-0000-0200-000084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3" name="Text Box 3">
          <a:extLst>
            <a:ext uri="{FF2B5EF4-FFF2-40B4-BE49-F238E27FC236}">
              <a16:creationId xmlns:a16="http://schemas.microsoft.com/office/drawing/2014/main" id="{00000000-0008-0000-0200-000085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4" name="Text Box 3">
          <a:extLst>
            <a:ext uri="{FF2B5EF4-FFF2-40B4-BE49-F238E27FC236}">
              <a16:creationId xmlns:a16="http://schemas.microsoft.com/office/drawing/2014/main" id="{00000000-0008-0000-0200-00008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5" name="Text Box 3">
          <a:extLst>
            <a:ext uri="{FF2B5EF4-FFF2-40B4-BE49-F238E27FC236}">
              <a16:creationId xmlns:a16="http://schemas.microsoft.com/office/drawing/2014/main" id="{00000000-0008-0000-0200-000087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6" name="Text Box 3">
          <a:extLst>
            <a:ext uri="{FF2B5EF4-FFF2-40B4-BE49-F238E27FC236}">
              <a16:creationId xmlns:a16="http://schemas.microsoft.com/office/drawing/2014/main" id="{00000000-0008-0000-0200-00008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7" name="Text Box 3">
          <a:extLst>
            <a:ext uri="{FF2B5EF4-FFF2-40B4-BE49-F238E27FC236}">
              <a16:creationId xmlns:a16="http://schemas.microsoft.com/office/drawing/2014/main" id="{00000000-0008-0000-0200-000089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8" name="Text Box 3">
          <a:extLst>
            <a:ext uri="{FF2B5EF4-FFF2-40B4-BE49-F238E27FC236}">
              <a16:creationId xmlns:a16="http://schemas.microsoft.com/office/drawing/2014/main" id="{00000000-0008-0000-0200-00008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39" name="Text Box 3">
          <a:extLst>
            <a:ext uri="{FF2B5EF4-FFF2-40B4-BE49-F238E27FC236}">
              <a16:creationId xmlns:a16="http://schemas.microsoft.com/office/drawing/2014/main" id="{00000000-0008-0000-0200-00008B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0" name="Text Box 3">
          <a:extLst>
            <a:ext uri="{FF2B5EF4-FFF2-40B4-BE49-F238E27FC236}">
              <a16:creationId xmlns:a16="http://schemas.microsoft.com/office/drawing/2014/main" id="{00000000-0008-0000-0200-00008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1" name="Text Box 3">
          <a:extLst>
            <a:ext uri="{FF2B5EF4-FFF2-40B4-BE49-F238E27FC236}">
              <a16:creationId xmlns:a16="http://schemas.microsoft.com/office/drawing/2014/main" id="{00000000-0008-0000-0200-00008D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2" name="Text Box 3">
          <a:extLst>
            <a:ext uri="{FF2B5EF4-FFF2-40B4-BE49-F238E27FC236}">
              <a16:creationId xmlns:a16="http://schemas.microsoft.com/office/drawing/2014/main" id="{00000000-0008-0000-0200-00008E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3" name="Text Box 3">
          <a:extLst>
            <a:ext uri="{FF2B5EF4-FFF2-40B4-BE49-F238E27FC236}">
              <a16:creationId xmlns:a16="http://schemas.microsoft.com/office/drawing/2014/main" id="{00000000-0008-0000-0200-00008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4" name="Text Box 3">
          <a:extLst>
            <a:ext uri="{FF2B5EF4-FFF2-40B4-BE49-F238E27FC236}">
              <a16:creationId xmlns:a16="http://schemas.microsoft.com/office/drawing/2014/main" id="{00000000-0008-0000-0200-000090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5" name="Text Box 3">
          <a:extLst>
            <a:ext uri="{FF2B5EF4-FFF2-40B4-BE49-F238E27FC236}">
              <a16:creationId xmlns:a16="http://schemas.microsoft.com/office/drawing/2014/main" id="{00000000-0008-0000-0200-000091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6" name="Text Box 3">
          <a:extLst>
            <a:ext uri="{FF2B5EF4-FFF2-40B4-BE49-F238E27FC236}">
              <a16:creationId xmlns:a16="http://schemas.microsoft.com/office/drawing/2014/main" id="{00000000-0008-0000-0200-00009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7" name="Text Box 3">
          <a:extLst>
            <a:ext uri="{FF2B5EF4-FFF2-40B4-BE49-F238E27FC236}">
              <a16:creationId xmlns:a16="http://schemas.microsoft.com/office/drawing/2014/main" id="{00000000-0008-0000-0200-000093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8" name="Text Box 3">
          <a:extLst>
            <a:ext uri="{FF2B5EF4-FFF2-40B4-BE49-F238E27FC236}">
              <a16:creationId xmlns:a16="http://schemas.microsoft.com/office/drawing/2014/main" id="{00000000-0008-0000-0200-000094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49" name="Text Box 3">
          <a:extLst>
            <a:ext uri="{FF2B5EF4-FFF2-40B4-BE49-F238E27FC236}">
              <a16:creationId xmlns:a16="http://schemas.microsoft.com/office/drawing/2014/main" id="{00000000-0008-0000-0200-000095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0" name="Text Box 3">
          <a:extLst>
            <a:ext uri="{FF2B5EF4-FFF2-40B4-BE49-F238E27FC236}">
              <a16:creationId xmlns:a16="http://schemas.microsoft.com/office/drawing/2014/main" id="{00000000-0008-0000-0200-00009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1" name="Text Box 3">
          <a:extLst>
            <a:ext uri="{FF2B5EF4-FFF2-40B4-BE49-F238E27FC236}">
              <a16:creationId xmlns:a16="http://schemas.microsoft.com/office/drawing/2014/main" id="{00000000-0008-0000-0200-000097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2" name="Text Box 3">
          <a:extLst>
            <a:ext uri="{FF2B5EF4-FFF2-40B4-BE49-F238E27FC236}">
              <a16:creationId xmlns:a16="http://schemas.microsoft.com/office/drawing/2014/main" id="{00000000-0008-0000-0200-00009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3" name="Text Box 3">
          <a:extLst>
            <a:ext uri="{FF2B5EF4-FFF2-40B4-BE49-F238E27FC236}">
              <a16:creationId xmlns:a16="http://schemas.microsoft.com/office/drawing/2014/main" id="{00000000-0008-0000-0200-000099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4" name="Text Box 3">
          <a:extLst>
            <a:ext uri="{FF2B5EF4-FFF2-40B4-BE49-F238E27FC236}">
              <a16:creationId xmlns:a16="http://schemas.microsoft.com/office/drawing/2014/main" id="{00000000-0008-0000-0200-00009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5" name="Text Box 3">
          <a:extLst>
            <a:ext uri="{FF2B5EF4-FFF2-40B4-BE49-F238E27FC236}">
              <a16:creationId xmlns:a16="http://schemas.microsoft.com/office/drawing/2014/main" id="{00000000-0008-0000-0200-00009B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6" name="Text Box 3">
          <a:extLst>
            <a:ext uri="{FF2B5EF4-FFF2-40B4-BE49-F238E27FC236}">
              <a16:creationId xmlns:a16="http://schemas.microsoft.com/office/drawing/2014/main" id="{00000000-0008-0000-0200-00009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7" name="Text Box 3">
          <a:extLst>
            <a:ext uri="{FF2B5EF4-FFF2-40B4-BE49-F238E27FC236}">
              <a16:creationId xmlns:a16="http://schemas.microsoft.com/office/drawing/2014/main" id="{00000000-0008-0000-0200-00009D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8" name="Text Box 3">
          <a:extLst>
            <a:ext uri="{FF2B5EF4-FFF2-40B4-BE49-F238E27FC236}">
              <a16:creationId xmlns:a16="http://schemas.microsoft.com/office/drawing/2014/main" id="{00000000-0008-0000-0200-00009E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59" name="Text Box 3">
          <a:extLst>
            <a:ext uri="{FF2B5EF4-FFF2-40B4-BE49-F238E27FC236}">
              <a16:creationId xmlns:a16="http://schemas.microsoft.com/office/drawing/2014/main" id="{00000000-0008-0000-0200-00009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60" name="Text Box 3">
          <a:extLst>
            <a:ext uri="{FF2B5EF4-FFF2-40B4-BE49-F238E27FC236}">
              <a16:creationId xmlns:a16="http://schemas.microsoft.com/office/drawing/2014/main" id="{00000000-0008-0000-0200-0000A0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61" name="Text Box 3">
          <a:extLst>
            <a:ext uri="{FF2B5EF4-FFF2-40B4-BE49-F238E27FC236}">
              <a16:creationId xmlns:a16="http://schemas.microsoft.com/office/drawing/2014/main" id="{00000000-0008-0000-0200-0000A1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62" name="Text Box 3">
          <a:extLst>
            <a:ext uri="{FF2B5EF4-FFF2-40B4-BE49-F238E27FC236}">
              <a16:creationId xmlns:a16="http://schemas.microsoft.com/office/drawing/2014/main" id="{00000000-0008-0000-0200-0000A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163" name="Text Box 3">
          <a:extLst>
            <a:ext uri="{FF2B5EF4-FFF2-40B4-BE49-F238E27FC236}">
              <a16:creationId xmlns:a16="http://schemas.microsoft.com/office/drawing/2014/main" id="{00000000-0008-0000-0200-0000A3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164" name="Text Box 23">
          <a:extLst>
            <a:ext uri="{FF2B5EF4-FFF2-40B4-BE49-F238E27FC236}">
              <a16:creationId xmlns:a16="http://schemas.microsoft.com/office/drawing/2014/main" id="{00000000-0008-0000-0200-0000A4000000}"/>
            </a:ext>
          </a:extLst>
        </xdr:cNvPr>
        <xdr:cNvSpPr txBox="1">
          <a:spLocks noChangeArrowheads="1"/>
        </xdr:cNvSpPr>
      </xdr:nvSpPr>
      <xdr:spPr bwMode="auto">
        <a:xfrm>
          <a:off x="2981325"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65" name="Text Box 23">
          <a:extLst>
            <a:ext uri="{FF2B5EF4-FFF2-40B4-BE49-F238E27FC236}">
              <a16:creationId xmlns:a16="http://schemas.microsoft.com/office/drawing/2014/main" id="{00000000-0008-0000-0200-0000A5000000}"/>
            </a:ext>
          </a:extLst>
        </xdr:cNvPr>
        <xdr:cNvSpPr txBox="1">
          <a:spLocks noChangeArrowheads="1"/>
        </xdr:cNvSpPr>
      </xdr:nvSpPr>
      <xdr:spPr bwMode="auto">
        <a:xfrm>
          <a:off x="2981325"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66" name="Text Box 23">
          <a:extLst>
            <a:ext uri="{FF2B5EF4-FFF2-40B4-BE49-F238E27FC236}">
              <a16:creationId xmlns:a16="http://schemas.microsoft.com/office/drawing/2014/main" id="{00000000-0008-0000-0200-0000A6000000}"/>
            </a:ext>
          </a:extLst>
        </xdr:cNvPr>
        <xdr:cNvSpPr txBox="1">
          <a:spLocks noChangeArrowheads="1"/>
        </xdr:cNvSpPr>
      </xdr:nvSpPr>
      <xdr:spPr bwMode="auto">
        <a:xfrm>
          <a:off x="2981325"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67" name="Text Box 23">
          <a:extLst>
            <a:ext uri="{FF2B5EF4-FFF2-40B4-BE49-F238E27FC236}">
              <a16:creationId xmlns:a16="http://schemas.microsoft.com/office/drawing/2014/main" id="{00000000-0008-0000-0200-0000A7000000}"/>
            </a:ext>
          </a:extLst>
        </xdr:cNvPr>
        <xdr:cNvSpPr txBox="1">
          <a:spLocks noChangeArrowheads="1"/>
        </xdr:cNvSpPr>
      </xdr:nvSpPr>
      <xdr:spPr bwMode="auto">
        <a:xfrm>
          <a:off x="2981325"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68" name="Text Box 23">
          <a:extLst>
            <a:ext uri="{FF2B5EF4-FFF2-40B4-BE49-F238E27FC236}">
              <a16:creationId xmlns:a16="http://schemas.microsoft.com/office/drawing/2014/main" id="{00000000-0008-0000-0200-0000A8000000}"/>
            </a:ext>
          </a:extLst>
        </xdr:cNvPr>
        <xdr:cNvSpPr txBox="1">
          <a:spLocks noChangeArrowheads="1"/>
        </xdr:cNvSpPr>
      </xdr:nvSpPr>
      <xdr:spPr bwMode="auto">
        <a:xfrm>
          <a:off x="2981325"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69" name="Text Box 23">
          <a:extLst>
            <a:ext uri="{FF2B5EF4-FFF2-40B4-BE49-F238E27FC236}">
              <a16:creationId xmlns:a16="http://schemas.microsoft.com/office/drawing/2014/main" id="{00000000-0008-0000-0200-0000A9000000}"/>
            </a:ext>
          </a:extLst>
        </xdr:cNvPr>
        <xdr:cNvSpPr txBox="1">
          <a:spLocks noChangeArrowheads="1"/>
        </xdr:cNvSpPr>
      </xdr:nvSpPr>
      <xdr:spPr bwMode="auto">
        <a:xfrm>
          <a:off x="2981325"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0" name="Text Box 23">
          <a:extLst>
            <a:ext uri="{FF2B5EF4-FFF2-40B4-BE49-F238E27FC236}">
              <a16:creationId xmlns:a16="http://schemas.microsoft.com/office/drawing/2014/main" id="{00000000-0008-0000-0200-0000AA000000}"/>
            </a:ext>
          </a:extLst>
        </xdr:cNvPr>
        <xdr:cNvSpPr txBox="1">
          <a:spLocks noChangeArrowheads="1"/>
        </xdr:cNvSpPr>
      </xdr:nvSpPr>
      <xdr:spPr bwMode="auto">
        <a:xfrm>
          <a:off x="2981325"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1" name="Text Box 23">
          <a:extLst>
            <a:ext uri="{FF2B5EF4-FFF2-40B4-BE49-F238E27FC236}">
              <a16:creationId xmlns:a16="http://schemas.microsoft.com/office/drawing/2014/main" id="{00000000-0008-0000-0200-0000AB000000}"/>
            </a:ext>
          </a:extLst>
        </xdr:cNvPr>
        <xdr:cNvSpPr txBox="1">
          <a:spLocks noChangeArrowheads="1"/>
        </xdr:cNvSpPr>
      </xdr:nvSpPr>
      <xdr:spPr bwMode="auto">
        <a:xfrm>
          <a:off x="2981325"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2" name="Text Box 23">
          <a:extLst>
            <a:ext uri="{FF2B5EF4-FFF2-40B4-BE49-F238E27FC236}">
              <a16:creationId xmlns:a16="http://schemas.microsoft.com/office/drawing/2014/main" id="{00000000-0008-0000-0200-0000AC000000}"/>
            </a:ext>
          </a:extLst>
        </xdr:cNvPr>
        <xdr:cNvSpPr txBox="1">
          <a:spLocks noChangeArrowheads="1"/>
        </xdr:cNvSpPr>
      </xdr:nvSpPr>
      <xdr:spPr bwMode="auto">
        <a:xfrm>
          <a:off x="2981325"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3" name="Text Box 23">
          <a:extLst>
            <a:ext uri="{FF2B5EF4-FFF2-40B4-BE49-F238E27FC236}">
              <a16:creationId xmlns:a16="http://schemas.microsoft.com/office/drawing/2014/main" id="{00000000-0008-0000-0200-0000AD000000}"/>
            </a:ext>
          </a:extLst>
        </xdr:cNvPr>
        <xdr:cNvSpPr txBox="1">
          <a:spLocks noChangeArrowheads="1"/>
        </xdr:cNvSpPr>
      </xdr:nvSpPr>
      <xdr:spPr bwMode="auto">
        <a:xfrm>
          <a:off x="2981325"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4" name="Text Box 23">
          <a:extLst>
            <a:ext uri="{FF2B5EF4-FFF2-40B4-BE49-F238E27FC236}">
              <a16:creationId xmlns:a16="http://schemas.microsoft.com/office/drawing/2014/main" id="{00000000-0008-0000-0200-0000AE000000}"/>
            </a:ext>
          </a:extLst>
        </xdr:cNvPr>
        <xdr:cNvSpPr txBox="1">
          <a:spLocks noChangeArrowheads="1"/>
        </xdr:cNvSpPr>
      </xdr:nvSpPr>
      <xdr:spPr bwMode="auto">
        <a:xfrm>
          <a:off x="2981325"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5" name="Text Box 23">
          <a:extLst>
            <a:ext uri="{FF2B5EF4-FFF2-40B4-BE49-F238E27FC236}">
              <a16:creationId xmlns:a16="http://schemas.microsoft.com/office/drawing/2014/main" id="{00000000-0008-0000-0200-0000AF000000}"/>
            </a:ext>
          </a:extLst>
        </xdr:cNvPr>
        <xdr:cNvSpPr txBox="1">
          <a:spLocks noChangeArrowheads="1"/>
        </xdr:cNvSpPr>
      </xdr:nvSpPr>
      <xdr:spPr bwMode="auto">
        <a:xfrm>
          <a:off x="2981325" y="19716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6" name="Text Box 23">
          <a:extLst>
            <a:ext uri="{FF2B5EF4-FFF2-40B4-BE49-F238E27FC236}">
              <a16:creationId xmlns:a16="http://schemas.microsoft.com/office/drawing/2014/main" id="{00000000-0008-0000-0200-0000B0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7" name="Text Box 23">
          <a:extLst>
            <a:ext uri="{FF2B5EF4-FFF2-40B4-BE49-F238E27FC236}">
              <a16:creationId xmlns:a16="http://schemas.microsoft.com/office/drawing/2014/main" id="{00000000-0008-0000-0200-0000B1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8" name="Text Box 23">
          <a:extLst>
            <a:ext uri="{FF2B5EF4-FFF2-40B4-BE49-F238E27FC236}">
              <a16:creationId xmlns:a16="http://schemas.microsoft.com/office/drawing/2014/main" id="{00000000-0008-0000-0200-0000B2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79" name="Text Box 23">
          <a:extLst>
            <a:ext uri="{FF2B5EF4-FFF2-40B4-BE49-F238E27FC236}">
              <a16:creationId xmlns:a16="http://schemas.microsoft.com/office/drawing/2014/main" id="{00000000-0008-0000-0200-0000B3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0" name="Text Box 23">
          <a:extLst>
            <a:ext uri="{FF2B5EF4-FFF2-40B4-BE49-F238E27FC236}">
              <a16:creationId xmlns:a16="http://schemas.microsoft.com/office/drawing/2014/main" id="{00000000-0008-0000-0200-0000B4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1" name="Text Box 23">
          <a:extLst>
            <a:ext uri="{FF2B5EF4-FFF2-40B4-BE49-F238E27FC236}">
              <a16:creationId xmlns:a16="http://schemas.microsoft.com/office/drawing/2014/main" id="{00000000-0008-0000-0200-0000B5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2" name="Text Box 23">
          <a:extLst>
            <a:ext uri="{FF2B5EF4-FFF2-40B4-BE49-F238E27FC236}">
              <a16:creationId xmlns:a16="http://schemas.microsoft.com/office/drawing/2014/main" id="{00000000-0008-0000-0200-0000B6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3" name="Text Box 23">
          <a:extLst>
            <a:ext uri="{FF2B5EF4-FFF2-40B4-BE49-F238E27FC236}">
              <a16:creationId xmlns:a16="http://schemas.microsoft.com/office/drawing/2014/main" id="{00000000-0008-0000-0200-0000B7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4" name="Text Box 23">
          <a:extLst>
            <a:ext uri="{FF2B5EF4-FFF2-40B4-BE49-F238E27FC236}">
              <a16:creationId xmlns:a16="http://schemas.microsoft.com/office/drawing/2014/main" id="{00000000-0008-0000-0200-0000B8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5" name="Text Box 23">
          <a:extLst>
            <a:ext uri="{FF2B5EF4-FFF2-40B4-BE49-F238E27FC236}">
              <a16:creationId xmlns:a16="http://schemas.microsoft.com/office/drawing/2014/main" id="{00000000-0008-0000-0200-0000B9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6" name="Text Box 23">
          <a:extLst>
            <a:ext uri="{FF2B5EF4-FFF2-40B4-BE49-F238E27FC236}">
              <a16:creationId xmlns:a16="http://schemas.microsoft.com/office/drawing/2014/main" id="{00000000-0008-0000-0200-0000BA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7" name="Text Box 23">
          <a:extLst>
            <a:ext uri="{FF2B5EF4-FFF2-40B4-BE49-F238E27FC236}">
              <a16:creationId xmlns:a16="http://schemas.microsoft.com/office/drawing/2014/main" id="{00000000-0008-0000-0200-0000BB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8" name="Text Box 23">
          <a:extLst>
            <a:ext uri="{FF2B5EF4-FFF2-40B4-BE49-F238E27FC236}">
              <a16:creationId xmlns:a16="http://schemas.microsoft.com/office/drawing/2014/main" id="{00000000-0008-0000-0200-0000BC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89" name="Text Box 23">
          <a:extLst>
            <a:ext uri="{FF2B5EF4-FFF2-40B4-BE49-F238E27FC236}">
              <a16:creationId xmlns:a16="http://schemas.microsoft.com/office/drawing/2014/main" id="{00000000-0008-0000-0200-0000BD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0" name="Text Box 23">
          <a:extLst>
            <a:ext uri="{FF2B5EF4-FFF2-40B4-BE49-F238E27FC236}">
              <a16:creationId xmlns:a16="http://schemas.microsoft.com/office/drawing/2014/main" id="{00000000-0008-0000-0200-0000BE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1" name="Text Box 23">
          <a:extLst>
            <a:ext uri="{FF2B5EF4-FFF2-40B4-BE49-F238E27FC236}">
              <a16:creationId xmlns:a16="http://schemas.microsoft.com/office/drawing/2014/main" id="{00000000-0008-0000-0200-0000BF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2" name="Text Box 23">
          <a:extLst>
            <a:ext uri="{FF2B5EF4-FFF2-40B4-BE49-F238E27FC236}">
              <a16:creationId xmlns:a16="http://schemas.microsoft.com/office/drawing/2014/main" id="{00000000-0008-0000-0200-0000C0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3" name="Text Box 23">
          <a:extLst>
            <a:ext uri="{FF2B5EF4-FFF2-40B4-BE49-F238E27FC236}">
              <a16:creationId xmlns:a16="http://schemas.microsoft.com/office/drawing/2014/main" id="{00000000-0008-0000-0200-0000C1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4" name="Text Box 23">
          <a:extLst>
            <a:ext uri="{FF2B5EF4-FFF2-40B4-BE49-F238E27FC236}">
              <a16:creationId xmlns:a16="http://schemas.microsoft.com/office/drawing/2014/main" id="{00000000-0008-0000-0200-0000C2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5" name="Text Box 23">
          <a:extLst>
            <a:ext uri="{FF2B5EF4-FFF2-40B4-BE49-F238E27FC236}">
              <a16:creationId xmlns:a16="http://schemas.microsoft.com/office/drawing/2014/main" id="{00000000-0008-0000-0200-0000C3000000}"/>
            </a:ext>
          </a:extLst>
        </xdr:cNvPr>
        <xdr:cNvSpPr txBox="1">
          <a:spLocks noChangeArrowheads="1"/>
        </xdr:cNvSpPr>
      </xdr:nvSpPr>
      <xdr:spPr bwMode="auto">
        <a:xfrm>
          <a:off x="2981325" y="21336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6" name="Text Box 23">
          <a:extLst>
            <a:ext uri="{FF2B5EF4-FFF2-40B4-BE49-F238E27FC236}">
              <a16:creationId xmlns:a16="http://schemas.microsoft.com/office/drawing/2014/main" id="{00000000-0008-0000-0200-0000C4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7" name="Text Box 23">
          <a:extLst>
            <a:ext uri="{FF2B5EF4-FFF2-40B4-BE49-F238E27FC236}">
              <a16:creationId xmlns:a16="http://schemas.microsoft.com/office/drawing/2014/main" id="{00000000-0008-0000-0200-0000C5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8" name="Text Box 23">
          <a:extLst>
            <a:ext uri="{FF2B5EF4-FFF2-40B4-BE49-F238E27FC236}">
              <a16:creationId xmlns:a16="http://schemas.microsoft.com/office/drawing/2014/main" id="{00000000-0008-0000-0200-0000C6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199" name="Text Box 23">
          <a:extLst>
            <a:ext uri="{FF2B5EF4-FFF2-40B4-BE49-F238E27FC236}">
              <a16:creationId xmlns:a16="http://schemas.microsoft.com/office/drawing/2014/main" id="{00000000-0008-0000-0200-0000C7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0" name="Text Box 23">
          <a:extLst>
            <a:ext uri="{FF2B5EF4-FFF2-40B4-BE49-F238E27FC236}">
              <a16:creationId xmlns:a16="http://schemas.microsoft.com/office/drawing/2014/main" id="{00000000-0008-0000-0200-0000C8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1" name="Text Box 23">
          <a:extLst>
            <a:ext uri="{FF2B5EF4-FFF2-40B4-BE49-F238E27FC236}">
              <a16:creationId xmlns:a16="http://schemas.microsoft.com/office/drawing/2014/main" id="{00000000-0008-0000-0200-0000C9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2" name="Text Box 23">
          <a:extLst>
            <a:ext uri="{FF2B5EF4-FFF2-40B4-BE49-F238E27FC236}">
              <a16:creationId xmlns:a16="http://schemas.microsoft.com/office/drawing/2014/main" id="{00000000-0008-0000-0200-0000CA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3" name="Text Box 23">
          <a:extLst>
            <a:ext uri="{FF2B5EF4-FFF2-40B4-BE49-F238E27FC236}">
              <a16:creationId xmlns:a16="http://schemas.microsoft.com/office/drawing/2014/main" id="{00000000-0008-0000-0200-0000CB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4" name="Text Box 23">
          <a:extLst>
            <a:ext uri="{FF2B5EF4-FFF2-40B4-BE49-F238E27FC236}">
              <a16:creationId xmlns:a16="http://schemas.microsoft.com/office/drawing/2014/main" id="{00000000-0008-0000-0200-0000CC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5" name="Text Box 23">
          <a:extLst>
            <a:ext uri="{FF2B5EF4-FFF2-40B4-BE49-F238E27FC236}">
              <a16:creationId xmlns:a16="http://schemas.microsoft.com/office/drawing/2014/main" id="{00000000-0008-0000-0200-0000CD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6" name="Text Box 23">
          <a:extLst>
            <a:ext uri="{FF2B5EF4-FFF2-40B4-BE49-F238E27FC236}">
              <a16:creationId xmlns:a16="http://schemas.microsoft.com/office/drawing/2014/main" id="{00000000-0008-0000-0200-0000CE000000}"/>
            </a:ext>
          </a:extLst>
        </xdr:cNvPr>
        <xdr:cNvSpPr txBox="1">
          <a:spLocks noChangeArrowheads="1"/>
        </xdr:cNvSpPr>
      </xdr:nvSpPr>
      <xdr:spPr bwMode="auto">
        <a:xfrm>
          <a:off x="2981325" y="26193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7" name="Text Box 23">
          <a:extLst>
            <a:ext uri="{FF2B5EF4-FFF2-40B4-BE49-F238E27FC236}">
              <a16:creationId xmlns:a16="http://schemas.microsoft.com/office/drawing/2014/main" id="{00000000-0008-0000-0200-0000CF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8" name="Text Box 23">
          <a:extLst>
            <a:ext uri="{FF2B5EF4-FFF2-40B4-BE49-F238E27FC236}">
              <a16:creationId xmlns:a16="http://schemas.microsoft.com/office/drawing/2014/main" id="{00000000-0008-0000-0200-0000D0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09" name="Text Box 23">
          <a:extLst>
            <a:ext uri="{FF2B5EF4-FFF2-40B4-BE49-F238E27FC236}">
              <a16:creationId xmlns:a16="http://schemas.microsoft.com/office/drawing/2014/main" id="{00000000-0008-0000-0200-0000D1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0" name="Text Box 23">
          <a:extLst>
            <a:ext uri="{FF2B5EF4-FFF2-40B4-BE49-F238E27FC236}">
              <a16:creationId xmlns:a16="http://schemas.microsoft.com/office/drawing/2014/main" id="{00000000-0008-0000-0200-0000D2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1" name="Text Box 23">
          <a:extLst>
            <a:ext uri="{FF2B5EF4-FFF2-40B4-BE49-F238E27FC236}">
              <a16:creationId xmlns:a16="http://schemas.microsoft.com/office/drawing/2014/main" id="{00000000-0008-0000-0200-0000D3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2" name="Text Box 23">
          <a:extLst>
            <a:ext uri="{FF2B5EF4-FFF2-40B4-BE49-F238E27FC236}">
              <a16:creationId xmlns:a16="http://schemas.microsoft.com/office/drawing/2014/main" id="{00000000-0008-0000-0200-0000D4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3" name="Text Box 23">
          <a:extLst>
            <a:ext uri="{FF2B5EF4-FFF2-40B4-BE49-F238E27FC236}">
              <a16:creationId xmlns:a16="http://schemas.microsoft.com/office/drawing/2014/main" id="{00000000-0008-0000-0200-0000D5000000}"/>
            </a:ext>
          </a:extLst>
        </xdr:cNvPr>
        <xdr:cNvSpPr txBox="1">
          <a:spLocks noChangeArrowheads="1"/>
        </xdr:cNvSpPr>
      </xdr:nvSpPr>
      <xdr:spPr bwMode="auto">
        <a:xfrm>
          <a:off x="2981325"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4" name="Text Box 23">
          <a:extLst>
            <a:ext uri="{FF2B5EF4-FFF2-40B4-BE49-F238E27FC236}">
              <a16:creationId xmlns:a16="http://schemas.microsoft.com/office/drawing/2014/main" id="{00000000-0008-0000-0200-0000D6000000}"/>
            </a:ext>
          </a:extLst>
        </xdr:cNvPr>
        <xdr:cNvSpPr txBox="1">
          <a:spLocks noChangeArrowheads="1"/>
        </xdr:cNvSpPr>
      </xdr:nvSpPr>
      <xdr:spPr bwMode="auto">
        <a:xfrm>
          <a:off x="2981325"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5" name="Text Box 23">
          <a:extLst>
            <a:ext uri="{FF2B5EF4-FFF2-40B4-BE49-F238E27FC236}">
              <a16:creationId xmlns:a16="http://schemas.microsoft.com/office/drawing/2014/main" id="{00000000-0008-0000-0200-0000D7000000}"/>
            </a:ext>
          </a:extLst>
        </xdr:cNvPr>
        <xdr:cNvSpPr txBox="1">
          <a:spLocks noChangeArrowheads="1"/>
        </xdr:cNvSpPr>
      </xdr:nvSpPr>
      <xdr:spPr bwMode="auto">
        <a:xfrm>
          <a:off x="2981325" y="164782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7" name="Text Box 23">
          <a:extLst>
            <a:ext uri="{FF2B5EF4-FFF2-40B4-BE49-F238E27FC236}">
              <a16:creationId xmlns:a16="http://schemas.microsoft.com/office/drawing/2014/main" id="{00000000-0008-0000-0200-0000D9000000}"/>
            </a:ext>
          </a:extLst>
        </xdr:cNvPr>
        <xdr:cNvSpPr txBox="1">
          <a:spLocks noChangeArrowheads="1"/>
        </xdr:cNvSpPr>
      </xdr:nvSpPr>
      <xdr:spPr bwMode="auto">
        <a:xfrm>
          <a:off x="2981325"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18" name="Text Box 23">
          <a:extLst>
            <a:ext uri="{FF2B5EF4-FFF2-40B4-BE49-F238E27FC236}">
              <a16:creationId xmlns:a16="http://schemas.microsoft.com/office/drawing/2014/main" id="{00000000-0008-0000-0200-0000DA000000}"/>
            </a:ext>
          </a:extLst>
        </xdr:cNvPr>
        <xdr:cNvSpPr txBox="1">
          <a:spLocks noChangeArrowheads="1"/>
        </xdr:cNvSpPr>
      </xdr:nvSpPr>
      <xdr:spPr bwMode="auto">
        <a:xfrm>
          <a:off x="2981325" y="18097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1" name="Text Box 23">
          <a:extLst>
            <a:ext uri="{FF2B5EF4-FFF2-40B4-BE49-F238E27FC236}">
              <a16:creationId xmlns:a16="http://schemas.microsoft.com/office/drawing/2014/main" id="{00000000-0008-0000-0200-0000DD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2" name="Text Box 23">
          <a:extLst>
            <a:ext uri="{FF2B5EF4-FFF2-40B4-BE49-F238E27FC236}">
              <a16:creationId xmlns:a16="http://schemas.microsoft.com/office/drawing/2014/main" id="{00000000-0008-0000-0200-0000DE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3" name="Text Box 23">
          <a:extLst>
            <a:ext uri="{FF2B5EF4-FFF2-40B4-BE49-F238E27FC236}">
              <a16:creationId xmlns:a16="http://schemas.microsoft.com/office/drawing/2014/main" id="{00000000-0008-0000-0200-0000DF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4" name="Text Box 23">
          <a:extLst>
            <a:ext uri="{FF2B5EF4-FFF2-40B4-BE49-F238E27FC236}">
              <a16:creationId xmlns:a16="http://schemas.microsoft.com/office/drawing/2014/main" id="{00000000-0008-0000-0200-0000E0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5" name="Text Box 23">
          <a:extLst>
            <a:ext uri="{FF2B5EF4-FFF2-40B4-BE49-F238E27FC236}">
              <a16:creationId xmlns:a16="http://schemas.microsoft.com/office/drawing/2014/main" id="{00000000-0008-0000-0200-0000E1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6" name="Text Box 23">
          <a:extLst>
            <a:ext uri="{FF2B5EF4-FFF2-40B4-BE49-F238E27FC236}">
              <a16:creationId xmlns:a16="http://schemas.microsoft.com/office/drawing/2014/main" id="{00000000-0008-0000-0200-0000E2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7" name="Text Box 23">
          <a:extLst>
            <a:ext uri="{FF2B5EF4-FFF2-40B4-BE49-F238E27FC236}">
              <a16:creationId xmlns:a16="http://schemas.microsoft.com/office/drawing/2014/main" id="{00000000-0008-0000-0200-0000E3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8" name="Text Box 23">
          <a:extLst>
            <a:ext uri="{FF2B5EF4-FFF2-40B4-BE49-F238E27FC236}">
              <a16:creationId xmlns:a16="http://schemas.microsoft.com/office/drawing/2014/main" id="{00000000-0008-0000-0200-0000E4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29" name="Text Box 23">
          <a:extLst>
            <a:ext uri="{FF2B5EF4-FFF2-40B4-BE49-F238E27FC236}">
              <a16:creationId xmlns:a16="http://schemas.microsoft.com/office/drawing/2014/main" id="{00000000-0008-0000-0200-0000E5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0" name="Text Box 23">
          <a:extLst>
            <a:ext uri="{FF2B5EF4-FFF2-40B4-BE49-F238E27FC236}">
              <a16:creationId xmlns:a16="http://schemas.microsoft.com/office/drawing/2014/main" id="{00000000-0008-0000-0200-0000E6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1" name="Text Box 23">
          <a:extLst>
            <a:ext uri="{FF2B5EF4-FFF2-40B4-BE49-F238E27FC236}">
              <a16:creationId xmlns:a16="http://schemas.microsoft.com/office/drawing/2014/main" id="{00000000-0008-0000-0200-0000E7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2" name="Text Box 23">
          <a:extLst>
            <a:ext uri="{FF2B5EF4-FFF2-40B4-BE49-F238E27FC236}">
              <a16:creationId xmlns:a16="http://schemas.microsoft.com/office/drawing/2014/main" id="{00000000-0008-0000-0200-0000E8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3" name="Text Box 23">
          <a:extLst>
            <a:ext uri="{FF2B5EF4-FFF2-40B4-BE49-F238E27FC236}">
              <a16:creationId xmlns:a16="http://schemas.microsoft.com/office/drawing/2014/main" id="{00000000-0008-0000-0200-0000E9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4" name="Text Box 23">
          <a:extLst>
            <a:ext uri="{FF2B5EF4-FFF2-40B4-BE49-F238E27FC236}">
              <a16:creationId xmlns:a16="http://schemas.microsoft.com/office/drawing/2014/main" id="{00000000-0008-0000-0200-0000EA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5" name="Text Box 23">
          <a:extLst>
            <a:ext uri="{FF2B5EF4-FFF2-40B4-BE49-F238E27FC236}">
              <a16:creationId xmlns:a16="http://schemas.microsoft.com/office/drawing/2014/main" id="{00000000-0008-0000-0200-0000EB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6" name="Text Box 23">
          <a:extLst>
            <a:ext uri="{FF2B5EF4-FFF2-40B4-BE49-F238E27FC236}">
              <a16:creationId xmlns:a16="http://schemas.microsoft.com/office/drawing/2014/main" id="{00000000-0008-0000-0200-0000EC000000}"/>
            </a:ext>
          </a:extLst>
        </xdr:cNvPr>
        <xdr:cNvSpPr txBox="1">
          <a:spLocks noChangeArrowheads="1"/>
        </xdr:cNvSpPr>
      </xdr:nvSpPr>
      <xdr:spPr bwMode="auto">
        <a:xfrm>
          <a:off x="2981325" y="31051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7" name="Text Box 23">
          <a:extLst>
            <a:ext uri="{FF2B5EF4-FFF2-40B4-BE49-F238E27FC236}">
              <a16:creationId xmlns:a16="http://schemas.microsoft.com/office/drawing/2014/main" id="{00000000-0008-0000-0200-0000ED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8" name="Text Box 23">
          <a:extLst>
            <a:ext uri="{FF2B5EF4-FFF2-40B4-BE49-F238E27FC236}">
              <a16:creationId xmlns:a16="http://schemas.microsoft.com/office/drawing/2014/main" id="{00000000-0008-0000-0200-0000EE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39" name="Text Box 23">
          <a:extLst>
            <a:ext uri="{FF2B5EF4-FFF2-40B4-BE49-F238E27FC236}">
              <a16:creationId xmlns:a16="http://schemas.microsoft.com/office/drawing/2014/main" id="{00000000-0008-0000-0200-0000EF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40" name="Text Box 23">
          <a:extLst>
            <a:ext uri="{FF2B5EF4-FFF2-40B4-BE49-F238E27FC236}">
              <a16:creationId xmlns:a16="http://schemas.microsoft.com/office/drawing/2014/main" id="{00000000-0008-0000-0200-0000F0000000}"/>
            </a:ext>
          </a:extLst>
        </xdr:cNvPr>
        <xdr:cNvSpPr txBox="1">
          <a:spLocks noChangeArrowheads="1"/>
        </xdr:cNvSpPr>
      </xdr:nvSpPr>
      <xdr:spPr bwMode="auto">
        <a:xfrm>
          <a:off x="2981325" y="32670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41" name="Text Box 3">
          <a:extLst>
            <a:ext uri="{FF2B5EF4-FFF2-40B4-BE49-F238E27FC236}">
              <a16:creationId xmlns:a16="http://schemas.microsoft.com/office/drawing/2014/main" id="{00000000-0008-0000-0200-0000F1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42" name="Text Box 3">
          <a:extLst>
            <a:ext uri="{FF2B5EF4-FFF2-40B4-BE49-F238E27FC236}">
              <a16:creationId xmlns:a16="http://schemas.microsoft.com/office/drawing/2014/main" id="{00000000-0008-0000-0200-0000F2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43" name="Text Box 23">
          <a:extLst>
            <a:ext uri="{FF2B5EF4-FFF2-40B4-BE49-F238E27FC236}">
              <a16:creationId xmlns:a16="http://schemas.microsoft.com/office/drawing/2014/main" id="{00000000-0008-0000-0200-0000F3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44" name="Text Box 3">
          <a:extLst>
            <a:ext uri="{FF2B5EF4-FFF2-40B4-BE49-F238E27FC236}">
              <a16:creationId xmlns:a16="http://schemas.microsoft.com/office/drawing/2014/main" id="{00000000-0008-0000-0200-0000F4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45" name="Text Box 23">
          <a:extLst>
            <a:ext uri="{FF2B5EF4-FFF2-40B4-BE49-F238E27FC236}">
              <a16:creationId xmlns:a16="http://schemas.microsoft.com/office/drawing/2014/main" id="{00000000-0008-0000-0200-0000F5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46" name="Text Box 3">
          <a:extLst>
            <a:ext uri="{FF2B5EF4-FFF2-40B4-BE49-F238E27FC236}">
              <a16:creationId xmlns:a16="http://schemas.microsoft.com/office/drawing/2014/main" id="{00000000-0008-0000-0200-0000F6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47" name="Text Box 23">
          <a:extLst>
            <a:ext uri="{FF2B5EF4-FFF2-40B4-BE49-F238E27FC236}">
              <a16:creationId xmlns:a16="http://schemas.microsoft.com/office/drawing/2014/main" id="{00000000-0008-0000-0200-0000F7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48" name="Text Box 3">
          <a:extLst>
            <a:ext uri="{FF2B5EF4-FFF2-40B4-BE49-F238E27FC236}">
              <a16:creationId xmlns:a16="http://schemas.microsoft.com/office/drawing/2014/main" id="{00000000-0008-0000-0200-0000F8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49" name="Text Box 23">
          <a:extLst>
            <a:ext uri="{FF2B5EF4-FFF2-40B4-BE49-F238E27FC236}">
              <a16:creationId xmlns:a16="http://schemas.microsoft.com/office/drawing/2014/main" id="{00000000-0008-0000-0200-0000F9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50" name="Text Box 3">
          <a:extLst>
            <a:ext uri="{FF2B5EF4-FFF2-40B4-BE49-F238E27FC236}">
              <a16:creationId xmlns:a16="http://schemas.microsoft.com/office/drawing/2014/main" id="{00000000-0008-0000-0200-0000FA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51" name="Text Box 23">
          <a:extLst>
            <a:ext uri="{FF2B5EF4-FFF2-40B4-BE49-F238E27FC236}">
              <a16:creationId xmlns:a16="http://schemas.microsoft.com/office/drawing/2014/main" id="{00000000-0008-0000-0200-0000FB000000}"/>
            </a:ext>
          </a:extLst>
        </xdr:cNvPr>
        <xdr:cNvSpPr txBox="1">
          <a:spLocks noChangeArrowheads="1"/>
        </xdr:cNvSpPr>
      </xdr:nvSpPr>
      <xdr:spPr bwMode="auto">
        <a:xfrm>
          <a:off x="2981325" y="3619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52" name="Text Box 3">
          <a:extLst>
            <a:ext uri="{FF2B5EF4-FFF2-40B4-BE49-F238E27FC236}">
              <a16:creationId xmlns:a16="http://schemas.microsoft.com/office/drawing/2014/main" id="{00000000-0008-0000-0200-0000FC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53" name="Text Box 3">
          <a:extLst>
            <a:ext uri="{FF2B5EF4-FFF2-40B4-BE49-F238E27FC236}">
              <a16:creationId xmlns:a16="http://schemas.microsoft.com/office/drawing/2014/main" id="{00000000-0008-0000-0200-0000FD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54" name="Text Box 23">
          <a:extLst>
            <a:ext uri="{FF2B5EF4-FFF2-40B4-BE49-F238E27FC236}">
              <a16:creationId xmlns:a16="http://schemas.microsoft.com/office/drawing/2014/main" id="{00000000-0008-0000-0200-0000FE00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55" name="Text Box 3">
          <a:extLst>
            <a:ext uri="{FF2B5EF4-FFF2-40B4-BE49-F238E27FC236}">
              <a16:creationId xmlns:a16="http://schemas.microsoft.com/office/drawing/2014/main" id="{00000000-0008-0000-0200-0000FF00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56" name="Text Box 23">
          <a:extLst>
            <a:ext uri="{FF2B5EF4-FFF2-40B4-BE49-F238E27FC236}">
              <a16:creationId xmlns:a16="http://schemas.microsoft.com/office/drawing/2014/main" id="{00000000-0008-0000-0200-000000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57" name="Text Box 3">
          <a:extLst>
            <a:ext uri="{FF2B5EF4-FFF2-40B4-BE49-F238E27FC236}">
              <a16:creationId xmlns:a16="http://schemas.microsoft.com/office/drawing/2014/main" id="{00000000-0008-0000-0200-000001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58" name="Text Box 23">
          <a:extLst>
            <a:ext uri="{FF2B5EF4-FFF2-40B4-BE49-F238E27FC236}">
              <a16:creationId xmlns:a16="http://schemas.microsoft.com/office/drawing/2014/main" id="{00000000-0008-0000-0200-000002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59" name="Text Box 3">
          <a:extLst>
            <a:ext uri="{FF2B5EF4-FFF2-40B4-BE49-F238E27FC236}">
              <a16:creationId xmlns:a16="http://schemas.microsoft.com/office/drawing/2014/main" id="{00000000-0008-0000-0200-000003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60" name="Text Box 23">
          <a:extLst>
            <a:ext uri="{FF2B5EF4-FFF2-40B4-BE49-F238E27FC236}">
              <a16:creationId xmlns:a16="http://schemas.microsoft.com/office/drawing/2014/main" id="{00000000-0008-0000-0200-000004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61" name="Text Box 3">
          <a:extLst>
            <a:ext uri="{FF2B5EF4-FFF2-40B4-BE49-F238E27FC236}">
              <a16:creationId xmlns:a16="http://schemas.microsoft.com/office/drawing/2014/main" id="{00000000-0008-0000-0200-000005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62" name="Text Box 3">
          <a:extLst>
            <a:ext uri="{FF2B5EF4-FFF2-40B4-BE49-F238E27FC236}">
              <a16:creationId xmlns:a16="http://schemas.microsoft.com/office/drawing/2014/main" id="{00000000-0008-0000-0200-000006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63" name="Text Box 23">
          <a:extLst>
            <a:ext uri="{FF2B5EF4-FFF2-40B4-BE49-F238E27FC236}">
              <a16:creationId xmlns:a16="http://schemas.microsoft.com/office/drawing/2014/main" id="{00000000-0008-0000-0200-000007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64" name="Text Box 3">
          <a:extLst>
            <a:ext uri="{FF2B5EF4-FFF2-40B4-BE49-F238E27FC236}">
              <a16:creationId xmlns:a16="http://schemas.microsoft.com/office/drawing/2014/main" id="{00000000-0008-0000-0200-000008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65" name="Text Box 23">
          <a:extLst>
            <a:ext uri="{FF2B5EF4-FFF2-40B4-BE49-F238E27FC236}">
              <a16:creationId xmlns:a16="http://schemas.microsoft.com/office/drawing/2014/main" id="{00000000-0008-0000-0200-000009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66" name="Text Box 3">
          <a:extLst>
            <a:ext uri="{FF2B5EF4-FFF2-40B4-BE49-F238E27FC236}">
              <a16:creationId xmlns:a16="http://schemas.microsoft.com/office/drawing/2014/main" id="{00000000-0008-0000-0200-00000A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67" name="Text Box 23">
          <a:extLst>
            <a:ext uri="{FF2B5EF4-FFF2-40B4-BE49-F238E27FC236}">
              <a16:creationId xmlns:a16="http://schemas.microsoft.com/office/drawing/2014/main" id="{00000000-0008-0000-0200-00000B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68" name="Text Box 23">
          <a:extLst>
            <a:ext uri="{FF2B5EF4-FFF2-40B4-BE49-F238E27FC236}">
              <a16:creationId xmlns:a16="http://schemas.microsoft.com/office/drawing/2014/main" id="{00000000-0008-0000-0200-00000C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69" name="Text Box 3">
          <a:extLst>
            <a:ext uri="{FF2B5EF4-FFF2-40B4-BE49-F238E27FC236}">
              <a16:creationId xmlns:a16="http://schemas.microsoft.com/office/drawing/2014/main" id="{00000000-0008-0000-0200-00000D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70" name="Text Box 3">
          <a:extLst>
            <a:ext uri="{FF2B5EF4-FFF2-40B4-BE49-F238E27FC236}">
              <a16:creationId xmlns:a16="http://schemas.microsoft.com/office/drawing/2014/main" id="{00000000-0008-0000-0200-00000E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71" name="Text Box 23">
          <a:extLst>
            <a:ext uri="{FF2B5EF4-FFF2-40B4-BE49-F238E27FC236}">
              <a16:creationId xmlns:a16="http://schemas.microsoft.com/office/drawing/2014/main" id="{00000000-0008-0000-0200-00000F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72" name="Text Box 3">
          <a:extLst>
            <a:ext uri="{FF2B5EF4-FFF2-40B4-BE49-F238E27FC236}">
              <a16:creationId xmlns:a16="http://schemas.microsoft.com/office/drawing/2014/main" id="{00000000-0008-0000-0200-000010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1</xdr:col>
      <xdr:colOff>0</xdr:colOff>
      <xdr:row>0</xdr:row>
      <xdr:rowOff>0</xdr:rowOff>
    </xdr:from>
    <xdr:ext cx="219075" cy="285750"/>
    <xdr:sp macro="" textlink="">
      <xdr:nvSpPr>
        <xdr:cNvPr id="273" name="Text Box 23">
          <a:extLst>
            <a:ext uri="{FF2B5EF4-FFF2-40B4-BE49-F238E27FC236}">
              <a16:creationId xmlns:a16="http://schemas.microsoft.com/office/drawing/2014/main" id="{00000000-0008-0000-0200-000011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74" name="Text Box 23">
          <a:extLst>
            <a:ext uri="{FF2B5EF4-FFF2-40B4-BE49-F238E27FC236}">
              <a16:creationId xmlns:a16="http://schemas.microsoft.com/office/drawing/2014/main" id="{00000000-0008-0000-0200-000012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0</xdr:row>
      <xdr:rowOff>0</xdr:rowOff>
    </xdr:from>
    <xdr:ext cx="219075" cy="285750"/>
    <xdr:sp macro="" textlink="">
      <xdr:nvSpPr>
        <xdr:cNvPr id="275" name="Text Box 23">
          <a:extLst>
            <a:ext uri="{FF2B5EF4-FFF2-40B4-BE49-F238E27FC236}">
              <a16:creationId xmlns:a16="http://schemas.microsoft.com/office/drawing/2014/main" id="{00000000-0008-0000-0200-000013010000}"/>
            </a:ext>
          </a:extLst>
        </xdr:cNvPr>
        <xdr:cNvSpPr txBox="1">
          <a:spLocks noChangeArrowheads="1"/>
        </xdr:cNvSpPr>
      </xdr:nvSpPr>
      <xdr:spPr bwMode="auto">
        <a:xfrm>
          <a:off x="2981325" y="34290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8</xdr:col>
      <xdr:colOff>0</xdr:colOff>
      <xdr:row>0</xdr:row>
      <xdr:rowOff>0</xdr:rowOff>
    </xdr:from>
    <xdr:ext cx="190500" cy="285750"/>
    <xdr:sp macro="" textlink="">
      <xdr:nvSpPr>
        <xdr:cNvPr id="276" name="Text Box 3">
          <a:extLst>
            <a:ext uri="{FF2B5EF4-FFF2-40B4-BE49-F238E27FC236}">
              <a16:creationId xmlns:a16="http://schemas.microsoft.com/office/drawing/2014/main" id="{00000000-0008-0000-0200-000014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77" name="Text Box 3">
          <a:extLst>
            <a:ext uri="{FF2B5EF4-FFF2-40B4-BE49-F238E27FC236}">
              <a16:creationId xmlns:a16="http://schemas.microsoft.com/office/drawing/2014/main" id="{00000000-0008-0000-0200-000015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78" name="Text Box 3">
          <a:extLst>
            <a:ext uri="{FF2B5EF4-FFF2-40B4-BE49-F238E27FC236}">
              <a16:creationId xmlns:a16="http://schemas.microsoft.com/office/drawing/2014/main" id="{00000000-0008-0000-0200-000016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79" name="Text Box 3">
          <a:extLst>
            <a:ext uri="{FF2B5EF4-FFF2-40B4-BE49-F238E27FC236}">
              <a16:creationId xmlns:a16="http://schemas.microsoft.com/office/drawing/2014/main" id="{00000000-0008-0000-0200-000017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0" name="Text Box 3">
          <a:extLst>
            <a:ext uri="{FF2B5EF4-FFF2-40B4-BE49-F238E27FC236}">
              <a16:creationId xmlns:a16="http://schemas.microsoft.com/office/drawing/2014/main" id="{00000000-0008-0000-0200-000018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1" name="Text Box 3">
          <a:extLst>
            <a:ext uri="{FF2B5EF4-FFF2-40B4-BE49-F238E27FC236}">
              <a16:creationId xmlns:a16="http://schemas.microsoft.com/office/drawing/2014/main" id="{00000000-0008-0000-0200-000019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2" name="Text Box 3">
          <a:extLst>
            <a:ext uri="{FF2B5EF4-FFF2-40B4-BE49-F238E27FC236}">
              <a16:creationId xmlns:a16="http://schemas.microsoft.com/office/drawing/2014/main" id="{00000000-0008-0000-0200-00001A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3" name="Text Box 3">
          <a:extLst>
            <a:ext uri="{FF2B5EF4-FFF2-40B4-BE49-F238E27FC236}">
              <a16:creationId xmlns:a16="http://schemas.microsoft.com/office/drawing/2014/main" id="{00000000-0008-0000-0200-00001B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4" name="Text Box 3">
          <a:extLst>
            <a:ext uri="{FF2B5EF4-FFF2-40B4-BE49-F238E27FC236}">
              <a16:creationId xmlns:a16="http://schemas.microsoft.com/office/drawing/2014/main" id="{00000000-0008-0000-0200-00001C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5" name="Text Box 3">
          <a:extLst>
            <a:ext uri="{FF2B5EF4-FFF2-40B4-BE49-F238E27FC236}">
              <a16:creationId xmlns:a16="http://schemas.microsoft.com/office/drawing/2014/main" id="{00000000-0008-0000-0200-00001D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6" name="Text Box 3">
          <a:extLst>
            <a:ext uri="{FF2B5EF4-FFF2-40B4-BE49-F238E27FC236}">
              <a16:creationId xmlns:a16="http://schemas.microsoft.com/office/drawing/2014/main" id="{00000000-0008-0000-0200-00001E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7" name="Text Box 3">
          <a:extLst>
            <a:ext uri="{FF2B5EF4-FFF2-40B4-BE49-F238E27FC236}">
              <a16:creationId xmlns:a16="http://schemas.microsoft.com/office/drawing/2014/main" id="{00000000-0008-0000-0200-00001F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8" name="Text Box 3">
          <a:extLst>
            <a:ext uri="{FF2B5EF4-FFF2-40B4-BE49-F238E27FC236}">
              <a16:creationId xmlns:a16="http://schemas.microsoft.com/office/drawing/2014/main" id="{00000000-0008-0000-0200-000020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89" name="Text Box 3">
          <a:extLst>
            <a:ext uri="{FF2B5EF4-FFF2-40B4-BE49-F238E27FC236}">
              <a16:creationId xmlns:a16="http://schemas.microsoft.com/office/drawing/2014/main" id="{00000000-0008-0000-0200-000021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0" name="Text Box 3">
          <a:extLst>
            <a:ext uri="{FF2B5EF4-FFF2-40B4-BE49-F238E27FC236}">
              <a16:creationId xmlns:a16="http://schemas.microsoft.com/office/drawing/2014/main" id="{00000000-0008-0000-0200-000022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1" name="Text Box 3">
          <a:extLst>
            <a:ext uri="{FF2B5EF4-FFF2-40B4-BE49-F238E27FC236}">
              <a16:creationId xmlns:a16="http://schemas.microsoft.com/office/drawing/2014/main" id="{00000000-0008-0000-0200-000023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2" name="Text Box 3">
          <a:extLst>
            <a:ext uri="{FF2B5EF4-FFF2-40B4-BE49-F238E27FC236}">
              <a16:creationId xmlns:a16="http://schemas.microsoft.com/office/drawing/2014/main" id="{00000000-0008-0000-0200-000024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3" name="Text Box 3">
          <a:extLst>
            <a:ext uri="{FF2B5EF4-FFF2-40B4-BE49-F238E27FC236}">
              <a16:creationId xmlns:a16="http://schemas.microsoft.com/office/drawing/2014/main" id="{00000000-0008-0000-0200-000025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4" name="Text Box 3">
          <a:extLst>
            <a:ext uri="{FF2B5EF4-FFF2-40B4-BE49-F238E27FC236}">
              <a16:creationId xmlns:a16="http://schemas.microsoft.com/office/drawing/2014/main" id="{00000000-0008-0000-0200-000026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5" name="Text Box 3">
          <a:extLst>
            <a:ext uri="{FF2B5EF4-FFF2-40B4-BE49-F238E27FC236}">
              <a16:creationId xmlns:a16="http://schemas.microsoft.com/office/drawing/2014/main" id="{00000000-0008-0000-0200-000027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6" name="Text Box 3">
          <a:extLst>
            <a:ext uri="{FF2B5EF4-FFF2-40B4-BE49-F238E27FC236}">
              <a16:creationId xmlns:a16="http://schemas.microsoft.com/office/drawing/2014/main" id="{00000000-0008-0000-0200-000028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7" name="Text Box 3">
          <a:extLst>
            <a:ext uri="{FF2B5EF4-FFF2-40B4-BE49-F238E27FC236}">
              <a16:creationId xmlns:a16="http://schemas.microsoft.com/office/drawing/2014/main" id="{00000000-0008-0000-0200-000029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8" name="Text Box 3">
          <a:extLst>
            <a:ext uri="{FF2B5EF4-FFF2-40B4-BE49-F238E27FC236}">
              <a16:creationId xmlns:a16="http://schemas.microsoft.com/office/drawing/2014/main" id="{00000000-0008-0000-0200-00002A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299" name="Text Box 3">
          <a:extLst>
            <a:ext uri="{FF2B5EF4-FFF2-40B4-BE49-F238E27FC236}">
              <a16:creationId xmlns:a16="http://schemas.microsoft.com/office/drawing/2014/main" id="{00000000-0008-0000-0200-00002B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0" name="Text Box 3">
          <a:extLst>
            <a:ext uri="{FF2B5EF4-FFF2-40B4-BE49-F238E27FC236}">
              <a16:creationId xmlns:a16="http://schemas.microsoft.com/office/drawing/2014/main" id="{00000000-0008-0000-0200-00002C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1" name="Text Box 3">
          <a:extLst>
            <a:ext uri="{FF2B5EF4-FFF2-40B4-BE49-F238E27FC236}">
              <a16:creationId xmlns:a16="http://schemas.microsoft.com/office/drawing/2014/main" id="{00000000-0008-0000-0200-00002D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2" name="Text Box 3">
          <a:extLst>
            <a:ext uri="{FF2B5EF4-FFF2-40B4-BE49-F238E27FC236}">
              <a16:creationId xmlns:a16="http://schemas.microsoft.com/office/drawing/2014/main" id="{00000000-0008-0000-0200-00002E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3" name="Text Box 3">
          <a:extLst>
            <a:ext uri="{FF2B5EF4-FFF2-40B4-BE49-F238E27FC236}">
              <a16:creationId xmlns:a16="http://schemas.microsoft.com/office/drawing/2014/main" id="{00000000-0008-0000-0200-00002F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4" name="Text Box 3">
          <a:extLst>
            <a:ext uri="{FF2B5EF4-FFF2-40B4-BE49-F238E27FC236}">
              <a16:creationId xmlns:a16="http://schemas.microsoft.com/office/drawing/2014/main" id="{00000000-0008-0000-0200-000030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5" name="Text Box 3">
          <a:extLst>
            <a:ext uri="{FF2B5EF4-FFF2-40B4-BE49-F238E27FC236}">
              <a16:creationId xmlns:a16="http://schemas.microsoft.com/office/drawing/2014/main" id="{00000000-0008-0000-0200-000031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6" name="Text Box 3">
          <a:extLst>
            <a:ext uri="{FF2B5EF4-FFF2-40B4-BE49-F238E27FC236}">
              <a16:creationId xmlns:a16="http://schemas.microsoft.com/office/drawing/2014/main" id="{00000000-0008-0000-0200-000032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7" name="Text Box 3">
          <a:extLst>
            <a:ext uri="{FF2B5EF4-FFF2-40B4-BE49-F238E27FC236}">
              <a16:creationId xmlns:a16="http://schemas.microsoft.com/office/drawing/2014/main" id="{00000000-0008-0000-0200-000033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8" name="Text Box 3">
          <a:extLst>
            <a:ext uri="{FF2B5EF4-FFF2-40B4-BE49-F238E27FC236}">
              <a16:creationId xmlns:a16="http://schemas.microsoft.com/office/drawing/2014/main" id="{00000000-0008-0000-0200-000034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09" name="Text Box 3">
          <a:extLst>
            <a:ext uri="{FF2B5EF4-FFF2-40B4-BE49-F238E27FC236}">
              <a16:creationId xmlns:a16="http://schemas.microsoft.com/office/drawing/2014/main" id="{00000000-0008-0000-0200-000035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0" name="Text Box 3">
          <a:extLst>
            <a:ext uri="{FF2B5EF4-FFF2-40B4-BE49-F238E27FC236}">
              <a16:creationId xmlns:a16="http://schemas.microsoft.com/office/drawing/2014/main" id="{00000000-0008-0000-0200-000036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1" name="Text Box 3">
          <a:extLst>
            <a:ext uri="{FF2B5EF4-FFF2-40B4-BE49-F238E27FC236}">
              <a16:creationId xmlns:a16="http://schemas.microsoft.com/office/drawing/2014/main" id="{00000000-0008-0000-0200-000037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2" name="Text Box 3">
          <a:extLst>
            <a:ext uri="{FF2B5EF4-FFF2-40B4-BE49-F238E27FC236}">
              <a16:creationId xmlns:a16="http://schemas.microsoft.com/office/drawing/2014/main" id="{00000000-0008-0000-0200-000038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3" name="Text Box 3">
          <a:extLst>
            <a:ext uri="{FF2B5EF4-FFF2-40B4-BE49-F238E27FC236}">
              <a16:creationId xmlns:a16="http://schemas.microsoft.com/office/drawing/2014/main" id="{00000000-0008-0000-0200-000039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4" name="Text Box 3">
          <a:extLst>
            <a:ext uri="{FF2B5EF4-FFF2-40B4-BE49-F238E27FC236}">
              <a16:creationId xmlns:a16="http://schemas.microsoft.com/office/drawing/2014/main" id="{00000000-0008-0000-0200-00003A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5" name="Text Box 3">
          <a:extLst>
            <a:ext uri="{FF2B5EF4-FFF2-40B4-BE49-F238E27FC236}">
              <a16:creationId xmlns:a16="http://schemas.microsoft.com/office/drawing/2014/main" id="{00000000-0008-0000-0200-00003B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6" name="Text Box 3">
          <a:extLst>
            <a:ext uri="{FF2B5EF4-FFF2-40B4-BE49-F238E27FC236}">
              <a16:creationId xmlns:a16="http://schemas.microsoft.com/office/drawing/2014/main" id="{00000000-0008-0000-0200-00003C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7" name="Text Box 3">
          <a:extLst>
            <a:ext uri="{FF2B5EF4-FFF2-40B4-BE49-F238E27FC236}">
              <a16:creationId xmlns:a16="http://schemas.microsoft.com/office/drawing/2014/main" id="{00000000-0008-0000-0200-00003D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8" name="Text Box 3">
          <a:extLst>
            <a:ext uri="{FF2B5EF4-FFF2-40B4-BE49-F238E27FC236}">
              <a16:creationId xmlns:a16="http://schemas.microsoft.com/office/drawing/2014/main" id="{00000000-0008-0000-0200-00003E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19" name="Text Box 3">
          <a:extLst>
            <a:ext uri="{FF2B5EF4-FFF2-40B4-BE49-F238E27FC236}">
              <a16:creationId xmlns:a16="http://schemas.microsoft.com/office/drawing/2014/main" id="{00000000-0008-0000-0200-00003F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0" name="Text Box 3">
          <a:extLst>
            <a:ext uri="{FF2B5EF4-FFF2-40B4-BE49-F238E27FC236}">
              <a16:creationId xmlns:a16="http://schemas.microsoft.com/office/drawing/2014/main" id="{00000000-0008-0000-0200-000040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1" name="Text Box 3">
          <a:extLst>
            <a:ext uri="{FF2B5EF4-FFF2-40B4-BE49-F238E27FC236}">
              <a16:creationId xmlns:a16="http://schemas.microsoft.com/office/drawing/2014/main" id="{00000000-0008-0000-0200-000041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2" name="Text Box 3">
          <a:extLst>
            <a:ext uri="{FF2B5EF4-FFF2-40B4-BE49-F238E27FC236}">
              <a16:creationId xmlns:a16="http://schemas.microsoft.com/office/drawing/2014/main" id="{00000000-0008-0000-0200-000042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3" name="Text Box 3">
          <a:extLst>
            <a:ext uri="{FF2B5EF4-FFF2-40B4-BE49-F238E27FC236}">
              <a16:creationId xmlns:a16="http://schemas.microsoft.com/office/drawing/2014/main" id="{00000000-0008-0000-0200-000043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4" name="Text Box 3">
          <a:extLst>
            <a:ext uri="{FF2B5EF4-FFF2-40B4-BE49-F238E27FC236}">
              <a16:creationId xmlns:a16="http://schemas.microsoft.com/office/drawing/2014/main" id="{00000000-0008-0000-0200-000044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5" name="Text Box 3">
          <a:extLst>
            <a:ext uri="{FF2B5EF4-FFF2-40B4-BE49-F238E27FC236}">
              <a16:creationId xmlns:a16="http://schemas.microsoft.com/office/drawing/2014/main" id="{00000000-0008-0000-0200-000045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6" name="Text Box 3">
          <a:extLst>
            <a:ext uri="{FF2B5EF4-FFF2-40B4-BE49-F238E27FC236}">
              <a16:creationId xmlns:a16="http://schemas.microsoft.com/office/drawing/2014/main" id="{00000000-0008-0000-0200-000046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oneCellAnchor>
    <xdr:from>
      <xdr:col>8</xdr:col>
      <xdr:colOff>0</xdr:colOff>
      <xdr:row>0</xdr:row>
      <xdr:rowOff>0</xdr:rowOff>
    </xdr:from>
    <xdr:ext cx="190500" cy="285750"/>
    <xdr:sp macro="" textlink="">
      <xdr:nvSpPr>
        <xdr:cNvPr id="327" name="Text Box 3">
          <a:extLst>
            <a:ext uri="{FF2B5EF4-FFF2-40B4-BE49-F238E27FC236}">
              <a16:creationId xmlns:a16="http://schemas.microsoft.com/office/drawing/2014/main" id="{00000000-0008-0000-0200-000047010000}"/>
            </a:ext>
          </a:extLst>
        </xdr:cNvPr>
        <xdr:cNvSpPr txBox="1">
          <a:spLocks noChangeArrowheads="1"/>
        </xdr:cNvSpPr>
      </xdr:nvSpPr>
      <xdr:spPr bwMode="auto">
        <a:xfrm>
          <a:off x="12763500" y="0"/>
          <a:ext cx="190500" cy="285750"/>
        </a:xfrm>
        <a:prstGeom prst="rect">
          <a:avLst/>
        </a:prstGeom>
        <a:noFill/>
        <a:ln w="9525">
          <a:noFill/>
          <a:miter lim="800000"/>
          <a:headEnd/>
          <a:tailEnd/>
        </a:ln>
      </xdr:spPr>
    </xdr:sp>
    <xdr:clientData/>
  </xdr:oneCellAnchor>
  <xdr:twoCellAnchor editAs="oneCell">
    <xdr:from>
      <xdr:col>0</xdr:col>
      <xdr:colOff>1200150</xdr:colOff>
      <xdr:row>2</xdr:row>
      <xdr:rowOff>64294</xdr:rowOff>
    </xdr:from>
    <xdr:to>
      <xdr:col>0</xdr:col>
      <xdr:colOff>2095500</xdr:colOff>
      <xdr:row>5</xdr:row>
      <xdr:rowOff>330200</xdr:rowOff>
    </xdr:to>
    <xdr:pic>
      <xdr:nvPicPr>
        <xdr:cNvPr id="328" name="327 Imagen">
          <a:extLst>
            <a:ext uri="{FF2B5EF4-FFF2-40B4-BE49-F238E27FC236}">
              <a16:creationId xmlns:a16="http://schemas.microsoft.com/office/drawing/2014/main" id="{00000000-0008-0000-0200-000048010000}"/>
            </a:ext>
          </a:extLst>
        </xdr:cNvPr>
        <xdr:cNvPicPr/>
      </xdr:nvPicPr>
      <xdr:blipFill>
        <a:blip xmlns:r="http://schemas.openxmlformats.org/officeDocument/2006/relationships" r:embed="rId1"/>
        <a:stretch>
          <a:fillRect/>
        </a:stretch>
      </xdr:blipFill>
      <xdr:spPr>
        <a:xfrm>
          <a:off x="1200150" y="407194"/>
          <a:ext cx="895350" cy="786606"/>
        </a:xfrm>
        <a:prstGeom prst="rect">
          <a:avLst/>
        </a:prstGeom>
      </xdr:spPr>
    </xdr:pic>
    <xdr:clientData/>
  </xdr:twoCellAnchor>
  <xdr:oneCellAnchor>
    <xdr:from>
      <xdr:col>1</xdr:col>
      <xdr:colOff>0</xdr:colOff>
      <xdr:row>11</xdr:row>
      <xdr:rowOff>0</xdr:rowOff>
    </xdr:from>
    <xdr:ext cx="219075" cy="285750"/>
    <xdr:sp macro="" textlink="">
      <xdr:nvSpPr>
        <xdr:cNvPr id="489" name="Text Box 23">
          <a:extLst>
            <a:ext uri="{FF2B5EF4-FFF2-40B4-BE49-F238E27FC236}">
              <a16:creationId xmlns:a16="http://schemas.microsoft.com/office/drawing/2014/main" id="{00000000-0008-0000-0200-0000E9010000}"/>
            </a:ext>
          </a:extLst>
        </xdr:cNvPr>
        <xdr:cNvSpPr txBox="1">
          <a:spLocks noChangeArrowheads="1"/>
        </xdr:cNvSpPr>
      </xdr:nvSpPr>
      <xdr:spPr bwMode="auto">
        <a:xfrm>
          <a:off x="2581275" y="18478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11</xdr:row>
      <xdr:rowOff>0</xdr:rowOff>
    </xdr:from>
    <xdr:ext cx="219075" cy="285750"/>
    <xdr:sp macro="" textlink="">
      <xdr:nvSpPr>
        <xdr:cNvPr id="490" name="Text Box 23">
          <a:extLst>
            <a:ext uri="{FF2B5EF4-FFF2-40B4-BE49-F238E27FC236}">
              <a16:creationId xmlns:a16="http://schemas.microsoft.com/office/drawing/2014/main" id="{00000000-0008-0000-0200-0000EA010000}"/>
            </a:ext>
          </a:extLst>
        </xdr:cNvPr>
        <xdr:cNvSpPr txBox="1">
          <a:spLocks noChangeArrowheads="1"/>
        </xdr:cNvSpPr>
      </xdr:nvSpPr>
      <xdr:spPr bwMode="auto">
        <a:xfrm>
          <a:off x="2581275" y="18478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11</xdr:row>
      <xdr:rowOff>0</xdr:rowOff>
    </xdr:from>
    <xdr:ext cx="219075" cy="285750"/>
    <xdr:sp macro="" textlink="">
      <xdr:nvSpPr>
        <xdr:cNvPr id="491" name="Text Box 23">
          <a:extLst>
            <a:ext uri="{FF2B5EF4-FFF2-40B4-BE49-F238E27FC236}">
              <a16:creationId xmlns:a16="http://schemas.microsoft.com/office/drawing/2014/main" id="{00000000-0008-0000-0200-0000EB010000}"/>
            </a:ext>
          </a:extLst>
        </xdr:cNvPr>
        <xdr:cNvSpPr txBox="1">
          <a:spLocks noChangeArrowheads="1"/>
        </xdr:cNvSpPr>
      </xdr:nvSpPr>
      <xdr:spPr bwMode="auto">
        <a:xfrm>
          <a:off x="2581275" y="18478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11</xdr:row>
      <xdr:rowOff>0</xdr:rowOff>
    </xdr:from>
    <xdr:ext cx="219075" cy="285750"/>
    <xdr:sp macro="" textlink="">
      <xdr:nvSpPr>
        <xdr:cNvPr id="492" name="Text Box 23">
          <a:extLst>
            <a:ext uri="{FF2B5EF4-FFF2-40B4-BE49-F238E27FC236}">
              <a16:creationId xmlns:a16="http://schemas.microsoft.com/office/drawing/2014/main" id="{00000000-0008-0000-0200-0000EC010000}"/>
            </a:ext>
          </a:extLst>
        </xdr:cNvPr>
        <xdr:cNvSpPr txBox="1">
          <a:spLocks noChangeArrowheads="1"/>
        </xdr:cNvSpPr>
      </xdr:nvSpPr>
      <xdr:spPr bwMode="auto">
        <a:xfrm>
          <a:off x="2581275" y="18478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11</xdr:row>
      <xdr:rowOff>0</xdr:rowOff>
    </xdr:from>
    <xdr:ext cx="219075" cy="285750"/>
    <xdr:sp macro="" textlink="">
      <xdr:nvSpPr>
        <xdr:cNvPr id="538" name="Text Box 23">
          <a:extLst>
            <a:ext uri="{FF2B5EF4-FFF2-40B4-BE49-F238E27FC236}">
              <a16:creationId xmlns:a16="http://schemas.microsoft.com/office/drawing/2014/main" id="{00000000-0008-0000-0200-00001A020000}"/>
            </a:ext>
          </a:extLst>
        </xdr:cNvPr>
        <xdr:cNvSpPr txBox="1">
          <a:spLocks noChangeArrowheads="1"/>
        </xdr:cNvSpPr>
      </xdr:nvSpPr>
      <xdr:spPr bwMode="auto">
        <a:xfrm>
          <a:off x="2581275" y="18478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11</xdr:row>
      <xdr:rowOff>0</xdr:rowOff>
    </xdr:from>
    <xdr:ext cx="219075" cy="285750"/>
    <xdr:sp macro="" textlink="">
      <xdr:nvSpPr>
        <xdr:cNvPr id="539" name="Text Box 23">
          <a:extLst>
            <a:ext uri="{FF2B5EF4-FFF2-40B4-BE49-F238E27FC236}">
              <a16:creationId xmlns:a16="http://schemas.microsoft.com/office/drawing/2014/main" id="{00000000-0008-0000-0200-00001B020000}"/>
            </a:ext>
          </a:extLst>
        </xdr:cNvPr>
        <xdr:cNvSpPr txBox="1">
          <a:spLocks noChangeArrowheads="1"/>
        </xdr:cNvSpPr>
      </xdr:nvSpPr>
      <xdr:spPr bwMode="auto">
        <a:xfrm>
          <a:off x="2581275" y="18478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11</xdr:row>
      <xdr:rowOff>0</xdr:rowOff>
    </xdr:from>
    <xdr:ext cx="219075" cy="285750"/>
    <xdr:sp macro="" textlink="">
      <xdr:nvSpPr>
        <xdr:cNvPr id="540" name="Text Box 23">
          <a:extLst>
            <a:ext uri="{FF2B5EF4-FFF2-40B4-BE49-F238E27FC236}">
              <a16:creationId xmlns:a16="http://schemas.microsoft.com/office/drawing/2014/main" id="{00000000-0008-0000-0200-00001C020000}"/>
            </a:ext>
          </a:extLst>
        </xdr:cNvPr>
        <xdr:cNvSpPr txBox="1">
          <a:spLocks noChangeArrowheads="1"/>
        </xdr:cNvSpPr>
      </xdr:nvSpPr>
      <xdr:spPr bwMode="auto">
        <a:xfrm>
          <a:off x="2581275" y="18478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14</xdr:col>
      <xdr:colOff>0</xdr:colOff>
      <xdr:row>11</xdr:row>
      <xdr:rowOff>0</xdr:rowOff>
    </xdr:from>
    <xdr:ext cx="219075" cy="285750"/>
    <xdr:sp macro="" textlink="">
      <xdr:nvSpPr>
        <xdr:cNvPr id="669" name="Text Box 23">
          <a:extLst>
            <a:ext uri="{FF2B5EF4-FFF2-40B4-BE49-F238E27FC236}">
              <a16:creationId xmlns:a16="http://schemas.microsoft.com/office/drawing/2014/main" id="{00000000-0008-0000-0200-00009D020000}"/>
            </a:ext>
          </a:extLst>
        </xdr:cNvPr>
        <xdr:cNvSpPr txBox="1">
          <a:spLocks noChangeArrowheads="1"/>
        </xdr:cNvSpPr>
      </xdr:nvSpPr>
      <xdr:spPr bwMode="auto">
        <a:xfrm>
          <a:off x="16548100" y="2501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14</xdr:col>
      <xdr:colOff>0</xdr:colOff>
      <xdr:row>11</xdr:row>
      <xdr:rowOff>0</xdr:rowOff>
    </xdr:from>
    <xdr:ext cx="219075" cy="285750"/>
    <xdr:sp macro="" textlink="">
      <xdr:nvSpPr>
        <xdr:cNvPr id="670" name="Text Box 23">
          <a:extLst>
            <a:ext uri="{FF2B5EF4-FFF2-40B4-BE49-F238E27FC236}">
              <a16:creationId xmlns:a16="http://schemas.microsoft.com/office/drawing/2014/main" id="{00000000-0008-0000-0200-00009E020000}"/>
            </a:ext>
          </a:extLst>
        </xdr:cNvPr>
        <xdr:cNvSpPr txBox="1">
          <a:spLocks noChangeArrowheads="1"/>
        </xdr:cNvSpPr>
      </xdr:nvSpPr>
      <xdr:spPr bwMode="auto">
        <a:xfrm>
          <a:off x="16548100" y="2501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14</xdr:col>
      <xdr:colOff>0</xdr:colOff>
      <xdr:row>11</xdr:row>
      <xdr:rowOff>0</xdr:rowOff>
    </xdr:from>
    <xdr:ext cx="219075" cy="285750"/>
    <xdr:sp macro="" textlink="">
      <xdr:nvSpPr>
        <xdr:cNvPr id="671" name="Text Box 23">
          <a:extLst>
            <a:ext uri="{FF2B5EF4-FFF2-40B4-BE49-F238E27FC236}">
              <a16:creationId xmlns:a16="http://schemas.microsoft.com/office/drawing/2014/main" id="{00000000-0008-0000-0200-00009F020000}"/>
            </a:ext>
          </a:extLst>
        </xdr:cNvPr>
        <xdr:cNvSpPr txBox="1">
          <a:spLocks noChangeArrowheads="1"/>
        </xdr:cNvSpPr>
      </xdr:nvSpPr>
      <xdr:spPr bwMode="auto">
        <a:xfrm>
          <a:off x="16548100" y="25019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14</xdr:col>
      <xdr:colOff>0</xdr:colOff>
      <xdr:row>11</xdr:row>
      <xdr:rowOff>0</xdr:rowOff>
    </xdr:from>
    <xdr:ext cx="888206" cy="264560"/>
    <xdr:sp macro="" textlink="">
      <xdr:nvSpPr>
        <xdr:cNvPr id="677" name="Text Box 23">
          <a:extLst>
            <a:ext uri="{FF2B5EF4-FFF2-40B4-BE49-F238E27FC236}">
              <a16:creationId xmlns:a16="http://schemas.microsoft.com/office/drawing/2014/main" id="{00000000-0008-0000-0200-0000A5020000}"/>
            </a:ext>
          </a:extLst>
        </xdr:cNvPr>
        <xdr:cNvSpPr txBox="1">
          <a:spLocks noChangeArrowheads="1"/>
        </xdr:cNvSpPr>
      </xdr:nvSpPr>
      <xdr:spPr bwMode="auto">
        <a:xfrm flipH="1">
          <a:off x="16548100" y="2501900"/>
          <a:ext cx="888206" cy="264560"/>
        </a:xfrm>
        <a:prstGeom prst="rect">
          <a:avLst/>
        </a:prstGeom>
        <a:noFill/>
        <a:ln w="9525">
          <a:noFill/>
          <a:miter lim="800000"/>
          <a:headEnd/>
          <a:tailEnd/>
        </a:ln>
      </xdr:spPr>
      <xdr:txBody>
        <a:bodyPr wrap="squar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16</xdr:col>
      <xdr:colOff>345281</xdr:colOff>
      <xdr:row>10</xdr:row>
      <xdr:rowOff>95250</xdr:rowOff>
    </xdr:from>
    <xdr:ext cx="219075" cy="285750"/>
    <xdr:sp macro="" textlink="">
      <xdr:nvSpPr>
        <xdr:cNvPr id="678" name="Text Box 23">
          <a:extLst>
            <a:ext uri="{FF2B5EF4-FFF2-40B4-BE49-F238E27FC236}">
              <a16:creationId xmlns:a16="http://schemas.microsoft.com/office/drawing/2014/main" id="{00000000-0008-0000-0200-0000A6020000}"/>
            </a:ext>
          </a:extLst>
        </xdr:cNvPr>
        <xdr:cNvSpPr txBox="1">
          <a:spLocks noChangeArrowheads="1"/>
        </xdr:cNvSpPr>
      </xdr:nvSpPr>
      <xdr:spPr bwMode="auto">
        <a:xfrm>
          <a:off x="16893381" y="226695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12</xdr:row>
      <xdr:rowOff>0</xdr:rowOff>
    </xdr:from>
    <xdr:ext cx="219075" cy="285750"/>
    <xdr:sp macro="" textlink="">
      <xdr:nvSpPr>
        <xdr:cNvPr id="1874" name="Text Box 23">
          <a:extLst>
            <a:ext uri="{FF2B5EF4-FFF2-40B4-BE49-F238E27FC236}">
              <a16:creationId xmlns:a16="http://schemas.microsoft.com/office/drawing/2014/main" id="{FCC2F50D-4419-9C42-87A7-D55B2A2A99C9}"/>
            </a:ext>
          </a:extLst>
        </xdr:cNvPr>
        <xdr:cNvSpPr txBox="1">
          <a:spLocks noChangeArrowheads="1"/>
        </xdr:cNvSpPr>
      </xdr:nvSpPr>
      <xdr:spPr bwMode="auto">
        <a:xfrm>
          <a:off x="4959350" y="24288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12</xdr:row>
      <xdr:rowOff>0</xdr:rowOff>
    </xdr:from>
    <xdr:ext cx="219075" cy="285750"/>
    <xdr:sp macro="" textlink="">
      <xdr:nvSpPr>
        <xdr:cNvPr id="1875" name="Text Box 23">
          <a:extLst>
            <a:ext uri="{FF2B5EF4-FFF2-40B4-BE49-F238E27FC236}">
              <a16:creationId xmlns:a16="http://schemas.microsoft.com/office/drawing/2014/main" id="{8FE707CE-44A3-724D-9BB0-E753FF8517C4}"/>
            </a:ext>
          </a:extLst>
        </xdr:cNvPr>
        <xdr:cNvSpPr txBox="1">
          <a:spLocks noChangeArrowheads="1"/>
        </xdr:cNvSpPr>
      </xdr:nvSpPr>
      <xdr:spPr bwMode="auto">
        <a:xfrm>
          <a:off x="4959350" y="24288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12</xdr:row>
      <xdr:rowOff>0</xdr:rowOff>
    </xdr:from>
    <xdr:ext cx="219075" cy="285750"/>
    <xdr:sp macro="" textlink="">
      <xdr:nvSpPr>
        <xdr:cNvPr id="1876" name="Text Box 23">
          <a:extLst>
            <a:ext uri="{FF2B5EF4-FFF2-40B4-BE49-F238E27FC236}">
              <a16:creationId xmlns:a16="http://schemas.microsoft.com/office/drawing/2014/main" id="{5B61544B-2AC8-E244-B2A9-62EFFA2E8971}"/>
            </a:ext>
          </a:extLst>
        </xdr:cNvPr>
        <xdr:cNvSpPr txBox="1">
          <a:spLocks noChangeArrowheads="1"/>
        </xdr:cNvSpPr>
      </xdr:nvSpPr>
      <xdr:spPr bwMode="auto">
        <a:xfrm>
          <a:off x="4959350" y="24288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12</xdr:row>
      <xdr:rowOff>0</xdr:rowOff>
    </xdr:from>
    <xdr:ext cx="219075" cy="285750"/>
    <xdr:sp macro="" textlink="">
      <xdr:nvSpPr>
        <xdr:cNvPr id="1877" name="Text Box 23">
          <a:extLst>
            <a:ext uri="{FF2B5EF4-FFF2-40B4-BE49-F238E27FC236}">
              <a16:creationId xmlns:a16="http://schemas.microsoft.com/office/drawing/2014/main" id="{0CC239E3-D78D-264C-9783-68617454C504}"/>
            </a:ext>
          </a:extLst>
        </xdr:cNvPr>
        <xdr:cNvSpPr txBox="1">
          <a:spLocks noChangeArrowheads="1"/>
        </xdr:cNvSpPr>
      </xdr:nvSpPr>
      <xdr:spPr bwMode="auto">
        <a:xfrm>
          <a:off x="4959350" y="24288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12</xdr:row>
      <xdr:rowOff>0</xdr:rowOff>
    </xdr:from>
    <xdr:ext cx="219075" cy="285750"/>
    <xdr:sp macro="" textlink="">
      <xdr:nvSpPr>
        <xdr:cNvPr id="1878" name="Text Box 23">
          <a:extLst>
            <a:ext uri="{FF2B5EF4-FFF2-40B4-BE49-F238E27FC236}">
              <a16:creationId xmlns:a16="http://schemas.microsoft.com/office/drawing/2014/main" id="{D3E2C870-ACFA-9346-8D1B-242B6F97A72A}"/>
            </a:ext>
          </a:extLst>
        </xdr:cNvPr>
        <xdr:cNvSpPr txBox="1">
          <a:spLocks noChangeArrowheads="1"/>
        </xdr:cNvSpPr>
      </xdr:nvSpPr>
      <xdr:spPr bwMode="auto">
        <a:xfrm>
          <a:off x="4959350" y="24288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12</xdr:row>
      <xdr:rowOff>0</xdr:rowOff>
    </xdr:from>
    <xdr:ext cx="219075" cy="285750"/>
    <xdr:sp macro="" textlink="">
      <xdr:nvSpPr>
        <xdr:cNvPr id="1879" name="Text Box 23">
          <a:extLst>
            <a:ext uri="{FF2B5EF4-FFF2-40B4-BE49-F238E27FC236}">
              <a16:creationId xmlns:a16="http://schemas.microsoft.com/office/drawing/2014/main" id="{12E7513B-084A-A14B-8425-DC511CA10669}"/>
            </a:ext>
          </a:extLst>
        </xdr:cNvPr>
        <xdr:cNvSpPr txBox="1">
          <a:spLocks noChangeArrowheads="1"/>
        </xdr:cNvSpPr>
      </xdr:nvSpPr>
      <xdr:spPr bwMode="auto">
        <a:xfrm>
          <a:off x="4959350" y="24288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5</xdr:row>
      <xdr:rowOff>0</xdr:rowOff>
    </xdr:from>
    <xdr:ext cx="219075" cy="285750"/>
    <xdr:sp macro="" textlink="">
      <xdr:nvSpPr>
        <xdr:cNvPr id="2" name="Text Box 23">
          <a:extLst>
            <a:ext uri="{FF2B5EF4-FFF2-40B4-BE49-F238E27FC236}">
              <a16:creationId xmlns:a16="http://schemas.microsoft.com/office/drawing/2014/main" id="{C7A14870-D787-4E82-BF6B-3376C1F9E390}"/>
            </a:ext>
          </a:extLst>
        </xdr:cNvPr>
        <xdr:cNvSpPr txBox="1">
          <a:spLocks noChangeArrowheads="1"/>
        </xdr:cNvSpPr>
      </xdr:nvSpPr>
      <xdr:spPr bwMode="auto">
        <a:xfrm>
          <a:off x="3248025" y="26955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5</xdr:row>
      <xdr:rowOff>0</xdr:rowOff>
    </xdr:from>
    <xdr:ext cx="219075" cy="285750"/>
    <xdr:sp macro="" textlink="">
      <xdr:nvSpPr>
        <xdr:cNvPr id="3" name="Text Box 23">
          <a:extLst>
            <a:ext uri="{FF2B5EF4-FFF2-40B4-BE49-F238E27FC236}">
              <a16:creationId xmlns:a16="http://schemas.microsoft.com/office/drawing/2014/main" id="{111EFA13-6CF6-4A48-B111-24C03EABF61A}"/>
            </a:ext>
          </a:extLst>
        </xdr:cNvPr>
        <xdr:cNvSpPr txBox="1">
          <a:spLocks noChangeArrowheads="1"/>
        </xdr:cNvSpPr>
      </xdr:nvSpPr>
      <xdr:spPr bwMode="auto">
        <a:xfrm>
          <a:off x="3248025" y="26955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5</xdr:row>
      <xdr:rowOff>0</xdr:rowOff>
    </xdr:from>
    <xdr:ext cx="219075" cy="285750"/>
    <xdr:sp macro="" textlink="">
      <xdr:nvSpPr>
        <xdr:cNvPr id="4" name="Text Box 23">
          <a:extLst>
            <a:ext uri="{FF2B5EF4-FFF2-40B4-BE49-F238E27FC236}">
              <a16:creationId xmlns:a16="http://schemas.microsoft.com/office/drawing/2014/main" id="{293B373A-7C6D-4D97-B1FD-CFF5E2522741}"/>
            </a:ext>
          </a:extLst>
        </xdr:cNvPr>
        <xdr:cNvSpPr txBox="1">
          <a:spLocks noChangeArrowheads="1"/>
        </xdr:cNvSpPr>
      </xdr:nvSpPr>
      <xdr:spPr bwMode="auto">
        <a:xfrm>
          <a:off x="3248025" y="26955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5</xdr:row>
      <xdr:rowOff>0</xdr:rowOff>
    </xdr:from>
    <xdr:ext cx="219075" cy="285750"/>
    <xdr:sp macro="" textlink="">
      <xdr:nvSpPr>
        <xdr:cNvPr id="5" name="Text Box 23">
          <a:extLst>
            <a:ext uri="{FF2B5EF4-FFF2-40B4-BE49-F238E27FC236}">
              <a16:creationId xmlns:a16="http://schemas.microsoft.com/office/drawing/2014/main" id="{BB902D0B-1F68-4A5D-B219-210BF6B64C0C}"/>
            </a:ext>
          </a:extLst>
        </xdr:cNvPr>
        <xdr:cNvSpPr txBox="1">
          <a:spLocks noChangeArrowheads="1"/>
        </xdr:cNvSpPr>
      </xdr:nvSpPr>
      <xdr:spPr bwMode="auto">
        <a:xfrm>
          <a:off x="3248025" y="26955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5</xdr:row>
      <xdr:rowOff>0</xdr:rowOff>
    </xdr:from>
    <xdr:ext cx="219075" cy="285750"/>
    <xdr:sp macro="" textlink="">
      <xdr:nvSpPr>
        <xdr:cNvPr id="6" name="Text Box 23">
          <a:extLst>
            <a:ext uri="{FF2B5EF4-FFF2-40B4-BE49-F238E27FC236}">
              <a16:creationId xmlns:a16="http://schemas.microsoft.com/office/drawing/2014/main" id="{6C0C29D1-3D16-4D14-9764-C02ADD8F45AB}"/>
            </a:ext>
          </a:extLst>
        </xdr:cNvPr>
        <xdr:cNvSpPr txBox="1">
          <a:spLocks noChangeArrowheads="1"/>
        </xdr:cNvSpPr>
      </xdr:nvSpPr>
      <xdr:spPr bwMode="auto">
        <a:xfrm>
          <a:off x="3248025" y="26955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5</xdr:row>
      <xdr:rowOff>0</xdr:rowOff>
    </xdr:from>
    <xdr:ext cx="219075" cy="285750"/>
    <xdr:sp macro="" textlink="">
      <xdr:nvSpPr>
        <xdr:cNvPr id="7" name="Text Box 23">
          <a:extLst>
            <a:ext uri="{FF2B5EF4-FFF2-40B4-BE49-F238E27FC236}">
              <a16:creationId xmlns:a16="http://schemas.microsoft.com/office/drawing/2014/main" id="{0179E492-EF22-4F54-BE2A-A0028DE63A33}"/>
            </a:ext>
          </a:extLst>
        </xdr:cNvPr>
        <xdr:cNvSpPr txBox="1">
          <a:spLocks noChangeArrowheads="1"/>
        </xdr:cNvSpPr>
      </xdr:nvSpPr>
      <xdr:spPr bwMode="auto">
        <a:xfrm>
          <a:off x="3248025" y="26955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5</xdr:row>
      <xdr:rowOff>0</xdr:rowOff>
    </xdr:from>
    <xdr:ext cx="219075" cy="285750"/>
    <xdr:sp macro="" textlink="">
      <xdr:nvSpPr>
        <xdr:cNvPr id="8" name="Text Box 23">
          <a:extLst>
            <a:ext uri="{FF2B5EF4-FFF2-40B4-BE49-F238E27FC236}">
              <a16:creationId xmlns:a16="http://schemas.microsoft.com/office/drawing/2014/main" id="{52EEE41B-8D04-4984-B805-85DD3B35BB23}"/>
            </a:ext>
          </a:extLst>
        </xdr:cNvPr>
        <xdr:cNvSpPr txBox="1">
          <a:spLocks noChangeArrowheads="1"/>
        </xdr:cNvSpPr>
      </xdr:nvSpPr>
      <xdr:spPr bwMode="auto">
        <a:xfrm>
          <a:off x="3248025" y="2695575"/>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6</xdr:row>
      <xdr:rowOff>0</xdr:rowOff>
    </xdr:from>
    <xdr:ext cx="219075" cy="285750"/>
    <xdr:sp macro="" textlink="">
      <xdr:nvSpPr>
        <xdr:cNvPr id="9" name="Text Box 23">
          <a:extLst>
            <a:ext uri="{FF2B5EF4-FFF2-40B4-BE49-F238E27FC236}">
              <a16:creationId xmlns:a16="http://schemas.microsoft.com/office/drawing/2014/main" id="{4D3B68C8-3C95-4F02-ACE3-056889AA318D}"/>
            </a:ext>
          </a:extLst>
        </xdr:cNvPr>
        <xdr:cNvSpPr txBox="1">
          <a:spLocks noChangeArrowheads="1"/>
        </xdr:cNvSpPr>
      </xdr:nvSpPr>
      <xdr:spPr bwMode="auto">
        <a:xfrm>
          <a:off x="3248025" y="2857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6</xdr:row>
      <xdr:rowOff>0</xdr:rowOff>
    </xdr:from>
    <xdr:ext cx="219075" cy="285750"/>
    <xdr:sp macro="" textlink="">
      <xdr:nvSpPr>
        <xdr:cNvPr id="10" name="Text Box 23">
          <a:extLst>
            <a:ext uri="{FF2B5EF4-FFF2-40B4-BE49-F238E27FC236}">
              <a16:creationId xmlns:a16="http://schemas.microsoft.com/office/drawing/2014/main" id="{61AD179C-969E-4926-AC70-2D1D2225F398}"/>
            </a:ext>
          </a:extLst>
        </xdr:cNvPr>
        <xdr:cNvSpPr txBox="1">
          <a:spLocks noChangeArrowheads="1"/>
        </xdr:cNvSpPr>
      </xdr:nvSpPr>
      <xdr:spPr bwMode="auto">
        <a:xfrm>
          <a:off x="3248025" y="2857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6</xdr:row>
      <xdr:rowOff>0</xdr:rowOff>
    </xdr:from>
    <xdr:ext cx="219075" cy="285750"/>
    <xdr:sp macro="" textlink="">
      <xdr:nvSpPr>
        <xdr:cNvPr id="11" name="Text Box 23">
          <a:extLst>
            <a:ext uri="{FF2B5EF4-FFF2-40B4-BE49-F238E27FC236}">
              <a16:creationId xmlns:a16="http://schemas.microsoft.com/office/drawing/2014/main" id="{5A8F9454-72DD-4688-8160-46E07ECF10A7}"/>
            </a:ext>
          </a:extLst>
        </xdr:cNvPr>
        <xdr:cNvSpPr txBox="1">
          <a:spLocks noChangeArrowheads="1"/>
        </xdr:cNvSpPr>
      </xdr:nvSpPr>
      <xdr:spPr bwMode="auto">
        <a:xfrm>
          <a:off x="3248025" y="2857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6</xdr:row>
      <xdr:rowOff>0</xdr:rowOff>
    </xdr:from>
    <xdr:ext cx="219075" cy="285750"/>
    <xdr:sp macro="" textlink="">
      <xdr:nvSpPr>
        <xdr:cNvPr id="12" name="Text Box 23">
          <a:extLst>
            <a:ext uri="{FF2B5EF4-FFF2-40B4-BE49-F238E27FC236}">
              <a16:creationId xmlns:a16="http://schemas.microsoft.com/office/drawing/2014/main" id="{87B97046-D745-4A94-A695-65D140697A25}"/>
            </a:ext>
          </a:extLst>
        </xdr:cNvPr>
        <xdr:cNvSpPr txBox="1">
          <a:spLocks noChangeArrowheads="1"/>
        </xdr:cNvSpPr>
      </xdr:nvSpPr>
      <xdr:spPr bwMode="auto">
        <a:xfrm>
          <a:off x="3248025" y="2857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6</xdr:row>
      <xdr:rowOff>0</xdr:rowOff>
    </xdr:from>
    <xdr:ext cx="219075" cy="285750"/>
    <xdr:sp macro="" textlink="">
      <xdr:nvSpPr>
        <xdr:cNvPr id="13" name="Text Box 23">
          <a:extLst>
            <a:ext uri="{FF2B5EF4-FFF2-40B4-BE49-F238E27FC236}">
              <a16:creationId xmlns:a16="http://schemas.microsoft.com/office/drawing/2014/main" id="{246B794C-F253-410F-8FDD-EB9439206B12}"/>
            </a:ext>
          </a:extLst>
        </xdr:cNvPr>
        <xdr:cNvSpPr txBox="1">
          <a:spLocks noChangeArrowheads="1"/>
        </xdr:cNvSpPr>
      </xdr:nvSpPr>
      <xdr:spPr bwMode="auto">
        <a:xfrm>
          <a:off x="3248025" y="2857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oneCellAnchor>
    <xdr:from>
      <xdr:col>1</xdr:col>
      <xdr:colOff>0</xdr:colOff>
      <xdr:row>6</xdr:row>
      <xdr:rowOff>0</xdr:rowOff>
    </xdr:from>
    <xdr:ext cx="219075" cy="285750"/>
    <xdr:sp macro="" textlink="">
      <xdr:nvSpPr>
        <xdr:cNvPr id="14" name="Text Box 23">
          <a:extLst>
            <a:ext uri="{FF2B5EF4-FFF2-40B4-BE49-F238E27FC236}">
              <a16:creationId xmlns:a16="http://schemas.microsoft.com/office/drawing/2014/main" id="{FFF9EF49-768B-455D-9629-93093CD26376}"/>
            </a:ext>
          </a:extLst>
        </xdr:cNvPr>
        <xdr:cNvSpPr txBox="1">
          <a:spLocks noChangeArrowheads="1"/>
        </xdr:cNvSpPr>
      </xdr:nvSpPr>
      <xdr:spPr bwMode="auto">
        <a:xfrm>
          <a:off x="3248025" y="2857500"/>
          <a:ext cx="219075" cy="285750"/>
        </a:xfrm>
        <a:prstGeom prst="rect">
          <a:avLst/>
        </a:prstGeom>
        <a:noFill/>
        <a:ln w="9525">
          <a:noFill/>
          <a:miter lim="800000"/>
          <a:headEnd/>
          <a:tailEnd/>
        </a:ln>
      </xdr:spPr>
      <xdr:txBody>
        <a:bodyPr wrap="none" lIns="91440" tIns="45720" rIns="91440" bIns="45720" anchor="t" upright="1">
          <a:spAutoFit/>
        </a:bodyPr>
        <a:lstStyle/>
        <a:p>
          <a:pPr algn="l" rtl="0">
            <a:defRPr sz="1000"/>
          </a:pPr>
          <a:r>
            <a:rPr lang="es-CO" sz="1100" b="0" i="0" strike="noStrike">
              <a:solidFill>
                <a:srgbClr val="000000"/>
              </a:solidFill>
              <a:latin typeface="Calibri"/>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0"/>
  <sheetViews>
    <sheetView topLeftCell="B25" workbookViewId="0">
      <selection activeCell="C41" sqref="C41"/>
    </sheetView>
  </sheetViews>
  <sheetFormatPr baseColWidth="10" defaultColWidth="11.42578125" defaultRowHeight="12.75"/>
  <cols>
    <col min="1" max="1" width="56" style="9" customWidth="1"/>
    <col min="2" max="2" width="10" style="12" customWidth="1"/>
    <col min="3" max="3" width="12.28515625" style="9" customWidth="1"/>
    <col min="4" max="4" width="12.42578125" style="9" customWidth="1"/>
    <col min="5" max="5" width="14.7109375" style="9" customWidth="1"/>
    <col min="6" max="6" width="11.7109375" style="9" customWidth="1"/>
    <col min="7" max="7" width="14.42578125" style="9" customWidth="1"/>
    <col min="8" max="8" width="11.42578125" style="9" customWidth="1"/>
    <col min="9" max="9" width="15.42578125" style="9" customWidth="1"/>
    <col min="10" max="10" width="11.140625" style="9" customWidth="1"/>
    <col min="11" max="11" width="12.28515625" style="9" customWidth="1"/>
    <col min="12" max="12" width="7.7109375" style="9" customWidth="1"/>
    <col min="13" max="13" width="15.28515625" style="9" customWidth="1"/>
    <col min="14" max="14" width="11.28515625" style="16" customWidth="1"/>
    <col min="15" max="16" width="9.42578125" style="16" hidden="1" customWidth="1"/>
    <col min="17" max="17" width="10" style="16" hidden="1" customWidth="1"/>
    <col min="18" max="18" width="14.42578125" style="16" customWidth="1"/>
    <col min="19" max="19" width="13.140625" style="9" bestFit="1" customWidth="1"/>
    <col min="20" max="16384" width="11.42578125" style="9"/>
  </cols>
  <sheetData>
    <row r="1" spans="1:18" ht="12.75" customHeight="1">
      <c r="A1" s="111" t="s">
        <v>0</v>
      </c>
      <c r="B1" s="111"/>
      <c r="C1" s="111"/>
      <c r="D1" s="111"/>
      <c r="E1" s="111"/>
      <c r="F1" s="111"/>
      <c r="G1" s="111"/>
      <c r="H1" s="111"/>
      <c r="I1" s="111"/>
      <c r="J1" s="111"/>
      <c r="K1" s="111"/>
      <c r="L1" s="111"/>
      <c r="M1" s="111"/>
      <c r="N1" s="111"/>
      <c r="O1" s="111"/>
      <c r="P1" s="111"/>
      <c r="Q1" s="111"/>
      <c r="R1" s="111"/>
    </row>
    <row r="2" spans="1:18" ht="12.75" customHeight="1">
      <c r="A2" s="111"/>
      <c r="B2" s="111"/>
      <c r="C2" s="111"/>
      <c r="D2" s="111"/>
      <c r="E2" s="111"/>
      <c r="F2" s="111"/>
      <c r="G2" s="111"/>
      <c r="H2" s="111"/>
      <c r="I2" s="111"/>
      <c r="J2" s="111"/>
      <c r="K2" s="111"/>
      <c r="L2" s="111"/>
      <c r="M2" s="111"/>
      <c r="N2" s="111"/>
      <c r="O2" s="111"/>
      <c r="P2" s="111"/>
      <c r="Q2" s="111"/>
      <c r="R2" s="111"/>
    </row>
    <row r="3" spans="1:18" ht="12.75" customHeight="1">
      <c r="A3" s="111"/>
      <c r="B3" s="111"/>
      <c r="C3" s="111"/>
      <c r="D3" s="111"/>
      <c r="E3" s="111"/>
      <c r="F3" s="111"/>
      <c r="G3" s="111"/>
      <c r="H3" s="111"/>
      <c r="I3" s="111"/>
      <c r="J3" s="111"/>
      <c r="K3" s="111"/>
      <c r="L3" s="111"/>
      <c r="M3" s="111"/>
      <c r="N3" s="111"/>
      <c r="O3" s="111"/>
      <c r="P3" s="111"/>
      <c r="Q3" s="111"/>
      <c r="R3" s="111"/>
    </row>
    <row r="4" spans="1:18" ht="12.75" customHeight="1">
      <c r="A4" s="111"/>
      <c r="B4" s="111"/>
      <c r="C4" s="111"/>
      <c r="D4" s="111"/>
      <c r="E4" s="111"/>
      <c r="F4" s="111"/>
      <c r="G4" s="111"/>
      <c r="H4" s="111"/>
      <c r="I4" s="111"/>
      <c r="J4" s="111"/>
      <c r="K4" s="111"/>
      <c r="L4" s="111"/>
      <c r="M4" s="111"/>
      <c r="N4" s="111"/>
      <c r="O4" s="111"/>
      <c r="P4" s="111"/>
      <c r="Q4" s="111"/>
      <c r="R4" s="111"/>
    </row>
    <row r="5" spans="1:18">
      <c r="A5" s="112" t="s">
        <v>1</v>
      </c>
      <c r="B5" s="112"/>
      <c r="C5" s="112"/>
      <c r="D5" s="112"/>
      <c r="E5" s="113" t="s">
        <v>2</v>
      </c>
      <c r="F5" s="113"/>
      <c r="G5" s="113"/>
      <c r="H5" s="113"/>
      <c r="I5" s="113"/>
      <c r="J5" s="113"/>
      <c r="K5" s="113"/>
      <c r="L5" s="113"/>
      <c r="M5" s="113"/>
      <c r="N5" s="113"/>
      <c r="O5" s="113"/>
      <c r="P5" s="113"/>
      <c r="Q5" s="113"/>
      <c r="R5" s="113"/>
    </row>
    <row r="6" spans="1:18">
      <c r="A6" s="112"/>
      <c r="B6" s="112"/>
      <c r="C6" s="112"/>
      <c r="D6" s="112"/>
      <c r="E6" s="113" t="s">
        <v>3</v>
      </c>
      <c r="F6" s="113"/>
      <c r="G6" s="113"/>
      <c r="H6" s="113"/>
      <c r="I6" s="113"/>
      <c r="J6" s="113"/>
      <c r="K6" s="113"/>
      <c r="L6" s="113"/>
      <c r="M6" s="113"/>
      <c r="N6" s="113"/>
      <c r="O6" s="113"/>
      <c r="P6" s="113"/>
      <c r="Q6" s="113"/>
      <c r="R6" s="113"/>
    </row>
    <row r="7" spans="1:18" ht="27.75" customHeight="1">
      <c r="A7" s="110" t="s">
        <v>4</v>
      </c>
      <c r="B7" s="110" t="s">
        <v>5</v>
      </c>
      <c r="C7" s="110" t="s">
        <v>6</v>
      </c>
      <c r="D7" s="105" t="s">
        <v>7</v>
      </c>
      <c r="E7" s="105"/>
      <c r="F7" s="105" t="s">
        <v>8</v>
      </c>
      <c r="G7" s="105"/>
      <c r="H7" s="114" t="s">
        <v>9</v>
      </c>
      <c r="I7" s="114"/>
      <c r="J7" s="106" t="s">
        <v>10</v>
      </c>
      <c r="K7" s="107"/>
      <c r="L7" s="114" t="s">
        <v>11</v>
      </c>
      <c r="M7" s="114"/>
      <c r="N7" s="101" t="s">
        <v>12</v>
      </c>
      <c r="O7" s="115" t="s">
        <v>13</v>
      </c>
      <c r="P7" s="116"/>
      <c r="Q7" s="117"/>
      <c r="R7" s="101" t="s">
        <v>14</v>
      </c>
    </row>
    <row r="8" spans="1:18">
      <c r="A8" s="110"/>
      <c r="B8" s="110"/>
      <c r="C8" s="110"/>
      <c r="D8" s="104" t="s">
        <v>15</v>
      </c>
      <c r="E8" s="104"/>
      <c r="F8" s="104" t="s">
        <v>16</v>
      </c>
      <c r="G8" s="104"/>
      <c r="H8" s="104" t="s">
        <v>17</v>
      </c>
      <c r="I8" s="104"/>
      <c r="J8" s="108" t="s">
        <v>18</v>
      </c>
      <c r="K8" s="109"/>
      <c r="L8" s="104" t="s">
        <v>19</v>
      </c>
      <c r="M8" s="104"/>
      <c r="N8" s="102"/>
      <c r="O8" s="118"/>
      <c r="P8" s="119"/>
      <c r="Q8" s="120"/>
      <c r="R8" s="102"/>
    </row>
    <row r="9" spans="1:18">
      <c r="A9" s="110"/>
      <c r="B9" s="110"/>
      <c r="C9" s="110"/>
      <c r="D9" s="40" t="s">
        <v>20</v>
      </c>
      <c r="E9" s="40" t="s">
        <v>21</v>
      </c>
      <c r="F9" s="40" t="s">
        <v>20</v>
      </c>
      <c r="G9" s="40" t="s">
        <v>21</v>
      </c>
      <c r="H9" s="40" t="s">
        <v>20</v>
      </c>
      <c r="I9" s="40" t="s">
        <v>21</v>
      </c>
      <c r="J9" s="40" t="s">
        <v>20</v>
      </c>
      <c r="K9" s="40" t="s">
        <v>21</v>
      </c>
      <c r="L9" s="40" t="s">
        <v>20</v>
      </c>
      <c r="M9" s="40" t="s">
        <v>21</v>
      </c>
      <c r="N9" s="103"/>
      <c r="O9" s="121"/>
      <c r="P9" s="122"/>
      <c r="Q9" s="123"/>
      <c r="R9" s="103"/>
    </row>
    <row r="10" spans="1:18" s="20" customFormat="1">
      <c r="A10" s="126" t="s">
        <v>22</v>
      </c>
      <c r="B10" s="127"/>
      <c r="C10" s="128"/>
      <c r="D10" s="6"/>
      <c r="E10" s="6"/>
      <c r="F10" s="6"/>
      <c r="G10" s="6"/>
      <c r="H10" s="6"/>
      <c r="I10" s="6"/>
      <c r="J10" s="6"/>
      <c r="K10" s="6"/>
      <c r="L10" s="6"/>
      <c r="M10" s="6"/>
      <c r="N10" s="7"/>
      <c r="O10" s="25"/>
      <c r="P10" s="19"/>
      <c r="Q10" s="19"/>
      <c r="R10" s="7"/>
    </row>
    <row r="11" spans="1:18">
      <c r="A11" s="10" t="s">
        <v>23</v>
      </c>
      <c r="B11" s="11" t="s">
        <v>24</v>
      </c>
      <c r="C11" s="35">
        <v>130000</v>
      </c>
      <c r="D11" s="29">
        <f>135*1.16</f>
        <v>156.6</v>
      </c>
      <c r="E11" s="29">
        <f>+D11*C11</f>
        <v>20358000</v>
      </c>
      <c r="F11" s="10">
        <f>135*1.16</f>
        <v>156.6</v>
      </c>
      <c r="G11" s="29">
        <f>+F11*C11</f>
        <v>20358000</v>
      </c>
      <c r="H11" s="30">
        <f>8950000/C11</f>
        <v>68.84615384615384</v>
      </c>
      <c r="I11" s="29">
        <f>+H11*C11</f>
        <v>8950000</v>
      </c>
      <c r="J11" s="38">
        <v>166.87129277566541</v>
      </c>
      <c r="K11" s="37">
        <f>C11*J11</f>
        <v>21693268.060836501</v>
      </c>
      <c r="L11" s="38">
        <v>162</v>
      </c>
      <c r="M11" s="37">
        <f>C11*L11</f>
        <v>21060000</v>
      </c>
      <c r="N11" s="31">
        <f>SUM(D11+F11+H11+J11+L11)/5</f>
        <v>142.18348932436385</v>
      </c>
      <c r="R11" s="32">
        <f>+N11*C11</f>
        <v>18483853.612167299</v>
      </c>
    </row>
    <row r="12" spans="1:18">
      <c r="A12" s="10" t="s">
        <v>25</v>
      </c>
      <c r="B12" s="11" t="s">
        <v>24</v>
      </c>
      <c r="C12" s="35">
        <v>20000</v>
      </c>
      <c r="D12" s="29">
        <f>135*1.16</f>
        <v>156.6</v>
      </c>
      <c r="E12" s="29">
        <f t="shared" ref="E12:E21" si="0">+D12*C12</f>
        <v>3132000</v>
      </c>
      <c r="F12" s="10">
        <f>152*1.16</f>
        <v>176.32</v>
      </c>
      <c r="G12" s="29">
        <f t="shared" ref="G12:G21" si="1">+F12*C12</f>
        <v>3526400</v>
      </c>
      <c r="H12" s="10">
        <f>3406000/C12</f>
        <v>170.3</v>
      </c>
      <c r="I12" s="29">
        <f t="shared" ref="I12:I21" si="2">+H12*C12</f>
        <v>3406000</v>
      </c>
      <c r="J12" s="38">
        <v>166.87129277566541</v>
      </c>
      <c r="K12" s="37">
        <f t="shared" ref="K12:K21" si="3">C12*J12</f>
        <v>3337425.8555133082</v>
      </c>
      <c r="L12" s="38">
        <v>162</v>
      </c>
      <c r="M12" s="37">
        <f>C12*L12</f>
        <v>3240000</v>
      </c>
      <c r="N12" s="31">
        <f t="shared" ref="N12:N21" si="4">SUM(D12+F12+H12+J12+L12)/5</f>
        <v>166.41825855513306</v>
      </c>
      <c r="R12" s="32">
        <f>+N12*C12</f>
        <v>3328365.1711026612</v>
      </c>
    </row>
    <row r="13" spans="1:18">
      <c r="A13" s="26" t="s">
        <v>26</v>
      </c>
      <c r="B13" s="27"/>
      <c r="C13" s="36"/>
      <c r="D13" s="29"/>
      <c r="E13" s="29"/>
      <c r="F13" s="10"/>
      <c r="G13" s="29"/>
      <c r="H13" s="10"/>
      <c r="I13" s="29"/>
      <c r="J13" s="10"/>
      <c r="K13" s="37"/>
      <c r="L13" s="10"/>
      <c r="M13" s="37"/>
      <c r="N13" s="31">
        <f t="shared" si="4"/>
        <v>0</v>
      </c>
      <c r="R13" s="32"/>
    </row>
    <row r="14" spans="1:18">
      <c r="A14" s="10" t="s">
        <v>27</v>
      </c>
      <c r="B14" s="11" t="s">
        <v>24</v>
      </c>
      <c r="C14" s="35">
        <v>4000</v>
      </c>
      <c r="D14" s="29">
        <f>135*1.16</f>
        <v>156.6</v>
      </c>
      <c r="E14" s="29">
        <f t="shared" si="0"/>
        <v>626400</v>
      </c>
      <c r="F14" s="10">
        <f>310*1.16</f>
        <v>359.59999999999997</v>
      </c>
      <c r="G14" s="29">
        <f t="shared" si="1"/>
        <v>1438399.9999999998</v>
      </c>
      <c r="H14" s="10">
        <f>1114000/C14</f>
        <v>278.5</v>
      </c>
      <c r="I14" s="29">
        <f t="shared" si="2"/>
        <v>1114000</v>
      </c>
      <c r="J14" s="38">
        <v>166.87129277566541</v>
      </c>
      <c r="K14" s="37">
        <f t="shared" si="3"/>
        <v>667485.17110266164</v>
      </c>
      <c r="L14" s="38">
        <v>180</v>
      </c>
      <c r="M14" s="37">
        <f>C14*L14</f>
        <v>720000</v>
      </c>
      <c r="N14" s="31">
        <f t="shared" si="4"/>
        <v>228.31425855513308</v>
      </c>
      <c r="R14" s="32">
        <f>+N14*C14</f>
        <v>913257.03422053228</v>
      </c>
    </row>
    <row r="15" spans="1:18" s="20" customFormat="1">
      <c r="A15" s="10" t="s">
        <v>28</v>
      </c>
      <c r="B15" s="11" t="s">
        <v>24</v>
      </c>
      <c r="C15" s="35">
        <v>1000</v>
      </c>
      <c r="D15" s="29">
        <f>135*1.16</f>
        <v>156.6</v>
      </c>
      <c r="E15" s="29">
        <f t="shared" si="0"/>
        <v>156600</v>
      </c>
      <c r="F15" s="10">
        <f>470*1.16</f>
        <v>545.19999999999993</v>
      </c>
      <c r="G15" s="29">
        <f t="shared" si="1"/>
        <v>545199.99999999988</v>
      </c>
      <c r="H15" s="10">
        <f>630000/C15</f>
        <v>630</v>
      </c>
      <c r="I15" s="29">
        <f t="shared" si="2"/>
        <v>630000</v>
      </c>
      <c r="J15" s="38">
        <v>166.87129277566541</v>
      </c>
      <c r="K15" s="37">
        <f t="shared" si="3"/>
        <v>166871.29277566541</v>
      </c>
      <c r="L15" s="38">
        <v>170</v>
      </c>
      <c r="M15" s="37">
        <f>C15*L15</f>
        <v>170000</v>
      </c>
      <c r="N15" s="31">
        <f t="shared" si="4"/>
        <v>333.73425855513307</v>
      </c>
      <c r="R15" s="32">
        <f>+N15*C15</f>
        <v>333734.25855513307</v>
      </c>
    </row>
    <row r="16" spans="1:18">
      <c r="A16" s="26" t="s">
        <v>29</v>
      </c>
      <c r="B16" s="27"/>
      <c r="C16" s="35"/>
      <c r="D16" s="29"/>
      <c r="E16" s="29"/>
      <c r="F16" s="10"/>
      <c r="G16" s="29"/>
      <c r="H16" s="10"/>
      <c r="I16" s="29"/>
      <c r="J16" s="10"/>
      <c r="K16" s="37"/>
      <c r="L16" s="10"/>
      <c r="M16" s="37">
        <v>0</v>
      </c>
      <c r="N16" s="31">
        <f t="shared" si="4"/>
        <v>0</v>
      </c>
      <c r="R16" s="32"/>
    </row>
    <row r="17" spans="1:18">
      <c r="A17" s="10" t="s">
        <v>30</v>
      </c>
      <c r="B17" s="11" t="s">
        <v>24</v>
      </c>
      <c r="C17" s="35">
        <v>1000</v>
      </c>
      <c r="D17" s="29">
        <f>135*1.16</f>
        <v>156.6</v>
      </c>
      <c r="E17" s="29">
        <f t="shared" si="0"/>
        <v>156600</v>
      </c>
      <c r="F17" s="10">
        <f>470*1.16</f>
        <v>545.19999999999993</v>
      </c>
      <c r="G17" s="29">
        <f t="shared" si="1"/>
        <v>545199.99999999988</v>
      </c>
      <c r="H17" s="10">
        <f>630000/C17</f>
        <v>630</v>
      </c>
      <c r="I17" s="29">
        <f t="shared" si="2"/>
        <v>630000</v>
      </c>
      <c r="J17" s="38">
        <v>166.87129277566541</v>
      </c>
      <c r="K17" s="37">
        <f t="shared" si="3"/>
        <v>166871.29277566541</v>
      </c>
      <c r="L17" s="38">
        <v>170</v>
      </c>
      <c r="M17" s="37">
        <f>C17*L17</f>
        <v>170000</v>
      </c>
      <c r="N17" s="31">
        <f t="shared" si="4"/>
        <v>333.73425855513307</v>
      </c>
      <c r="R17" s="32">
        <f>+N17*C17</f>
        <v>333734.25855513307</v>
      </c>
    </row>
    <row r="18" spans="1:18">
      <c r="A18" s="10" t="s">
        <v>31</v>
      </c>
      <c r="B18" s="11" t="s">
        <v>24</v>
      </c>
      <c r="C18" s="35">
        <v>1000</v>
      </c>
      <c r="D18" s="29">
        <f>135*1.16</f>
        <v>156.6</v>
      </c>
      <c r="E18" s="29">
        <f t="shared" si="0"/>
        <v>156600</v>
      </c>
      <c r="F18" s="10">
        <f>470*1.16</f>
        <v>545.19999999999993</v>
      </c>
      <c r="G18" s="29">
        <f t="shared" si="1"/>
        <v>545199.99999999988</v>
      </c>
      <c r="H18" s="10">
        <f>630000/C18</f>
        <v>630</v>
      </c>
      <c r="I18" s="29">
        <f t="shared" si="2"/>
        <v>630000</v>
      </c>
      <c r="J18" s="38">
        <v>166.87129277566541</v>
      </c>
      <c r="K18" s="37">
        <f t="shared" si="3"/>
        <v>166871.29277566541</v>
      </c>
      <c r="L18" s="38">
        <v>170</v>
      </c>
      <c r="M18" s="37">
        <f>C18*L18</f>
        <v>170000</v>
      </c>
      <c r="N18" s="31">
        <f t="shared" si="4"/>
        <v>333.73425855513307</v>
      </c>
      <c r="R18" s="32">
        <f>+N18*C18</f>
        <v>333734.25855513307</v>
      </c>
    </row>
    <row r="19" spans="1:18">
      <c r="A19" s="26" t="s">
        <v>32</v>
      </c>
      <c r="B19" s="27"/>
      <c r="C19" s="35"/>
      <c r="D19" s="29"/>
      <c r="E19" s="29"/>
      <c r="F19" s="10"/>
      <c r="G19" s="29"/>
      <c r="H19" s="10"/>
      <c r="I19" s="29"/>
      <c r="J19" s="10"/>
      <c r="K19" s="37"/>
      <c r="L19" s="10"/>
      <c r="M19" s="37">
        <v>0</v>
      </c>
      <c r="N19" s="31">
        <f t="shared" si="4"/>
        <v>0</v>
      </c>
      <c r="R19" s="32"/>
    </row>
    <row r="20" spans="1:18" s="20" customFormat="1">
      <c r="A20" s="10" t="s">
        <v>23</v>
      </c>
      <c r="B20" s="11" t="s">
        <v>24</v>
      </c>
      <c r="C20" s="35">
        <v>500</v>
      </c>
      <c r="D20" s="29">
        <f>135*1.16</f>
        <v>156.6</v>
      </c>
      <c r="E20" s="29">
        <f t="shared" si="0"/>
        <v>78300</v>
      </c>
      <c r="F20" s="10">
        <f>692*1.16</f>
        <v>802.71999999999991</v>
      </c>
      <c r="G20" s="29">
        <f t="shared" si="1"/>
        <v>401359.99999999994</v>
      </c>
      <c r="H20" s="10">
        <f>540000/C20</f>
        <v>1080</v>
      </c>
      <c r="I20" s="29">
        <f t="shared" si="2"/>
        <v>540000</v>
      </c>
      <c r="J20" s="38">
        <v>166.87129277566541</v>
      </c>
      <c r="K20" s="37">
        <f t="shared" si="3"/>
        <v>83435.646387832705</v>
      </c>
      <c r="L20" s="38">
        <v>210</v>
      </c>
      <c r="M20" s="37">
        <f>C20*L20</f>
        <v>105000</v>
      </c>
      <c r="N20" s="31">
        <f t="shared" si="4"/>
        <v>483.23825855513303</v>
      </c>
      <c r="R20" s="32">
        <f>+N20*C20</f>
        <v>241619.12927756651</v>
      </c>
    </row>
    <row r="21" spans="1:18" s="20" customFormat="1" ht="15" customHeight="1">
      <c r="A21" s="10" t="s">
        <v>25</v>
      </c>
      <c r="B21" s="11" t="s">
        <v>24</v>
      </c>
      <c r="C21" s="35">
        <v>300</v>
      </c>
      <c r="D21" s="29">
        <f>135*1.16</f>
        <v>156.6</v>
      </c>
      <c r="E21" s="29">
        <f t="shared" si="0"/>
        <v>46980</v>
      </c>
      <c r="F21" s="10">
        <f>1070*1.16</f>
        <v>1241.1999999999998</v>
      </c>
      <c r="G21" s="29">
        <f t="shared" si="1"/>
        <v>372359.99999999994</v>
      </c>
      <c r="H21" s="10">
        <f>540000/C21</f>
        <v>1800</v>
      </c>
      <c r="I21" s="29">
        <f t="shared" si="2"/>
        <v>540000</v>
      </c>
      <c r="J21" s="38">
        <v>166.87129277566541</v>
      </c>
      <c r="K21" s="37">
        <f t="shared" si="3"/>
        <v>50061.38783269962</v>
      </c>
      <c r="L21" s="38">
        <v>215</v>
      </c>
      <c r="M21" s="37">
        <f>C21*L21</f>
        <v>64500</v>
      </c>
      <c r="N21" s="31">
        <f t="shared" si="4"/>
        <v>715.93425855513306</v>
      </c>
      <c r="R21" s="32">
        <f>+N21*C21</f>
        <v>214780.27756653991</v>
      </c>
    </row>
    <row r="22" spans="1:18">
      <c r="B22" s="22" t="s">
        <v>33</v>
      </c>
      <c r="C22" s="23">
        <f>SUM(C11:C21)</f>
        <v>157800</v>
      </c>
      <c r="D22" s="24"/>
      <c r="E22" s="6">
        <f>SUM(E10:E21)</f>
        <v>24711480</v>
      </c>
      <c r="F22" s="3"/>
      <c r="G22" s="6">
        <f>SUM(G10:G21)</f>
        <v>27732120</v>
      </c>
      <c r="H22" s="3"/>
      <c r="I22" s="6">
        <f>SUM(I10:I21)</f>
        <v>16440000</v>
      </c>
      <c r="J22" s="6"/>
      <c r="K22" s="6">
        <f>SUM(K11:K21)</f>
        <v>26332290</v>
      </c>
      <c r="L22" s="6"/>
      <c r="M22" s="6">
        <f>SUM(M11:M21)</f>
        <v>25699500</v>
      </c>
      <c r="N22" s="3"/>
      <c r="O22" s="14"/>
      <c r="P22" s="14"/>
      <c r="Q22" s="14"/>
      <c r="R22" s="6">
        <f>SUM(R10:R21)</f>
        <v>24183078</v>
      </c>
    </row>
    <row r="23" spans="1:18">
      <c r="B23" s="22" t="s">
        <v>34</v>
      </c>
      <c r="C23" s="23"/>
      <c r="D23" s="24"/>
      <c r="E23" s="1"/>
      <c r="F23" s="4"/>
      <c r="G23" s="1"/>
      <c r="H23" s="4"/>
      <c r="I23" s="1"/>
      <c r="J23" s="5"/>
      <c r="K23" s="6"/>
      <c r="L23" s="5"/>
      <c r="M23" s="6"/>
      <c r="N23" s="4"/>
      <c r="O23" s="14"/>
      <c r="P23" s="14"/>
      <c r="Q23" s="14"/>
      <c r="R23" s="8"/>
    </row>
    <row r="24" spans="1:18">
      <c r="B24" s="22" t="s">
        <v>35</v>
      </c>
      <c r="C24" s="23"/>
      <c r="D24" s="24"/>
      <c r="E24" s="6">
        <f>SUM(E22:E23)</f>
        <v>24711480</v>
      </c>
      <c r="F24" s="4"/>
      <c r="G24" s="6">
        <f>G22</f>
        <v>27732120</v>
      </c>
      <c r="H24" s="4"/>
      <c r="I24" s="6">
        <f>I22+I23</f>
        <v>16440000</v>
      </c>
      <c r="J24" s="21"/>
      <c r="K24" s="6">
        <f>+K22+K23</f>
        <v>26332290</v>
      </c>
      <c r="L24" s="21"/>
      <c r="M24" s="6">
        <f>+M22+M23</f>
        <v>25699500</v>
      </c>
      <c r="N24" s="4"/>
      <c r="O24" s="15"/>
      <c r="P24" s="14"/>
      <c r="Q24" s="14"/>
      <c r="R24" s="7">
        <f>R22</f>
        <v>24183078</v>
      </c>
    </row>
    <row r="25" spans="1:18">
      <c r="A25" s="124"/>
      <c r="B25" s="124"/>
      <c r="C25" s="124"/>
      <c r="D25" s="124"/>
      <c r="E25" s="124"/>
      <c r="F25" s="124"/>
      <c r="G25" s="124"/>
      <c r="H25" s="124"/>
      <c r="I25" s="124"/>
      <c r="J25" s="124"/>
      <c r="K25" s="124"/>
      <c r="L25" s="124"/>
      <c r="M25" s="124"/>
      <c r="N25" s="124"/>
      <c r="O25" s="124"/>
      <c r="P25" s="124"/>
      <c r="Q25" s="124"/>
      <c r="R25" s="125"/>
    </row>
    <row r="26" spans="1:18">
      <c r="A26" s="110" t="s">
        <v>4</v>
      </c>
      <c r="B26" s="110" t="s">
        <v>5</v>
      </c>
      <c r="C26" s="110" t="s">
        <v>6</v>
      </c>
      <c r="D26" s="105" t="s">
        <v>36</v>
      </c>
      <c r="E26" s="105"/>
      <c r="F26" s="105" t="s">
        <v>37</v>
      </c>
      <c r="G26" s="105"/>
      <c r="H26" s="105" t="s">
        <v>38</v>
      </c>
      <c r="I26" s="105"/>
      <c r="J26" s="105" t="s">
        <v>39</v>
      </c>
      <c r="K26" s="105"/>
      <c r="L26" s="106"/>
      <c r="M26" s="107"/>
      <c r="N26" s="101" t="s">
        <v>12</v>
      </c>
      <c r="O26" s="115" t="s">
        <v>13</v>
      </c>
      <c r="P26" s="116"/>
      <c r="Q26" s="117"/>
      <c r="R26" s="101" t="s">
        <v>14</v>
      </c>
    </row>
    <row r="27" spans="1:18">
      <c r="A27" s="110"/>
      <c r="B27" s="110"/>
      <c r="C27" s="110"/>
      <c r="D27" s="104" t="s">
        <v>15</v>
      </c>
      <c r="E27" s="104"/>
      <c r="F27" s="104" t="s">
        <v>16</v>
      </c>
      <c r="G27" s="104"/>
      <c r="H27" s="104" t="s">
        <v>17</v>
      </c>
      <c r="I27" s="104"/>
      <c r="J27" s="104" t="s">
        <v>18</v>
      </c>
      <c r="K27" s="104"/>
      <c r="L27" s="108"/>
      <c r="M27" s="109"/>
      <c r="N27" s="102"/>
      <c r="O27" s="118"/>
      <c r="P27" s="119"/>
      <c r="Q27" s="120"/>
      <c r="R27" s="102"/>
    </row>
    <row r="28" spans="1:18">
      <c r="A28" s="110"/>
      <c r="B28" s="110"/>
      <c r="C28" s="110"/>
      <c r="D28" s="40" t="s">
        <v>20</v>
      </c>
      <c r="E28" s="40" t="s">
        <v>21</v>
      </c>
      <c r="F28" s="40" t="s">
        <v>20</v>
      </c>
      <c r="G28" s="40" t="s">
        <v>21</v>
      </c>
      <c r="H28" s="40" t="s">
        <v>20</v>
      </c>
      <c r="I28" s="40" t="s">
        <v>21</v>
      </c>
      <c r="J28" s="40" t="s">
        <v>20</v>
      </c>
      <c r="K28" s="40" t="s">
        <v>21</v>
      </c>
      <c r="L28" s="40" t="s">
        <v>20</v>
      </c>
      <c r="M28" s="40" t="s">
        <v>21</v>
      </c>
      <c r="N28" s="103"/>
      <c r="O28" s="121"/>
      <c r="P28" s="122"/>
      <c r="Q28" s="123"/>
      <c r="R28" s="103"/>
    </row>
    <row r="29" spans="1:18">
      <c r="A29" s="17" t="s">
        <v>40</v>
      </c>
      <c r="B29" s="18"/>
      <c r="C29" s="11"/>
      <c r="D29" s="6"/>
      <c r="E29" s="6"/>
      <c r="F29" s="6"/>
      <c r="G29" s="6"/>
      <c r="H29" s="6"/>
      <c r="I29" s="6"/>
      <c r="J29" s="6"/>
      <c r="K29" s="1"/>
      <c r="L29" s="6"/>
      <c r="M29" s="1"/>
      <c r="N29" s="13"/>
      <c r="O29" s="25"/>
      <c r="P29" s="19"/>
      <c r="Q29" s="19"/>
      <c r="R29" s="7"/>
    </row>
    <row r="30" spans="1:18">
      <c r="A30" s="10" t="s">
        <v>30</v>
      </c>
      <c r="B30" s="11" t="s">
        <v>24</v>
      </c>
      <c r="C30" s="35">
        <v>10000</v>
      </c>
      <c r="D30" s="1">
        <v>232</v>
      </c>
      <c r="E30" s="1">
        <f>C30*D30</f>
        <v>2320000</v>
      </c>
      <c r="F30" s="1">
        <f>1450000/C30</f>
        <v>145</v>
      </c>
      <c r="G30" s="1">
        <f>C30*F30</f>
        <v>1450000</v>
      </c>
      <c r="H30" s="2">
        <f>115*1.16</f>
        <v>133.39999999999998</v>
      </c>
      <c r="I30" s="1">
        <f>C30*H30</f>
        <v>1333999.9999999998</v>
      </c>
      <c r="J30" s="1">
        <f>1113600/C30</f>
        <v>111.36</v>
      </c>
      <c r="K30" s="1">
        <f>+J30*C30</f>
        <v>1113600</v>
      </c>
      <c r="L30" s="1"/>
      <c r="M30" s="1">
        <f>+L30*E30</f>
        <v>0</v>
      </c>
      <c r="N30" s="13">
        <f>(D30+F30+H30+J30)/4</f>
        <v>155.44</v>
      </c>
      <c r="O30" s="14"/>
      <c r="P30" s="14"/>
      <c r="Q30" s="14"/>
      <c r="R30" s="13">
        <f>+N30*C30</f>
        <v>1554400</v>
      </c>
    </row>
    <row r="31" spans="1:18">
      <c r="A31" s="10" t="s">
        <v>31</v>
      </c>
      <c r="B31" s="11" t="s">
        <v>24</v>
      </c>
      <c r="C31" s="35">
        <v>3000</v>
      </c>
      <c r="D31" s="1">
        <v>290</v>
      </c>
      <c r="E31" s="1">
        <f>C31*D31</f>
        <v>870000</v>
      </c>
      <c r="F31" s="1">
        <f>560000/C31</f>
        <v>186.66666666666666</v>
      </c>
      <c r="G31" s="1">
        <f>C31*F31</f>
        <v>560000</v>
      </c>
      <c r="H31" s="2">
        <v>133</v>
      </c>
      <c r="I31" s="1">
        <f>C31*H31</f>
        <v>399000</v>
      </c>
      <c r="J31" s="1">
        <f>626400/C31</f>
        <v>208.8</v>
      </c>
      <c r="K31" s="1">
        <f>+J31*C31</f>
        <v>626400</v>
      </c>
      <c r="L31" s="1"/>
      <c r="M31" s="1">
        <f>+L31*E31</f>
        <v>0</v>
      </c>
      <c r="N31" s="13">
        <f>(D31+F31+H31+J31)/4</f>
        <v>204.61666666666667</v>
      </c>
      <c r="O31" s="14"/>
      <c r="P31" s="14"/>
      <c r="Q31" s="14"/>
      <c r="R31" s="13">
        <f>+N31*C31</f>
        <v>613850</v>
      </c>
    </row>
    <row r="32" spans="1:18">
      <c r="A32" s="10" t="s">
        <v>41</v>
      </c>
      <c r="B32" s="11" t="s">
        <v>24</v>
      </c>
      <c r="C32" s="35">
        <v>1000</v>
      </c>
      <c r="D32" s="1">
        <v>406</v>
      </c>
      <c r="E32" s="1">
        <f>C32*D32</f>
        <v>406000</v>
      </c>
      <c r="F32" s="1">
        <f>440000/C32</f>
        <v>440</v>
      </c>
      <c r="G32" s="1">
        <f>C32*F32</f>
        <v>440000</v>
      </c>
      <c r="H32" s="2">
        <v>133</v>
      </c>
      <c r="I32" s="1">
        <f>C32*H32</f>
        <v>133000</v>
      </c>
      <c r="J32" s="1">
        <f>301600/C32</f>
        <v>301.60000000000002</v>
      </c>
      <c r="K32" s="1">
        <f>+J32*C32</f>
        <v>301600</v>
      </c>
      <c r="L32" s="1"/>
      <c r="M32" s="1">
        <f>+L32*E32</f>
        <v>0</v>
      </c>
      <c r="N32" s="13">
        <f>(D32+F32+H32+J32)/4</f>
        <v>320.14999999999998</v>
      </c>
      <c r="O32" s="14"/>
      <c r="P32" s="14"/>
      <c r="Q32" s="14"/>
      <c r="R32" s="13">
        <f>+N32*C32</f>
        <v>320150</v>
      </c>
    </row>
    <row r="33" spans="1:18">
      <c r="A33" s="10" t="s">
        <v>42</v>
      </c>
      <c r="B33" s="11" t="s">
        <v>24</v>
      </c>
      <c r="C33" s="35">
        <v>1000</v>
      </c>
      <c r="D33" s="1">
        <v>406</v>
      </c>
      <c r="E33" s="1">
        <f>C33*D33</f>
        <v>406000</v>
      </c>
      <c r="F33" s="1">
        <f>440000/C33</f>
        <v>440</v>
      </c>
      <c r="G33" s="1">
        <f>C33*F33</f>
        <v>440000</v>
      </c>
      <c r="H33" s="2">
        <v>133</v>
      </c>
      <c r="I33" s="1">
        <f>C33*H33</f>
        <v>133000</v>
      </c>
      <c r="J33" s="1">
        <f>301600/C33</f>
        <v>301.60000000000002</v>
      </c>
      <c r="K33" s="1">
        <f>+J33*C33</f>
        <v>301600</v>
      </c>
      <c r="L33" s="1"/>
      <c r="M33" s="1">
        <f>+L33*E33</f>
        <v>0</v>
      </c>
      <c r="N33" s="13">
        <f>(D33+F33+H33+J33)/4</f>
        <v>320.14999999999998</v>
      </c>
      <c r="O33" s="14"/>
      <c r="P33" s="14"/>
      <c r="Q33" s="14"/>
      <c r="R33" s="13">
        <f>+N33*C33</f>
        <v>320150</v>
      </c>
    </row>
    <row r="34" spans="1:18">
      <c r="A34" s="10"/>
      <c r="B34" s="11"/>
      <c r="C34" s="11"/>
      <c r="D34" s="1"/>
      <c r="E34" s="1"/>
      <c r="F34" s="1"/>
      <c r="G34" s="1"/>
      <c r="H34" s="2"/>
      <c r="I34" s="1"/>
      <c r="J34" s="1"/>
      <c r="K34" s="1"/>
      <c r="L34" s="1"/>
      <c r="M34" s="1"/>
      <c r="N34" s="13"/>
      <c r="O34" s="14"/>
      <c r="P34" s="14"/>
      <c r="Q34" s="14"/>
      <c r="R34" s="13"/>
    </row>
    <row r="35" spans="1:18">
      <c r="B35" s="22" t="s">
        <v>33</v>
      </c>
      <c r="C35" s="23"/>
      <c r="D35" s="24"/>
      <c r="E35" s="6">
        <f>SUM(E30:E33)</f>
        <v>4002000</v>
      </c>
      <c r="F35" s="3"/>
      <c r="G35" s="6">
        <f>SUM(G30:G33)</f>
        <v>2890000</v>
      </c>
      <c r="H35" s="3"/>
      <c r="I35" s="6">
        <f>SUM(I30:I33)</f>
        <v>1998999.9999999998</v>
      </c>
      <c r="J35" s="6"/>
      <c r="K35" s="6">
        <f>SUM(K30:K33)</f>
        <v>2343200</v>
      </c>
      <c r="L35" s="6"/>
      <c r="M35" s="6">
        <f>SUM(M30:M33)</f>
        <v>0</v>
      </c>
      <c r="N35" s="3"/>
      <c r="O35" s="14"/>
      <c r="P35" s="14"/>
      <c r="Q35" s="14"/>
      <c r="R35" s="6">
        <f>SUM(R30:R33)</f>
        <v>2808550</v>
      </c>
    </row>
    <row r="36" spans="1:18">
      <c r="B36" s="22" t="s">
        <v>34</v>
      </c>
      <c r="C36" s="23"/>
      <c r="D36" s="24"/>
      <c r="E36" s="1"/>
      <c r="F36" s="4"/>
      <c r="G36" s="1"/>
      <c r="H36" s="4"/>
      <c r="I36" s="1"/>
      <c r="J36" s="5"/>
      <c r="K36" s="6"/>
      <c r="L36" s="5"/>
      <c r="M36" s="6"/>
      <c r="N36" s="4"/>
      <c r="O36" s="14"/>
      <c r="P36" s="14"/>
      <c r="Q36" s="14"/>
      <c r="R36" s="8"/>
    </row>
    <row r="37" spans="1:18">
      <c r="B37" s="22" t="s">
        <v>35</v>
      </c>
      <c r="C37" s="23"/>
      <c r="D37" s="24"/>
      <c r="E37" s="6">
        <f>SUM(E35:E36)</f>
        <v>4002000</v>
      </c>
      <c r="F37" s="4"/>
      <c r="G37" s="6">
        <f>G35</f>
        <v>2890000</v>
      </c>
      <c r="H37" s="4"/>
      <c r="I37" s="6">
        <f>I35+I36</f>
        <v>1998999.9999999998</v>
      </c>
      <c r="J37" s="21"/>
      <c r="K37" s="6">
        <f>+K35+K36</f>
        <v>2343200</v>
      </c>
      <c r="L37" s="21"/>
      <c r="M37" s="6">
        <f>+M35+M36</f>
        <v>0</v>
      </c>
      <c r="N37" s="4"/>
      <c r="O37" s="15"/>
      <c r="P37" s="14"/>
      <c r="Q37" s="14"/>
      <c r="R37" s="7">
        <f>R35</f>
        <v>2808550</v>
      </c>
    </row>
    <row r="39" spans="1:18">
      <c r="C39" s="28">
        <f>+C11+C12+C14+C15+C17+C18+C20+C21+C30+C31+C32+C33</f>
        <v>172800</v>
      </c>
      <c r="N39" s="33" t="s">
        <v>43</v>
      </c>
      <c r="O39" s="33"/>
      <c r="P39" s="33"/>
      <c r="Q39" s="33"/>
      <c r="R39" s="33">
        <f>+R24+R37</f>
        <v>26991628</v>
      </c>
    </row>
    <row r="40" spans="1:18">
      <c r="N40" s="9"/>
      <c r="O40" s="9"/>
      <c r="P40" s="9"/>
      <c r="Q40" s="9"/>
      <c r="R40" s="9"/>
    </row>
    <row r="41" spans="1:18">
      <c r="N41" s="9"/>
      <c r="O41" s="9"/>
      <c r="P41" s="9"/>
      <c r="Q41" s="9"/>
      <c r="R41" s="34">
        <f>R39/4</f>
        <v>6747907</v>
      </c>
    </row>
    <row r="42" spans="1:18">
      <c r="N42" s="9"/>
      <c r="O42" s="9"/>
      <c r="P42" s="9"/>
      <c r="Q42" s="9"/>
      <c r="R42" s="34">
        <f>R41*3</f>
        <v>20243721</v>
      </c>
    </row>
    <row r="43" spans="1:18">
      <c r="N43" s="9"/>
      <c r="O43" s="9"/>
      <c r="P43" s="9"/>
      <c r="Q43" s="9"/>
      <c r="R43" s="9"/>
    </row>
    <row r="44" spans="1:18">
      <c r="N44" s="9"/>
      <c r="O44" s="9"/>
      <c r="P44" s="9"/>
      <c r="Q44" s="9"/>
      <c r="R44" s="9"/>
    </row>
    <row r="45" spans="1:18">
      <c r="N45" s="9"/>
      <c r="O45" s="9"/>
      <c r="P45" s="9"/>
      <c r="Q45" s="9"/>
      <c r="R45" s="9"/>
    </row>
    <row r="46" spans="1:18">
      <c r="N46" s="9"/>
      <c r="O46" s="9"/>
      <c r="P46" s="9"/>
      <c r="Q46" s="9"/>
      <c r="R46" s="9"/>
    </row>
    <row r="47" spans="1:18">
      <c r="N47" s="9"/>
      <c r="O47" s="9"/>
      <c r="P47" s="9"/>
      <c r="Q47" s="9"/>
      <c r="R47" s="9"/>
    </row>
    <row r="48" spans="1:18">
      <c r="N48" s="9"/>
      <c r="O48" s="9"/>
      <c r="P48" s="9"/>
      <c r="Q48" s="9"/>
      <c r="R48" s="9"/>
    </row>
    <row r="49" spans="14:18">
      <c r="N49" s="9"/>
      <c r="O49" s="9"/>
      <c r="P49" s="9"/>
      <c r="Q49" s="9"/>
      <c r="R49" s="9"/>
    </row>
    <row r="50" spans="14:18">
      <c r="N50" s="9"/>
      <c r="O50" s="9"/>
      <c r="P50" s="9"/>
      <c r="Q50" s="9"/>
      <c r="R50" s="9"/>
    </row>
    <row r="51" spans="14:18">
      <c r="N51" s="9"/>
      <c r="O51" s="9"/>
      <c r="P51" s="9"/>
      <c r="Q51" s="9"/>
      <c r="R51" s="9"/>
    </row>
    <row r="52" spans="14:18">
      <c r="N52" s="9"/>
      <c r="O52" s="9"/>
      <c r="P52" s="9"/>
      <c r="Q52" s="9"/>
      <c r="R52" s="9"/>
    </row>
    <row r="53" spans="14:18">
      <c r="N53" s="9"/>
      <c r="O53" s="9"/>
      <c r="P53" s="9"/>
      <c r="Q53" s="9"/>
      <c r="R53" s="9"/>
    </row>
    <row r="54" spans="14:18">
      <c r="N54" s="9"/>
      <c r="O54" s="9"/>
      <c r="P54" s="9"/>
      <c r="Q54" s="9"/>
      <c r="R54" s="9"/>
    </row>
    <row r="55" spans="14:18">
      <c r="N55" s="9"/>
      <c r="O55" s="9"/>
      <c r="P55" s="9"/>
      <c r="Q55" s="9"/>
      <c r="R55" s="9"/>
    </row>
    <row r="56" spans="14:18">
      <c r="N56" s="9"/>
      <c r="O56" s="9"/>
      <c r="P56" s="9"/>
      <c r="Q56" s="9"/>
      <c r="R56" s="9"/>
    </row>
    <row r="57" spans="14:18">
      <c r="N57" s="9"/>
      <c r="O57" s="9"/>
      <c r="P57" s="9"/>
      <c r="Q57" s="9"/>
      <c r="R57" s="9"/>
    </row>
    <row r="58" spans="14:18">
      <c r="N58" s="9"/>
      <c r="O58" s="9"/>
      <c r="P58" s="9"/>
      <c r="Q58" s="9"/>
      <c r="R58" s="9"/>
    </row>
    <row r="59" spans="14:18">
      <c r="N59" s="9"/>
      <c r="O59" s="9"/>
      <c r="P59" s="9"/>
      <c r="Q59" s="9"/>
      <c r="R59" s="9"/>
    </row>
    <row r="60" spans="14:18">
      <c r="N60" s="9"/>
      <c r="O60" s="9"/>
      <c r="P60" s="9"/>
      <c r="Q60" s="9"/>
      <c r="R60" s="9"/>
    </row>
    <row r="61" spans="14:18">
      <c r="N61" s="9"/>
      <c r="O61" s="9"/>
      <c r="P61" s="9"/>
      <c r="Q61" s="9"/>
      <c r="R61" s="9"/>
    </row>
    <row r="62" spans="14:18">
      <c r="N62" s="9"/>
      <c r="O62" s="9"/>
      <c r="P62" s="9"/>
      <c r="Q62" s="9"/>
      <c r="R62" s="9"/>
    </row>
    <row r="63" spans="14:18">
      <c r="N63" s="9"/>
      <c r="O63" s="9"/>
      <c r="P63" s="9"/>
      <c r="Q63" s="9"/>
      <c r="R63" s="9"/>
    </row>
    <row r="64" spans="14:18">
      <c r="N64" s="9"/>
      <c r="O64" s="9"/>
      <c r="P64" s="9"/>
      <c r="Q64" s="9"/>
      <c r="R64" s="9"/>
    </row>
    <row r="65" spans="14:18">
      <c r="N65" s="9"/>
      <c r="O65" s="9"/>
      <c r="P65" s="9"/>
      <c r="Q65" s="9"/>
      <c r="R65" s="9"/>
    </row>
    <row r="66" spans="14:18">
      <c r="N66" s="9"/>
      <c r="O66" s="9"/>
      <c r="P66" s="9"/>
      <c r="Q66" s="9"/>
      <c r="R66" s="9"/>
    </row>
    <row r="67" spans="14:18">
      <c r="N67" s="9"/>
      <c r="O67" s="9"/>
      <c r="P67" s="9"/>
      <c r="Q67" s="9"/>
      <c r="R67" s="9"/>
    </row>
    <row r="68" spans="14:18">
      <c r="N68" s="9"/>
      <c r="O68" s="9"/>
      <c r="P68" s="9"/>
      <c r="Q68" s="9"/>
      <c r="R68" s="9"/>
    </row>
    <row r="69" spans="14:18">
      <c r="N69" s="9"/>
      <c r="O69" s="9"/>
      <c r="P69" s="9"/>
      <c r="Q69" s="9"/>
      <c r="R69" s="9"/>
    </row>
    <row r="70" spans="14:18">
      <c r="N70" s="9"/>
      <c r="O70" s="9"/>
      <c r="P70" s="9"/>
      <c r="Q70" s="9"/>
      <c r="R70" s="9"/>
    </row>
  </sheetData>
  <sortState xmlns:xlrd2="http://schemas.microsoft.com/office/spreadsheetml/2017/richdata2" ref="A10:N98">
    <sortCondition ref="A10:A98"/>
  </sortState>
  <mergeCells count="38">
    <mergeCell ref="A25:R25"/>
    <mergeCell ref="R7:R9"/>
    <mergeCell ref="D8:E8"/>
    <mergeCell ref="F8:G8"/>
    <mergeCell ref="J7:K7"/>
    <mergeCell ref="J8:K8"/>
    <mergeCell ref="H8:I8"/>
    <mergeCell ref="A10:C10"/>
    <mergeCell ref="L7:M7"/>
    <mergeCell ref="L8:M8"/>
    <mergeCell ref="A26:A28"/>
    <mergeCell ref="B26:B28"/>
    <mergeCell ref="C26:C28"/>
    <mergeCell ref="A1:R4"/>
    <mergeCell ref="A5:D6"/>
    <mergeCell ref="E5:R5"/>
    <mergeCell ref="E6:R6"/>
    <mergeCell ref="A7:A9"/>
    <mergeCell ref="B7:B9"/>
    <mergeCell ref="C7:C9"/>
    <mergeCell ref="D7:E7"/>
    <mergeCell ref="F7:G7"/>
    <mergeCell ref="H7:I7"/>
    <mergeCell ref="N7:N9"/>
    <mergeCell ref="O7:Q9"/>
    <mergeCell ref="O26:Q28"/>
    <mergeCell ref="R26:R28"/>
    <mergeCell ref="D27:E27"/>
    <mergeCell ref="F27:G27"/>
    <mergeCell ref="H27:I27"/>
    <mergeCell ref="J27:K27"/>
    <mergeCell ref="D26:E26"/>
    <mergeCell ref="F26:G26"/>
    <mergeCell ref="H26:I26"/>
    <mergeCell ref="J26:K26"/>
    <mergeCell ref="N26:N28"/>
    <mergeCell ref="L26:M26"/>
    <mergeCell ref="L27:M27"/>
  </mergeCells>
  <printOptions horizontalCentered="1" verticalCentered="1"/>
  <pageMargins left="0" right="0" top="0" bottom="0" header="0.3" footer="0.3"/>
  <pageSetup paperSize="300"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0"/>
  <sheetViews>
    <sheetView workbookViewId="0">
      <selection activeCell="F41" sqref="F41"/>
    </sheetView>
  </sheetViews>
  <sheetFormatPr baseColWidth="10" defaultColWidth="11.42578125" defaultRowHeight="12.75"/>
  <cols>
    <col min="1" max="1" width="34.7109375" style="9" customWidth="1"/>
    <col min="2" max="2" width="10" style="12" customWidth="1"/>
    <col min="3" max="3" width="10.28515625" style="9" customWidth="1"/>
    <col min="4" max="4" width="11.28515625" style="9" customWidth="1"/>
    <col min="5" max="5" width="14.7109375" style="9" customWidth="1"/>
    <col min="6" max="6" width="10.42578125" style="9" customWidth="1"/>
    <col min="7" max="7" width="14" style="9" customWidth="1"/>
    <col min="8" max="8" width="11.140625" style="9" customWidth="1"/>
    <col min="9" max="9" width="12.28515625" style="9" customWidth="1"/>
    <col min="10" max="10" width="11.7109375" style="9" customWidth="1"/>
    <col min="11" max="11" width="15.28515625" style="9" customWidth="1"/>
    <col min="12" max="12" width="11.28515625" style="16" customWidth="1"/>
    <col min="13" max="13" width="14.42578125" style="16" customWidth="1"/>
    <col min="14" max="14" width="13.140625" style="9" bestFit="1" customWidth="1"/>
    <col min="15" max="16384" width="11.42578125" style="9"/>
  </cols>
  <sheetData>
    <row r="1" spans="1:13" ht="12.75" customHeight="1">
      <c r="A1" s="111" t="s">
        <v>0</v>
      </c>
      <c r="B1" s="111"/>
      <c r="C1" s="111"/>
      <c r="D1" s="111"/>
      <c r="E1" s="111"/>
      <c r="F1" s="111"/>
      <c r="G1" s="111"/>
      <c r="H1" s="111"/>
      <c r="I1" s="111"/>
      <c r="J1" s="111"/>
      <c r="K1" s="111"/>
      <c r="L1" s="111"/>
      <c r="M1" s="111"/>
    </row>
    <row r="2" spans="1:13" ht="12.75" customHeight="1">
      <c r="A2" s="111"/>
      <c r="B2" s="111"/>
      <c r="C2" s="111"/>
      <c r="D2" s="111"/>
      <c r="E2" s="111"/>
      <c r="F2" s="111"/>
      <c r="G2" s="111"/>
      <c r="H2" s="111"/>
      <c r="I2" s="111"/>
      <c r="J2" s="111"/>
      <c r="K2" s="111"/>
      <c r="L2" s="111"/>
      <c r="M2" s="111"/>
    </row>
    <row r="3" spans="1:13" ht="12.75" customHeight="1">
      <c r="A3" s="111"/>
      <c r="B3" s="111"/>
      <c r="C3" s="111"/>
      <c r="D3" s="111"/>
      <c r="E3" s="111"/>
      <c r="F3" s="111"/>
      <c r="G3" s="111"/>
      <c r="H3" s="111"/>
      <c r="I3" s="111"/>
      <c r="J3" s="111"/>
      <c r="K3" s="111"/>
      <c r="L3" s="111"/>
      <c r="M3" s="111"/>
    </row>
    <row r="4" spans="1:13" ht="12.75" customHeight="1">
      <c r="A4" s="111"/>
      <c r="B4" s="111"/>
      <c r="C4" s="111"/>
      <c r="D4" s="111"/>
      <c r="E4" s="111"/>
      <c r="F4" s="111"/>
      <c r="G4" s="111"/>
      <c r="H4" s="111"/>
      <c r="I4" s="111"/>
      <c r="J4" s="111"/>
      <c r="K4" s="111"/>
      <c r="L4" s="111"/>
      <c r="M4" s="111"/>
    </row>
    <row r="5" spans="1:13">
      <c r="A5" s="112" t="s">
        <v>1</v>
      </c>
      <c r="B5" s="112"/>
      <c r="C5" s="112"/>
      <c r="D5" s="112"/>
      <c r="E5" s="113" t="s">
        <v>2</v>
      </c>
      <c r="F5" s="113"/>
      <c r="G5" s="113"/>
      <c r="H5" s="113"/>
      <c r="I5" s="113"/>
      <c r="J5" s="113"/>
      <c r="K5" s="113"/>
      <c r="L5" s="113"/>
      <c r="M5" s="113"/>
    </row>
    <row r="6" spans="1:13">
      <c r="A6" s="112"/>
      <c r="B6" s="112"/>
      <c r="C6" s="112"/>
      <c r="D6" s="112"/>
      <c r="E6" s="113" t="s">
        <v>3</v>
      </c>
      <c r="F6" s="113"/>
      <c r="G6" s="113"/>
      <c r="H6" s="113"/>
      <c r="I6" s="113"/>
      <c r="J6" s="113"/>
      <c r="K6" s="113"/>
      <c r="L6" s="113"/>
      <c r="M6" s="113"/>
    </row>
    <row r="7" spans="1:13" ht="27.75" customHeight="1">
      <c r="A7" s="110" t="s">
        <v>4</v>
      </c>
      <c r="B7" s="110" t="s">
        <v>5</v>
      </c>
      <c r="C7" s="110" t="s">
        <v>6</v>
      </c>
      <c r="D7" s="105" t="s">
        <v>7</v>
      </c>
      <c r="E7" s="105"/>
      <c r="F7" s="114" t="s">
        <v>9</v>
      </c>
      <c r="G7" s="114"/>
      <c r="H7" s="114" t="s">
        <v>44</v>
      </c>
      <c r="I7" s="114"/>
      <c r="J7" s="114" t="s">
        <v>11</v>
      </c>
      <c r="K7" s="114"/>
      <c r="L7" s="101" t="s">
        <v>12</v>
      </c>
      <c r="M7" s="101" t="s">
        <v>14</v>
      </c>
    </row>
    <row r="8" spans="1:13">
      <c r="A8" s="110"/>
      <c r="B8" s="110"/>
      <c r="C8" s="110"/>
      <c r="D8" s="104" t="s">
        <v>15</v>
      </c>
      <c r="E8" s="104"/>
      <c r="F8" s="104" t="s">
        <v>17</v>
      </c>
      <c r="G8" s="104"/>
      <c r="H8" s="108" t="s">
        <v>18</v>
      </c>
      <c r="I8" s="109"/>
      <c r="J8" s="104" t="s">
        <v>19</v>
      </c>
      <c r="K8" s="104"/>
      <c r="L8" s="102"/>
      <c r="M8" s="102"/>
    </row>
    <row r="9" spans="1:13">
      <c r="A9" s="110"/>
      <c r="B9" s="110"/>
      <c r="C9" s="110"/>
      <c r="D9" s="40" t="s">
        <v>20</v>
      </c>
      <c r="E9" s="40" t="s">
        <v>21</v>
      </c>
      <c r="F9" s="40" t="s">
        <v>20</v>
      </c>
      <c r="G9" s="40" t="s">
        <v>21</v>
      </c>
      <c r="H9" s="40" t="s">
        <v>20</v>
      </c>
      <c r="I9" s="40" t="s">
        <v>21</v>
      </c>
      <c r="J9" s="40" t="s">
        <v>20</v>
      </c>
      <c r="K9" s="40" t="s">
        <v>21</v>
      </c>
      <c r="L9" s="103"/>
      <c r="M9" s="103"/>
    </row>
    <row r="10" spans="1:13" s="20" customFormat="1">
      <c r="A10" s="129" t="s">
        <v>22</v>
      </c>
      <c r="B10" s="130"/>
      <c r="C10" s="131"/>
      <c r="D10" s="6"/>
      <c r="E10" s="6"/>
      <c r="F10" s="6"/>
      <c r="G10" s="6"/>
      <c r="H10" s="6"/>
      <c r="I10" s="6"/>
      <c r="J10" s="6"/>
      <c r="K10" s="6"/>
      <c r="L10" s="7"/>
      <c r="M10" s="7"/>
    </row>
    <row r="11" spans="1:13">
      <c r="A11" s="10" t="s">
        <v>23</v>
      </c>
      <c r="B11" s="11" t="s">
        <v>24</v>
      </c>
      <c r="C11" s="35">
        <v>130000</v>
      </c>
      <c r="D11" s="29">
        <f>135*1.16</f>
        <v>156.6</v>
      </c>
      <c r="E11" s="29">
        <f>+D11*C11</f>
        <v>20358000</v>
      </c>
      <c r="F11" s="30">
        <f>8950000/C11</f>
        <v>68.84615384615384</v>
      </c>
      <c r="G11" s="29">
        <f>+F11*C11</f>
        <v>8950000</v>
      </c>
      <c r="H11" s="38">
        <f>99*1.16</f>
        <v>114.83999999999999</v>
      </c>
      <c r="I11" s="37">
        <f>C11*H11</f>
        <v>14929199.999999998</v>
      </c>
      <c r="J11" s="38">
        <v>162</v>
      </c>
      <c r="K11" s="37">
        <f>C11*J11</f>
        <v>21060000</v>
      </c>
      <c r="L11" s="31">
        <f>SUM(D11+F11+H11+J11)/4</f>
        <v>125.57153846153845</v>
      </c>
      <c r="M11" s="32">
        <f>+L11*C11</f>
        <v>16324299.999999998</v>
      </c>
    </row>
    <row r="12" spans="1:13">
      <c r="A12" s="10" t="s">
        <v>25</v>
      </c>
      <c r="B12" s="11" t="s">
        <v>24</v>
      </c>
      <c r="C12" s="35">
        <v>20000</v>
      </c>
      <c r="D12" s="29">
        <f>135*1.16</f>
        <v>156.6</v>
      </c>
      <c r="E12" s="29">
        <f t="shared" ref="E12:E21" si="0">+D12*C12</f>
        <v>3132000</v>
      </c>
      <c r="F12" s="10">
        <f>3406000/C12</f>
        <v>170.3</v>
      </c>
      <c r="G12" s="29">
        <f>+F12*C12</f>
        <v>3406000</v>
      </c>
      <c r="H12" s="38">
        <f t="shared" ref="H12:H21" si="1">99*1.16</f>
        <v>114.83999999999999</v>
      </c>
      <c r="I12" s="37">
        <f>C12*H12</f>
        <v>2296800</v>
      </c>
      <c r="J12" s="38">
        <v>162</v>
      </c>
      <c r="K12" s="37">
        <f>C12*J12</f>
        <v>3240000</v>
      </c>
      <c r="L12" s="31">
        <f t="shared" ref="L12:L21" si="2">SUM(D12+F12+H12+J12)/4</f>
        <v>150.935</v>
      </c>
      <c r="M12" s="32">
        <f>+L12*C12</f>
        <v>3018700</v>
      </c>
    </row>
    <row r="13" spans="1:13">
      <c r="A13" s="26" t="s">
        <v>26</v>
      </c>
      <c r="B13" s="27"/>
      <c r="C13" s="36"/>
      <c r="D13" s="29"/>
      <c r="E13" s="29"/>
      <c r="F13" s="10"/>
      <c r="G13" s="29"/>
      <c r="H13" s="38"/>
      <c r="I13" s="37"/>
      <c r="J13" s="10"/>
      <c r="K13" s="37"/>
      <c r="L13" s="31"/>
      <c r="M13" s="32"/>
    </row>
    <row r="14" spans="1:13">
      <c r="A14" s="10" t="s">
        <v>27</v>
      </c>
      <c r="B14" s="11" t="s">
        <v>24</v>
      </c>
      <c r="C14" s="35">
        <v>4000</v>
      </c>
      <c r="D14" s="29">
        <f>135*1.16</f>
        <v>156.6</v>
      </c>
      <c r="E14" s="29">
        <f t="shared" si="0"/>
        <v>626400</v>
      </c>
      <c r="F14" s="10">
        <f>1114000/C14</f>
        <v>278.5</v>
      </c>
      <c r="G14" s="29">
        <f>+F14*C14</f>
        <v>1114000</v>
      </c>
      <c r="H14" s="38">
        <f t="shared" si="1"/>
        <v>114.83999999999999</v>
      </c>
      <c r="I14" s="37">
        <f>C14*H14</f>
        <v>459359.99999999994</v>
      </c>
      <c r="J14" s="38">
        <v>180</v>
      </c>
      <c r="K14" s="37">
        <f>C14*J14</f>
        <v>720000</v>
      </c>
      <c r="L14" s="31">
        <f t="shared" si="2"/>
        <v>182.48500000000001</v>
      </c>
      <c r="M14" s="32">
        <f>+L14*C14</f>
        <v>729940</v>
      </c>
    </row>
    <row r="15" spans="1:13" s="20" customFormat="1">
      <c r="A15" s="10" t="s">
        <v>28</v>
      </c>
      <c r="B15" s="11" t="s">
        <v>24</v>
      </c>
      <c r="C15" s="35">
        <v>1000</v>
      </c>
      <c r="D15" s="29">
        <f>135*1.16</f>
        <v>156.6</v>
      </c>
      <c r="E15" s="29">
        <f t="shared" si="0"/>
        <v>156600</v>
      </c>
      <c r="F15" s="10">
        <f>630000/C15</f>
        <v>630</v>
      </c>
      <c r="G15" s="29">
        <f>+F15*C15</f>
        <v>630000</v>
      </c>
      <c r="H15" s="38">
        <f t="shared" si="1"/>
        <v>114.83999999999999</v>
      </c>
      <c r="I15" s="37">
        <f>C15*H15</f>
        <v>114839.99999999999</v>
      </c>
      <c r="J15" s="38">
        <v>170</v>
      </c>
      <c r="K15" s="37">
        <f>C15*J15</f>
        <v>170000</v>
      </c>
      <c r="L15" s="31">
        <f t="shared" si="2"/>
        <v>267.86</v>
      </c>
      <c r="M15" s="32">
        <f>+L15*C15</f>
        <v>267860</v>
      </c>
    </row>
    <row r="16" spans="1:13">
      <c r="A16" s="26" t="s">
        <v>29</v>
      </c>
      <c r="B16" s="27"/>
      <c r="C16" s="35"/>
      <c r="D16" s="29"/>
      <c r="E16" s="29"/>
      <c r="F16" s="10"/>
      <c r="G16" s="29"/>
      <c r="H16" s="38"/>
      <c r="I16" s="37"/>
      <c r="J16" s="10"/>
      <c r="K16" s="37">
        <v>0</v>
      </c>
      <c r="L16" s="31"/>
      <c r="M16" s="32"/>
    </row>
    <row r="17" spans="1:13">
      <c r="A17" s="10" t="s">
        <v>30</v>
      </c>
      <c r="B17" s="11" t="s">
        <v>24</v>
      </c>
      <c r="C17" s="35">
        <v>1000</v>
      </c>
      <c r="D17" s="29">
        <f>135*1.16</f>
        <v>156.6</v>
      </c>
      <c r="E17" s="29">
        <f t="shared" si="0"/>
        <v>156600</v>
      </c>
      <c r="F17" s="10">
        <f>630000/C17</f>
        <v>630</v>
      </c>
      <c r="G17" s="29">
        <f>+F17*C17</f>
        <v>630000</v>
      </c>
      <c r="H17" s="38">
        <f t="shared" si="1"/>
        <v>114.83999999999999</v>
      </c>
      <c r="I17" s="37">
        <f>C17*H17</f>
        <v>114839.99999999999</v>
      </c>
      <c r="J17" s="38">
        <v>170</v>
      </c>
      <c r="K17" s="37">
        <f>C17*J17</f>
        <v>170000</v>
      </c>
      <c r="L17" s="31">
        <f t="shared" si="2"/>
        <v>267.86</v>
      </c>
      <c r="M17" s="32">
        <f>+L17*C17</f>
        <v>267860</v>
      </c>
    </row>
    <row r="18" spans="1:13">
      <c r="A18" s="10" t="s">
        <v>31</v>
      </c>
      <c r="B18" s="11" t="s">
        <v>24</v>
      </c>
      <c r="C18" s="35">
        <v>1000</v>
      </c>
      <c r="D18" s="29">
        <f>135*1.16</f>
        <v>156.6</v>
      </c>
      <c r="E18" s="29">
        <f t="shared" si="0"/>
        <v>156600</v>
      </c>
      <c r="F18" s="10">
        <f>630000/C18</f>
        <v>630</v>
      </c>
      <c r="G18" s="29">
        <f>+F18*C18</f>
        <v>630000</v>
      </c>
      <c r="H18" s="38">
        <f t="shared" si="1"/>
        <v>114.83999999999999</v>
      </c>
      <c r="I18" s="37">
        <f>C18*H18</f>
        <v>114839.99999999999</v>
      </c>
      <c r="J18" s="38">
        <v>170</v>
      </c>
      <c r="K18" s="37">
        <f>C18*J18</f>
        <v>170000</v>
      </c>
      <c r="L18" s="31">
        <f t="shared" si="2"/>
        <v>267.86</v>
      </c>
      <c r="M18" s="32">
        <f>+L18*C18</f>
        <v>267860</v>
      </c>
    </row>
    <row r="19" spans="1:13">
      <c r="A19" s="26" t="s">
        <v>32</v>
      </c>
      <c r="B19" s="27"/>
      <c r="C19" s="35"/>
      <c r="D19" s="29"/>
      <c r="E19" s="29"/>
      <c r="F19" s="10"/>
      <c r="G19" s="29"/>
      <c r="H19" s="38"/>
      <c r="I19" s="37"/>
      <c r="J19" s="10"/>
      <c r="K19" s="37">
        <v>0</v>
      </c>
      <c r="L19" s="31"/>
      <c r="M19" s="32"/>
    </row>
    <row r="20" spans="1:13" s="20" customFormat="1">
      <c r="A20" s="10" t="s">
        <v>23</v>
      </c>
      <c r="B20" s="11" t="s">
        <v>24</v>
      </c>
      <c r="C20" s="35">
        <v>500</v>
      </c>
      <c r="D20" s="29">
        <f>135*1.16</f>
        <v>156.6</v>
      </c>
      <c r="E20" s="29">
        <f t="shared" si="0"/>
        <v>78300</v>
      </c>
      <c r="F20" s="10">
        <f>540000/C20</f>
        <v>1080</v>
      </c>
      <c r="G20" s="29">
        <f>+F20*C20</f>
        <v>540000</v>
      </c>
      <c r="H20" s="38">
        <f t="shared" si="1"/>
        <v>114.83999999999999</v>
      </c>
      <c r="I20" s="37">
        <f>C20*H20</f>
        <v>57419.999999999993</v>
      </c>
      <c r="J20" s="38">
        <v>210</v>
      </c>
      <c r="K20" s="37">
        <f>C20*J20</f>
        <v>105000</v>
      </c>
      <c r="L20" s="31">
        <f t="shared" si="2"/>
        <v>390.35999999999996</v>
      </c>
      <c r="M20" s="32">
        <f>+L20*C20</f>
        <v>195179.99999999997</v>
      </c>
    </row>
    <row r="21" spans="1:13" s="20" customFormat="1" ht="15" customHeight="1">
      <c r="A21" s="10" t="s">
        <v>25</v>
      </c>
      <c r="B21" s="11" t="s">
        <v>24</v>
      </c>
      <c r="C21" s="35">
        <v>300</v>
      </c>
      <c r="D21" s="29">
        <f>135*1.16</f>
        <v>156.6</v>
      </c>
      <c r="E21" s="29">
        <f t="shared" si="0"/>
        <v>46980</v>
      </c>
      <c r="F21" s="10">
        <f>540000/C21</f>
        <v>1800</v>
      </c>
      <c r="G21" s="29">
        <f>+F21*C21</f>
        <v>540000</v>
      </c>
      <c r="H21" s="38">
        <f t="shared" si="1"/>
        <v>114.83999999999999</v>
      </c>
      <c r="I21" s="37">
        <f>C21*H21</f>
        <v>34452</v>
      </c>
      <c r="J21" s="38">
        <v>215</v>
      </c>
      <c r="K21" s="37">
        <f>C21*J21</f>
        <v>64500</v>
      </c>
      <c r="L21" s="31">
        <f t="shared" si="2"/>
        <v>571.61</v>
      </c>
      <c r="M21" s="32">
        <f>+L21*C21</f>
        <v>171483</v>
      </c>
    </row>
    <row r="22" spans="1:13">
      <c r="B22" s="22" t="s">
        <v>33</v>
      </c>
      <c r="C22" s="23"/>
      <c r="D22" s="24"/>
      <c r="E22" s="6">
        <f>SUM(E10:E21)</f>
        <v>24711480</v>
      </c>
      <c r="F22" s="3"/>
      <c r="G22" s="6">
        <f>SUM(G10:G21)</f>
        <v>16440000</v>
      </c>
      <c r="H22" s="3"/>
      <c r="I22" s="6">
        <f>SUM(I11:I21)</f>
        <v>18121752</v>
      </c>
      <c r="J22" s="3"/>
      <c r="K22" s="6">
        <f>SUM(K11:K21)</f>
        <v>25699500</v>
      </c>
      <c r="L22" s="3"/>
      <c r="M22" s="6">
        <f>SUM(M10:M21)</f>
        <v>21243183</v>
      </c>
    </row>
    <row r="23" spans="1:13">
      <c r="B23" s="22" t="s">
        <v>34</v>
      </c>
      <c r="C23" s="23"/>
      <c r="D23" s="24"/>
      <c r="E23" s="1"/>
      <c r="F23" s="4"/>
      <c r="G23" s="1"/>
      <c r="H23" s="4"/>
      <c r="I23" s="6"/>
      <c r="J23" s="4"/>
      <c r="K23" s="6"/>
      <c r="L23" s="4"/>
      <c r="M23" s="8"/>
    </row>
    <row r="24" spans="1:13">
      <c r="B24" s="22" t="s">
        <v>35</v>
      </c>
      <c r="C24" s="23"/>
      <c r="D24" s="24"/>
      <c r="E24" s="6">
        <f>SUM(E22:E23)</f>
        <v>24711480</v>
      </c>
      <c r="F24" s="4"/>
      <c r="G24" s="6">
        <f>G22+G23</f>
        <v>16440000</v>
      </c>
      <c r="H24" s="4"/>
      <c r="I24" s="6">
        <f>+I22+I23</f>
        <v>18121752</v>
      </c>
      <c r="J24" s="4"/>
      <c r="K24" s="6">
        <f>+K22+K23</f>
        <v>25699500</v>
      </c>
      <c r="L24" s="4"/>
      <c r="M24" s="7">
        <f>M22</f>
        <v>21243183</v>
      </c>
    </row>
    <row r="25" spans="1:13">
      <c r="A25" s="124"/>
      <c r="B25" s="124"/>
      <c r="C25" s="124"/>
      <c r="D25" s="124"/>
      <c r="E25" s="124"/>
      <c r="F25" s="124"/>
      <c r="G25" s="124"/>
      <c r="H25" s="124"/>
      <c r="I25" s="124"/>
      <c r="J25" s="124"/>
      <c r="K25" s="124"/>
      <c r="L25" s="124"/>
      <c r="M25" s="125"/>
    </row>
    <row r="26" spans="1:13" ht="12.75" customHeight="1">
      <c r="A26" s="110" t="s">
        <v>4</v>
      </c>
      <c r="B26" s="110" t="s">
        <v>5</v>
      </c>
      <c r="C26" s="110" t="s">
        <v>6</v>
      </c>
      <c r="D26" s="105" t="s">
        <v>36</v>
      </c>
      <c r="E26" s="105"/>
      <c r="F26" s="105" t="s">
        <v>37</v>
      </c>
      <c r="G26" s="105"/>
      <c r="H26" s="106" t="s">
        <v>38</v>
      </c>
      <c r="I26" s="107"/>
      <c r="J26" s="106" t="s">
        <v>39</v>
      </c>
      <c r="K26" s="107"/>
      <c r="L26" s="101" t="s">
        <v>12</v>
      </c>
      <c r="M26" s="101" t="s">
        <v>14</v>
      </c>
    </row>
    <row r="27" spans="1:13">
      <c r="A27" s="110"/>
      <c r="B27" s="110"/>
      <c r="C27" s="110"/>
      <c r="D27" s="104" t="s">
        <v>15</v>
      </c>
      <c r="E27" s="104"/>
      <c r="F27" s="104" t="s">
        <v>16</v>
      </c>
      <c r="G27" s="104"/>
      <c r="H27" s="40" t="s">
        <v>17</v>
      </c>
      <c r="I27" s="40"/>
      <c r="J27" s="40" t="s">
        <v>18</v>
      </c>
      <c r="K27" s="40"/>
      <c r="L27" s="102"/>
      <c r="M27" s="102"/>
    </row>
    <row r="28" spans="1:13">
      <c r="A28" s="110"/>
      <c r="B28" s="110"/>
      <c r="C28" s="110"/>
      <c r="D28" s="40" t="s">
        <v>20</v>
      </c>
      <c r="E28" s="40" t="s">
        <v>21</v>
      </c>
      <c r="F28" s="40" t="s">
        <v>20</v>
      </c>
      <c r="G28" s="40" t="s">
        <v>21</v>
      </c>
      <c r="H28" s="40" t="s">
        <v>20</v>
      </c>
      <c r="I28" s="40" t="s">
        <v>21</v>
      </c>
      <c r="J28" s="40" t="s">
        <v>20</v>
      </c>
      <c r="K28" s="40" t="s">
        <v>21</v>
      </c>
      <c r="L28" s="103"/>
      <c r="M28" s="103"/>
    </row>
    <row r="29" spans="1:13">
      <c r="A29" s="17" t="s">
        <v>40</v>
      </c>
      <c r="B29" s="18"/>
      <c r="C29" s="11"/>
      <c r="D29" s="6"/>
      <c r="E29" s="6"/>
      <c r="F29" s="6"/>
      <c r="G29" s="6"/>
      <c r="H29" s="6"/>
      <c r="I29" s="6"/>
      <c r="J29" s="6"/>
      <c r="K29" s="1"/>
      <c r="L29" s="13"/>
      <c r="M29" s="7"/>
    </row>
    <row r="30" spans="1:13">
      <c r="A30" s="10" t="s">
        <v>30</v>
      </c>
      <c r="B30" s="11" t="s">
        <v>24</v>
      </c>
      <c r="C30" s="35">
        <v>10000</v>
      </c>
      <c r="D30" s="1">
        <v>232</v>
      </c>
      <c r="E30" s="1">
        <f>C30*D30</f>
        <v>2320000</v>
      </c>
      <c r="F30" s="1">
        <f>1450000/C30</f>
        <v>145</v>
      </c>
      <c r="G30" s="1">
        <f>C30*F30</f>
        <v>1450000</v>
      </c>
      <c r="H30" s="2">
        <f>115*1.16</f>
        <v>133.39999999999998</v>
      </c>
      <c r="I30" s="1">
        <f>C30*H30</f>
        <v>1333999.9999999998</v>
      </c>
      <c r="J30" s="1">
        <f>1113600/C30</f>
        <v>111.36</v>
      </c>
      <c r="K30" s="1">
        <f>+J30*C30</f>
        <v>1113600</v>
      </c>
      <c r="L30" s="13">
        <f>(D30+F30+H30+J30)/4</f>
        <v>155.44</v>
      </c>
      <c r="M30" s="13">
        <f>+L30*C30</f>
        <v>1554400</v>
      </c>
    </row>
    <row r="31" spans="1:13">
      <c r="A31" s="10" t="s">
        <v>31</v>
      </c>
      <c r="B31" s="11" t="s">
        <v>24</v>
      </c>
      <c r="C31" s="35">
        <v>3000</v>
      </c>
      <c r="D31" s="1">
        <v>290</v>
      </c>
      <c r="E31" s="1">
        <f>C31*D31</f>
        <v>870000</v>
      </c>
      <c r="F31" s="1">
        <f>560000/C31</f>
        <v>186.66666666666666</v>
      </c>
      <c r="G31" s="1">
        <f>C31*F31</f>
        <v>560000</v>
      </c>
      <c r="H31" s="2">
        <v>133</v>
      </c>
      <c r="I31" s="1">
        <f>C31*H31</f>
        <v>399000</v>
      </c>
      <c r="J31" s="1">
        <f>626400/C31</f>
        <v>208.8</v>
      </c>
      <c r="K31" s="1">
        <f>+J31*C31</f>
        <v>626400</v>
      </c>
      <c r="L31" s="13">
        <f>(D31+F31+H31+J31)/4</f>
        <v>204.61666666666667</v>
      </c>
      <c r="M31" s="13">
        <f>+L31*C31</f>
        <v>613850</v>
      </c>
    </row>
    <row r="32" spans="1:13">
      <c r="A32" s="10" t="s">
        <v>41</v>
      </c>
      <c r="B32" s="11" t="s">
        <v>24</v>
      </c>
      <c r="C32" s="35">
        <v>1000</v>
      </c>
      <c r="D32" s="1">
        <v>406</v>
      </c>
      <c r="E32" s="1">
        <f>C32*D32</f>
        <v>406000</v>
      </c>
      <c r="F32" s="1">
        <f>440000/C32</f>
        <v>440</v>
      </c>
      <c r="G32" s="1">
        <f>C32*F32</f>
        <v>440000</v>
      </c>
      <c r="H32" s="2">
        <v>133</v>
      </c>
      <c r="I32" s="1">
        <f>C32*H32</f>
        <v>133000</v>
      </c>
      <c r="J32" s="1">
        <f>301600/C32</f>
        <v>301.60000000000002</v>
      </c>
      <c r="K32" s="1">
        <f>+J32*C32</f>
        <v>301600</v>
      </c>
      <c r="L32" s="13">
        <f>(D32+F32+H32+J32)/4</f>
        <v>320.14999999999998</v>
      </c>
      <c r="M32" s="13">
        <f>+L32*C32</f>
        <v>320150</v>
      </c>
    </row>
    <row r="33" spans="1:13">
      <c r="A33" s="10" t="s">
        <v>42</v>
      </c>
      <c r="B33" s="11" t="s">
        <v>24</v>
      </c>
      <c r="C33" s="35">
        <v>1000</v>
      </c>
      <c r="D33" s="1">
        <v>406</v>
      </c>
      <c r="E33" s="1">
        <f>C33*D33</f>
        <v>406000</v>
      </c>
      <c r="F33" s="1">
        <f>440000/C33</f>
        <v>440</v>
      </c>
      <c r="G33" s="1">
        <f>C33*F33</f>
        <v>440000</v>
      </c>
      <c r="H33" s="2">
        <v>133</v>
      </c>
      <c r="I33" s="1">
        <f>C33*H33</f>
        <v>133000</v>
      </c>
      <c r="J33" s="1">
        <f>301600/C33</f>
        <v>301.60000000000002</v>
      </c>
      <c r="K33" s="1">
        <f>+J33*C33</f>
        <v>301600</v>
      </c>
      <c r="L33" s="13">
        <f>(D33+F33+H33+J33)/4</f>
        <v>320.14999999999998</v>
      </c>
      <c r="M33" s="13">
        <f>+L33*C33</f>
        <v>320150</v>
      </c>
    </row>
    <row r="34" spans="1:13">
      <c r="A34" s="10"/>
      <c r="B34" s="11"/>
      <c r="C34" s="11"/>
      <c r="D34" s="1"/>
      <c r="E34" s="1"/>
      <c r="F34" s="1"/>
      <c r="G34" s="1"/>
      <c r="H34" s="2"/>
      <c r="I34" s="1"/>
      <c r="J34" s="1"/>
      <c r="K34" s="1"/>
      <c r="L34" s="13"/>
      <c r="M34" s="13"/>
    </row>
    <row r="35" spans="1:13">
      <c r="B35" s="22" t="s">
        <v>33</v>
      </c>
      <c r="C35" s="23"/>
      <c r="D35" s="24"/>
      <c r="E35" s="6">
        <f>SUM(E30:E33)</f>
        <v>4002000</v>
      </c>
      <c r="F35" s="3"/>
      <c r="G35" s="6">
        <f>SUM(G30:G33)</f>
        <v>2890000</v>
      </c>
      <c r="H35" s="3"/>
      <c r="I35" s="6">
        <f>SUM(I30:I33)</f>
        <v>1998999.9999999998</v>
      </c>
      <c r="J35" s="6"/>
      <c r="K35" s="6">
        <f>SUM(K30:K33)</f>
        <v>2343200</v>
      </c>
      <c r="L35" s="3"/>
      <c r="M35" s="6">
        <f>SUM(M30:M33)</f>
        <v>2808550</v>
      </c>
    </row>
    <row r="36" spans="1:13">
      <c r="B36" s="22" t="s">
        <v>34</v>
      </c>
      <c r="C36" s="23"/>
      <c r="D36" s="24"/>
      <c r="E36" s="1"/>
      <c r="F36" s="4"/>
      <c r="G36" s="1"/>
      <c r="H36" s="4"/>
      <c r="I36" s="1"/>
      <c r="J36" s="5"/>
      <c r="K36" s="6"/>
      <c r="L36" s="4"/>
      <c r="M36" s="8"/>
    </row>
    <row r="37" spans="1:13">
      <c r="B37" s="22" t="s">
        <v>35</v>
      </c>
      <c r="C37" s="23"/>
      <c r="D37" s="24"/>
      <c r="E37" s="6">
        <f>SUM(E35:E36)</f>
        <v>4002000</v>
      </c>
      <c r="F37" s="4"/>
      <c r="G37" s="6">
        <f>G35</f>
        <v>2890000</v>
      </c>
      <c r="H37" s="4"/>
      <c r="I37" s="6">
        <f>I35+I36</f>
        <v>1998999.9999999998</v>
      </c>
      <c r="J37" s="21"/>
      <c r="K37" s="6">
        <f>+K35+K36</f>
        <v>2343200</v>
      </c>
      <c r="L37" s="4"/>
      <c r="M37" s="7">
        <f>M35</f>
        <v>2808550</v>
      </c>
    </row>
    <row r="39" spans="1:13">
      <c r="C39" s="39">
        <f>+C11+C12+C14+C15+C17+C18+C20+C21+C30+C31+C32+C33</f>
        <v>172800</v>
      </c>
      <c r="L39" s="33" t="s">
        <v>43</v>
      </c>
      <c r="M39" s="33">
        <f>+M24+M37</f>
        <v>24051733</v>
      </c>
    </row>
    <row r="40" spans="1:13">
      <c r="L40" s="9"/>
      <c r="M40" s="9"/>
    </row>
    <row r="41" spans="1:13">
      <c r="L41" s="9"/>
      <c r="M41" s="34"/>
    </row>
    <row r="42" spans="1:13" ht="29.25" customHeight="1">
      <c r="A42" s="132" t="s">
        <v>45</v>
      </c>
      <c r="B42" s="133"/>
      <c r="C42" s="133"/>
      <c r="D42" s="133"/>
      <c r="E42" s="133"/>
      <c r="F42" s="133"/>
      <c r="G42" s="133"/>
      <c r="H42" s="133"/>
      <c r="I42" s="133"/>
      <c r="J42" s="133"/>
      <c r="K42" s="133"/>
      <c r="L42" s="133"/>
      <c r="M42" s="134"/>
    </row>
    <row r="43" spans="1:13">
      <c r="L43" s="9"/>
      <c r="M43" s="9"/>
    </row>
    <row r="44" spans="1:13">
      <c r="L44" s="9"/>
      <c r="M44" s="9"/>
    </row>
    <row r="45" spans="1:13">
      <c r="L45" s="9"/>
      <c r="M45" s="9"/>
    </row>
    <row r="46" spans="1:13">
      <c r="L46" s="9"/>
      <c r="M46" s="9"/>
    </row>
    <row r="47" spans="1:13">
      <c r="L47" s="9"/>
      <c r="M47" s="9"/>
    </row>
    <row r="48" spans="1:13">
      <c r="L48" s="9"/>
      <c r="M48" s="9"/>
    </row>
    <row r="49" spans="12:13">
      <c r="L49" s="9"/>
      <c r="M49" s="9"/>
    </row>
    <row r="50" spans="12:13">
      <c r="L50" s="9"/>
      <c r="M50" s="9"/>
    </row>
    <row r="51" spans="12:13">
      <c r="L51" s="9"/>
      <c r="M51" s="9"/>
    </row>
    <row r="52" spans="12:13">
      <c r="L52" s="9"/>
      <c r="M52" s="9"/>
    </row>
    <row r="53" spans="12:13">
      <c r="L53" s="9"/>
      <c r="M53" s="9"/>
    </row>
    <row r="54" spans="12:13">
      <c r="L54" s="9"/>
      <c r="M54" s="9"/>
    </row>
    <row r="55" spans="12:13">
      <c r="L55" s="9"/>
      <c r="M55" s="9"/>
    </row>
    <row r="56" spans="12:13">
      <c r="L56" s="9"/>
      <c r="M56" s="9"/>
    </row>
    <row r="57" spans="12:13">
      <c r="L57" s="9"/>
      <c r="M57" s="9"/>
    </row>
    <row r="58" spans="12:13">
      <c r="L58" s="9"/>
      <c r="M58" s="9"/>
    </row>
    <row r="59" spans="12:13">
      <c r="L59" s="9"/>
      <c r="M59" s="9"/>
    </row>
    <row r="60" spans="12:13">
      <c r="L60" s="9"/>
      <c r="M60" s="9"/>
    </row>
    <row r="61" spans="12:13">
      <c r="L61" s="9"/>
      <c r="M61" s="9"/>
    </row>
    <row r="62" spans="12:13">
      <c r="L62" s="9"/>
      <c r="M62" s="9"/>
    </row>
    <row r="63" spans="12:13">
      <c r="L63" s="9"/>
      <c r="M63" s="9"/>
    </row>
    <row r="64" spans="12:13">
      <c r="L64" s="9"/>
      <c r="M64" s="9"/>
    </row>
    <row r="65" spans="12:13">
      <c r="L65" s="9"/>
      <c r="M65" s="9"/>
    </row>
    <row r="66" spans="12:13">
      <c r="L66" s="9"/>
      <c r="M66" s="9"/>
    </row>
    <row r="67" spans="12:13">
      <c r="L67" s="9"/>
      <c r="M67" s="9"/>
    </row>
    <row r="68" spans="12:13">
      <c r="L68" s="9"/>
      <c r="M68" s="9"/>
    </row>
    <row r="69" spans="12:13">
      <c r="L69" s="9"/>
      <c r="M69" s="9"/>
    </row>
    <row r="70" spans="12:13">
      <c r="L70" s="9"/>
      <c r="M70" s="9"/>
    </row>
  </sheetData>
  <mergeCells count="31">
    <mergeCell ref="A42:M42"/>
    <mergeCell ref="L26:L28"/>
    <mergeCell ref="M26:M28"/>
    <mergeCell ref="D27:E27"/>
    <mergeCell ref="F27:G27"/>
    <mergeCell ref="J8:K8"/>
    <mergeCell ref="A10:C10"/>
    <mergeCell ref="A25:M25"/>
    <mergeCell ref="A26:A28"/>
    <mergeCell ref="B26:B28"/>
    <mergeCell ref="C26:C28"/>
    <mergeCell ref="D26:E26"/>
    <mergeCell ref="F26:G26"/>
    <mergeCell ref="H26:I26"/>
    <mergeCell ref="J26:K26"/>
    <mergeCell ref="A1:M4"/>
    <mergeCell ref="A5:D6"/>
    <mergeCell ref="E5:M5"/>
    <mergeCell ref="E6:M6"/>
    <mergeCell ref="A7:A9"/>
    <mergeCell ref="B7:B9"/>
    <mergeCell ref="C7:C9"/>
    <mergeCell ref="D7:E7"/>
    <mergeCell ref="F7:G7"/>
    <mergeCell ref="H7:I7"/>
    <mergeCell ref="J7:K7"/>
    <mergeCell ref="L7:L9"/>
    <mergeCell ref="M7:M9"/>
    <mergeCell ref="D8:E8"/>
    <mergeCell ref="F8:G8"/>
    <mergeCell ref="H8:I8"/>
  </mergeCells>
  <printOptions horizontalCentered="1" verticalCentered="1"/>
  <pageMargins left="0" right="0" top="0" bottom="0" header="0.3" footer="0.3"/>
  <pageSetup paperSize="300"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P23"/>
  <sheetViews>
    <sheetView tabSelected="1" topLeftCell="A12" zoomScale="70" zoomScaleNormal="70" workbookViewId="0">
      <selection activeCell="A7" sqref="A7:N20"/>
    </sheetView>
  </sheetViews>
  <sheetFormatPr baseColWidth="10" defaultColWidth="11.42578125" defaultRowHeight="12.75"/>
  <cols>
    <col min="1" max="1" width="48.7109375" style="41" customWidth="1"/>
    <col min="2" max="2" width="12" style="42" hidden="1" customWidth="1"/>
    <col min="3" max="3" width="13" style="42" customWidth="1"/>
    <col min="4" max="4" width="82" style="42" customWidth="1"/>
    <col min="5" max="8" width="13.42578125" style="75" bestFit="1" customWidth="1"/>
    <col min="9" max="10" width="13.42578125" style="75" hidden="1" customWidth="1"/>
    <col min="11" max="11" width="10" style="41" hidden="1" customWidth="1"/>
    <col min="12" max="12" width="7.5703125" style="41" hidden="1" customWidth="1"/>
    <col min="13" max="13" width="13.28515625" style="75" customWidth="1"/>
    <col min="14" max="14" width="15.140625" style="75" customWidth="1"/>
    <col min="15" max="15" width="14.28515625" style="41" hidden="1" customWidth="1"/>
    <col min="16" max="16" width="17.42578125" style="41" hidden="1" customWidth="1"/>
    <col min="17" max="16384" width="11.42578125" style="41"/>
  </cols>
  <sheetData>
    <row r="2" spans="1:16" ht="13.5" thickBot="1"/>
    <row r="3" spans="1:16" ht="15" customHeight="1">
      <c r="A3" s="135" t="s">
        <v>0</v>
      </c>
      <c r="B3" s="136"/>
      <c r="C3" s="136"/>
      <c r="D3" s="136"/>
      <c r="E3" s="136"/>
      <c r="F3" s="136"/>
      <c r="G3" s="136"/>
      <c r="H3" s="136"/>
      <c r="I3" s="136"/>
      <c r="J3" s="136"/>
      <c r="K3" s="136"/>
      <c r="L3" s="136"/>
      <c r="M3" s="136"/>
      <c r="N3" s="137"/>
    </row>
    <row r="4" spans="1:16">
      <c r="A4" s="138"/>
      <c r="B4" s="139"/>
      <c r="C4" s="139"/>
      <c r="D4" s="139"/>
      <c r="E4" s="139"/>
      <c r="F4" s="139"/>
      <c r="G4" s="139"/>
      <c r="H4" s="139"/>
      <c r="I4" s="139"/>
      <c r="J4" s="139"/>
      <c r="K4" s="139"/>
      <c r="L4" s="139"/>
      <c r="M4" s="139"/>
      <c r="N4" s="140"/>
    </row>
    <row r="5" spans="1:16">
      <c r="A5" s="138"/>
      <c r="B5" s="139"/>
      <c r="C5" s="139"/>
      <c r="D5" s="139"/>
      <c r="E5" s="139"/>
      <c r="F5" s="139"/>
      <c r="G5" s="139"/>
      <c r="H5" s="139"/>
      <c r="I5" s="139"/>
      <c r="J5" s="139"/>
      <c r="K5" s="139"/>
      <c r="L5" s="139"/>
      <c r="M5" s="139"/>
      <c r="N5" s="140"/>
    </row>
    <row r="6" spans="1:16" ht="30.75" customHeight="1">
      <c r="A6" s="141"/>
      <c r="B6" s="142"/>
      <c r="C6" s="142"/>
      <c r="D6" s="142"/>
      <c r="E6" s="142"/>
      <c r="F6" s="142"/>
      <c r="G6" s="142"/>
      <c r="H6" s="142"/>
      <c r="I6" s="142"/>
      <c r="J6" s="142"/>
      <c r="K6" s="142"/>
      <c r="L6" s="142"/>
      <c r="M6" s="142"/>
      <c r="N6" s="143"/>
    </row>
    <row r="7" spans="1:16" ht="25.5" customHeight="1">
      <c r="A7" s="156" t="s">
        <v>53</v>
      </c>
      <c r="B7" s="157"/>
      <c r="C7" s="157"/>
      <c r="D7" s="157"/>
      <c r="E7" s="158"/>
      <c r="F7" s="153" t="s">
        <v>73</v>
      </c>
      <c r="G7" s="154"/>
      <c r="H7" s="154"/>
      <c r="I7" s="154"/>
      <c r="J7" s="154"/>
      <c r="K7" s="154"/>
      <c r="L7" s="154"/>
      <c r="M7" s="154"/>
      <c r="N7" s="155"/>
    </row>
    <row r="8" spans="1:16" ht="38.25" customHeight="1">
      <c r="A8" s="159"/>
      <c r="B8" s="160"/>
      <c r="C8" s="160"/>
      <c r="D8" s="160"/>
      <c r="E8" s="161"/>
      <c r="F8" s="153" t="s">
        <v>49</v>
      </c>
      <c r="G8" s="154"/>
      <c r="H8" s="154"/>
      <c r="I8" s="154"/>
      <c r="J8" s="154"/>
      <c r="K8" s="154"/>
      <c r="L8" s="154"/>
      <c r="M8" s="154"/>
      <c r="N8" s="155"/>
    </row>
    <row r="9" spans="1:16" ht="12.75" customHeight="1">
      <c r="A9" s="162" t="s">
        <v>4</v>
      </c>
      <c r="B9" s="162" t="s">
        <v>52</v>
      </c>
      <c r="C9" s="162" t="s">
        <v>56</v>
      </c>
      <c r="D9" s="171" t="s">
        <v>50</v>
      </c>
      <c r="E9" s="169"/>
      <c r="F9" s="170"/>
      <c r="G9" s="165"/>
      <c r="H9" s="166"/>
      <c r="I9" s="146"/>
      <c r="J9" s="147"/>
      <c r="K9" s="64"/>
      <c r="L9" s="64"/>
      <c r="M9" s="148" t="s">
        <v>12</v>
      </c>
      <c r="N9" s="148" t="s">
        <v>14</v>
      </c>
    </row>
    <row r="10" spans="1:16">
      <c r="A10" s="163"/>
      <c r="B10" s="163"/>
      <c r="C10" s="163"/>
      <c r="D10" s="172"/>
      <c r="E10" s="144" t="s">
        <v>51</v>
      </c>
      <c r="F10" s="145"/>
      <c r="G10" s="167" t="s">
        <v>66</v>
      </c>
      <c r="H10" s="168"/>
      <c r="I10" s="151"/>
      <c r="J10" s="152"/>
      <c r="K10" s="151"/>
      <c r="L10" s="152"/>
      <c r="M10" s="149"/>
      <c r="N10" s="149"/>
    </row>
    <row r="11" spans="1:16" ht="25.5" customHeight="1">
      <c r="A11" s="164"/>
      <c r="B11" s="164"/>
      <c r="C11" s="164"/>
      <c r="D11" s="173"/>
      <c r="E11" s="76" t="s">
        <v>20</v>
      </c>
      <c r="F11" s="76" t="s">
        <v>21</v>
      </c>
      <c r="G11" s="85" t="s">
        <v>20</v>
      </c>
      <c r="H11" s="85" t="s">
        <v>21</v>
      </c>
      <c r="I11" s="86"/>
      <c r="J11" s="86"/>
      <c r="K11" s="65" t="s">
        <v>20</v>
      </c>
      <c r="L11" s="65" t="s">
        <v>21</v>
      </c>
      <c r="M11" s="150"/>
      <c r="N11" s="150"/>
    </row>
    <row r="12" spans="1:16">
      <c r="A12" s="74" t="s">
        <v>54</v>
      </c>
      <c r="B12" s="49"/>
      <c r="C12" s="49"/>
      <c r="D12" s="49"/>
      <c r="E12" s="77"/>
      <c r="F12" s="77"/>
      <c r="G12" s="77"/>
      <c r="H12" s="77"/>
      <c r="I12" s="87"/>
      <c r="J12" s="87"/>
      <c r="K12" s="58"/>
      <c r="L12" s="58"/>
      <c r="M12" s="93"/>
      <c r="N12" s="93"/>
    </row>
    <row r="13" spans="1:16" ht="79.5" customHeight="1">
      <c r="A13" s="71" t="s">
        <v>55</v>
      </c>
      <c r="B13" s="73">
        <v>1</v>
      </c>
      <c r="C13" s="43">
        <v>6</v>
      </c>
      <c r="D13" s="98" t="s">
        <v>61</v>
      </c>
      <c r="E13" s="78">
        <v>1300000</v>
      </c>
      <c r="F13" s="83">
        <f>(E13*C13)</f>
        <v>7800000</v>
      </c>
      <c r="G13" s="83">
        <v>1300000</v>
      </c>
      <c r="H13" s="83">
        <f>(G13*C13)</f>
        <v>7800000</v>
      </c>
      <c r="I13" s="78">
        <v>0</v>
      </c>
      <c r="J13" s="92">
        <v>0</v>
      </c>
      <c r="K13" s="44"/>
      <c r="L13" s="44" t="e">
        <f>+K13*#REF!*C13</f>
        <v>#REF!</v>
      </c>
      <c r="M13" s="94">
        <f>+(E13+G13)/2</f>
        <v>1300000</v>
      </c>
      <c r="N13" s="94">
        <f>+M13*C13</f>
        <v>7800000</v>
      </c>
      <c r="O13" s="62"/>
      <c r="P13" s="45"/>
    </row>
    <row r="14" spans="1:16" ht="50.25" customHeight="1">
      <c r="A14" s="97" t="s">
        <v>57</v>
      </c>
      <c r="B14" s="73">
        <v>1</v>
      </c>
      <c r="C14" s="43">
        <v>6</v>
      </c>
      <c r="D14" s="98" t="s">
        <v>63</v>
      </c>
      <c r="E14" s="78">
        <v>900000</v>
      </c>
      <c r="F14" s="83">
        <f>(E14*C14)</f>
        <v>5400000</v>
      </c>
      <c r="G14" s="83">
        <v>800000</v>
      </c>
      <c r="H14" s="83">
        <f>(G14*C14)</f>
        <v>4800000</v>
      </c>
      <c r="I14" s="78">
        <v>0</v>
      </c>
      <c r="J14" s="92">
        <f>(I14*C14)*B14</f>
        <v>0</v>
      </c>
      <c r="K14" s="44"/>
      <c r="L14" s="44" t="e">
        <f>+K14*#REF!*C14</f>
        <v>#REF!</v>
      </c>
      <c r="M14" s="94">
        <f>+(E14+G14)/2</f>
        <v>850000</v>
      </c>
      <c r="N14" s="94">
        <f>+M14*C14</f>
        <v>5100000</v>
      </c>
      <c r="O14" s="62"/>
      <c r="P14" s="45"/>
    </row>
    <row r="15" spans="1:16" ht="84" customHeight="1">
      <c r="A15" s="97" t="s">
        <v>58</v>
      </c>
      <c r="B15" s="73">
        <v>1</v>
      </c>
      <c r="C15" s="43">
        <v>6</v>
      </c>
      <c r="D15" s="99" t="s">
        <v>64</v>
      </c>
      <c r="E15" s="78">
        <v>1000000</v>
      </c>
      <c r="F15" s="83">
        <f>(E15*C15)</f>
        <v>6000000</v>
      </c>
      <c r="G15" s="83">
        <v>900000</v>
      </c>
      <c r="H15" s="83">
        <f>(G15*C15)</f>
        <v>5400000</v>
      </c>
      <c r="I15" s="78">
        <v>0</v>
      </c>
      <c r="J15" s="92">
        <f>(I15*C15)*B15</f>
        <v>0</v>
      </c>
      <c r="K15" s="72"/>
      <c r="L15" s="72"/>
      <c r="M15" s="94">
        <f>+(E15+G15)/2</f>
        <v>950000</v>
      </c>
      <c r="N15" s="94">
        <f>+M15*C15</f>
        <v>5700000</v>
      </c>
      <c r="O15" s="62"/>
      <c r="P15" s="45"/>
    </row>
    <row r="16" spans="1:16" ht="90.75" customHeight="1">
      <c r="A16" s="97" t="s">
        <v>59</v>
      </c>
      <c r="B16" s="73">
        <v>1</v>
      </c>
      <c r="C16" s="43">
        <v>6</v>
      </c>
      <c r="D16" s="99" t="s">
        <v>65</v>
      </c>
      <c r="E16" s="78">
        <v>1100000</v>
      </c>
      <c r="F16" s="83">
        <f>(E16*C16)</f>
        <v>6600000</v>
      </c>
      <c r="G16" s="83">
        <v>1200000</v>
      </c>
      <c r="H16" s="83">
        <f>(G16*C16)</f>
        <v>7200000</v>
      </c>
      <c r="I16" s="78"/>
      <c r="J16" s="92"/>
      <c r="K16" s="72"/>
      <c r="L16" s="72"/>
      <c r="M16" s="94">
        <f>+(E16+G16)/2</f>
        <v>1150000</v>
      </c>
      <c r="N16" s="94">
        <f>+M16*C16</f>
        <v>6900000</v>
      </c>
      <c r="O16" s="62"/>
      <c r="P16" s="45"/>
    </row>
    <row r="17" spans="1:16" ht="85.5" customHeight="1">
      <c r="A17" s="97" t="s">
        <v>60</v>
      </c>
      <c r="B17" s="73">
        <v>1</v>
      </c>
      <c r="C17" s="43">
        <v>6</v>
      </c>
      <c r="D17" s="99" t="s">
        <v>62</v>
      </c>
      <c r="E17" s="78">
        <v>1200000</v>
      </c>
      <c r="F17" s="83">
        <f>(E17*C17)</f>
        <v>7200000</v>
      </c>
      <c r="G17" s="83">
        <v>1250000</v>
      </c>
      <c r="H17" s="83">
        <f>(G17*C17)</f>
        <v>7500000</v>
      </c>
      <c r="I17" s="78">
        <v>0</v>
      </c>
      <c r="J17" s="92">
        <v>0</v>
      </c>
      <c r="K17" s="72"/>
      <c r="L17" s="72"/>
      <c r="M17" s="94">
        <f>+(E17+G17)/2</f>
        <v>1225000</v>
      </c>
      <c r="N17" s="94">
        <f>+M17*C17</f>
        <v>7350000</v>
      </c>
      <c r="O17" s="62"/>
      <c r="P17" s="45"/>
    </row>
    <row r="18" spans="1:16">
      <c r="A18" s="174" t="s">
        <v>47</v>
      </c>
      <c r="B18" s="175"/>
      <c r="C18" s="176"/>
      <c r="D18" s="57"/>
      <c r="E18" s="79"/>
      <c r="F18" s="84">
        <f>SUM(F13:F17)</f>
        <v>33000000</v>
      </c>
      <c r="G18" s="84"/>
      <c r="H18" s="84">
        <f>SUM(H13:H17)</f>
        <v>32700000</v>
      </c>
      <c r="I18" s="88"/>
      <c r="J18" s="84">
        <f>SUM(J13:J17)</f>
        <v>0</v>
      </c>
      <c r="K18" s="59"/>
      <c r="L18" s="61" t="e">
        <f>SUM(L13:L14)</f>
        <v>#REF!</v>
      </c>
      <c r="M18" s="95"/>
      <c r="N18" s="92">
        <f>+SUM(N13:N17)</f>
        <v>32850000</v>
      </c>
      <c r="O18" s="69">
        <v>551361290</v>
      </c>
      <c r="P18" s="66">
        <f>(+F18+J18+O18)/3</f>
        <v>194787096.66666666</v>
      </c>
    </row>
    <row r="19" spans="1:16">
      <c r="A19" s="177" t="s">
        <v>46</v>
      </c>
      <c r="B19" s="178"/>
      <c r="C19" s="179"/>
      <c r="D19" s="47"/>
      <c r="E19" s="80"/>
      <c r="F19" s="80">
        <v>0</v>
      </c>
      <c r="G19" s="80"/>
      <c r="H19" s="80">
        <v>0</v>
      </c>
      <c r="I19" s="89"/>
      <c r="J19" s="80">
        <v>0</v>
      </c>
      <c r="K19" s="60"/>
      <c r="L19" s="60"/>
      <c r="M19" s="94"/>
      <c r="N19" s="80">
        <v>0</v>
      </c>
      <c r="O19" s="60">
        <f>ROUND((+O18*10%)*19%,0)</f>
        <v>10475865</v>
      </c>
      <c r="P19" s="60" t="e">
        <f>ROUND(+#REF!*19%,0)</f>
        <v>#REF!</v>
      </c>
    </row>
    <row r="20" spans="1:16" ht="18" customHeight="1">
      <c r="A20" s="174" t="s">
        <v>48</v>
      </c>
      <c r="B20" s="175"/>
      <c r="C20" s="176"/>
      <c r="D20" s="57"/>
      <c r="E20" s="79"/>
      <c r="F20" s="84">
        <f>F19+F18</f>
        <v>33000000</v>
      </c>
      <c r="G20" s="84"/>
      <c r="H20" s="84">
        <f>H19+H18</f>
        <v>32700000</v>
      </c>
      <c r="I20" s="88"/>
      <c r="J20" s="84">
        <f>J19+J18</f>
        <v>0</v>
      </c>
      <c r="K20" s="59"/>
      <c r="L20" s="61" t="e">
        <f>+L18</f>
        <v>#REF!</v>
      </c>
      <c r="M20" s="95"/>
      <c r="N20" s="100">
        <f>+N18+N19</f>
        <v>32850000</v>
      </c>
      <c r="O20" s="70" t="e">
        <f>ROUND(+O18+#REF!+O19,0)</f>
        <v>#REF!</v>
      </c>
      <c r="P20" s="68" t="e">
        <f>+P18+#REF!+P19</f>
        <v>#REF!</v>
      </c>
    </row>
    <row r="21" spans="1:16" s="55" customFormat="1">
      <c r="A21" s="53"/>
      <c r="B21" s="50"/>
      <c r="C21" s="51"/>
      <c r="D21" s="52"/>
      <c r="E21" s="81"/>
      <c r="F21" s="81"/>
      <c r="G21" s="81"/>
      <c r="H21" s="81"/>
      <c r="I21" s="90"/>
      <c r="J21" s="90"/>
      <c r="K21" s="54"/>
      <c r="L21" s="54"/>
      <c r="M21" s="96"/>
      <c r="N21" s="96"/>
    </row>
    <row r="22" spans="1:16" ht="33" customHeight="1">
      <c r="A22" s="48"/>
      <c r="B22" s="48"/>
      <c r="C22" s="46"/>
      <c r="D22" s="48"/>
      <c r="E22" s="82"/>
      <c r="F22" s="82"/>
      <c r="G22" s="82"/>
      <c r="H22" s="82"/>
      <c r="I22" s="91"/>
      <c r="J22" s="91"/>
      <c r="K22" s="56"/>
      <c r="L22" s="56"/>
      <c r="M22" s="96"/>
      <c r="N22" s="96"/>
      <c r="O22" s="67"/>
      <c r="P22" s="63"/>
    </row>
    <row r="23" spans="1:16">
      <c r="K23" s="41">
        <v>1</v>
      </c>
    </row>
  </sheetData>
  <mergeCells count="20">
    <mergeCell ref="D9:D11"/>
    <mergeCell ref="A18:C18"/>
    <mergeCell ref="A19:C19"/>
    <mergeCell ref="A20:C20"/>
    <mergeCell ref="A3:N6"/>
    <mergeCell ref="E10:F10"/>
    <mergeCell ref="I9:J9"/>
    <mergeCell ref="M9:M11"/>
    <mergeCell ref="I10:J10"/>
    <mergeCell ref="N9:N11"/>
    <mergeCell ref="F7:N7"/>
    <mergeCell ref="F8:N8"/>
    <mergeCell ref="A7:E8"/>
    <mergeCell ref="A9:A11"/>
    <mergeCell ref="G9:H9"/>
    <mergeCell ref="B9:B11"/>
    <mergeCell ref="G10:H10"/>
    <mergeCell ref="E9:F9"/>
    <mergeCell ref="K10:L10"/>
    <mergeCell ref="C9:C11"/>
  </mergeCells>
  <printOptions horizontalCentered="1" verticalCentered="1"/>
  <pageMargins left="0" right="0" top="0" bottom="0" header="0.31496062992126" footer="0.31496062992126"/>
  <pageSetup scale="6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3D761-631B-42E2-9E48-BD404DC35150}">
  <dimension ref="A1:I11"/>
  <sheetViews>
    <sheetView topLeftCell="A9" zoomScale="80" zoomScaleNormal="80" workbookViewId="0">
      <selection activeCell="L10" sqref="L10"/>
    </sheetView>
  </sheetViews>
  <sheetFormatPr baseColWidth="10" defaultRowHeight="15"/>
  <cols>
    <col min="1" max="1" width="42.85546875" customWidth="1"/>
    <col min="2" max="2" width="0" hidden="1" customWidth="1"/>
    <col min="3" max="3" width="13" customWidth="1"/>
    <col min="4" max="4" width="69.140625" customWidth="1"/>
    <col min="5" max="8" width="0" hidden="1" customWidth="1"/>
    <col min="9" max="9" width="60.28515625" customWidth="1"/>
  </cols>
  <sheetData>
    <row r="1" spans="1:9">
      <c r="A1" s="156" t="s">
        <v>53</v>
      </c>
      <c r="B1" s="157"/>
      <c r="C1" s="157"/>
      <c r="D1" s="157"/>
      <c r="E1" s="154"/>
      <c r="F1" s="154"/>
      <c r="G1" s="154"/>
      <c r="H1" s="154"/>
    </row>
    <row r="2" spans="1:9">
      <c r="A2" s="159"/>
      <c r="B2" s="160"/>
      <c r="C2" s="160"/>
      <c r="D2" s="160"/>
      <c r="E2" s="154"/>
      <c r="F2" s="154"/>
      <c r="G2" s="154"/>
      <c r="H2" s="154"/>
    </row>
    <row r="3" spans="1:9">
      <c r="A3" s="162" t="s">
        <v>4</v>
      </c>
      <c r="B3" s="162" t="s">
        <v>52</v>
      </c>
      <c r="C3" s="162" t="s">
        <v>56</v>
      </c>
      <c r="D3" s="171" t="s">
        <v>50</v>
      </c>
      <c r="E3" s="146"/>
      <c r="F3" s="147"/>
      <c r="G3" s="64"/>
      <c r="H3" s="64"/>
      <c r="I3" s="171" t="s">
        <v>67</v>
      </c>
    </row>
    <row r="4" spans="1:9">
      <c r="A4" s="163"/>
      <c r="B4" s="163"/>
      <c r="C4" s="163"/>
      <c r="D4" s="172"/>
      <c r="E4" s="151"/>
      <c r="F4" s="152"/>
      <c r="G4" s="151"/>
      <c r="H4" s="152"/>
      <c r="I4" s="172"/>
    </row>
    <row r="5" spans="1:9" ht="26.25">
      <c r="A5" s="164"/>
      <c r="B5" s="164"/>
      <c r="C5" s="164"/>
      <c r="D5" s="173"/>
      <c r="E5" s="86"/>
      <c r="F5" s="86"/>
      <c r="G5" s="65" t="s">
        <v>20</v>
      </c>
      <c r="H5" s="65" t="s">
        <v>21</v>
      </c>
      <c r="I5" s="173"/>
    </row>
    <row r="6" spans="1:9">
      <c r="A6" s="74" t="s">
        <v>54</v>
      </c>
      <c r="B6" s="49"/>
      <c r="C6" s="49"/>
      <c r="D6" s="49"/>
      <c r="E6" s="87"/>
      <c r="F6" s="87"/>
      <c r="G6" s="58"/>
      <c r="H6" s="58"/>
      <c r="I6" s="49"/>
    </row>
    <row r="7" spans="1:9" ht="85.5">
      <c r="A7" s="71" t="s">
        <v>55</v>
      </c>
      <c r="B7" s="73">
        <v>1</v>
      </c>
      <c r="C7" s="43">
        <v>6</v>
      </c>
      <c r="D7" s="98" t="s">
        <v>61</v>
      </c>
      <c r="E7" s="78">
        <v>0</v>
      </c>
      <c r="F7" s="92">
        <v>0</v>
      </c>
      <c r="G7" s="44"/>
      <c r="H7" s="44" t="e">
        <f>+G7*#REF!*C7</f>
        <v>#REF!</v>
      </c>
      <c r="I7" s="98" t="s">
        <v>68</v>
      </c>
    </row>
    <row r="8" spans="1:9" ht="142.5">
      <c r="A8" s="97" t="s">
        <v>57</v>
      </c>
      <c r="B8" s="73">
        <v>1</v>
      </c>
      <c r="C8" s="43">
        <v>6</v>
      </c>
      <c r="D8" s="98" t="s">
        <v>63</v>
      </c>
      <c r="E8" s="78">
        <v>0</v>
      </c>
      <c r="F8" s="92">
        <f>(E8*C8)*B8</f>
        <v>0</v>
      </c>
      <c r="G8" s="44"/>
      <c r="H8" s="44" t="e">
        <f>+G8*#REF!*C8</f>
        <v>#REF!</v>
      </c>
      <c r="I8" s="98" t="s">
        <v>69</v>
      </c>
    </row>
    <row r="9" spans="1:9" ht="121.5" customHeight="1">
      <c r="A9" s="97" t="s">
        <v>58</v>
      </c>
      <c r="B9" s="73">
        <v>1</v>
      </c>
      <c r="C9" s="43">
        <v>6</v>
      </c>
      <c r="D9" s="99" t="s">
        <v>64</v>
      </c>
      <c r="E9" s="78">
        <v>0</v>
      </c>
      <c r="F9" s="92">
        <f>(E9*C9)*B9</f>
        <v>0</v>
      </c>
      <c r="G9" s="72"/>
      <c r="H9" s="72"/>
      <c r="I9" s="98" t="s">
        <v>70</v>
      </c>
    </row>
    <row r="10" spans="1:9" ht="131.25" customHeight="1">
      <c r="A10" s="97" t="s">
        <v>59</v>
      </c>
      <c r="B10" s="73">
        <v>1</v>
      </c>
      <c r="C10" s="43">
        <v>6</v>
      </c>
      <c r="D10" s="99" t="s">
        <v>65</v>
      </c>
      <c r="E10" s="78"/>
      <c r="F10" s="92"/>
      <c r="G10" s="72"/>
      <c r="H10" s="72"/>
      <c r="I10" s="98" t="s">
        <v>71</v>
      </c>
    </row>
    <row r="11" spans="1:9" ht="104.25" customHeight="1">
      <c r="A11" s="97" t="s">
        <v>60</v>
      </c>
      <c r="B11" s="73">
        <v>1</v>
      </c>
      <c r="C11" s="43">
        <v>6</v>
      </c>
      <c r="D11" s="99" t="s">
        <v>62</v>
      </c>
      <c r="E11" s="78">
        <v>0</v>
      </c>
      <c r="F11" s="92">
        <v>0</v>
      </c>
      <c r="G11" s="72"/>
      <c r="H11" s="72"/>
      <c r="I11" s="98" t="s">
        <v>72</v>
      </c>
    </row>
  </sheetData>
  <mergeCells count="11">
    <mergeCell ref="I3:I5"/>
    <mergeCell ref="E4:F4"/>
    <mergeCell ref="G4:H4"/>
    <mergeCell ref="A1:D2"/>
    <mergeCell ref="E1:H1"/>
    <mergeCell ref="E2:H2"/>
    <mergeCell ref="A3:A5"/>
    <mergeCell ref="B3:B5"/>
    <mergeCell ref="C3:C5"/>
    <mergeCell ref="D3:D5"/>
    <mergeCell ref="E3:F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Boleteria </vt:lpstr>
      <vt:lpstr>Boleteria ACT</vt:lpstr>
      <vt:lpstr>MANTENIMIENTOS</vt:lpstr>
      <vt:lpstr>ESP. TECNICAS</vt:lpstr>
      <vt:lpstr>'Boleteria '!Área_de_impresión</vt:lpstr>
      <vt:lpstr>'Boleteria ACT'!Área_de_impresión</vt:lpstr>
      <vt:lpstr>MANTENIMIENTOS!Área_de_impresión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 1</dc:creator>
  <cp:lastModifiedBy>CONTABILIDAD</cp:lastModifiedBy>
  <cp:revision/>
  <cp:lastPrinted>2018-11-28T22:08:06Z</cp:lastPrinted>
  <dcterms:created xsi:type="dcterms:W3CDTF">2015-03-20T19:12:27Z</dcterms:created>
  <dcterms:modified xsi:type="dcterms:W3CDTF">2024-06-14T14:34:31Z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22176e42-8bfe-49e8-b991-b62ccf330274</vt:lpwstr>
  </property>
</Properties>
</file>