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mc:AlternateContent xmlns:mc="http://schemas.openxmlformats.org/markup-compatibility/2006">
    <mc:Choice Requires="x15">
      <x15ac:absPath xmlns:x15ac="http://schemas.microsoft.com/office/spreadsheetml/2010/11/ac" url="E:\Downloads\"/>
    </mc:Choice>
  </mc:AlternateContent>
  <xr:revisionPtr revIDLastSave="0" documentId="13_ncr:1_{420B0699-FAEC-4C12-ADA8-8FB2CD488E1B}" xr6:coauthVersionLast="47" xr6:coauthVersionMax="47" xr10:uidLastSave="{00000000-0000-0000-0000-000000000000}"/>
  <bookViews>
    <workbookView xWindow="-120" yWindow="-120" windowWidth="20730" windowHeight="11160" tabRatio="934" firstSheet="1" activeTab="1" xr2:uid="{00000000-000D-0000-FFFF-FFFF00000000}"/>
  </bookViews>
  <sheets>
    <sheet name="INDICE" sheetId="525" state="hidden" r:id="rId1"/>
    <sheet name="OBRA" sheetId="524" r:id="rId2"/>
    <sheet name="201,7" sheetId="464" state="hidden" r:id="rId3"/>
    <sheet name="330,4" sheetId="471" state="hidden" r:id="rId4"/>
    <sheet name="700.1" sheetId="553" r:id="rId5"/>
    <sheet name="700.3" sheetId="554" r:id="rId6"/>
    <sheet name="710.1.1" sheetId="555" r:id="rId7"/>
    <sheet name="900.4" sheetId="547" state="hidden"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s>
  <definedNames>
    <definedName name="\A">#REF!</definedName>
    <definedName name="\L">#REF!</definedName>
    <definedName name="\P">#REF!</definedName>
    <definedName name="\s">#REF!</definedName>
    <definedName name="________________________APU465" localSheetId="7">[1]!absc</definedName>
    <definedName name="________________________APU465">[1]!absc</definedName>
    <definedName name="_______________________APU221">#REF!</definedName>
    <definedName name="_______________________pj51">#REF!</definedName>
    <definedName name="______________________APU221">#REF!</definedName>
    <definedName name="______________________APU465" localSheetId="7">[1]!absc</definedName>
    <definedName name="______________________APU465">[1]!absc</definedName>
    <definedName name="______________________PJ50">#REF!</definedName>
    <definedName name="______________________pj51">#REF!</definedName>
    <definedName name="_____________________APU221" localSheetId="1">#REF!</definedName>
    <definedName name="_____________________APU221">#REF!</definedName>
    <definedName name="_____________________APU465" localSheetId="7">[1]!absc</definedName>
    <definedName name="_____________________APU465">[1]!absc</definedName>
    <definedName name="_____________________PJ50">#REF!</definedName>
    <definedName name="_____________________pj51" localSheetId="1">#REF!</definedName>
    <definedName name="_____________________pj51">#REF!</definedName>
    <definedName name="____________________APU221">#REF!</definedName>
    <definedName name="____________________APU465" localSheetId="7">[1]!absc</definedName>
    <definedName name="____________________APU465">[1]!absc</definedName>
    <definedName name="____________________PJ50" localSheetId="1">#REF!</definedName>
    <definedName name="____________________PJ50">#REF!</definedName>
    <definedName name="____________________pj51">#REF!</definedName>
    <definedName name="___________________APU221">#REF!</definedName>
    <definedName name="___________________APU465" localSheetId="7">[1]!absc</definedName>
    <definedName name="___________________APU465">[1]!absc</definedName>
    <definedName name="___________________PJ50" localSheetId="1">#REF!</definedName>
    <definedName name="___________________PJ50">#REF!</definedName>
    <definedName name="___________________pj51">#REF!</definedName>
    <definedName name="__________________APU221">#REF!</definedName>
    <definedName name="__________________APU465" localSheetId="7">[1]!absc</definedName>
    <definedName name="__________________APU465">[1]!absc</definedName>
    <definedName name="__________________PJ50" localSheetId="1">#REF!</definedName>
    <definedName name="__________________PJ50">#REF!</definedName>
    <definedName name="__________________pj51">#REF!</definedName>
    <definedName name="_________________APU221">#REF!</definedName>
    <definedName name="_________________APU465" localSheetId="7">[1]!absc</definedName>
    <definedName name="_________________APU465">[1]!absc</definedName>
    <definedName name="_________________PJ50" localSheetId="1">#REF!</definedName>
    <definedName name="_________________PJ50">#REF!</definedName>
    <definedName name="_________________pj51">#REF!</definedName>
    <definedName name="________________APU221">#REF!</definedName>
    <definedName name="________________APU465" localSheetId="7">[1]!absc</definedName>
    <definedName name="________________APU465">[1]!absc</definedName>
    <definedName name="________________PJ50" localSheetId="1">#REF!</definedName>
    <definedName name="________________PJ50">#REF!</definedName>
    <definedName name="________________pj51">#REF!</definedName>
    <definedName name="_______________AFC1">[2]INV!$A$25:$D$28</definedName>
    <definedName name="_______________AFC3">[2]INV!$F$25:$I$28</definedName>
    <definedName name="_______________AFC5">[2]INV!$K$25:$N$28</definedName>
    <definedName name="_______________APU221">#REF!</definedName>
    <definedName name="_______________APU465" localSheetId="7">[1]!absc</definedName>
    <definedName name="_______________APU465">[1]!absc</definedName>
    <definedName name="_______________BGC1">[2]INV!$A$5:$D$8</definedName>
    <definedName name="_______________BGC3">[2]INV!$F$5:$I$8</definedName>
    <definedName name="_______________BGC5">[2]INV!$K$5:$N$8</definedName>
    <definedName name="_______________CAC1">[2]INV!$A$19:$D$22</definedName>
    <definedName name="_______________CAC3">[2]INV!$F$19:$I$22</definedName>
    <definedName name="_______________CAC5">[2]INV!$K$19:$N$22</definedName>
    <definedName name="_______________oa55">#REF!</definedName>
    <definedName name="_______________PJ50" localSheetId="1">#REF!</definedName>
    <definedName name="_______________PJ50">#REF!</definedName>
    <definedName name="_______________pj51">#REF!</definedName>
    <definedName name="_______________SBC1">[2]INV!$A$12:$D$15</definedName>
    <definedName name="_______________SBC3">[2]INV!$F$12:$I$15</definedName>
    <definedName name="_______________SBC5">[2]INV!$K$12:$N$15</definedName>
    <definedName name="______________AFC1">[2]INV!$A$25:$D$28</definedName>
    <definedName name="______________AFC3">[2]INV!$F$25:$I$28</definedName>
    <definedName name="______________AFC5">[2]INV!$K$25:$N$28</definedName>
    <definedName name="______________APU221">#REF!</definedName>
    <definedName name="______________APU465" localSheetId="7">[1]!absc</definedName>
    <definedName name="______________APU465">[1]!absc</definedName>
    <definedName name="______________BGC1">[2]INV!$A$5:$D$8</definedName>
    <definedName name="______________BGC3">[2]INV!$F$5:$I$8</definedName>
    <definedName name="______________BGC5">[2]INV!$K$5:$N$8</definedName>
    <definedName name="______________CAC1">[2]INV!$A$19:$D$22</definedName>
    <definedName name="______________CAC3">[2]INV!$F$19:$I$22</definedName>
    <definedName name="______________CAC5">[2]INV!$K$19:$N$22</definedName>
    <definedName name="______________oa55">#REF!</definedName>
    <definedName name="______________PJ50" localSheetId="1">#REF!</definedName>
    <definedName name="______________PJ50">#REF!</definedName>
    <definedName name="______________pj51">#REF!</definedName>
    <definedName name="______________SBC1">[2]INV!$A$12:$D$15</definedName>
    <definedName name="______________SBC3">[2]INV!$F$12:$I$15</definedName>
    <definedName name="______________SBC5">[2]INV!$K$12:$N$15</definedName>
    <definedName name="_____________AFC1">[2]INV!$A$25:$D$28</definedName>
    <definedName name="_____________AFC3">[2]INV!$F$25:$I$28</definedName>
    <definedName name="_____________AFC5">[2]INV!$K$25:$N$28</definedName>
    <definedName name="_____________APU221">#REF!</definedName>
    <definedName name="_____________APU465" localSheetId="7">[1]!absc</definedName>
    <definedName name="_____________APU465">[1]!absc</definedName>
    <definedName name="_____________BGC1">[2]INV!$A$5:$D$8</definedName>
    <definedName name="_____________BGC3">[2]INV!$F$5:$I$8</definedName>
    <definedName name="_____________BGC5">[2]INV!$K$5:$N$8</definedName>
    <definedName name="_____________CAC1">[2]INV!$A$19:$D$22</definedName>
    <definedName name="_____________CAC3">[2]INV!$F$19:$I$22</definedName>
    <definedName name="_____________CAC5">[2]INV!$K$19:$N$22</definedName>
    <definedName name="_____________oa55">#REF!</definedName>
    <definedName name="_____________PJ50" localSheetId="1">#REF!</definedName>
    <definedName name="_____________PJ50">#REF!</definedName>
    <definedName name="_____________pj51">#REF!</definedName>
    <definedName name="_____________SBC1">[2]INV!$A$12:$D$15</definedName>
    <definedName name="_____________SBC3">[2]INV!$F$12:$I$15</definedName>
    <definedName name="_____________SBC5">[2]INV!$K$12:$N$15</definedName>
    <definedName name="____________AFC1">[2]INV!$A$25:$D$28</definedName>
    <definedName name="____________AFC3">[2]INV!$F$25:$I$28</definedName>
    <definedName name="____________AFC5">[2]INV!$K$25:$N$28</definedName>
    <definedName name="____________APU221">#REF!</definedName>
    <definedName name="____________APU465" localSheetId="7">[1]!absc</definedName>
    <definedName name="____________APU465">[1]!absc</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oa55">#REF!</definedName>
    <definedName name="____________PJ50" localSheetId="1">#REF!</definedName>
    <definedName name="____________PJ50">#REF!</definedName>
    <definedName name="____________pj51">#REF!</definedName>
    <definedName name="____________SBC1">[2]INV!$A$12:$D$15</definedName>
    <definedName name="____________SBC3">[2]INV!$F$12:$I$15</definedName>
    <definedName name="____________SBC5">[2]INV!$K$12:$N$15</definedName>
    <definedName name="___________AFC1">[2]INV!$A$25:$D$28</definedName>
    <definedName name="___________AFC3">[2]INV!$F$25:$I$28</definedName>
    <definedName name="___________AFC5">[2]INV!$K$25:$N$28</definedName>
    <definedName name="___________APU221">#REF!</definedName>
    <definedName name="___________APU465" localSheetId="7">[1]!absc</definedName>
    <definedName name="___________APU465">[1]!absc</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oa55">#REF!</definedName>
    <definedName name="___________PJ50" localSheetId="1">#REF!</definedName>
    <definedName name="___________PJ50">#REF!</definedName>
    <definedName name="___________pj51">#REF!</definedName>
    <definedName name="___________SBC1">[2]INV!$A$12:$D$15</definedName>
    <definedName name="___________SBC3">[2]INV!$F$12:$I$15</definedName>
    <definedName name="___________SBC5">[2]INV!$K$12:$N$15</definedName>
    <definedName name="__________AFC1">[2]INV!$A$25:$D$28</definedName>
    <definedName name="__________AFC3">[2]INV!$F$25:$I$28</definedName>
    <definedName name="__________AFC5">[2]INV!$K$25:$N$28</definedName>
    <definedName name="__________APU221">#REF!</definedName>
    <definedName name="__________APU465" localSheetId="7">[1]!absc</definedName>
    <definedName name="__________APU465">[1]!absc</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oa55">#REF!</definedName>
    <definedName name="__________PJ50" localSheetId="1">#REF!</definedName>
    <definedName name="__________PJ50">#REF!</definedName>
    <definedName name="__________pj51">#REF!</definedName>
    <definedName name="__________SBC1">[2]INV!$A$12:$D$15</definedName>
    <definedName name="__________SBC3">[2]INV!$F$12:$I$15</definedName>
    <definedName name="__________SBC5">[2]INV!$K$12:$N$15</definedName>
    <definedName name="_________AFC1">[2]INV!$A$25:$D$28</definedName>
    <definedName name="_________AFC3">[2]INV!$F$25:$I$28</definedName>
    <definedName name="_________AFC5">[2]INV!$K$25:$N$28</definedName>
    <definedName name="_________APU221">#REF!</definedName>
    <definedName name="_________APU465" localSheetId="7">[1]!absc</definedName>
    <definedName name="_________APU465">[1]!absc</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oa55">#REF!</definedName>
    <definedName name="_________PJ50" localSheetId="1">#REF!</definedName>
    <definedName name="_________PJ50">#REF!</definedName>
    <definedName name="_________pj51">#REF!</definedName>
    <definedName name="_________SBC1">[2]INV!$A$12:$D$15</definedName>
    <definedName name="_________SBC3">[2]INV!$F$12:$I$15</definedName>
    <definedName name="_________SBC5">[2]INV!$K$12:$N$15</definedName>
    <definedName name="________a1" hidden="1">{"TAB1",#N/A,TRUE,"GENERAL";"TAB2",#N/A,TRUE,"GENERAL";"TAB3",#N/A,TRUE,"GENERAL";"TAB4",#N/A,TRUE,"GENERAL";"TAB5",#N/A,TRUE,"GENERAL"}</definedName>
    <definedName name="________AFC1">[2]INV!$A$25:$D$28</definedName>
    <definedName name="________AFC3">[2]INV!$F$25:$I$28</definedName>
    <definedName name="________AFC5">[2]INV!$K$25:$N$28</definedName>
    <definedName name="________APU221">#REF!</definedName>
    <definedName name="________APU465" localSheetId="7">[1]!absc</definedName>
    <definedName name="________APU465">[1]!absc</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MA2">#REF!</definedName>
    <definedName name="________oa55">#REF!</definedName>
    <definedName name="________PJ50" localSheetId="1">#REF!</definedName>
    <definedName name="________PJ50">#REF!</definedName>
    <definedName name="________pj51">#REF!</definedName>
    <definedName name="________SBC1">[2]INV!$A$12:$D$15</definedName>
    <definedName name="________SBC3">[2]INV!$F$12:$I$15</definedName>
    <definedName name="________SBC5">[2]INV!$K$12:$N$15</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[2]INV!$A$25:$D$28</definedName>
    <definedName name="_______AFC3">[2]INV!$F$25:$I$28</definedName>
    <definedName name="_______AFC5">[2]INV!$K$25:$N$28</definedName>
    <definedName name="_______APU221">#REF!</definedName>
    <definedName name="_______APU465" localSheetId="7">[1]!absc</definedName>
    <definedName name="_______APU465">[1]!absc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1">#REF!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[2]INV!$A$12:$D$15</definedName>
    <definedName name="_______SBC3">[2]INV!$F$12:$I$15</definedName>
    <definedName name="_______SBC5">[2]INV!$K$12:$N$15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3"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8" hidden="1">{"via1",#N/A,TRUE,"general";"via2",#N/A,TRUE,"general";"via3",#N/A,TRUE,"general"}</definedName>
    <definedName name="_______x9" hidden="1">{"TAB1",#N/A,TRUE,"GENERAL";"TAB2",#N/A,TRUE,"GENERAL";"TAB3",#N/A,TRUE,"GENERAL";"TAB4",#N/A,TRUE,"GENERAL";"TAB5",#N/A,TRUE,"GENERAL"}</definedName>
    <definedName name="_______y8" hidden="1">{"via1",#N/A,TRUE,"general";"via2",#N/A,TRUE,"general";"via3",#N/A,TRUE,"general"}</definedName>
    <definedName name="_______y9" hidden="1">{"TAB1",#N/A,TRUE,"GENERAL";"TAB2",#N/A,TRUE,"GENERAL";"TAB3",#N/A,TRUE,"GENERAL";"TAB4",#N/A,TRUE,"GENERAL";"TAB5",#N/A,TRUE,"GENERAL"}</definedName>
    <definedName name="______a1" hidden="1">{"TAB1",#N/A,TRUE,"GENERAL";"TAB2",#N/A,TRUE,"GENERAL";"TAB3",#N/A,TRUE,"GENERAL";"TAB4",#N/A,TRUE,"GENERAL";"TAB5",#N/A,TRUE,"GENERAL"}</definedName>
    <definedName name="______AFC1">[2]INV!$A$25:$D$28</definedName>
    <definedName name="______AFC3">[2]INV!$F$25:$I$28</definedName>
    <definedName name="______AFC5">[2]INV!$K$25:$N$28</definedName>
    <definedName name="______APU221">#REF!</definedName>
    <definedName name="______APU465" localSheetId="7">[1]!absc</definedName>
    <definedName name="______APU465">[1]!absc</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MA2">#REF!</definedName>
    <definedName name="______oa55">#REF!</definedName>
    <definedName name="______PJ50" localSheetId="1">#REF!</definedName>
    <definedName name="______PJ50">#REF!</definedName>
    <definedName name="______pj51">#REF!</definedName>
    <definedName name="______SBC1">[2]INV!$A$12:$D$15</definedName>
    <definedName name="______SBC3">[2]INV!$F$12:$I$15</definedName>
    <definedName name="______SBC5">[2]INV!$K$12:$N$15</definedName>
    <definedName name="______v2" hidden="1">{"via1",#N/A,TRUE,"general";"via2",#N/A,TRUE,"general";"via3",#N/A,TRUE,"general"}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[2]INV!$A$25:$D$28</definedName>
    <definedName name="_____AFC3">[2]INV!$F$25:$I$28</definedName>
    <definedName name="_____AFC5">[2]INV!$K$25:$N$28</definedName>
    <definedName name="_____APU221">#REF!</definedName>
    <definedName name="_____APU465" localSheetId="7">[1]!absc</definedName>
    <definedName name="_____APU465">[1]!absc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1">#REF!</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[2]INV!$A$12:$D$15</definedName>
    <definedName name="_____SBC3">[2]INV!$F$12:$I$15</definedName>
    <definedName name="_____SBC5">[2]INV!$K$12:$N$15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[2]INV!$A$25:$D$28</definedName>
    <definedName name="____AFC3">[2]INV!$F$25:$I$28</definedName>
    <definedName name="____AFC5">[2]INV!$K$25:$N$28</definedName>
    <definedName name="____APU221">#REF!</definedName>
    <definedName name="____APU465" localSheetId="7">[1]!absc</definedName>
    <definedName name="____APU465">[1]!absc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1">#REF!</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[2]INV!$A$12:$D$15</definedName>
    <definedName name="____SBC3">[2]INV!$F$12:$I$15</definedName>
    <definedName name="____SBC5">[2]INV!$K$12:$N$15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#N/A</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[2]INV!$A$25:$D$28</definedName>
    <definedName name="___AFC3">[2]INV!$F$25:$I$28</definedName>
    <definedName name="___AFC5">[2]INV!$K$25:$N$28</definedName>
    <definedName name="___APU221">#REF!</definedName>
    <definedName name="___APU465" localSheetId="7">[1]!absc</definedName>
    <definedName name="___APU465">[1]!absc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1">#REF!</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[2]INV!$A$12:$D$15</definedName>
    <definedName name="___SBC3">[2]INV!$F$12:$I$15</definedName>
    <definedName name="___SBC5">[2]INV!$K$12:$N$15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#N/A</definedName>
    <definedName name="___v3" hidden="1">{"TAB1",#N/A,TRUE,"GENERAL";"TAB2",#N/A,TRUE,"GENERAL";"TAB3",#N/A,TRUE,"GENERAL";"TAB4",#N/A,TRUE,"GENERAL";"TAB5",#N/A,TRUE,"GENERAL"}</definedName>
    <definedName name="___v4">#N/A</definedName>
    <definedName name="___v5">#N/A</definedName>
    <definedName name="___v6">#N/A</definedName>
    <definedName name="___v7" localSheetId="7">Scheduled_Payment+Extra_Payment</definedName>
    <definedName name="___v7">Scheduled_Payment+Extra_Payment</definedName>
    <definedName name="___v8">#N/A</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7">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7">Scheduled_Payment+Extra_Payment</definedName>
    <definedName name="___X6">Scheduled_Payment+Extra_Payment</definedName>
    <definedName name="___X7">#N/A</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#N/A</definedName>
    <definedName name="___y3">#N/A</definedName>
    <definedName name="___y4">#N/A</definedName>
    <definedName name="___y5">#N/A</definedName>
    <definedName name="___y6" localSheetId="7">Scheduled_Payment+Extra_Payment</definedName>
    <definedName name="___y6">Scheduled_Payment+Extra_Payment</definedName>
    <definedName name="___y7">#N/A</definedName>
    <definedName name="___y8" hidden="1">{"via1",#N/A,TRUE,"general";"via2",#N/A,TRUE,"general";"via3",#N/A,TRUE,"general"}</definedName>
    <definedName name="___y9" hidden="1">{"TAB1",#N/A,TRUE,"GENERAL";"TAB2",#N/A,TRUE,"GENERAL";"TAB3",#N/A,TRUE,"GENERAL";"TAB4",#N/A,TRUE,"GENERAL";"TAB5",#N/A,TRUE,"GENERAL"}</definedName>
    <definedName name="___z1">#N/A</definedName>
    <definedName name="___z2">#N/A</definedName>
    <definedName name="___z3" hidden="1">{"via1",#N/A,TRUE,"general";"via2",#N/A,TRUE,"general";"via3",#N/A,TRUE,"general"}</definedName>
    <definedName name="___z4">#N/A</definedName>
    <definedName name="___z5">#N/A</definedName>
    <definedName name="___z6" localSheetId="7">Scheduled_Payment+Extra_Payment</definedName>
    <definedName name="___z6">Scheduled_Payment+Extra_Payment</definedName>
    <definedName name="___z7">#N/A</definedName>
    <definedName name="__A1">#N/A</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[2]INV!$A$25:$D$28</definedName>
    <definedName name="__AFC3">[2]INV!$F$25:$I$28</definedName>
    <definedName name="__AFC5">[2]INV!$K$25:$N$28</definedName>
    <definedName name="__APU221">#REF!</definedName>
    <definedName name="__APU465" localSheetId="7">[1]!absc</definedName>
    <definedName name="__APU465">[1]!absc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1">#REF!</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[2]INV!$A$12:$D$15</definedName>
    <definedName name="__SBC3">[2]INV!$F$12:$I$15</definedName>
    <definedName name="__SBC5">[2]INV!$K$12:$N$15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hidden="1">{"TAB1",#N/A,TRUE,"GENERAL";"TAB2",#N/A,TRUE,"GENERAL";"TAB3",#N/A,TRUE,"GENERAL";"TAB4",#N/A,TRUE,"GENERAL";"TAB5",#N/A,TRUE,"GENERAL"}</definedName>
    <definedName name="__v4">#N/A</definedName>
    <definedName name="__v5">#N/A</definedName>
    <definedName name="__v6">#N/A</definedName>
    <definedName name="__v7" localSheetId="7">Scheduled_Payment+Extra_Payment</definedName>
    <definedName name="__v7">Scheduled_Payment+Extra_Payment</definedName>
    <definedName name="__v8">#N/A</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7">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7">Scheduled_Payment+Extra_Payment</definedName>
    <definedName name="__X6">Scheduled_Payment+Extra_Payment</definedName>
    <definedName name="__X7">#N/A</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7">Scheduled_Payment+Extra_Payment</definedName>
    <definedName name="__y6">Scheduled_Payment+Extra_Payment</definedName>
    <definedName name="__y7">#N/A</definedName>
    <definedName name="__y8" hidden="1">{"via1",#N/A,TRUE,"general";"via2",#N/A,TRUE,"general";"via3",#N/A,TRUE,"general"}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 localSheetId="7">Scheduled_Payment+Extra_Payment</definedName>
    <definedName name="__z6">Scheduled_Payment+Extra_Payment</definedName>
    <definedName name="__z7">#N/A</definedName>
    <definedName name="_02_DER_K13_000_–_K13_650">[3]EST2!#REF!</definedName>
    <definedName name="_02_DER_K15_700_–_K16_100">[3]EST2!#REF!</definedName>
    <definedName name="_03_K15_140_–_K20_540">[3]EST2!#REF!</definedName>
    <definedName name="_04">[3]EST2!#REF!</definedName>
    <definedName name="_05_DER_K35_250_–_K35_605.41">[3]EST2!#REF!</definedName>
    <definedName name="_05_IZQ_K25_695_–_K35_327.62">[3]EST2!#REF!</definedName>
    <definedName name="_05_IZQ_K35_420_–_K36_462.29">[3]EST2!#REF!</definedName>
    <definedName name="_06_K41_785.67_–_K48_083.55">[3]EST2!#REF!</definedName>
    <definedName name="_07_DER_K48_000_–_K49_563.19">[3]EST2!#REF!</definedName>
    <definedName name="_07_IZQ_K49_320_–_K52_112.74">[3]EST2!#REF!</definedName>
    <definedName name="_08_DER_K57_040_–_K61_476.50">[3]EST2!#REF!</definedName>
    <definedName name="_08_IZQ_K52_300_–_K57_577.97">[3]EST2!#REF!</definedName>
    <definedName name="_08_K24_723__A_K55_717.28">[3]EST2!#REF!</definedName>
    <definedName name="_09_K61_520_A_K61_144">[3]EST2!#REF!</definedName>
    <definedName name="_10_PR64_500_–_PR_69_541.49">[3]EST2!#REF!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[2]INV!$A$25:$D$28</definedName>
    <definedName name="_AFC3">[2]INV!$F$25:$I$28</definedName>
    <definedName name="_AFC5">[2]INV!$K$25:$N$28</definedName>
    <definedName name="_APU221">#REF!</definedName>
    <definedName name="_APU465" localSheetId="7">[1]!absc</definedName>
    <definedName name="_APU465">[1]!absc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 localSheetId="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[2]INV!$A$12:$D$15</definedName>
    <definedName name="_SBC3">[2]INV!$F$12:$I$15</definedName>
    <definedName name="_SBC5">[2]INV!$K$12:$N$15</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7">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1">#REF!</definedName>
    <definedName name="A">#REF!</definedName>
    <definedName name="A_impresión_IM" localSheetId="1">#REF!</definedName>
    <definedName name="A_impresión_IM">#REF!</definedName>
    <definedName name="A000" localSheetId="7">[4]!absc</definedName>
    <definedName name="A000">[4]!absc</definedName>
    <definedName name="a2a" hidden="1">{"TAB1",#N/A,TRUE,"GENERAL";"TAB2",#N/A,TRUE,"GENERAL";"TAB3",#N/A,TRUE,"GENERAL";"TAB4",#N/A,TRUE,"GENERAL";"TAB5",#N/A,TRUE,"GENERAL"}</definedName>
    <definedName name="AAAAA">#REF!</definedName>
    <definedName name="aaaaas" hidden="1">{"TAB1",#N/A,TRUE,"GENERAL";"TAB2",#N/A,TRUE,"GENERAL";"TAB3",#N/A,TRUE,"GENERAL";"TAB4",#N/A,TRUE,"GENERAL";"TAB5",#N/A,TRUE,"GENERAL"}</definedName>
    <definedName name="AAC">[2]AASHTO!$A$14:$F$17</definedName>
    <definedName name="aas" hidden="1">{"TAB1",#N/A,TRUE,"GENERAL";"TAB2",#N/A,TRUE,"GENERAL";"TAB3",#N/A,TRUE,"GENERAL";"TAB4",#N/A,TRUE,"GENERAL";"TAB5",#N/A,TRUE,"GENERAL"}</definedName>
    <definedName name="abc">#REF!</definedName>
    <definedName name="ABG">[2]AASHTO!$A$2:$F$5</definedName>
    <definedName name="absc" localSheetId="7">[5]!absc</definedName>
    <definedName name="absc">[5]!absc</definedName>
    <definedName name="absc_" localSheetId="7">[6]!absc</definedName>
    <definedName name="absc_">[6]!absc</definedName>
    <definedName name="absc_1" localSheetId="7">[6]!absc</definedName>
    <definedName name="absc_1">[6]!absc</definedName>
    <definedName name="absc1" localSheetId="7">[7]!absc</definedName>
    <definedName name="absc1">[7]!absc</definedName>
    <definedName name="AccessDatabase" hidden="1">"A:\SAIN.mdb"</definedName>
    <definedName name="ADFGSDB" hidden="1">{"via1",#N/A,TRUE,"general";"via2",#N/A,TRUE,"general";"via3",#N/A,TRUE,"general"}</definedName>
    <definedName name="ADI">#REF!</definedName>
    <definedName name="administrador">[8]Informacion!$B$15</definedName>
    <definedName name="ADMINISTRADOR_VIAL__ARMANDO_SANCHEZ_SANCHEZ">[9]INDICMICROEMP!$A$20</definedName>
    <definedName name="adoc1" localSheetId="7">[7]!absc</definedName>
    <definedName name="adoc1">[7]!absc</definedName>
    <definedName name="adoq" localSheetId="7">[4]!absc</definedName>
    <definedName name="adoq">[4]!absc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U">#REF!</definedName>
    <definedName name="AjustDelAIU">#REF!</definedName>
    <definedName name="alc" localSheetId="7">[10]!absc</definedName>
    <definedName name="alc">[10]!absc</definedName>
    <definedName name="ANE">'[11]ANEXO 7'!#REF!</definedName>
    <definedName name="anscount" hidden="1">1</definedName>
    <definedName name="Antic">[12]BASES!$B$33</definedName>
    <definedName name="ANTICIPO">[13]BASES!$B$33</definedName>
    <definedName name="AÑOWUIE">'[14]Res-Accide-10'!$R$2:$R$7</definedName>
    <definedName name="APU" localSheetId="7">[15]!absc</definedName>
    <definedName name="APU">[15]!absc</definedName>
    <definedName name="APU221.1" localSheetId="1">#REF!</definedName>
    <definedName name="APU221.1">#REF!</definedName>
    <definedName name="APU221.2">#REF!</definedName>
    <definedName name="aqaq" hidden="1">{"TAB1",#N/A,TRUE,"GENERAL";"TAB2",#N/A,TRUE,"GENERAL";"TAB3",#N/A,TRUE,"GENERAL";"TAB4",#N/A,TRUE,"GENERAL";"TAB5",#N/A,TRUE,"GENERAL"}</definedName>
    <definedName name="_xlnm.Print_Area" localSheetId="7">'900.4'!$B$1:$M$116</definedName>
    <definedName name="_xlnm.Print_Area" localSheetId="0">INDICE!$A$1:$D$320</definedName>
    <definedName name="_xlnm.Print_Area" localSheetId="1">OBRA!$A$1:$K$40</definedName>
    <definedName name="_xlnm.Print_Area">#N/A</definedName>
    <definedName name="asasdasd">#N/A</definedName>
    <definedName name="ASB">[2]AASHTO!$A$8:$F$11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FALTO">'[16]5.2'!$D$21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to1">#REF!</definedName>
    <definedName name="auto123">#REF!</definedName>
    <definedName name="auto2">#REF!</definedName>
    <definedName name="AUTO22">#REF!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se">#REF!</definedName>
    <definedName name="base_VaR">#REF!</definedName>
    <definedName name="BASEDATOS">#REF!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mestre">'[17]ESTADO RED'!$E$8</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1">#REF!</definedName>
    <definedName name="C_">#REF!</definedName>
    <definedName name="CAB">#REF!</definedName>
    <definedName name="CANT">#REF!</definedName>
    <definedName name="causa">#REF!</definedName>
    <definedName name="CC">#REF!</definedName>
    <definedName name="ccccc" hidden="1">{"TAB1",#N/A,TRUE,"GENERAL";"TAB2",#N/A,TRUE,"GENERAL";"TAB3",#N/A,TRUE,"GENERAL";"TAB4",#N/A,TRUE,"GENERAL";"TAB5",#N/A,TRUE,"GENERAL"}</definedName>
    <definedName name="CCCCCC">'[18]A. P. U.'!#REF!</definedName>
    <definedName name="ccto210" localSheetId="1">#REF!</definedName>
    <definedName name="ccto210">#REF!</definedName>
    <definedName name="cd">[19]Hoja1!$C$81</definedName>
    <definedName name="cdcdc" hidden="1">{"via1",#N/A,TRUE,"general";"via2",#N/A,TRUE,"general";"via3",#N/A,TRUE,"general"}</definedName>
    <definedName name="CDctrl">[12]CDItem!$G$8</definedName>
    <definedName name="ceerf" hidden="1">{"TAB1",#N/A,TRUE,"GENERAL";"TAB2",#N/A,TRUE,"GENERAL";"TAB3",#N/A,TRUE,"GENERAL";"TAB4",#N/A,TRUE,"GENERAL";"TAB5",#N/A,TRUE,"GENERAL"}</definedName>
    <definedName name="CEMENTO">[20]Insum!$A$3:$H$63</definedName>
    <definedName name="CIRCUITOS">[21]Circuitos!$C$2:$C$891</definedName>
    <definedName name="clase">#REF!</definedName>
    <definedName name="COMPROBANTE_DE_PAGO">#REF!</definedName>
    <definedName name="Consultor">'[22]Datos básicos'!$B$2</definedName>
    <definedName name="Contratante">'[22]Datos básicos'!$B$1</definedName>
    <definedName name="Contrato">'[22]Datos básicos'!$B$3</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[23]Hoja4!$A:$IV</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localSheetId="7">[5]!absc</definedName>
    <definedName name="D">[5]!absc</definedName>
    <definedName name="d_percápita">[24]Sanitario!$AC$9:$AD$9</definedName>
    <definedName name="dario">'[25]GPI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#N/A</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[26]DIST!$C$7:$D$2942</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ego">#REF!</definedName>
    <definedName name="diego1">#REF!</definedName>
    <definedName name="djdytj" hidden="1">{"TAB1",#N/A,TRUE,"GENERAL";"TAB2",#N/A,TRUE,"GENERAL";"TAB3",#N/A,TRUE,"GENERAL";"TAB4",#N/A,TRUE,"GENERAL";"TAB5",#N/A,TRUE,"GENERAL"}</definedName>
    <definedName name="Dp">[24]Sanitario!$AC$8:$AD$8</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v">[24]Sanitario!$AC$7:$AD$7</definedName>
    <definedName name="dxfgg" hidden="1">{"via1",#N/A,TRUE,"general";"via2",#N/A,TRUE,"general";"via3",#N/A,TRUE,"general"}</definedName>
    <definedName name="E" localSheetId="1">#REF!</definedName>
    <definedName name="E">#REF!</definedName>
    <definedName name="E_03">#REF!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[27]INDICMICROEMP!$A$20</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manto">#REF!</definedName>
    <definedName name="emanto_51">#REF!</definedName>
    <definedName name="End_Bal">#REF!</definedName>
    <definedName name="EQUI">[6]EQUIPOS!$A:$IV</definedName>
    <definedName name="EQUIPO" localSheetId="1">#REF!</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[28]TARIF2002!#REF!</definedName>
    <definedName name="ERROR5">[28]TARIF2002!#REF!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ECIFICACION">#REF!</definedName>
    <definedName name="Especificación">#REF!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[25]SKJ452!#REF!</definedName>
    <definedName name="Excel_BuiltIn_Print_Titles_10_51">#REF!</definedName>
    <definedName name="Excel_BuiltIn_Print_Titles_11">[25]ITA878!#REF!</definedName>
    <definedName name="Excel_BuiltIn_Print_Titles_11_51">#REF!</definedName>
    <definedName name="Excel_BuiltIn_Print_Titles_12">'[25]AEA-944'!#REF!</definedName>
    <definedName name="Excel_BuiltIn_Print_Titles_12_51">#REF!</definedName>
    <definedName name="Excel_BuiltIn_Print_Titles_13">'[25]DUB-823'!#REF!</definedName>
    <definedName name="Excel_BuiltIn_Print_Titles_13_51">#REF!</definedName>
    <definedName name="Excel_BuiltIn_Print_Titles_14">'[25]GPI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[25]XXJ617!#REF!</definedName>
    <definedName name="Excel_BuiltIn_Print_Titles_19_51">#REF!</definedName>
    <definedName name="Excel_BuiltIn_Print_Titles_20">#REF!</definedName>
    <definedName name="Excel_BuiltIn_Print_Titles_20_51">#REF!</definedName>
    <definedName name="Excel_BuiltIn_Print_Titles_21">[25]SNG_855!#REF!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'[25]VEA 374'!#REF!</definedName>
    <definedName name="Excel_BuiltIn_Print_Titles_5_51">#REF!</definedName>
    <definedName name="Excel_BuiltIn_Print_Titles_5_XX">'[25]VEA 374'!#REF!</definedName>
    <definedName name="Excel_BuiltIn_Print_Titles_5_XX_51">#REF!</definedName>
    <definedName name="Excel_BuiltIn_Print_Titles_6">#REF!</definedName>
    <definedName name="Excel_BuiltIn_Print_Titles_6_51">#REF!</definedName>
    <definedName name="Excel_BuiltIn_Print_Titles_7">[25]HFB024!#REF!</definedName>
    <definedName name="Excel_BuiltIn_Print_Titles_7_51">#REF!</definedName>
    <definedName name="Excel_BuiltIn_Print_Titles_8">#REF!</definedName>
    <definedName name="Excel_BuiltIn_Print_Titles_8_51">#REF!</definedName>
    <definedName name="Excel_BuiltIn_Print_Titles_9">[25]PAJ825!#REF!</definedName>
    <definedName name="Excel_BuiltIn_Print_Titles_9_51">#REF!</definedName>
    <definedName name="EXCROC">'[29]Análisis de precios'!$H$52</definedName>
    <definedName name="Extra_Pay">#REF!</definedName>
    <definedName name="FAC" hidden="1">#REF!</definedName>
    <definedName name="fd">'[18]A.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 localSheetId="1">#REF!</definedName>
    <definedName name="FE">#REF!</definedName>
    <definedName name="Fecha">[22]Datos!$B$5</definedName>
    <definedName name="fer">'[14]Res-Accide-10'!#REF!</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AJ">#REF!</definedName>
    <definedName name="gbbfghghj" hidden="1">{"TAB1",#N/A,TRUE,"GENERAL";"TAB2",#N/A,TRUE,"GENERAL";"TAB3",#N/A,TRUE,"GENERAL";"TAB4",#N/A,TRUE,"GENERAL";"TAB5",#N/A,TRUE,"GENERAL"}</definedName>
    <definedName name="gddfgdfgdf">#REF!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I">MATCH(0.01,End_Bal,-1)+1</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7">Scheduled_Payment+Extra_Payment</definedName>
    <definedName name="GL">Scheduled_Payment+Extra_Payment</definedName>
    <definedName name="GM">#N/A</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#REF!</definedName>
    <definedName name="GRUPO12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[24]perfil!$AG$10:$AG$111</definedName>
    <definedName name="h9h" hidden="1">{"via1",#N/A,TRUE,"general";"via2",#N/A,TRUE,"general";"via3",#N/A,TRUE,"general"}</definedName>
    <definedName name="hab___viv">[24]Sanitario!$AC$6:$AD$6</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 localSheetId="1">#REF!</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#REF!</definedName>
    <definedName name="I">#REF!</definedName>
    <definedName name="i8i" hidden="1">{"TAB1",#N/A,TRUE,"GENERAL";"TAB2",#N/A,TRUE,"GENERAL";"TAB3",#N/A,TRUE,"GENERAL";"TAB4",#N/A,TRUE,"GENERAL";"TAB5",#N/A,TRUE,"GENERAL"}</definedName>
    <definedName name="IF">'[18]A.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I">#N/A</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DI">[30]Indice!$A:$IV</definedName>
    <definedName name="INDICE">'[6]INDICE ALFABETICO'!$A:$IV</definedName>
    <definedName name="INDICE_APUs_AMVG3">[31]INDICE!$A$2:$D$321</definedName>
    <definedName name="inf" localSheetId="1">#REF!</definedName>
    <definedName name="inf">#REF!</definedName>
    <definedName name="INFG">#REF!</definedName>
    <definedName name="Inicio">[12]BASES!$E$26</definedName>
    <definedName name="Int">#REF!</definedName>
    <definedName name="Interest_Rate">#REF!</definedName>
    <definedName name="INV">#REF!</definedName>
    <definedName name="INV_11" localSheetId="1">'[32]PR 1'!$A$2:$N$655</definedName>
    <definedName name="INV_11">'[32]PR 1'!$A$2:$N$655</definedName>
    <definedName name="Io">#REF!</definedName>
    <definedName name="io0ioprhyi0i90ryi90">#REF!</definedName>
    <definedName name="ITEM" localSheetId="1">#REF!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[26]DIST!$G$7:$H$2413</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#REF!</definedName>
    <definedName name="L_L">#N/A</definedName>
    <definedName name="Last_Row">#N/A</definedName>
    <definedName name="LICITACION" localSheetId="1">#REF!</definedName>
    <definedName name="LICITACION">#REF!</definedName>
    <definedName name="LINEA">[33]CONT_ADI!#REF!</definedName>
    <definedName name="listequi">#REF!</definedName>
    <definedName name="listmat">#REF!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7">[15]!absc</definedName>
    <definedName name="LOCA">[15]!absc</definedName>
    <definedName name="LOCA1" localSheetId="7">[15]!absc</definedName>
    <definedName name="LOCA1">[15]!absc</definedName>
    <definedName name="LOCALIZACIÓN_Y_REPLANTEO._ESTRUCTURAS" localSheetId="1">#REF!</definedName>
    <definedName name="LOCALIZACIÓN_Y_REPLANTEO._ESTRUCTURAS">#REF!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IF(COUNT([34]GENERAL!$A$8)=0,0,ABS([34]GENERAL!$A$8))</definedName>
    <definedName name="lplpl" hidden="1">{"via1",#N/A,TRUE,"general";"via2",#N/A,TRUE,"general";"via3",#N/A,TRUE,"general"}</definedName>
    <definedName name="lsttros">#REF!</definedName>
    <definedName name="mafdsf" hidden="1">{"via1",#N/A,TRUE,"general";"via2",#N/A,TRUE,"general";"via3",#N/A,TRUE,"general"}</definedName>
    <definedName name="MAL">'[35]Estado Resumen'!#REF!&lt;2.5</definedName>
    <definedName name="MALO">'[36]ESTADO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[20]Insum!$A$68:$H$98</definedName>
    <definedName name="Maquinaria">[37]Insum!$A$76:$E$99</definedName>
    <definedName name="masor" hidden="1">{"via1",#N/A,TRUE,"general";"via2",#N/A,TRUE,"general";"via3",#N/A,TRUE,"general"}</definedName>
    <definedName name="MAT" localSheetId="1">#REF!</definedName>
    <definedName name="MAT">#REF!</definedName>
    <definedName name="mate">[6]MATERIALES!$A:$IV</definedName>
    <definedName name="materiales">#REF!</definedName>
    <definedName name="MATRIZRICS">'[38]RICS NUEVA HOJA DIARIA'!$A$1:$AB$42</definedName>
    <definedName name="MAX">[39]INDICE!$A:$IV</definedName>
    <definedName name="mdd" hidden="1">{"via1",#N/A,TRUE,"general";"via2",#N/A,TRUE,"general";"via3",#N/A,TRUE,"general"}</definedName>
    <definedName name="meg" hidden="1">{"TAB1",#N/A,TRUE,"GENERAL";"TAB2",#N/A,TRUE,"GENERAL";"TAB3",#N/A,TRUE,"GENERAL";"TAB4",#N/A,TRUE,"GENERAL";"TAB5",#N/A,TRUE,"GENERAL"}</definedName>
    <definedName name="MES">#REF!</definedName>
    <definedName name="MESES">#REF!</definedName>
    <definedName name="mfgjrdt" hidden="1">{"TAB1",#N/A,TRUE,"GENERAL";"TAB2",#N/A,TRUE,"GENERAL";"TAB3",#N/A,TRUE,"GENERAL";"TAB4",#N/A,TRUE,"GENERAL";"TAB5",#N/A,TRUE,"GENERAL"}</definedName>
    <definedName name="mghm" hidden="1">{"via1",#N/A,TRUE,"general";"via2",#N/A,TRUE,"general";"via3",#N/A,TRUE,"general"}</definedName>
    <definedName name="MIO">[23]INDICE!$A:$IV</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kljlk">#REF!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7">[1]!absc</definedName>
    <definedName name="NNN">[1]!absc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 localSheetId="1">#REF!</definedName>
    <definedName name="NOMBRE">#REF!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O">#REF!</definedName>
    <definedName name="o9o9" hidden="1">{"via1",#N/A,TRUE,"general";"via2",#N/A,TRUE,"general";"via3",#N/A,TRUE,"general"}</definedName>
    <definedName name="Objeto">'[22]Datos básicos'!$B$4</definedName>
    <definedName name="Obra">#REF!</definedName>
    <definedName name="OF">#REF!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TR">[40]Otros!#REF!</definedName>
    <definedName name="OTRO">[6]OTROS!$A:$IV</definedName>
    <definedName name="OTROS">#REF!</definedName>
    <definedName name="P">#REF!</definedName>
    <definedName name="p0p0" hidden="1">{"via1",#N/A,TRUE,"general";"via2",#N/A,TRUE,"general";"via3",#N/A,TRUE,"general"}</definedName>
    <definedName name="Pay_Date">#REF!</definedName>
    <definedName name="Pay_Num">#REF!</definedName>
    <definedName name="Payment_Date" localSheetId="7">DATE(YEAR([0]!Loan_Start),MONTH([0]!Loan_Start)+Payment_Number,DAY([0]!Loan_Start))</definedName>
    <definedName name="Payment_Date">DATE(YEAR(Loan_Start),MONTH(Loan_Start)+Payment_Number,DAY(Loan_Start))</definedName>
    <definedName name="PERRD">#REF!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[12]BASES!$E$27</definedName>
    <definedName name="PlazoAIU">#REF!</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[13]BASES!$E$26</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PPPPP">#N/A</definedName>
    <definedName name="pqroj" hidden="1">{"via1",#N/A,TRUE,"general";"via2",#N/A,TRUE,"general";"via3",#N/A,TRUE,"general"}</definedName>
    <definedName name="PRE" localSheetId="1">#REF!</definedName>
    <definedName name="PRE">#REF!</definedName>
    <definedName name="PRECIO">[41]PRECIOS!$A$5:$M$150</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_MI" localSheetId="1">#REF!</definedName>
    <definedName name="Print_Area_MI">#REF!</definedName>
    <definedName name="Print_Area_Reset">OFFSET(Full_Print,0,0,Last_Row)</definedName>
    <definedName name="PRINT_TITLES_MI">#N/A</definedName>
    <definedName name="PrOfic">[12]BASES!$B$31</definedName>
    <definedName name="PROG" hidden="1">#REF!</definedName>
    <definedName name="Proponente">#REF!</definedName>
    <definedName name="PRUEBA">#N/A</definedName>
    <definedName name="prueba1" localSheetId="7">[6]!absc</definedName>
    <definedName name="prueba1">[6]!absc</definedName>
    <definedName name="PRUEBA2" localSheetId="1">#REF!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[28]TARIF2002!#REF!</definedName>
    <definedName name="QE_TE">[28]TARIF2002!#REF!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[28]TARIF2002!#REF!</definedName>
    <definedName name="QI_TI">[28]TARIF2002!#REF!</definedName>
    <definedName name="QN">[28]TARIF2002!#REF!</definedName>
    <definedName name="QN_QI">[28]TARIF2002!#REF!</definedName>
    <definedName name="QNS">[42]TARIF2002!#REF!</definedName>
    <definedName name="QQQ" localSheetId="7">DATE(YEAR([0]!Loan_Start),MONTH([0]!Loan_Start)+Payment_Number,DAY([0]!Loan_Start))</definedName>
    <definedName name="QQQ">DATE(YEAR(Loan_Start),MONTH(Loan_Start)+Payment_Number,DAY(Loan_Start))</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dios">[3]Hoja2!#REF!</definedName>
    <definedName name="RE">#N/A</definedName>
    <definedName name="RED">[3]EST2!$AQ$2</definedName>
    <definedName name="REG">#REF!</definedName>
    <definedName name="rege" hidden="1">{"TAB1",#N/A,TRUE,"GENERAL";"TAB2",#N/A,TRUE,"GENERAL";"TAB3",#N/A,TRUE,"GENERAL";"TAB4",#N/A,TRUE,"GENERAL";"TAB5",#N/A,TRUE,"GENERAL"}</definedName>
    <definedName name="regional">[17]CARRETERAS!$A$2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JHE" hidden="1">{"via1",#N/A,TRUE,"general";"via2",#N/A,TRUE,"general";"via3",#N/A,TRUE,"general"}</definedName>
    <definedName name="rell" localSheetId="1">#REF!</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'[17]GENERALIDADES '!$E$9</definedName>
    <definedName name="resul">#REF!</definedName>
    <definedName name="Retenc">[12]BASES!$E$31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[3]Hoja2!#REF!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[12]BASES!$E$41</definedName>
    <definedName name="sbgfbgdr" hidden="1">{"via1",#N/A,TRUE,"general";"via2",#N/A,TRUE,"general";"via3",#N/A,TRUE,"general"}</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cion1">#REF!</definedName>
    <definedName name="seccion2">#REF!</definedName>
    <definedName name="SECTOR">#REF!</definedName>
    <definedName name="SEGUNDO">#REF!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BREANCHO">[3]Hoja2!#REF!</definedName>
    <definedName name="SOL">#REF!</definedName>
    <definedName name="Spanner_Auto_File">"F:\Proyectos\CEI\Tunja-Barbosa\tra2b.x2a"</definedName>
    <definedName name="Spanner_Auto_Select">'[43]A-HOR'!#REF!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ma">[19]Hoja1!$F$60</definedName>
    <definedName name="swsw" hidden="1">{"via1",#N/A,TRUE,"general";"via2",#N/A,TRUE,"general";"via3",#N/A,TRUE,"general"}</definedName>
    <definedName name="swsw3" hidden="1">{"TAB1",#N/A,TRUE,"GENERAL";"TAB2",#N/A,TRUE,"GENERAL";"TAB3",#N/A,TRUE,"GENERAL";"TAB4",#N/A,TRUE,"GENERAL";"TAB5",#N/A,TRUE,"GENERAL"}</definedName>
    <definedName name="t" localSheetId="7">[1]!absc</definedName>
    <definedName name="t">[1]!absc</definedName>
    <definedName name="t5t5" hidden="1">{"TAB1",#N/A,TRUE,"GENERAL";"TAB2",#N/A,TRUE,"GENERAL";"TAB3",#N/A,TRUE,"GENERAL";"TAB4",#N/A,TRUE,"GENERAL";"TAB5",#N/A,TRUE,"GENERAL"}</definedName>
    <definedName name="TABLA" localSheetId="1">#REF!</definedName>
    <definedName name="TABLA">#REF!</definedName>
    <definedName name="tabla2">#REF!</definedName>
    <definedName name="tdy" hidden="1">{"TAB1",#N/A,TRUE,"GENERAL";"TAB2",#N/A,TRUE,"GENERAL";"TAB3",#N/A,TRUE,"GENERAL";"TAB4",#N/A,TRUE,"GENERAL";"TAB5",#N/A,TRUE,"GENERAL"}</definedName>
    <definedName name="TE">[28]TARIF2002!#REF!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[28]TARIF2002!#REF!</definedName>
    <definedName name="TIEMPO">[13]BASES!$E$27</definedName>
    <definedName name="tipov">#REF!</definedName>
    <definedName name="TITU">#REF!</definedName>
    <definedName name="TITULO">#REF!</definedName>
    <definedName name="_xlnm.Print_Titles">#N/A</definedName>
    <definedName name="Títulos_a_imprimir_IM">#REF!</definedName>
    <definedName name="T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7">Scheduled_Payment+Extra_Payment</definedName>
    <definedName name="Total_Payment">Scheduled_Payment+Extra_Payment</definedName>
    <definedName name="tr" hidden="1">{"TAB1",#N/A,TRUE,"GENERAL";"TAB2",#N/A,TRUE,"GENERAL";"TAB3",#N/A,TRUE,"GENERAL";"TAB4",#N/A,TRUE,"GENERAL";"TAB5",#N/A,TRUE,"GENERAL"}</definedName>
    <definedName name="TRANS">[3]Hoja2!#REF!</definedName>
    <definedName name="TRAT">[44]desmonte!$E$48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[45]VrEqpBasica!$I$2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TARIO">[46]Unitarios!$A$3:$D$13</definedName>
    <definedName name="Unitarios">#REF!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DKSLFJKDLSFS">#REF!</definedName>
    <definedName name="valor1">#REF!</definedName>
    <definedName name="valor2">#REF!</definedName>
    <definedName name="VALOR3">#REF!</definedName>
    <definedName name="Values_Entered">IF(Loan_Amount*Interest_Rate*Loan_Years*Loan_Start&gt;0,1,0)</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lla">#REF!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#N/A</definedName>
    <definedName name="WER">'[14]Res-Accide-10'!$S$2:$S$7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'[14]Res-Accide-10'!#REF!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[47]INDICE!$A:$IV</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 localSheetId="7">[6]!absc</definedName>
    <definedName name="xxxxx">[6]!absc</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 localSheetId="7">[1]!absc</definedName>
    <definedName name="Y">[1]!absc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 localSheetId="1">'[18]A. P. U.'!#REF!</definedName>
    <definedName name="ZZZZZZZZZZZ">'[18]A.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1" i="555" l="1"/>
  <c r="C21" i="554"/>
  <c r="N33" i="555" l="1"/>
  <c r="N89" i="555"/>
  <c r="K89" i="555"/>
  <c r="I89" i="555" s="1"/>
  <c r="K88" i="555"/>
  <c r="I88" i="555" s="1"/>
  <c r="N82" i="555"/>
  <c r="N81" i="555"/>
  <c r="N80" i="555"/>
  <c r="N79" i="555"/>
  <c r="M78" i="555"/>
  <c r="N72" i="555"/>
  <c r="N71" i="555"/>
  <c r="N70" i="555"/>
  <c r="N69" i="555"/>
  <c r="N68" i="555"/>
  <c r="N67" i="555"/>
  <c r="N66" i="555"/>
  <c r="N65" i="555"/>
  <c r="N64" i="555"/>
  <c r="N63" i="555"/>
  <c r="N62" i="555"/>
  <c r="N61" i="555"/>
  <c r="L60" i="555"/>
  <c r="N60" i="555" s="1"/>
  <c r="K60" i="555"/>
  <c r="J78" i="555" s="1"/>
  <c r="L78" i="555" s="1"/>
  <c r="N78" i="555" s="1"/>
  <c r="N83" i="555" s="1"/>
  <c r="J60" i="555"/>
  <c r="L59" i="555"/>
  <c r="N59" i="555" s="1"/>
  <c r="L58" i="555"/>
  <c r="N58" i="555" s="1"/>
  <c r="N51" i="555"/>
  <c r="N50" i="555"/>
  <c r="N49" i="555"/>
  <c r="N48" i="555"/>
  <c r="N47" i="555"/>
  <c r="N46" i="555"/>
  <c r="N45" i="555"/>
  <c r="N44" i="555"/>
  <c r="N43" i="555"/>
  <c r="N42" i="555"/>
  <c r="N41" i="555"/>
  <c r="N40" i="555"/>
  <c r="N39" i="555"/>
  <c r="L38" i="555"/>
  <c r="K38" i="555"/>
  <c r="N38" i="555" s="1"/>
  <c r="H10" i="555"/>
  <c r="K89" i="554"/>
  <c r="I89" i="554" s="1"/>
  <c r="K88" i="554"/>
  <c r="I88" i="554" s="1"/>
  <c r="N82" i="554"/>
  <c r="N81" i="554"/>
  <c r="N80" i="554"/>
  <c r="N79" i="554"/>
  <c r="N78" i="554"/>
  <c r="N83" i="554" s="1"/>
  <c r="N72" i="554"/>
  <c r="N71" i="554"/>
  <c r="N70" i="554"/>
  <c r="N69" i="554"/>
  <c r="N68" i="554"/>
  <c r="N67" i="554"/>
  <c r="N66" i="554"/>
  <c r="N65" i="554"/>
  <c r="N64" i="554"/>
  <c r="N63" i="554"/>
  <c r="N62" i="554"/>
  <c r="N61" i="554"/>
  <c r="L60" i="554"/>
  <c r="N60" i="554" s="1"/>
  <c r="L59" i="554"/>
  <c r="N59" i="554" s="1"/>
  <c r="L58" i="554"/>
  <c r="N58" i="554" s="1"/>
  <c r="N73" i="554" s="1"/>
  <c r="N51" i="554"/>
  <c r="N50" i="554"/>
  <c r="N49" i="554"/>
  <c r="N48" i="554"/>
  <c r="N47" i="554"/>
  <c r="N46" i="554"/>
  <c r="N45" i="554"/>
  <c r="N44" i="554"/>
  <c r="N43" i="554"/>
  <c r="N42" i="554"/>
  <c r="N41" i="554"/>
  <c r="N40" i="554"/>
  <c r="L39" i="554"/>
  <c r="N39" i="554" s="1"/>
  <c r="K39" i="554"/>
  <c r="L38" i="554"/>
  <c r="K38" i="554"/>
  <c r="N38" i="554" s="1"/>
  <c r="H10" i="554"/>
  <c r="K89" i="553"/>
  <c r="I89" i="553" s="1"/>
  <c r="K88" i="553"/>
  <c r="I88" i="553" s="1"/>
  <c r="N82" i="553"/>
  <c r="N81" i="553"/>
  <c r="N80" i="553"/>
  <c r="N79" i="553"/>
  <c r="N78" i="553"/>
  <c r="N83" i="553" s="1"/>
  <c r="N72" i="553"/>
  <c r="N71" i="553"/>
  <c r="N70" i="553"/>
  <c r="N69" i="553"/>
  <c r="N68" i="553"/>
  <c r="N67" i="553"/>
  <c r="N66" i="553"/>
  <c r="N65" i="553"/>
  <c r="N64" i="553"/>
  <c r="N63" i="553"/>
  <c r="N62" i="553"/>
  <c r="N61" i="553"/>
  <c r="L60" i="553"/>
  <c r="N60" i="553" s="1"/>
  <c r="L59" i="553"/>
  <c r="N59" i="553" s="1"/>
  <c r="L58" i="553"/>
  <c r="N58" i="553" s="1"/>
  <c r="N51" i="553"/>
  <c r="N50" i="553"/>
  <c r="N49" i="553"/>
  <c r="N48" i="553"/>
  <c r="N47" i="553"/>
  <c r="N46" i="553"/>
  <c r="N45" i="553"/>
  <c r="N44" i="553"/>
  <c r="N43" i="553"/>
  <c r="N42" i="553"/>
  <c r="N41" i="553"/>
  <c r="N40" i="553"/>
  <c r="L39" i="553"/>
  <c r="K39" i="553"/>
  <c r="N39" i="553" s="1"/>
  <c r="N38" i="553"/>
  <c r="L38" i="553"/>
  <c r="K38" i="553"/>
  <c r="H10" i="553"/>
  <c r="N89" i="554" l="1"/>
  <c r="N73" i="555"/>
  <c r="N88" i="555"/>
  <c r="N98" i="555" s="1"/>
  <c r="N52" i="555" s="1"/>
  <c r="N53" i="555" s="1"/>
  <c r="N100" i="555" s="1"/>
  <c r="N88" i="554"/>
  <c r="N98" i="554" s="1"/>
  <c r="N52" i="554" s="1"/>
  <c r="N53" i="554" s="1"/>
  <c r="N100" i="554" s="1"/>
  <c r="N73" i="553"/>
  <c r="N89" i="553"/>
  <c r="N88" i="553"/>
  <c r="N98" i="553" s="1"/>
  <c r="N52" i="553" s="1"/>
  <c r="N53" i="553" s="1"/>
  <c r="N100" i="553" s="1"/>
  <c r="L105" i="555" l="1"/>
  <c r="L106" i="555"/>
  <c r="L107" i="555"/>
  <c r="L105" i="554"/>
  <c r="L107" i="554"/>
  <c r="L106" i="554"/>
  <c r="L105" i="553"/>
  <c r="L107" i="553"/>
  <c r="L106" i="553"/>
  <c r="N108" i="555" l="1"/>
  <c r="N110" i="555" s="1"/>
  <c r="J18" i="524" s="1"/>
  <c r="N108" i="554"/>
  <c r="N110" i="554" s="1"/>
  <c r="J17" i="524" s="1"/>
  <c r="N108" i="553"/>
  <c r="N110" i="553" s="1"/>
  <c r="J16" i="524" s="1"/>
  <c r="B18" i="524" l="1"/>
  <c r="J83" i="547" l="1"/>
  <c r="J82" i="547"/>
  <c r="J81" i="547"/>
  <c r="M73" i="547"/>
  <c r="H73" i="547"/>
  <c r="M72" i="547"/>
  <c r="H72" i="547"/>
  <c r="M71" i="547"/>
  <c r="H71" i="547"/>
  <c r="M64" i="547"/>
  <c r="M63" i="547"/>
  <c r="M56" i="547"/>
  <c r="M54" i="547"/>
  <c r="M53" i="547"/>
  <c r="M52" i="547"/>
  <c r="M51" i="547"/>
  <c r="M50" i="547"/>
  <c r="M49" i="547"/>
  <c r="M42" i="547"/>
  <c r="M41" i="547"/>
  <c r="M40" i="547"/>
  <c r="M39" i="547"/>
  <c r="M38" i="547"/>
  <c r="M37" i="547"/>
  <c r="M36" i="547"/>
  <c r="M35" i="547"/>
  <c r="J18" i="547"/>
  <c r="C18" i="547"/>
  <c r="C15" i="547"/>
  <c r="C11" i="547"/>
  <c r="M58" i="547" l="1"/>
  <c r="M74" i="547"/>
  <c r="M43" i="547" s="1"/>
  <c r="M44" i="547" s="1"/>
  <c r="M66" i="547"/>
  <c r="M76" i="547" l="1"/>
  <c r="K83" i="547"/>
  <c r="K82" i="547"/>
  <c r="K81" i="547"/>
  <c r="M84" i="547" l="1"/>
  <c r="M86" i="547" s="1"/>
  <c r="K17" i="524" l="1"/>
  <c r="B17" i="524" l="1"/>
  <c r="K29" i="524" l="1"/>
  <c r="G10" i="471"/>
  <c r="G11" i="471"/>
  <c r="G18" i="471"/>
  <c r="G19" i="471"/>
  <c r="C28" i="471"/>
  <c r="E28" i="471" s="1"/>
  <c r="G28" i="471" s="1"/>
  <c r="H32" i="471" s="1"/>
  <c r="E35" i="471"/>
  <c r="F35" i="471"/>
  <c r="F36" i="471" s="1"/>
  <c r="E36" i="471"/>
  <c r="E37" i="471"/>
  <c r="G10" i="464"/>
  <c r="F11" i="464"/>
  <c r="G11" i="464" s="1"/>
  <c r="G12" i="464"/>
  <c r="H25" i="464"/>
  <c r="E28" i="464"/>
  <c r="G28" i="464" s="1"/>
  <c r="H32" i="464" s="1"/>
  <c r="E35" i="464"/>
  <c r="F35" i="464"/>
  <c r="G35" i="464" l="1"/>
  <c r="H41" i="464" s="1"/>
  <c r="G13" i="464" s="1"/>
  <c r="G35" i="471"/>
  <c r="H25" i="471"/>
  <c r="F37" i="471"/>
  <c r="G37" i="471" s="1"/>
  <c r="G36" i="471"/>
  <c r="H17" i="464"/>
  <c r="H43" i="464" s="1"/>
  <c r="H40" i="471" l="1"/>
  <c r="G12" i="471" s="1"/>
  <c r="H15" i="471" s="1"/>
  <c r="H42" i="471" s="1"/>
  <c r="G46" i="471" s="1"/>
  <c r="G47" i="464"/>
  <c r="G48" i="464"/>
  <c r="G46" i="464"/>
  <c r="G47" i="471" l="1"/>
  <c r="G45" i="471"/>
  <c r="H49" i="464"/>
  <c r="H51" i="464" s="1"/>
  <c r="H48" i="471"/>
  <c r="H50" i="471" s="1"/>
  <c r="K16" i="524" l="1"/>
  <c r="K18" i="524"/>
  <c r="K15" i="524" l="1"/>
  <c r="K19" i="524" l="1"/>
  <c r="K20" i="524" s="1"/>
  <c r="K21" i="524" l="1"/>
  <c r="K22" i="524" l="1"/>
  <c r="K23" i="524" s="1"/>
</calcChain>
</file>

<file path=xl/sharedStrings.xml><?xml version="1.0" encoding="utf-8"?>
<sst xmlns="http://schemas.openxmlformats.org/spreadsheetml/2006/main" count="1661" uniqueCount="876">
  <si>
    <t>A=</t>
  </si>
  <si>
    <t>ADMINISTRACION</t>
  </si>
  <si>
    <t>UTILIDAD</t>
  </si>
  <si>
    <t>DESCRIPCION</t>
  </si>
  <si>
    <t>INSTITUTO NACIONAL DE VIAS</t>
  </si>
  <si>
    <t>M2</t>
  </si>
  <si>
    <t>U</t>
  </si>
  <si>
    <t>INSTITUTO NACIONAL DE VÍAS</t>
  </si>
  <si>
    <t>420.1</t>
  </si>
  <si>
    <t>211.1</t>
  </si>
  <si>
    <t>CANTIDAD</t>
  </si>
  <si>
    <t>GENERAL</t>
  </si>
  <si>
    <t>673.2</t>
  </si>
  <si>
    <t>710.1</t>
  </si>
  <si>
    <t>640.1</t>
  </si>
  <si>
    <t>No</t>
  </si>
  <si>
    <t>ITEM DE PAGO</t>
  </si>
  <si>
    <t>ESPECIFICACIONES</t>
  </si>
  <si>
    <t>UNID</t>
  </si>
  <si>
    <t>VALOR UNITARIO</t>
  </si>
  <si>
    <t>VALOR TOTAL</t>
  </si>
  <si>
    <t>PARTICULAR</t>
  </si>
  <si>
    <t>450.2</t>
  </si>
  <si>
    <t>SUBTOTAL OBRAS (INCLUYE IVA)</t>
  </si>
  <si>
    <t>PORCENTAJE</t>
  </si>
  <si>
    <t>IMPREVISTO</t>
  </si>
  <si>
    <t>I=</t>
  </si>
  <si>
    <t>U=</t>
  </si>
  <si>
    <t>TOTAL A.I.U</t>
  </si>
  <si>
    <t>A.I.U.=</t>
  </si>
  <si>
    <t>671.3</t>
  </si>
  <si>
    <t>MEZCLA EN CALIENTE PARA BACHEO MSC-25</t>
  </si>
  <si>
    <t>UNIDAD</t>
  </si>
  <si>
    <t>210.1.1</t>
  </si>
  <si>
    <t>EXCAVACIÓN SIN CLASIFICAR DE LA EXPLANACIÓN Y CANALES</t>
  </si>
  <si>
    <t>661.1</t>
  </si>
  <si>
    <t>465.1</t>
  </si>
  <si>
    <t>REPUBLICA DE COLOMBIA</t>
  </si>
  <si>
    <t>ANÁLISIS DE PRECIOS UNITARIOS</t>
  </si>
  <si>
    <t xml:space="preserve">CARRETERA :   </t>
  </si>
  <si>
    <t>ESPECIFICACIÓN: 201.7</t>
  </si>
  <si>
    <t xml:space="preserve">ITEM:   DEMOLICION DE ESTRUCTURAS (CONCRETO REFORZADO)        </t>
  </si>
  <si>
    <t>UNIDAD  : M³</t>
  </si>
  <si>
    <t>I. EQUIPO</t>
  </si>
  <si>
    <t>Descripción</t>
  </si>
  <si>
    <t>Tipo</t>
  </si>
  <si>
    <t>Tarifa/Hora</t>
  </si>
  <si>
    <t>Rendimiento</t>
  </si>
  <si>
    <t>Valor-Unit.</t>
  </si>
  <si>
    <t>HERRAMIENTA MENOR (10%MO)</t>
  </si>
  <si>
    <t>Sub-Total</t>
  </si>
  <si>
    <t>II. MATERIALES EN OBRA</t>
  </si>
  <si>
    <t>Unidad</t>
  </si>
  <si>
    <t>Precio-Unit.</t>
  </si>
  <si>
    <t>Cantidad</t>
  </si>
  <si>
    <t>III. TRANSPORTES</t>
  </si>
  <si>
    <t>Material</t>
  </si>
  <si>
    <t>Vol-peso ó Cant.</t>
  </si>
  <si>
    <t>Distancia</t>
  </si>
  <si>
    <t>M3-Km</t>
  </si>
  <si>
    <t>Tarifa</t>
  </si>
  <si>
    <t>MATERIAL DE DEMOLICION</t>
  </si>
  <si>
    <t>IV. MANO DE OBRA</t>
  </si>
  <si>
    <t>Trabajador</t>
  </si>
  <si>
    <t>Jornal</t>
  </si>
  <si>
    <t>Prestaciones</t>
  </si>
  <si>
    <t>Jornal Total</t>
  </si>
  <si>
    <t>OBREROS (3)</t>
  </si>
  <si>
    <t>Total Costo Directo</t>
  </si>
  <si>
    <t>V. COSTOS INDIRECTOS</t>
  </si>
  <si>
    <t>Porcentaje</t>
  </si>
  <si>
    <t>Valor Total</t>
  </si>
  <si>
    <t xml:space="preserve">IMPREVISTOS </t>
  </si>
  <si>
    <t>Precio unitario total aproximado al peso</t>
  </si>
  <si>
    <t>UNIDAD  : M3</t>
  </si>
  <si>
    <t>PALETEROS (2)</t>
  </si>
  <si>
    <t>LT</t>
  </si>
  <si>
    <t>ITEM: BASE GRANULAR PARA BACHEO CLASE A CBR ≥ 95 BG 27</t>
  </si>
  <si>
    <t>HERRAMIENTA MENOR (5%)</t>
  </si>
  <si>
    <t>OBREROS (4)</t>
  </si>
  <si>
    <t>OFICIAL</t>
  </si>
  <si>
    <t>ESPECIFICACIÓN: 330.4</t>
  </si>
  <si>
    <t>700.1</t>
  </si>
  <si>
    <t xml:space="preserve">VALOR IVA (OBRA) (19% SOBRE UTILIDAD OBRA)  </t>
  </si>
  <si>
    <t xml:space="preserve">NOTA 3: Se debe tener en cuenta que el PRECIO UNITARIO incluye el valor de A.I.U. </t>
  </si>
  <si>
    <t>CÓDIGO</t>
  </si>
  <si>
    <t>MINFRA-MN-IN-10-FR-1</t>
  </si>
  <si>
    <t>PROCESO GESTIÓN DE LA INFRAESTRUCTURA VIAL</t>
  </si>
  <si>
    <t>VERSIÓN</t>
  </si>
  <si>
    <t>MANUAL DE INTERVENTORÍA OBRA PÚBLICA</t>
  </si>
  <si>
    <t>PÁGINA</t>
  </si>
  <si>
    <t>DE</t>
  </si>
  <si>
    <t>FECHA</t>
  </si>
  <si>
    <t>(Día)</t>
  </si>
  <si>
    <t>(Mes)</t>
  </si>
  <si>
    <t>(Año)</t>
  </si>
  <si>
    <t>ITEMS DE LA PROPUESTA ECONÓMICA</t>
  </si>
  <si>
    <t>ITEMS NO PREVISTOS</t>
  </si>
  <si>
    <t xml:space="preserve">UNIDAD EJECUTORA: </t>
  </si>
  <si>
    <t>DIRECCIÓN TERRITORIAL:</t>
  </si>
  <si>
    <t>TERRITORIAL NORTE DE SANTANDER</t>
  </si>
  <si>
    <t>CONTRATO No.</t>
  </si>
  <si>
    <t>OBJETO DEL CONTRATO:</t>
  </si>
  <si>
    <t>CARRETERA:</t>
  </si>
  <si>
    <t>SECTOR:</t>
  </si>
  <si>
    <t>CONTRATISTA:</t>
  </si>
  <si>
    <t>INTERVENTOR:</t>
  </si>
  <si>
    <t>CTO No.:</t>
  </si>
  <si>
    <t>FECHA CIERRE PROCESO DE SELECCIÓN CONTRATO DE OBRA:</t>
  </si>
  <si>
    <t>DATOS ESPECÍFICOS</t>
  </si>
  <si>
    <t>ITEM</t>
  </si>
  <si>
    <t>DESCRIPCIÓN</t>
  </si>
  <si>
    <t>GRUPO DE AJUSTE</t>
  </si>
  <si>
    <t>TIPO</t>
  </si>
  <si>
    <t>TARIFA/HORA</t>
  </si>
  <si>
    <t>RENDIMIENTO</t>
  </si>
  <si>
    <t>Vr. UNITARIO</t>
  </si>
  <si>
    <t>SUBTOTAL $</t>
  </si>
  <si>
    <t>II. MATERIALES</t>
  </si>
  <si>
    <t>PRECIO UNIT.</t>
  </si>
  <si>
    <t>MATERIAL</t>
  </si>
  <si>
    <t>CANTIDAD      (1)</t>
  </si>
  <si>
    <t>DISTANCIA       (2)</t>
  </si>
  <si>
    <t>TARIFA</t>
  </si>
  <si>
    <t>JORNAL</t>
  </si>
  <si>
    <t>PRESTACIONES</t>
  </si>
  <si>
    <t>JORNAL TOTAL</t>
  </si>
  <si>
    <t>TOTAL COSTO DIRECTO $</t>
  </si>
  <si>
    <t>ADMINISTRACIÓN</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</si>
  <si>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</si>
  <si>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</si>
  <si>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</si>
  <si>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</si>
  <si>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</si>
  <si>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</si>
  <si>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</si>
  <si>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</si>
  <si>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</si>
  <si>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</si>
  <si>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</si>
  <si>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</si>
  <si>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</si>
  <si>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Compresor 120 HP, con martillo.</t>
  </si>
  <si>
    <t xml:space="preserve">Equipo de oxicorte, Capacidad de corte: hasta 6" (152mm) </t>
  </si>
  <si>
    <t>Cargador : Potencia en el volante 125 hp, Clasificación de RPM del motor 2300.</t>
  </si>
  <si>
    <t>Volqueta 6 m3</t>
  </si>
  <si>
    <t>Material de base CLASE A (gradación gruesa BG 27)</t>
  </si>
  <si>
    <t>Agua</t>
  </si>
  <si>
    <t>M³</t>
  </si>
  <si>
    <t>DISTANCIA SUMINISTRO BASES SUB BASES AFIRMADOS</t>
  </si>
  <si>
    <t>MATERIAL GRANULAR DRENANTE</t>
  </si>
  <si>
    <t>55NS09 - CUCUTA - DOS RIOS - SAN FAUSTINO - LA CHINA</t>
  </si>
  <si>
    <t>Vibrocompactador, tipo benitìn, de peso 700 kg a 1.5 toneladas</t>
  </si>
  <si>
    <t>Grupo o</t>
  </si>
  <si>
    <t>Indice de</t>
  </si>
  <si>
    <t>Ajustes</t>
  </si>
  <si>
    <t>REMOCIÓN DE DERRUMBES</t>
  </si>
  <si>
    <t>EXCAVACIONES VARIAS SIN CLASIFICAR</t>
  </si>
  <si>
    <t>630.3</t>
  </si>
  <si>
    <t>M</t>
  </si>
  <si>
    <t>VALOR TOTAL BÁSICO DE OBRAS</t>
  </si>
  <si>
    <t xml:space="preserve">VALOR TOTAL DEL CONTRATO </t>
  </si>
  <si>
    <t>VALOR TOTAL EN LETRAS</t>
  </si>
  <si>
    <t xml:space="preserve">NOTA 2: El control de tráfico temporal y la señalización provisional necesarios para la ejecución de las obras será por cuenta y riesgo del contratista. </t>
  </si>
  <si>
    <t>NOTA 4: Si el valor del A.I.U. presentado es menor al OCHENTA Y CINCO por ciento (85%) o mayor al Ciento diez por ciento (110%) del Valor Oficial  del Porcentaje de A.I.U.,  establecido en el formulario No 1 "presupuesto oficial", la propuesta será rechazada</t>
  </si>
  <si>
    <t xml:space="preserve">NOTA 6. Cuando la fracción decimal del peso sea  igual o superior a 5 se aproximara por exceso al número entero siguiente del peso y cuando la fracción decimal del peso sea inferior a 5 se aproximará por defecto al número entero del peso. </t>
  </si>
  <si>
    <t xml:space="preserve">NOTA 7. El A.I.U y su discriminación deben estar en porcentaje (%). </t>
  </si>
  <si>
    <t>450.1</t>
  </si>
  <si>
    <t>900.3</t>
  </si>
  <si>
    <t>201.7</t>
  </si>
  <si>
    <t xml:space="preserve">INSTITUTO NACIONAL DE VÍAS
DIRECCIÓN TÉCNICA 
</t>
  </si>
  <si>
    <t>DESCRIPCION ACTIVIDAD</t>
  </si>
  <si>
    <t xml:space="preserve">UNIDAD </t>
  </si>
  <si>
    <t>COSTO TOTAL (Moneda $ Pesos)</t>
  </si>
  <si>
    <t>200.1</t>
  </si>
  <si>
    <t>DESMONTE Y LIMPIEZA EN BOSQUE</t>
  </si>
  <si>
    <t>200.2</t>
  </si>
  <si>
    <t>DESMONTE Y LIMPIEZA EN ZONAS NO BOSCOSAS</t>
  </si>
  <si>
    <t>Ha</t>
  </si>
  <si>
    <t>201.1</t>
  </si>
  <si>
    <t>DEMOLICIÓN DE EDIFICACIONES</t>
  </si>
  <si>
    <t>gl</t>
  </si>
  <si>
    <t>201.2</t>
  </si>
  <si>
    <t>DEMOLICIÓN DE ESTRUCTURAS</t>
  </si>
  <si>
    <t>201.3</t>
  </si>
  <si>
    <t>DEMOLICIÓN DE PAVIMENTOS RÍGIDOS, PISOS, ANDENES Y BORDILLOS DE CONCRETO</t>
  </si>
  <si>
    <t>201.4</t>
  </si>
  <si>
    <t>DEMOLICIÓN DE OBSTÁCULOS</t>
  </si>
  <si>
    <t>201.5</t>
  </si>
  <si>
    <t>201.6</t>
  </si>
  <si>
    <t>m3</t>
  </si>
  <si>
    <t>201.8</t>
  </si>
  <si>
    <t>DEMOLICIÓN DE PAVIMENTOS RÍGIDOS</t>
  </si>
  <si>
    <t>m2</t>
  </si>
  <si>
    <t>201.9</t>
  </si>
  <si>
    <t>DEMOLICIÓN DE PISOS Y ANDENES DE CONCRETO</t>
  </si>
  <si>
    <t>201.10</t>
  </si>
  <si>
    <t>DEMOLICIÓN DE BORDILLOS DE CONCRETO</t>
  </si>
  <si>
    <t>m</t>
  </si>
  <si>
    <t>201.11</t>
  </si>
  <si>
    <t>DESMONTAJE Y TRASLADO DE ESTRUCTURAS METÁLICAS</t>
  </si>
  <si>
    <t>Kg</t>
  </si>
  <si>
    <t>201.12</t>
  </si>
  <si>
    <t>REMOCIÓN DE ESPECIES VEGETALES</t>
  </si>
  <si>
    <t>201.13</t>
  </si>
  <si>
    <t>REMOCIÓN DE OBSTÁCULOS (SE DEBERÁ HACER UN ÍTEM DE PAGO PARA CADA TIPO DE OBSTÁCULO)</t>
  </si>
  <si>
    <t>201.14</t>
  </si>
  <si>
    <t>REMOCIÓN DE DUCTOS DE SERVICIOS EXISTENTES</t>
  </si>
  <si>
    <t>201.15</t>
  </si>
  <si>
    <t>REMOCIÓN DE ALCANTARILLAS</t>
  </si>
  <si>
    <t>201.16</t>
  </si>
  <si>
    <t>REMOCIÓN DE CERCAS DE ALAMBRE</t>
  </si>
  <si>
    <t>201.17</t>
  </si>
  <si>
    <t>TRASLADO DE POSTES</t>
  </si>
  <si>
    <t>201.18</t>
  </si>
  <si>
    <t>TRASLADO DE TORRES</t>
  </si>
  <si>
    <t>201.19</t>
  </si>
  <si>
    <t>REMOCIÓN DE RIELES</t>
  </si>
  <si>
    <t>201.20</t>
  </si>
  <si>
    <t>REMOCIÓN DE DEFENSAS METÁLICAS</t>
  </si>
  <si>
    <t>201.21</t>
  </si>
  <si>
    <t>REMOCIÓN DE BARRERAS DE SEGURIDAD</t>
  </si>
  <si>
    <t>203.1</t>
  </si>
  <si>
    <t>TRANSPLANTE DE ARBOLES TIPO I TRASLADO CORTO</t>
  </si>
  <si>
    <t>203.2</t>
  </si>
  <si>
    <t>TRANSPLANTE DE ARBOLES TIPO I TRASLADO LARGO</t>
  </si>
  <si>
    <t>203.3</t>
  </si>
  <si>
    <t>TRANSPLANTE DE ARBOLES TIPO I TRASLADO ESPECIAL</t>
  </si>
  <si>
    <t>203.4</t>
  </si>
  <si>
    <t>TRANSPLANTE DE ARBOLES TIPO II TRASLADO CORTO</t>
  </si>
  <si>
    <t>203.5</t>
  </si>
  <si>
    <t>TRANSPLANTE DE ARBOLES TIPO II. TRASLADO LARGO</t>
  </si>
  <si>
    <t>203.6</t>
  </si>
  <si>
    <t>TRANSPLANTE DE ARBOLES TIPO II TRASLADO ESPECIAL</t>
  </si>
  <si>
    <t>203.7</t>
  </si>
  <si>
    <t>TRANSPLANTE DE ARBOLES TIPO III TRASLADO CORTO</t>
  </si>
  <si>
    <t>203.8</t>
  </si>
  <si>
    <t>TRANSPLANTE DE ARBOLES TIPO III TRASLADO LARGO</t>
  </si>
  <si>
    <t>203.9</t>
  </si>
  <si>
    <t>TRANSPLANTE  DE ARBOLES TIPO III TRASLADO ESPECIAL</t>
  </si>
  <si>
    <t>203.10</t>
  </si>
  <si>
    <t>TRANSPLANTE DE ARBOLES TIPO IV TRASLADO CORTO</t>
  </si>
  <si>
    <t>203.11</t>
  </si>
  <si>
    <t>TRANSPLANTE DE ARBOLES TIPO IV TRASLADO LARGO</t>
  </si>
  <si>
    <t>203.12</t>
  </si>
  <si>
    <t>TRANSPLANTE DE ARBOLES TIPO IV TRASLADO ESPECIAL</t>
  </si>
  <si>
    <t>210.1.2</t>
  </si>
  <si>
    <t>EXCAVACIÓN SIN CLASIFICAR DE PRÉSTAMOS</t>
  </si>
  <si>
    <t>210.2.1</t>
  </si>
  <si>
    <t>EXCAVACIÓN EN ROCA DE LA EXPLANACIÓN Y CANALES</t>
  </si>
  <si>
    <t>210.2.2</t>
  </si>
  <si>
    <t>EXCAVACIÓN EN MATERIAL COMÚN DE LA EXPLANACIÓN Y CANALES</t>
  </si>
  <si>
    <t>210.2.3</t>
  </si>
  <si>
    <t>EXCAVACIÓN EN ROCA DE PRÉSTAMOS</t>
  </si>
  <si>
    <t>210.2.4</t>
  </si>
  <si>
    <t>EXCAVACIÓN EN MATERIAL COMÚN DE PRÉSTAMOS</t>
  </si>
  <si>
    <t>220.1</t>
  </si>
  <si>
    <t>TERRAPLENES</t>
  </si>
  <si>
    <t>221.1</t>
  </si>
  <si>
    <t>PEDRAPLÉN COMPACTO</t>
  </si>
  <si>
    <t>221.2</t>
  </si>
  <si>
    <t>PEDRAPLÉN SUELTO</t>
  </si>
  <si>
    <t>223.1</t>
  </si>
  <si>
    <t xml:space="preserve">GEOTEXTIL DE REFUERZO TIPO NT-2500 PARA TERRAPLENES REFORZADOS POR  GEOSINTETICOS </t>
  </si>
  <si>
    <t>223.2</t>
  </si>
  <si>
    <t xml:space="preserve">GEOMALLA DE REFUERZO TIPOS ASPHALT </t>
  </si>
  <si>
    <t>223.3.1</t>
  </si>
  <si>
    <t>RELLENO SELECCIONADO PARA TERRAPLENES REFORZADOS CON GEOSINTETICOS</t>
  </si>
  <si>
    <t>223.3.2</t>
  </si>
  <si>
    <t>RELLENO TIPO SUB BASE GRANULAR PARA TERRAPLENES REFORZADOS CON GEOSINTETICOS</t>
  </si>
  <si>
    <t>223.3.3</t>
  </si>
  <si>
    <t>RELLENO TIPO BASE GRANULAR PARA TERRAPLENES REFORZADOS CON GEOSINTETICOS</t>
  </si>
  <si>
    <t>230.1</t>
  </si>
  <si>
    <t>MEJORAMIENTO DE LA SUBRASANTE CON ADICION DE MATERIALES</t>
  </si>
  <si>
    <t>231.1</t>
  </si>
  <si>
    <t>GEOTEXTIL PARA SEPARACIÓN DE SUELOS DE SUBRASANTE Y CAPAS GRANULARES</t>
  </si>
  <si>
    <t>232.1</t>
  </si>
  <si>
    <t xml:space="preserve">GEOTEXTIL PARA ESTABILIZACIÓN DE LA SUBRASANTE </t>
  </si>
  <si>
    <t>233.1</t>
  </si>
  <si>
    <t>GEOMALLA PARA ESTABILIZACIÒN DE SUELOS DE SUBRASANTE</t>
  </si>
  <si>
    <t>233.10</t>
  </si>
  <si>
    <t>GEOMALLA PARA REFUERZO DE CAPAS GRANULARES</t>
  </si>
  <si>
    <t>234.1</t>
  </si>
  <si>
    <t>CONFORMACIÓN DE TALUDES EXISTENTES</t>
  </si>
  <si>
    <t>235.1</t>
  </si>
  <si>
    <t>SUBRASANTE ESTABILIZADA CON CEMENTO (INCLUYE EL SUMINISTRO DE CEMENTO)</t>
  </si>
  <si>
    <t>235.10</t>
  </si>
  <si>
    <t>SUBRASANTE ESTABILIZADA CON CEMENTO (NO INCLUYE EL SUMINISTRO DE CEMENTO)</t>
  </si>
  <si>
    <t>235.11</t>
  </si>
  <si>
    <t>CEMENTO PARA ESTABILIZACION DE SUBRASANTE</t>
  </si>
  <si>
    <t>kg</t>
  </si>
  <si>
    <t>236.1</t>
  </si>
  <si>
    <t>SUBRASANTE ESTABILIZADA CON CAL (INCLUYE SUMINISTRO DE CAL)</t>
  </si>
  <si>
    <t>236.10</t>
  </si>
  <si>
    <t>SUBRASANTE ESTABILIZADA CON CAL (NO INCLUYE SUMINISTRO DE CAL)</t>
  </si>
  <si>
    <t>236.11</t>
  </si>
  <si>
    <t>CAL HIDRATADA PARA ESTABILIZACION DE SUBRASANTE</t>
  </si>
  <si>
    <t>310.1</t>
  </si>
  <si>
    <t>CONFORMACIÓN DE LA CALZADA EXISTENTE</t>
  </si>
  <si>
    <t>311.1</t>
  </si>
  <si>
    <t>AFIRMADO</t>
  </si>
  <si>
    <t>312.1</t>
  </si>
  <si>
    <t>TRATAMIENTO PALIATIVO DE POLVO APLICADO EN FORMA SÓLIDA EN HOJUELAS</t>
  </si>
  <si>
    <t>312.2</t>
  </si>
  <si>
    <t>TRATAMIENTO PALIATIVO DE POLVO APLICADO EN FORMA SÓLIDA EN ESFERAS</t>
  </si>
  <si>
    <t>312.3</t>
  </si>
  <si>
    <t>TRATAMIENTO PALIATIVO DE POLVO APLICADO EN FORMA LÍQUIDA</t>
  </si>
  <si>
    <t>Lt</t>
  </si>
  <si>
    <t>312.4</t>
  </si>
  <si>
    <t>MATERIAL GRANULAR DE ADICIÓN</t>
  </si>
  <si>
    <t>320.1</t>
  </si>
  <si>
    <t>SUBBASE GRANULAR CLASE A</t>
  </si>
  <si>
    <t>320.2</t>
  </si>
  <si>
    <t>SUBBASE GRANULAR CLASE B</t>
  </si>
  <si>
    <t>320.3</t>
  </si>
  <si>
    <t>SUBBASE GRANULAR CLASE C</t>
  </si>
  <si>
    <t>320.4</t>
  </si>
  <si>
    <t>SUB-BASE GRANULAR  PARA BACHEO CLASE A</t>
  </si>
  <si>
    <t>320.5</t>
  </si>
  <si>
    <t>SUB-BASE GRANULAR  PARA BACHEO CLASE B</t>
  </si>
  <si>
    <t>320.6</t>
  </si>
  <si>
    <t>SUB-BASE GRANULAR  PARA BACHEO CLASE C</t>
  </si>
  <si>
    <t>330.1</t>
  </si>
  <si>
    <t>BASE GRANULAR CLASE A</t>
  </si>
  <si>
    <t>330.2</t>
  </si>
  <si>
    <t>BASE GRANULAR CLASE B</t>
  </si>
  <si>
    <t>330.3</t>
  </si>
  <si>
    <t>BASE GRANULAR CLASE C</t>
  </si>
  <si>
    <t>330.4</t>
  </si>
  <si>
    <t>BASE GRANULAR PARA BACHEO CLASE A</t>
  </si>
  <si>
    <t>330.5</t>
  </si>
  <si>
    <t>BASE GRANULAR PARA BACHEO CLASE B</t>
  </si>
  <si>
    <t>330.6</t>
  </si>
  <si>
    <t>BASE GRANULAR PARA BACHEO CLASE C</t>
  </si>
  <si>
    <t>340.1</t>
  </si>
  <si>
    <t>BASE ESTABILIZADA CON EMULSIÓN ASFÁLTICA TIPO BEE-38</t>
  </si>
  <si>
    <t>340.2</t>
  </si>
  <si>
    <t xml:space="preserve"> BASE ESTABILIZADA CON EMULSIÓN ASFÁLTICA TIPO BEE-25</t>
  </si>
  <si>
    <t>340.3</t>
  </si>
  <si>
    <t>BASE ESTABILIZADA CON EMULSIÓN ASFÁLTICA TIPO BEE-5</t>
  </si>
  <si>
    <t>350.1</t>
  </si>
  <si>
    <t>SUELO-CEMENTO CLASE SC-D GRADACION TIPO A (INCLUYE SUMINISTRO DEL CEMENTO)</t>
  </si>
  <si>
    <t>350.2</t>
  </si>
  <si>
    <t>SUELO-CEMENTO CLASE SC-D GRADACION TIPO B (INCLUYE SUMINISTRO DEL CEMENTO)</t>
  </si>
  <si>
    <t>350.3</t>
  </si>
  <si>
    <t>SUELO-CEMENTO CLASE SC-R GRADACION TIPO A (INCLUYE SUMINISTRO DEL CEMENTO)</t>
  </si>
  <si>
    <t>350.4</t>
  </si>
  <si>
    <t>SUELO-CEMENTO CLASE SC-R GRADACION TIPO B (INCLUYE SUMINISTRO DEL CEMENTO)</t>
  </si>
  <si>
    <t>350.10</t>
  </si>
  <si>
    <t>SUELO-CEMENTO CLASE SC-D GRADACION TIPO A (NO INCLUYE SUMINISTRO DEL CEMENTO)</t>
  </si>
  <si>
    <t>350.11</t>
  </si>
  <si>
    <t>SUELO-CEMENTO CLASE SC-D GRADACION TIPO B (NO INCLUYE SUMINISTRO DEL CEMENTO)</t>
  </si>
  <si>
    <t>350.12</t>
  </si>
  <si>
    <t>SUELO-CEMENTO CLASE SC-R GRADACION TIPO A (NO INCLUYE SUMINISTRO DEL CEMENTO)</t>
  </si>
  <si>
    <t>350.13</t>
  </si>
  <si>
    <t>SUELO-CEMENTO CLASE SC-R GRADACION TIPO B (NO INCLUYE SUMINISTRO DEL CEMENTO)</t>
  </si>
  <si>
    <t>350.14</t>
  </si>
  <si>
    <t xml:space="preserve">CEMENTO HIDRAULICO PARA SUELO-CEMENTO </t>
  </si>
  <si>
    <t>351.1</t>
  </si>
  <si>
    <t>BASE TRATADA CON CEMENTO RESISTENCIA R-3.5 (INCLUYE SUMINISTRO DE CEMENTO)</t>
  </si>
  <si>
    <t>351.2</t>
  </si>
  <si>
    <t>BASE TRATADA CON CEMENTO RESISTENCIA R-5.2 (INCLUYE SUMINISTRO DE CEMENTO)</t>
  </si>
  <si>
    <t>351.10</t>
  </si>
  <si>
    <t>BASE TRATADA CON CEMENTO RESISTENCIA R-3.5 (NO INCLUYE SUMINISTRO DE CEMENTO)</t>
  </si>
  <si>
    <t>351.11</t>
  </si>
  <si>
    <t>BASE TRATADA CON CEMENTO RESISTENCIA R-5.2 (NO INCLUYE SUMINISTRO DE CEMENTO)</t>
  </si>
  <si>
    <t>351.12</t>
  </si>
  <si>
    <t>CEMENTO HIDRAULICO PARA BASE TRATADA CON CEMENTO</t>
  </si>
  <si>
    <t>410.1</t>
  </si>
  <si>
    <t>CEMENTO ASFÁLTICO DE PENETRACIÓN 40-50</t>
  </si>
  <si>
    <t>410.2</t>
  </si>
  <si>
    <t>CEMENTO ASFÁLTICO DE PENETRACIÓN 60-70.</t>
  </si>
  <si>
    <t>410.3</t>
  </si>
  <si>
    <t>CEMENTO ASFÁLTICO DE PENETRACIÓN 80-100</t>
  </si>
  <si>
    <t>411.1</t>
  </si>
  <si>
    <t>SUMINISTRO DE EMULSIÓN ASFÁLTICA DE ROTURA MEDIA CRM.</t>
  </si>
  <si>
    <t>411.2</t>
  </si>
  <si>
    <t>EMULSIÓN ASFÁLTICA DE ROTURA LENTA CRL-1 ARD</t>
  </si>
  <si>
    <t>411.3</t>
  </si>
  <si>
    <t>EMULSIÓN ASFÁLTICA DE ROTURA LENTA CRL-1 ARB</t>
  </si>
  <si>
    <t>411.4</t>
  </si>
  <si>
    <t>SUMINISTRO DE EMULSIÓN ASFÁLTICA DE ROTURA LENTA CRL-1h</t>
  </si>
  <si>
    <t>413.1</t>
  </si>
  <si>
    <t xml:space="preserve">CEMENTO ASFALTICO CON GRANO DE CAUCHO RECICLADO TIPO I </t>
  </si>
  <si>
    <t>413.2</t>
  </si>
  <si>
    <t>CEMENTO ASFALTICO CON GRANO DE CAUCHO RECICLADO TIPO II</t>
  </si>
  <si>
    <t>413.3</t>
  </si>
  <si>
    <t>CEMENTO ASFALTICO CON GRANO DE CAUCHO RECICLADO TIPO  III</t>
  </si>
  <si>
    <t>414.1</t>
  </si>
  <si>
    <t>CEMENTO ASFÁLTICO MODIFICADO CON POLÍMEROS TIPO I</t>
  </si>
  <si>
    <t>414.2</t>
  </si>
  <si>
    <t>CEMENTO ASFÁLTICO MODIFICADO CON POLÍMEROS TIPO II A</t>
  </si>
  <si>
    <t>414.3</t>
  </si>
  <si>
    <t>CEMENTO ASFÁLTICO MODIFICADO CON POLÍMEROS TIPO II B</t>
  </si>
  <si>
    <t>414.4</t>
  </si>
  <si>
    <t>CEMENTO ASFÁLTICO MODIFICADO CON POLÍMEROS TIPO III</t>
  </si>
  <si>
    <t>414.5</t>
  </si>
  <si>
    <t>CEMENTO ASFÁLTICO MODIFICADO CON POLÍMEROS TIPO IV</t>
  </si>
  <si>
    <t>414.6</t>
  </si>
  <si>
    <t>CEMENTO ASFÁLTICO MODIFICADO CON POLÍMEROS TIPO V.</t>
  </si>
  <si>
    <t>415.1</t>
  </si>
  <si>
    <t>EMULSIÓN ASFÁLTICA DE ROTURA MEDIA, MODIFICADA CON POLÍMEROS, CRM-m</t>
  </si>
  <si>
    <t>RIEGO DE IMPRIMACIÓN CON EMULSIÓN ASFÁLTICA CRL -0</t>
  </si>
  <si>
    <t>420.2</t>
  </si>
  <si>
    <t>RIEGO DE IMPRIMACIÓN CON EMILSÍON ASFÁLTICA CRL-1</t>
  </si>
  <si>
    <t>420.3</t>
  </si>
  <si>
    <t>RIEGO DE IMPRIMACIÓN CON ASFALTO LIQUIDO</t>
  </si>
  <si>
    <t>421.1</t>
  </si>
  <si>
    <t>RIEGO DE LIGA CON EMULSIÓN ASFÁLTICA CRR-1</t>
  </si>
  <si>
    <t>421.2</t>
  </si>
  <si>
    <t>RIEGO DE LIGA CON EMULSIÓN ASFÁLTICA CRR-2</t>
  </si>
  <si>
    <t>421.3</t>
  </si>
  <si>
    <t xml:space="preserve"> RIEGO DE LIGA CON EMULSIÓN MODIFICADA CON POLÍMEROS CRR- 1m</t>
  </si>
  <si>
    <t>421.4</t>
  </si>
  <si>
    <t xml:space="preserve"> RIEGO DE LIGA CON EMULSIÓN MODIFICADA CON POLÍMEROS CRR- 2m</t>
  </si>
  <si>
    <t>430.1.1</t>
  </si>
  <si>
    <t>TRATAMIENTO SUPERFICIAL SIMPLE CON EMULSIÓN CRR-2 GRADACION 19</t>
  </si>
  <si>
    <t>430.1.2</t>
  </si>
  <si>
    <t>TRATAMIENTO SUPERFICIAL SIMPLE CON EMULSIÓN CRR-2 GRADACION 13</t>
  </si>
  <si>
    <t>430.2.1</t>
  </si>
  <si>
    <t>TRATAMIENTO SUPERFICIAL SIMPLE CON EMULSIÓN CRR-2 m GRADACION 19</t>
  </si>
  <si>
    <t>430.2.2</t>
  </si>
  <si>
    <t>TRATAMIENTO SUPERFICIAL SIMPLE CON EMULSIÓN CRR-2m  GRADACION 13</t>
  </si>
  <si>
    <t>431.1.1</t>
  </si>
  <si>
    <t>TRATAMIENTO SUPERFICIAL DOBLE CON EMULSIÓN CRR-2. TIPO 1</t>
  </si>
  <si>
    <t>431.1.2</t>
  </si>
  <si>
    <t>TRATAMIENTO SUPERFICIAL DOBLE CON EMULSIÓN CRR-2. TIPO 2</t>
  </si>
  <si>
    <t>431.2.1</t>
  </si>
  <si>
    <t>TRATAMIENTO SUPERFICIAL DOBLE CON EMULSIÓN CRR-2 m TIPO 1</t>
  </si>
  <si>
    <t>431.2.2</t>
  </si>
  <si>
    <t>TRATAMIENTO SUPERFICIAL DOBLE CON EMULSIÓN CRR-2 m TIPO 2</t>
  </si>
  <si>
    <t>432.1</t>
  </si>
  <si>
    <t>SELLO DE ARENA-ASFALTO CON EMULSIÓN CRR-2</t>
  </si>
  <si>
    <t>432.2</t>
  </si>
  <si>
    <t>SELLO DE ARENA-ASFALTO CON EMULSIÓN CRR-2m</t>
  </si>
  <si>
    <t>433.1</t>
  </si>
  <si>
    <t>LECHADA ASFÁLTICA CON EMULSIÓN CRL-1H, TIPO LA-13</t>
  </si>
  <si>
    <t>433.2</t>
  </si>
  <si>
    <t>LECHADA ASFÁLTICA CON EMULSIÓN CRL-1H, TIPO LA-10</t>
  </si>
  <si>
    <t>433.3</t>
  </si>
  <si>
    <t>LECHADA ASFÁLTICA CON EMULSIÓN CRL-1H, TIPO LA-5</t>
  </si>
  <si>
    <t>433.4</t>
  </si>
  <si>
    <t>LECHADA ASFÁLTICA CON EMULSIÓN CRL-1H, TIPO LA-3</t>
  </si>
  <si>
    <t>433.5</t>
  </si>
  <si>
    <t>LECHADA ASFÁLTICA CON EMULSIÓN CRL-1HM ,TIPO LA-13</t>
  </si>
  <si>
    <t>433.6</t>
  </si>
  <si>
    <t>LECHADA ASFÁLTICA CON EMULSIÓN CRL-1HM ,TIPO LA-10</t>
  </si>
  <si>
    <t>433.7</t>
  </si>
  <si>
    <t>LECHADA ASFÁLTICA CON EMULSIÓN CRL-1HM ,TIPO LA-5</t>
  </si>
  <si>
    <t>433.8</t>
  </si>
  <si>
    <t>LECHADA ASFÁLTICA CON EMULSIÓN CRL-1HM ,TIPO LA-3</t>
  </si>
  <si>
    <t>440.1</t>
  </si>
  <si>
    <t>MEZCLA DENSA EN FRÍO TIPO MDF-38</t>
  </si>
  <si>
    <t>440.2</t>
  </si>
  <si>
    <t>MEZCLA DENSA EN FRÍO TIPO MDF-25</t>
  </si>
  <si>
    <t>440.3</t>
  </si>
  <si>
    <t>MEZCLA DENSA EN FRÍO TIPO MDF-19</t>
  </si>
  <si>
    <t>440.4</t>
  </si>
  <si>
    <t>MEZCLA DENSA EN FRÍO PARA BACHEO</t>
  </si>
  <si>
    <t>441.1</t>
  </si>
  <si>
    <t>MEZCLA ABIERTA EN FRÍO TIPO MAF-19</t>
  </si>
  <si>
    <t>441.2</t>
  </si>
  <si>
    <t>MEZCLA ABIERTA EN FRÍO TIPO MAF-25</t>
  </si>
  <si>
    <t>441.3</t>
  </si>
  <si>
    <t>MEZCLA ABIERTA EN FRÍO TIPO MAF-38</t>
  </si>
  <si>
    <t>441.4</t>
  </si>
  <si>
    <t>MEZCLA ABIERTA EN FRÍO  TIPO MAF-38 PARA BACHEO</t>
  </si>
  <si>
    <t>MEZCLA DENSA EN CALIENTE TIPO MDC-25</t>
  </si>
  <si>
    <t>MEZCLA DENSA EN CALIENTE TIPO MDC-19</t>
  </si>
  <si>
    <t>450.3</t>
  </si>
  <si>
    <t>MEZCLA DENSA EN CALIENTE TIPO MDC-10</t>
  </si>
  <si>
    <t>450.4</t>
  </si>
  <si>
    <t>MEZCLA SEMIDENSA EN CALIENTE TIPO MSC-25</t>
  </si>
  <si>
    <t>450.5</t>
  </si>
  <si>
    <t>MEZCLA SEMIDENSA EN CALIENTE TIPO MSC-19</t>
  </si>
  <si>
    <t>450.6</t>
  </si>
  <si>
    <t>MEZCLA GRUESA EN CALIENTE TIPO MGC-38</t>
  </si>
  <si>
    <t>450.7</t>
  </si>
  <si>
    <t>MEZCLA GRUESA EN CALIENTE TIPO MGC-25</t>
  </si>
  <si>
    <t>450.8</t>
  </si>
  <si>
    <t>MEZCLA DE ALTO MÓDULO MAM-25</t>
  </si>
  <si>
    <t>450.10</t>
  </si>
  <si>
    <t>450.11</t>
  </si>
  <si>
    <t>MEZCLA EN CALIENTE PARA BACHEO MGC-25</t>
  </si>
  <si>
    <t>450.12</t>
  </si>
  <si>
    <t>MEZCLA EN CALIENTE PARA BACHEO MGC-38</t>
  </si>
  <si>
    <t>451.1</t>
  </si>
  <si>
    <t>MEZCLA ABIERTA EN CALIENTE TIPO MAC-75</t>
  </si>
  <si>
    <t>451.2</t>
  </si>
  <si>
    <t>MEZCLA ABIERTA EN CALIENTE TIPO MAC-63</t>
  </si>
  <si>
    <t>451.3</t>
  </si>
  <si>
    <t>MEZCLA ABIERTA EN CALIENTE TIPO MAC-50</t>
  </si>
  <si>
    <t>451.4</t>
  </si>
  <si>
    <t>MEZCLA ABIERTA EN CALIENTE TIPO MAC -50 PARA BACHEO</t>
  </si>
  <si>
    <t>452.1</t>
  </si>
  <si>
    <t>MEZCLA DISCONTINUA EN CALIENTE TIPO M-13</t>
  </si>
  <si>
    <t>452.2</t>
  </si>
  <si>
    <t>MEZCLA DISCONTINUA EN CALIENTE TIPO M-10</t>
  </si>
  <si>
    <t>452.3</t>
  </si>
  <si>
    <t>MEZCLA DISCONTINUA EN CALIENTE TIPO F-13</t>
  </si>
  <si>
    <t>452.4</t>
  </si>
  <si>
    <t>MEZCLA DISCONTINUA EN CALIENTE TIPO F-10</t>
  </si>
  <si>
    <t>453.1</t>
  </si>
  <si>
    <t>MEZCLA DRENANTE</t>
  </si>
  <si>
    <t>460.1</t>
  </si>
  <si>
    <t>FRESADO DE PAVIMENTO ASFÁLTICO EN ESPESOR DE  10 CM</t>
  </si>
  <si>
    <t>460.2</t>
  </si>
  <si>
    <t>FRESADO DE PAVIMENTO ASFÁLTICO EN ESPESOR DE 5 CM</t>
  </si>
  <si>
    <t>461.1</t>
  </si>
  <si>
    <t>PAVIMENTO RECICLADO EN FRÍO EN EL LUGAR CON EMULSIÓN ASFÁLTICA</t>
  </si>
  <si>
    <t>461.2</t>
  </si>
  <si>
    <t>PAVIMENTO RECICLADO EN FRÍO EN EL LUGAR CON CEMENTO ASFÁLTICO ESPUMADO</t>
  </si>
  <si>
    <t>462.1.1</t>
  </si>
  <si>
    <t>MEZCLA ASFALTICA RECICLADA EN CALIENTE DE TIPO MDC-25</t>
  </si>
  <si>
    <t>462.1.2</t>
  </si>
  <si>
    <t>MEZCLA ASFALTICA RECICLADA EN CALIENTE DE TIPO MDC-19</t>
  </si>
  <si>
    <t>462.2.1</t>
  </si>
  <si>
    <t>MEZCLA ASFALTICA RECICLADA EN CALIENTE DE TIPO MDC-25 PARA BACHEO</t>
  </si>
  <si>
    <t>462.2.2</t>
  </si>
  <si>
    <t>MEZCLA ASFALTICA RECICLADA EN CALIENTE DE TIPO MDC-19  PARA BACHEO</t>
  </si>
  <si>
    <t>464.1</t>
  </si>
  <si>
    <t>GEOTEXTIL PARA REPAVIMENTACIÒN</t>
  </si>
  <si>
    <t>EXCAVACIÓN PARA REPARACIÓN DE PAVIMENTO ASFÁLTICO EXISTENTE INCLUYENDO EL CORTE Y LA REMOCIÒN DE LAS CAPAS ASFALTICAS SUBYACENTES</t>
  </si>
  <si>
    <t>465.2</t>
  </si>
  <si>
    <t>EXCAVACIÒN PARA LA REPARACIÒN DE PAVIMENTO ASFALTICO EXISTENTE EXCLUYENDO EL CORTE Y LA REMOCIÒN DE LAS CAPAS ASFALTICAS Y DE LAS SUBYACENTES.</t>
  </si>
  <si>
    <t>466.1</t>
  </si>
  <si>
    <t>SELLO DE GRIETAS EN PAVIMENTO ASFÁLTICO SIN RUTEO.</t>
  </si>
  <si>
    <t>466.2</t>
  </si>
  <si>
    <t>SELLO DE GRIETAS EN PAVIMENTO ASFÁLTICO CON RUTEO.</t>
  </si>
  <si>
    <t>500.1</t>
  </si>
  <si>
    <t>PAVIMENTO DE CONCRETO HIDRÁULICO.</t>
  </si>
  <si>
    <t>500.2</t>
  </si>
  <si>
    <t>PAVIMENTO DE CONCRETO HIDRÁULICO DE FRAGUADO RAPIDO (FAST TRACK)</t>
  </si>
  <si>
    <t>501.1</t>
  </si>
  <si>
    <t>CEMENTO PORTHLAND, NORMA ASTM C150, TIPO ______ . SE DEBE ELABORAR UN ITEM DE PAGO PARA CADA TIPO DE CEMENTO QUE SE ESPECIFIQUE EN LOS DOCUMENTOS DEL CONTRATO.</t>
  </si>
  <si>
    <t>501.10</t>
  </si>
  <si>
    <t>CEMENTO HIDRAULICO  SDICIONADO, NORMA ASTM C595, TIPO ______ SE DEBE ELABORAR UN ITEM DE PAGO PARA CADA TIPO DE CEMENTO QUE SE ESPECIFIQUE EN LOS DOCUMENTOS DEL CONTRATO</t>
  </si>
  <si>
    <t>501.20</t>
  </si>
  <si>
    <t xml:space="preserve">CEMENTO HIDRAULICO ESPECIFICADO POR DESEMPEÑO, NORMA ASTM C1137, TIPO ______ .SE DEBE ELABORAR UN ITEM DE PAGO PARA CADA TIPO DE CEMENTO QUE SE ESPECIFIQUE EN LOS DOCUMENTOS DEL CONTRATO. </t>
  </si>
  <si>
    <t>505.1</t>
  </si>
  <si>
    <t xml:space="preserve">BASE DE CONCRETO HIDRÁULICO </t>
  </si>
  <si>
    <t>510.1</t>
  </si>
  <si>
    <t>PAVIMENTO DE ADOQUINES DE CONCRETO.</t>
  </si>
  <si>
    <t>600.1.1</t>
  </si>
  <si>
    <t>600.2.1</t>
  </si>
  <si>
    <t>EXCAVACIONES VARIAS EN ROCA EN SECO.</t>
  </si>
  <si>
    <t>600.2.2</t>
  </si>
  <si>
    <t>EXCAVACIONES VARIAS EN ROCA BAJO AGUA.</t>
  </si>
  <si>
    <t>600.2.3</t>
  </si>
  <si>
    <t>EXCAVACIONES VARIAS EN MATERIAL COMUN EN SECO</t>
  </si>
  <si>
    <t>600.2.4</t>
  </si>
  <si>
    <t>EXCAVACIONES VARIAS EN MATERIAL COMÚN BAJO AGUA.</t>
  </si>
  <si>
    <t>610.1</t>
  </si>
  <si>
    <t>RELLENOS PARA ESTRUCTURAS CON SUELO.</t>
  </si>
  <si>
    <t>610.2</t>
  </si>
  <si>
    <t>RELLENOS PARA ESTRUCTURAS CON RECEBO.</t>
  </si>
  <si>
    <t>610.3</t>
  </si>
  <si>
    <t>RELLENO PARA ESTRUCTURAS CON MATERIAL GRANULAR TIPO SBG</t>
  </si>
  <si>
    <t>610.4</t>
  </si>
  <si>
    <t>RELLENO PARA ESTRUCTURAS CON MATERIAL GRANULAR TIPO BG</t>
  </si>
  <si>
    <t>610.5</t>
  </si>
  <si>
    <t>RELLENOS CON MATERIAL FILTRANTE</t>
  </si>
  <si>
    <t>610.6</t>
  </si>
  <si>
    <t>RELLENO CON GRAVILLA</t>
  </si>
  <si>
    <t>610.7</t>
  </si>
  <si>
    <t>RELLENO CON ARENA</t>
  </si>
  <si>
    <t>620.1</t>
  </si>
  <si>
    <t>PILOTES PREFABRICADOS DE CONCRETO DIÁMETRO 0,40 M</t>
  </si>
  <si>
    <t>620.2</t>
  </si>
  <si>
    <t>EXTENSION DE PILOTES, SECCION, 0.40 METROS</t>
  </si>
  <si>
    <t>620.3</t>
  </si>
  <si>
    <t>PRUEBA DE CARGA TIPO ________ SE DEBERA ELABORA R ITEMS DE PAGO INDEPENDIENTE POR CADA TIPO DE PRUEBA.</t>
  </si>
  <si>
    <t>621.1.1</t>
  </si>
  <si>
    <t>PILOTE DE CONCRETO VACIADO IN SITU, DE DIÁMETRO 1 M_</t>
  </si>
  <si>
    <t>621.1.2</t>
  </si>
  <si>
    <t>PILOTE DE CONCRETO VACIADO IN SITU, DE DIÁMETRO 1,2 M, INCLUYE EXCAVACIÓN EN ROCA, BAJO AGUA</t>
  </si>
  <si>
    <t>621.2</t>
  </si>
  <si>
    <t>BASE ACAMPANADA.</t>
  </si>
  <si>
    <t>621.3</t>
  </si>
  <si>
    <t>PERFORACION DE PRUEBA PARA PILOTE, D= VARIABLE</t>
  </si>
  <si>
    <t>621.4</t>
  </si>
  <si>
    <t>PERFORACION DE PRUEBA PARA BASE ACAMPANADA</t>
  </si>
  <si>
    <t>621.5</t>
  </si>
  <si>
    <t>CAMISA PERMANENTE DE DIÁMETRO EXTERIOR VARIABLE</t>
  </si>
  <si>
    <t>621.5.1</t>
  </si>
  <si>
    <t>CAMISA PERMANENTE DE DIÁMETRO EXTERIOR 1,50 M, EN CONCRETO</t>
  </si>
  <si>
    <t>621.6</t>
  </si>
  <si>
    <t>PRUEBA DE CARGA TIPO (PILOTE PRE EXCAVADO)</t>
  </si>
  <si>
    <t>621.7</t>
  </si>
  <si>
    <t>PRUEBA DE INTEGRIDAD TIPO ____</t>
  </si>
  <si>
    <t>622.1</t>
  </si>
  <si>
    <t>TABLESTACADO DE MADERA</t>
  </si>
  <si>
    <t>622.2</t>
  </si>
  <si>
    <t>TABLESTACADO METÁLICO.</t>
  </si>
  <si>
    <t>622.3</t>
  </si>
  <si>
    <t>TABLESTACADO DE CONCRETO REFORZADO.</t>
  </si>
  <si>
    <t>622.4</t>
  </si>
  <si>
    <t>TABLESTACADO DE CONCRETO PRE ESFORZADO.</t>
  </si>
  <si>
    <t>622.5</t>
  </si>
  <si>
    <t>CORTE DEL EXTREMO SUPERIOR DEL ELEMENTO.</t>
  </si>
  <si>
    <t>623.1</t>
  </si>
  <si>
    <t>ANCLAJE TIPO _____ (ROCA)</t>
  </si>
  <si>
    <t>623.2</t>
  </si>
  <si>
    <t>PRUEBA DE CARGA</t>
  </si>
  <si>
    <t>unidad</t>
  </si>
  <si>
    <t>630.1</t>
  </si>
  <si>
    <t xml:space="preserve">CONCRETO RESISTENCIA 35MPA (A) </t>
  </si>
  <si>
    <t>630.2</t>
  </si>
  <si>
    <t>CONCRETO RESISTENCIA 32MPA (B)</t>
  </si>
  <si>
    <t>CONCRETO RESISTENCIA 28MPA (C )</t>
  </si>
  <si>
    <t>630.4</t>
  </si>
  <si>
    <t>CONCRETO RESISTENCIA 21MPA (D)</t>
  </si>
  <si>
    <t>630.5</t>
  </si>
  <si>
    <t>CONCRETO RESISTENCIA 17.5MPA (E )</t>
  </si>
  <si>
    <t>630.6</t>
  </si>
  <si>
    <t>CONCRETO RESISTENCIA 14MPA  (F)</t>
  </si>
  <si>
    <t>630.7</t>
  </si>
  <si>
    <t>CONCRETO RESISTENCIA 14MPA (G) (CICLOPEO)</t>
  </si>
  <si>
    <t>632.1</t>
  </si>
  <si>
    <t>BARANDA DE CONCRETO, COCRETO 21 MPA</t>
  </si>
  <si>
    <t>632.2</t>
  </si>
  <si>
    <t>BARANDA DE CONCRETO CONCRETO 28 MPA.</t>
  </si>
  <si>
    <t>ACERO DE REFUERZO FY 4200 MPA.</t>
  </si>
  <si>
    <t>640.2</t>
  </si>
  <si>
    <t>MALLA DE REFUERZO FY 4200 MPA.</t>
  </si>
  <si>
    <t>641.1</t>
  </si>
  <si>
    <t>ACERO DE PREESFUERZO.</t>
  </si>
  <si>
    <t>tf/m</t>
  </si>
  <si>
    <t>641.2</t>
  </si>
  <si>
    <t>642.1</t>
  </si>
  <si>
    <t>APOYO ELASTOMÉRICO.</t>
  </si>
  <si>
    <t>642.2</t>
  </si>
  <si>
    <t>SELLO PARA JUNTAS DE PUENTES.</t>
  </si>
  <si>
    <t>650.1</t>
  </si>
  <si>
    <t>DISEÑO Y FABRICACIÓN DE ESTRUCTURA METÁLICA.</t>
  </si>
  <si>
    <t>650.2</t>
  </si>
  <si>
    <t>FABRICACIÓN DE ESTRUCTURA METÁLICA.</t>
  </si>
  <si>
    <t>650.3</t>
  </si>
  <si>
    <t>TRANSPORTE DE ESTRUCTURA METÁLICA.</t>
  </si>
  <si>
    <t>650.4</t>
  </si>
  <si>
    <t>MONTAJE Y PINTURA  DE ESTRUCTURA METÁLICA.</t>
  </si>
  <si>
    <t>660.1</t>
  </si>
  <si>
    <t>TUBERÍA DE CONCRETO SIMPLE 14 MPA DE 450 MM DE DIAMETRO INTERIOR. SE DEBERA ELABORAR ITEM DE PAGO POR CADA CLASE DE TUBERIA DE CONCRETO SIMPLE Y CADA DIAMETRO QUE TENGAN LAS TUBERIAS DEL PROYECTO.</t>
  </si>
  <si>
    <t>660.2</t>
  </si>
  <si>
    <t xml:space="preserve">TUBERÍA DE CONCRETO SIMPLE DE 14 MPA DE 600 MM D DIAMETRO INTERIOR. SE DEBERA ELABORAR ITEM DE PAGO POR CADA CLASE DE TUBERIA DE CONCRETO SIMPLE Y CADA DIAMETRO QUE TENGAN LAS TUBERIAS DEL PROYECTO.CONCRETO SIMPLE Y CADA DIAMETRO QUE TENGAN LAS TUBERIAS </t>
  </si>
  <si>
    <t>TUBERÍA DE CONCRETO REFORZADO  21 MPA DE 900 MM DE DIAMETRO INTERIOR</t>
  </si>
  <si>
    <t>662.1</t>
  </si>
  <si>
    <t>TUBERÍA CORRUGADA DE ACERO GALVANIZADO MP-68, DE LÁMINA CALIBRE__ Y DIAMETRO __</t>
  </si>
  <si>
    <t>662.2</t>
  </si>
  <si>
    <t>TUBERÍA CORRUGADA DE ACERO CON RECUBRIMIENTO BITUMINOSO, DE LÁMINA CALIBRE 12  Y D=60´´</t>
  </si>
  <si>
    <t>663.1</t>
  </si>
  <si>
    <t>TUBERÍA DE PLASTICO TIPO__NORMA___DE DIAMETRO__MM</t>
  </si>
  <si>
    <t>670.1</t>
  </si>
  <si>
    <t>DISIPADORES DE ENERGÍA Y SEDIMENTADORES EN GAVIONES DE ALAMBRE DE ACERO ENTRELAZADO CLASE 1: RECUBRIMIENTO DE ZINC (GALVANIZADO)</t>
  </si>
  <si>
    <t>670.2</t>
  </si>
  <si>
    <t>DISIPADORES DE ENERGÍA Y SEDIMENTADORES EN GAVIONES DE ALAMBRE DE ACERO ENTRELAZADO CLASE 2: RECUBRIMIENTO DE ALEACION ZN-5A1-MM</t>
  </si>
  <si>
    <t>670.3</t>
  </si>
  <si>
    <t>DISIPADORES DE ENERGÍA Y SEDIMENTADORES EN GAVIONES DE ALAMBRE DE ACERO ENTRELAZADO CLASE 3: RECUBRIMIENTO DE ZINC (GALVANIZADO) Y PVC</t>
  </si>
  <si>
    <t>670.4</t>
  </si>
  <si>
    <t>DISIPADORES DE ENERGÍA Y SEDIMENTADORES EN GAVIONES DE ALAMBRE DE ACERO ENTRELAZADO CLASE 4: RECUBRIMIENTO DE ALEACION ZN-5A1-MM Y PVC</t>
  </si>
  <si>
    <t>670.5</t>
  </si>
  <si>
    <t>DISIPADORES DE ENERGÍA Y SEDIMENTADORES EN CONCRETO CICLOPEO</t>
  </si>
  <si>
    <t>671.1</t>
  </si>
  <si>
    <t>CUNETA DE CONCRETO VACIADA IN SITU; NO INCLUYE LA CONFORMACION DE LA SUPERFICIE DE APOYO</t>
  </si>
  <si>
    <t>671.2</t>
  </si>
  <si>
    <t>CUNETA DE PIEZAS PREFABRICADAS DE CONCRETO; NO INCLUYE LA CONFORMACION DE LA SUPERFICIE DE APOYO</t>
  </si>
  <si>
    <t>CUNETA DE CONCRETO VACIADA IN SITU; INCLUYE LA CONFORMACION DE LA SUPERFICIE DE APOYO</t>
  </si>
  <si>
    <t>671.4</t>
  </si>
  <si>
    <t>CUNETA DE PIEZAS PREFABRICADAS DE CONCRETO; INCLUYE LA CONFORMACION DE LA SUPERFICIE DE APOYO</t>
  </si>
  <si>
    <t>672.1</t>
  </si>
  <si>
    <t>BORDILLO DE CONCRETO VACIADO IN SITU; NO INCLUYE LA PREPARACION DE LA SUPERFICIE DE APOYO</t>
  </si>
  <si>
    <t>672.2</t>
  </si>
  <si>
    <t>BORDILLO DE PIEZAS PREFABRICADAS DE CONCRETO; NO INCLUYE LA PREPARACION DE LA SUPERFICIE DE APOYO</t>
  </si>
  <si>
    <t>672.3</t>
  </si>
  <si>
    <t>BORDILLO DE CONCRETO VACIADO IN SITU; INCLUYE LA PREPARACION DE LA SUPERFICIE DE APOYO</t>
  </si>
  <si>
    <t>672.4</t>
  </si>
  <si>
    <t>BORDILLO DE PIEZAS PREFABRICADAS DE CONCRETO; INCLUYE LA PREPARACION DE LA SUPERFICIE DE APOYO</t>
  </si>
  <si>
    <t>673.1.1</t>
  </si>
  <si>
    <t>GEOTEXTIL TIPO NT-2500 O SIMILAR NO TEJIDO</t>
  </si>
  <si>
    <t>673.1.2</t>
  </si>
  <si>
    <t>GEOTEXTIL  TIPO T-2400 O SIMILAR TEJIDO</t>
  </si>
  <si>
    <t>673.3</t>
  </si>
  <si>
    <t>MATERIAL DE COBERTURA TIPO SUB- BASE CBR=20%</t>
  </si>
  <si>
    <t>674.1</t>
  </si>
  <si>
    <t>DREN HORIZONTAL DE LONGITUD MENOR O IGUAL A DIEZ (10) METROS.</t>
  </si>
  <si>
    <t>674.2</t>
  </si>
  <si>
    <t>DREN HORIZONTAL DE LONGITUD MAYOR A DIEZ (10) METROS.</t>
  </si>
  <si>
    <t>680.1</t>
  </si>
  <si>
    <t>PÁNELES DE CONCRETO.</t>
  </si>
  <si>
    <t>680.2</t>
  </si>
  <si>
    <t>ARMADURA GALVANIZADA.</t>
  </si>
  <si>
    <t>680.3</t>
  </si>
  <si>
    <t xml:space="preserve">RELLENO GRANULAR PARA TIERRA MECANICAMETE ESTABILIZADA CON PÁNELES DE CONCRETO </t>
  </si>
  <si>
    <t>681.1</t>
  </si>
  <si>
    <t xml:space="preserve">GAVIÓNES DE MALLA DE ALAMBRE DE ACERO ENTRELAZADO  CLASE 1; RECUBRIMIENTO DE ZINC (GALVANIZADO) </t>
  </si>
  <si>
    <t>681.2</t>
  </si>
  <si>
    <t>GAVIÓN DE MALLA DE ALAMBRE DE ACERO ENTRELAZADO  CLASE 2; RECUBRIMIENTO DE ALEACION ZN-5A1-MM</t>
  </si>
  <si>
    <t>681.3</t>
  </si>
  <si>
    <t>GAVIÓN DE MALLA DE ALAMBRE DE ACERO ENTRELAZADO  CLASE 3; RECUBRIMIENTO DE ZINC (GALVANIZADO) Y PVC</t>
  </si>
  <si>
    <t>681.4</t>
  </si>
  <si>
    <t>GAVIÓN DE MALLA DE ALAMBRE DE ACERO ETRELAZADO  CLASE 4; RECUBRIMIENTO DE ALEACION ZN-5A1-MM Y PVC</t>
  </si>
  <si>
    <t>682.1</t>
  </si>
  <si>
    <t xml:space="preserve">COLCHOGAVIÓN DE MALLA DE ALAMBRE DE ACERO ENTRELAZADO CLASE 1; RECUBRIMIENTO DE ZINC (GALVANIZADO) </t>
  </si>
  <si>
    <t>682.2</t>
  </si>
  <si>
    <t>COLCHOGAVIÓN DE MALLA DE ALAMBRE DE ACERO ENTRELAZADO CLASE 2; RECUBRIMIENTO DE ALEACION ZN-5A1-MM</t>
  </si>
  <si>
    <t>682.3</t>
  </si>
  <si>
    <t>COLCHOGAVIÓN DE MALLA DE ALAMBRE DE ACERO ENTRELAZADO CLASE 3; RECUBRIMIENTO DE ZINC (GALVANIZADO) Y PVC</t>
  </si>
  <si>
    <t>682.4</t>
  </si>
  <si>
    <t>COLCHOGAVIÓN DE MALLA DE ALAMBRE DE ACERO ENTRELAZADO CLASE 4; RECUBRIMIENTO DE ALEACION ZN-5A1-MM Y PVC</t>
  </si>
  <si>
    <t>683.1</t>
  </si>
  <si>
    <t>GEOTEXTIL DE REFUERZO TIPO___ PARA MUROS DE TIERRA ESTABILIZADA MECANICAMENTE  CON GEOSINTETICOS</t>
  </si>
  <si>
    <t>683.2</t>
  </si>
  <si>
    <t>GEOMALLA DE REFUERZO TIPO___ PARA MUROS DE TIERRA ESTABILIZADA MECANICAMENTE  CON GEOSINTETICOS</t>
  </si>
  <si>
    <t>683.3</t>
  </si>
  <si>
    <t>GEOTEXTIL DE FACHADA TIPO___ PARA MUROS DE TIERRA ESTABILIZADA MECANICAMENTE  CON GEOSINTETICOS</t>
  </si>
  <si>
    <t>683.4</t>
  </si>
  <si>
    <t>GEOMALLA DE FACHADA TIPO___ PARA MUROS DE TIERRA ESTABILIZADA MECANICAMENTE CON GEOSINTETICOS.</t>
  </si>
  <si>
    <t>683.5</t>
  </si>
  <si>
    <t>RELLENO TIPO___ PARA MUROS DE TIERRA ESTABILIZADA MECANICAMENTE CON GEOSINTETICOS</t>
  </si>
  <si>
    <t>690.1.1</t>
  </si>
  <si>
    <t>IMPERMEABILIZANTE PARA CONCRETO</t>
  </si>
  <si>
    <t>690.1.2</t>
  </si>
  <si>
    <t>IMPERMEABILIZACIÓN DE ESTRUCTURAS.</t>
  </si>
  <si>
    <t>LÍNEA DE DEMARCACIÓN CON PINTURA EN FRÍO.</t>
  </si>
  <si>
    <t>700.2</t>
  </si>
  <si>
    <t>LÍNEA DE DEMARCACIÓN CON RESINA TERMOPLÁSTICA.</t>
  </si>
  <si>
    <t>700.3</t>
  </si>
  <si>
    <t>MARCA VIAL CON PINTURA EN FRÍO.</t>
  </si>
  <si>
    <t>700.4</t>
  </si>
  <si>
    <t>MARCA VIAL CON RESINA TERMOPLÁSTICA.</t>
  </si>
  <si>
    <t>701.1</t>
  </si>
  <si>
    <t>TACHA REFLECTIVA.</t>
  </si>
  <si>
    <t>SEÑAL VERTICAL DE TRANSITO TIPO 1 CON LAMINA RETRORREFLECTIVA TIPO III (75 X 75 ) CM</t>
  </si>
  <si>
    <t>710.2</t>
  </si>
  <si>
    <t>SEÑAL VERTICAL DE TRANSITO TIPO 2 CON LAMINA RETRORREFLECTIVA TIPO (1.20X0.40 M)</t>
  </si>
  <si>
    <t>720.1</t>
  </si>
  <si>
    <t>POSTE DE REFERENCIA.</t>
  </si>
  <si>
    <t>730.1</t>
  </si>
  <si>
    <t>DEFENSA METÁLICA.</t>
  </si>
  <si>
    <t>730.2</t>
  </si>
  <si>
    <t>SECCIÓN FINAL.</t>
  </si>
  <si>
    <t>730.3</t>
  </si>
  <si>
    <t>SECCIÓN DE TOPE.</t>
  </si>
  <si>
    <t>730.4</t>
  </si>
  <si>
    <t>ELEMENTO ESPECIAL TIPO AMORTIGUADORES</t>
  </si>
  <si>
    <t>731.1</t>
  </si>
  <si>
    <t>DEFENSA DE CONCRETO.</t>
  </si>
  <si>
    <t>740.1</t>
  </si>
  <si>
    <t>CAPTAFAROS.</t>
  </si>
  <si>
    <t>741.1</t>
  </si>
  <si>
    <t>DELINEADOR DE CORONA.</t>
  </si>
  <si>
    <t>800.1</t>
  </si>
  <si>
    <t>CERCA DE ALAMBRE DE PUAS CON POSTES DE MADERA.</t>
  </si>
  <si>
    <t>800.2</t>
  </si>
  <si>
    <t>CERCA DE ALAMBRE DE PUAS CON POSTES DE CONCRETO.</t>
  </si>
  <si>
    <t>800.3</t>
  </si>
  <si>
    <t>CERCA DE MALLA CON POSTES DE MADERA.</t>
  </si>
  <si>
    <t>800.4</t>
  </si>
  <si>
    <t>CERCA DE MALLA CON POSTES DE CONCRETO.</t>
  </si>
  <si>
    <t>802.1</t>
  </si>
  <si>
    <t>PODA DE LA PARTE AEREA DE ARBOLES TIPO I</t>
  </si>
  <si>
    <t>802.2</t>
  </si>
  <si>
    <t>PODA DE LA PARTE AEREA DE ARBOLES TIPO II</t>
  </si>
  <si>
    <t>802.3</t>
  </si>
  <si>
    <t>PODA DE LA PARTE AEREA DE ARBOLES TIPO III</t>
  </si>
  <si>
    <t>802.4</t>
  </si>
  <si>
    <t>PODA DE LA PARTE AEREA DE ARBOLES TIPO IV</t>
  </si>
  <si>
    <t>802.5</t>
  </si>
  <si>
    <t>PODA DE LA PARTE RADICULAR DE ARBOLES TIPO I</t>
  </si>
  <si>
    <t>802.6</t>
  </si>
  <si>
    <t>PODA DE LA PARTE RADFICULAR DE ARBOLES TIPO II</t>
  </si>
  <si>
    <t>802.7</t>
  </si>
  <si>
    <t>PODA DE LA PARTE RADICULAR DE ARBOLES TIPO III</t>
  </si>
  <si>
    <t>802.8</t>
  </si>
  <si>
    <t>PODA DE LA PARTE RADICULAR DE ARBOLES TIPO  IV</t>
  </si>
  <si>
    <t>810.1</t>
  </si>
  <si>
    <t>PROTECCIÓN DE TALUDES CON BLOQUES DE CÉSPED.</t>
  </si>
  <si>
    <t>810.2</t>
  </si>
  <si>
    <t>PROTECCIÓN DE TALUDES CON TIERRA ORGÁNICA.</t>
  </si>
  <si>
    <t>810.3</t>
  </si>
  <si>
    <t>PROTECCIÓN DE TALUDES CON HIDROSIEMBRA CONTROLADA.</t>
  </si>
  <si>
    <t>811.1</t>
  </si>
  <si>
    <t>PROTECCION DE TALUDES CON PRODUCTO ENROLLADO PARA CONTROL DE EROSION. DE TIPO MANTO TEMPORAL. SE DEBERA ELABORAR UN ITEM DE PAGO PARA CADA PRODUCTO ENROLLADO QUE SE ESPECIFIQUE EN EL PROYECTO.</t>
  </si>
  <si>
    <t>811.2</t>
  </si>
  <si>
    <t>PROTECCION DE TALUDES CON PRODUCTO ENROLLADO PARA CONTROL DE EROSION. DE TIPO MANTO PERMANENTE. SE DEBERA ELABORAR UN ITEM DE PAGO PARA CADA PRODUCTO ENROLLADO QUE SE ESPECIFIQUE EN EL PROYECTO.</t>
  </si>
  <si>
    <t>812.1</t>
  </si>
  <si>
    <t>RECUBRIMIENTO DE TALUDES CON MALLA Y MORTERO 1:4 DE E= 10 CM</t>
  </si>
  <si>
    <t>820.1</t>
  </si>
  <si>
    <t>PLANTACIÓN DE ÁRBOLES (TIPO PAISAJÍSTICO)</t>
  </si>
  <si>
    <t>820.1.2</t>
  </si>
  <si>
    <t>PLANTACIÓN DE ÁRBOLES (REFORESTACIÓN PROTECTORA DENSIDAD 1100)</t>
  </si>
  <si>
    <t>900.1</t>
  </si>
  <si>
    <t>TRANSPORTE DE MATERIALES PROVENIENTES DE LA EXCAVACION DE LA EXPLANACION, CANALES Y PRESTAMOS, ENTRE  CIEN METROS (100 M) Y MIL METROS (1000 M) DE DISTANCIA</t>
  </si>
  <si>
    <t>m3/e</t>
  </si>
  <si>
    <t>900.2</t>
  </si>
  <si>
    <t>TRANSPORTE DE MATERIALES PROVENIENTES DE LA EXCAVACIÓN DE LA EXPLANACIÓN, CANALES Y PRÉSTAMOS PARA DISTANCIAS MAYORES DE MIL METROS (1.000 M) MEDIDO A PARTIR DE CIEN METROS (100 M).</t>
  </si>
  <si>
    <t>m3/km</t>
  </si>
  <si>
    <t>TRANSPORTE DE MATERIALES PROVENIENTES DE DERRUMBES, MEDIDO A PARTIR DE CIEN METROS (100 M)</t>
  </si>
  <si>
    <t xml:space="preserve">   </t>
  </si>
  <si>
    <t xml:space="preserve">LÍNEA DE DEMARCACIÓN CON PINTURA EN FRIO </t>
  </si>
  <si>
    <t>SEÑAL VERTICAL DE TRANSITO GRUPO I CON LAMINA RETROREFLECTIVA TIPO III (75 x 75 CM)</t>
  </si>
  <si>
    <t>m3-km</t>
  </si>
  <si>
    <t>NORTE DE SANTANDER</t>
  </si>
  <si>
    <t xml:space="preserve">OBJETO DEL CONTRATO: </t>
  </si>
  <si>
    <t>HERRAMIENTA MENOR (%MO)</t>
  </si>
  <si>
    <t>CANTIDAD * DISTANCIA         
 (1) * (2)</t>
  </si>
  <si>
    <t>A0040010</t>
  </si>
  <si>
    <t>u</t>
  </si>
  <si>
    <t/>
  </si>
  <si>
    <t>SUBTOTAL OBRAS</t>
  </si>
  <si>
    <t>SEÑALIZACION Y SEGURIDAD VIAL</t>
  </si>
  <si>
    <t>Transporte de concreto</t>
  </si>
  <si>
    <t>MARCA VIAL CON PINTURA EN FRÍO</t>
  </si>
  <si>
    <t>700-22</t>
  </si>
  <si>
    <t>710-22</t>
  </si>
  <si>
    <t>NOMBRE DEL PROPONENTE</t>
  </si>
  <si>
    <t>FIRMA DEL PRONONENTE</t>
  </si>
  <si>
    <t>TRANSPORTE DE MEZCLA ASFALTICA, MEDIDO A APARTIR DE CIEN METROS (100 m)</t>
  </si>
  <si>
    <t>NOTA 1:  Teniendo en cuenta el Manual de Señalización Vial - Dispositivos para la Regulación del Tránsito en Calles, Carreteras y Ciclorrutas de Colombia,    adoptado mediante Resolución No. 1885 del 17 de junio de 2015 del Ministerio de Transporte, se aclara que el aparte de SEÑALIZACIÓN se debe ajustar  a todo su contenido,  esta señalización debe colocarse desde la órden de iniciación del contrato.</t>
  </si>
  <si>
    <t xml:space="preserve">NOTA 5: Las OBRAS COMPLEMENTARIAS Y/O ADICIONALES incluyen las obras ambientales del PAGA, las cuales se pagarán por precios unitarios, previamente revisados y aprobados por la Interventoría, y revisados por la Subdirección de Sostenibilidad y la Unidad Ejecutora respectiva. </t>
  </si>
  <si>
    <t>PLAZO: 2 MESES</t>
  </si>
  <si>
    <t xml:space="preserve">NOVENTA Y NUEVE MILLONES NOVECIENTOS NOVENTA Y OCHO MIL TRECIENTOS TRES MIL PESOS </t>
  </si>
  <si>
    <t>FR-APU-1</t>
  </si>
  <si>
    <t xml:space="preserve">ANÁLISIS DE PRECIOS UNITARIOS DE REFERENCIA REGIONALIZADOS </t>
  </si>
  <si>
    <t>ACTUALIZACIÓN PERIÓDICA</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</si>
  <si>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</si>
  <si>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</si>
  <si>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</si>
  <si>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</si>
  <si>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</si>
  <si>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</si>
  <si>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</si>
  <si>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</si>
  <si>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FECHA:</t>
  </si>
  <si>
    <t>______________</t>
  </si>
  <si>
    <t>FECHA DE CIERRE DEL PROCESO DE SELECCIÓN DEL CONTRATO:</t>
  </si>
  <si>
    <t>/</t>
  </si>
  <si>
    <t xml:space="preserve">                                    (Día)</t>
  </si>
  <si>
    <t>ÍTEM</t>
  </si>
  <si>
    <t>LÍNEA DE DEMARCACIÓN CON PINTURA EN FRÍO</t>
  </si>
  <si>
    <t>C0010120</t>
  </si>
  <si>
    <t>Camioneta de estacas 4x4</t>
  </si>
  <si>
    <t>C0010920</t>
  </si>
  <si>
    <t>Vehículo delineador para aplicación de pintura con mínimo 2 boquillas (NTC 4744-2)</t>
  </si>
  <si>
    <t>HERRAMIENTA MENOR (%)</t>
  </si>
  <si>
    <t>B0013940</t>
  </si>
  <si>
    <t xml:space="preserve">Microesferas reflectivas de vidrio </t>
  </si>
  <si>
    <t>B0014740</t>
  </si>
  <si>
    <t>Pintura acrílica pura para demarcacion vial.</t>
  </si>
  <si>
    <t>B014002</t>
  </si>
  <si>
    <t>Disolvente para pintura de demarcacion vial (XILOL)</t>
  </si>
  <si>
    <t>CANTIDAD (1)</t>
  </si>
  <si>
    <t>DISTANCIA (2)</t>
  </si>
  <si>
    <t>(1) * (2)</t>
  </si>
  <si>
    <t>PRESTACIONES (%)</t>
  </si>
  <si>
    <t>JR. TOTAL</t>
  </si>
  <si>
    <t>A0030030</t>
  </si>
  <si>
    <t>Obrero (3)</t>
  </si>
  <si>
    <t>Oficial</t>
  </si>
  <si>
    <t>Precio Unitario Total Aproximado al Peso $</t>
  </si>
  <si>
    <t>NOTA: Los documentos publicados periódicamente son propiedad del Instituto Nacional de Vías. Su uso con fines comerciales o de lucro a cualquier título sin previa autorización, está totalmente prohibido y constituye una infracción a la normatividad vigente.</t>
  </si>
  <si>
    <t>C0010350</t>
  </si>
  <si>
    <t>Equipo de pintura (Compresor). Presión máxima de trabajo 7 HP</t>
  </si>
  <si>
    <t>710.1.1</t>
  </si>
  <si>
    <t>B0014800</t>
  </si>
  <si>
    <t>Poste para señal de tránsito en ángulo de hierro de 2" x 2" x 1/4" de 3.5m.</t>
  </si>
  <si>
    <t>B0014930</t>
  </si>
  <si>
    <t>Señal SR, SP y/o SI, tablero en lámina galvanizada de 75x75 cm, calibre 16, retrorreflectiva tipo IX.</t>
  </si>
  <si>
    <t>B0123650</t>
  </si>
  <si>
    <t>Concreto resistencia 21 MPa</t>
  </si>
  <si>
    <t>T0010009</t>
  </si>
  <si>
    <r>
      <t xml:space="preserve">SEÑAL VERTICAL DE TRANSITO TIPO I DIIMENSIONES 75X75 CM CON LAMINA RETRORREFLECTIVA TIPO IV
</t>
    </r>
    <r>
      <rPr>
        <sz val="11"/>
        <color rgb="FF000000"/>
        <rFont val="Arial"/>
        <family val="2"/>
      </rPr>
      <t>(Analizado para señal tipo sr, sp y/o si, dimension 75x75 cm en lámina galvanizada con lamina retrorreflectiva tipo IV)</t>
    </r>
  </si>
  <si>
    <t>OBRAS DE SEÑALIZACION HORIZONTAL Y VERTICAL DE LA CARRETERA 7009 ACCESO A CÚCUTA Y VENEZUELA, SECTOR SARDINATA - EL ZULIA DEL PR0+0000 - PR57+0600, CARRETERA 7009A CONEXIONES TRONCAL CENTRAL - TRONCAL CENTRAL DEL NORTE, SECTOR CORNEJO - ZULIA DEL PR70+0000 AL PR75+0000 Y CARRETERA 55NS08 CONEXIONES TRONCAL CENTRAL - TRONCAL CENTRAL DEL NORTE, SECTOR SAN CAYETANO -CORNEJO DEL PR25+0000 AL PR33+0000, DIRECCIÓN TERRITORIAL NORTE DE SANTANDER.</t>
  </si>
  <si>
    <t>OBJETO DEL PROCESO:</t>
  </si>
  <si>
    <t>MINIMA CUANTÍA</t>
  </si>
  <si>
    <t>7009-7009A-55NS08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</si>
</sst>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quot;$&quot;\ #,##0.00_);\(&quot;$&quot;\ #,##0.00\)"/>
    <numFmt numFmtId="166" formatCode="_(* #,##0_);_(* \(#,##0\);_(* &quot;-&quot;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 #,##0_ ;_ * \-#,##0_ ;_ * &quot;-&quot;_ ;_ @_ "/>
    <numFmt numFmtId="172" formatCode="_ &quot;$&quot;\ * #,##0.00_ ;_ &quot;$&quot;\ * \-#,##0.00_ ;_ &quot;$&quot;\ * &quot;-&quot;??_ ;_ @_ "/>
    <numFmt numFmtId="173" formatCode="_ * #,##0.00_ ;_ * \-#,##0.00_ ;_ * &quot;-&quot;??_ ;_ @_ "/>
    <numFmt numFmtId="174" formatCode="_-* #,##0.00\ _€_-;\-* #,##0.00\ _€_-;_-* &quot;-&quot;??\ _€_-;_-@_-"/>
    <numFmt numFmtId="175" formatCode="#,##0.000"/>
    <numFmt numFmtId="176" formatCode="#,##0.0"/>
    <numFmt numFmtId="177" formatCode="&quot;$&quot;\ #,##0.00"/>
    <numFmt numFmtId="178" formatCode="_-* #,##0.00\ &quot;Pts&quot;_-;\-* #,##0.00\ &quot;Pts&quot;_-;_-* &quot;-&quot;??\ &quot;Pts&quot;_-;_-@_-"/>
    <numFmt numFmtId="179" formatCode="[$$-500A]\ #,##0.00"/>
    <numFmt numFmtId="180" formatCode="_ [$€-2]\ * #,##0.00_ ;_ [$€-2]\ * \-#,##0.00_ ;_ [$€-2]\ * &quot;-&quot;??_ "/>
    <numFmt numFmtId="181" formatCode="000\°00&quot;´&quot;00&quot;´´&quot;"/>
    <numFmt numFmtId="182" formatCode="_ &quot;$&quot;* #,##0.00_ ;_ &quot;$&quot;* \-#,##0.00_ ;_ &quot;$&quot;* &quot;-&quot;??_ ;_ @_ "/>
    <numFmt numFmtId="183" formatCode="_-[$$-240A]\ * #,##0.00_ ;_-[$$-240A]\ * \-#,##0.00\ ;_-[$$-240A]\ * &quot;-&quot;??_ ;_-@_ "/>
    <numFmt numFmtId="184" formatCode="_(* #,##0_);_(* \(#,##0\);_(* &quot;-&quot;??_);_(@_)"/>
    <numFmt numFmtId="185" formatCode="_([$$-240A]\ * #,##0.00_);_([$$-240A]\ * \(#,##0.00\);_([$$-240A]\ * &quot;-&quot;??_);_(@_)"/>
    <numFmt numFmtId="186" formatCode="_-[$$-240A]\ * #,##0.00_-;\-[$$-240A]\ * #,##0.00_-;_-[$$-240A]\ * &quot;-&quot;??_-;_-@_-"/>
    <numFmt numFmtId="187" formatCode="_([$$-240A]\ * #,##0_);_([$$-240A]\ * \(#,##0\);_([$$-240A]\ * &quot;-&quot;_);_(@_)"/>
    <numFmt numFmtId="188" formatCode="_-&quot;$&quot;* #,##0_-;\-&quot;$&quot;* #,##0_-;_-&quot;$&quot;* &quot;-&quot;_-;_-@_-"/>
    <numFmt numFmtId="189" formatCode="_-&quot;$&quot;\ * #,##0.00_-;\-&quot;$&quot;\ * #,##0.00_-;_-&quot;$&quot;\ * &quot;-&quot;_-;_-@_-"/>
    <numFmt numFmtId="190" formatCode="#,##0.00_ ;\-#,##0.00\ "/>
    <numFmt numFmtId="191" formatCode="#,##0.0000"/>
    <numFmt numFmtId="192" formatCode="0.00000"/>
    <numFmt numFmtId="193" formatCode="#,##0.00000"/>
    <numFmt numFmtId="194" formatCode="_-[$$-240A]\ * #,##0_-;\-[$$-240A]\ * #,##0_-;_-[$$-240A]\ * &quot;-&quot;_-;_-@_-"/>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Arial"/>
      <family val="2"/>
    </font>
    <font>
      <b/>
      <sz val="8"/>
      <name val="Arial"/>
      <family val="2"/>
    </font>
    <font>
      <b/>
      <sz val="9"/>
      <name val="Arial"/>
      <family val="2"/>
    </font>
    <font>
      <sz val="9"/>
      <name val="Arial"/>
      <family val="2"/>
    </font>
    <font>
      <sz val="10"/>
      <name val="Arial"/>
      <family val="2"/>
    </font>
    <font>
      <sz val="10"/>
      <name val="Arial"/>
      <family val="2"/>
    </font>
    <font>
      <sz val="11"/>
      <color indexed="8"/>
      <name val="Calibri"/>
      <family val="2"/>
    </font>
    <font>
      <sz val="1"/>
      <color indexed="8"/>
      <name val="Courier"/>
      <family val="3"/>
    </font>
    <font>
      <i/>
      <sz val="1"/>
      <color indexed="8"/>
      <name val="Courier"/>
      <family val="3"/>
    </font>
    <font>
      <sz val="11"/>
      <name val="Arial Narrow"/>
      <family val="2"/>
    </font>
    <font>
      <sz val="10"/>
      <name val="Arial"/>
      <family val="2"/>
    </font>
    <font>
      <sz val="10"/>
      <name val="Arial"/>
      <family val="2"/>
    </font>
    <font>
      <b/>
      <sz val="11"/>
      <name val="Arial"/>
      <family val="2"/>
    </font>
    <font>
      <sz val="10"/>
      <name val="Arial Narrow"/>
      <family val="2"/>
    </font>
    <font>
      <b/>
      <sz val="14"/>
      <name val="Arial Narrow"/>
      <family val="2"/>
    </font>
    <font>
      <sz val="14"/>
      <name val="Arial Narrow"/>
      <family val="2"/>
    </font>
    <font>
      <b/>
      <sz val="12"/>
      <name val="Arial Narrow"/>
      <family val="2"/>
    </font>
    <font>
      <sz val="12"/>
      <name val="Arial Narrow"/>
      <family val="2"/>
    </font>
    <font>
      <sz val="12"/>
      <color indexed="8"/>
      <name val="Verdana"/>
      <family val="2"/>
    </font>
    <font>
      <sz val="8"/>
      <name val="Arial"/>
      <family val="2"/>
    </font>
    <font>
      <sz val="10"/>
      <name val="Arial"/>
      <family val="2"/>
    </font>
    <font>
      <sz val="12"/>
      <name val="Arial"/>
      <family val="2"/>
    </font>
    <font>
      <b/>
      <sz val="7"/>
      <name val="Arial"/>
      <family val="2"/>
    </font>
    <font>
      <sz val="10"/>
      <name val="Geneva"/>
      <family val="2"/>
    </font>
    <font>
      <sz val="6"/>
      <name val="Arial"/>
      <family val="2"/>
    </font>
    <font>
      <b/>
      <sz val="6"/>
      <name val="Arial"/>
      <family val="2"/>
    </font>
    <font>
      <sz val="5"/>
      <name val="Arial"/>
      <family val="2"/>
    </font>
    <font>
      <sz val="11"/>
      <color theme="1"/>
      <name val="Calibri"/>
      <family val="2"/>
      <scheme val="minor"/>
    </font>
    <font>
      <u/>
      <sz val="10"/>
      <color theme="10"/>
      <name val="Arial"/>
      <family val="2"/>
    </font>
    <font>
      <u/>
      <sz val="11"/>
      <color theme="10"/>
      <name val="Calibri"/>
      <family val="2"/>
      <scheme val="minor"/>
    </font>
    <font>
      <sz val="11"/>
      <color theme="1"/>
      <name val="Arial Narrow"/>
      <family val="2"/>
    </font>
    <font>
      <sz val="10"/>
      <color rgb="FF7030A0"/>
      <name val="Arial"/>
      <family val="2"/>
    </font>
    <font>
      <sz val="9"/>
      <name val="Arial Narrow"/>
      <family val="2"/>
    </font>
    <font>
      <b/>
      <sz val="12"/>
      <color rgb="FFFF0000"/>
      <name val="Arial Narrow"/>
      <family val="2"/>
    </font>
    <font>
      <b/>
      <i/>
      <sz val="10"/>
      <name val="Arial Narrow"/>
      <family val="2"/>
    </font>
    <font>
      <b/>
      <sz val="11"/>
      <color rgb="FFFF0000"/>
      <name val="Arial Narrow"/>
      <family val="2"/>
    </font>
    <font>
      <sz val="11"/>
      <color rgb="FF000000"/>
      <name val="Calibri"/>
      <family val="2"/>
    </font>
    <font>
      <b/>
      <i/>
      <vertAlign val="superscript"/>
      <sz val="28"/>
      <name val="Calibri"/>
      <family val="2"/>
    </font>
    <font>
      <i/>
      <vertAlign val="superscript"/>
      <sz val="28"/>
      <name val="Calibri"/>
      <family val="2"/>
    </font>
    <font>
      <vertAlign val="superscript"/>
      <sz val="36"/>
      <name val="Calibri"/>
      <family val="2"/>
    </font>
    <font>
      <b/>
      <i/>
      <vertAlign val="superscript"/>
      <sz val="22"/>
      <name val="Calibri"/>
      <family val="2"/>
    </font>
    <font>
      <u/>
      <sz val="11"/>
      <color theme="10"/>
      <name val="Calibri"/>
      <family val="2"/>
    </font>
    <font>
      <b/>
      <i/>
      <u/>
      <vertAlign val="superscript"/>
      <sz val="22"/>
      <name val="Calibri"/>
      <family val="2"/>
    </font>
    <font>
      <b/>
      <i/>
      <u/>
      <sz val="16"/>
      <name val="Calibri"/>
      <family val="2"/>
    </font>
    <font>
      <b/>
      <i/>
      <u/>
      <sz val="14"/>
      <name val="Calibri"/>
      <family val="2"/>
    </font>
    <font>
      <b/>
      <i/>
      <vertAlign val="superscript"/>
      <sz val="20"/>
      <name val="Calibri"/>
      <family val="2"/>
    </font>
    <font>
      <b/>
      <u/>
      <sz val="14"/>
      <name val="Calibri"/>
      <family val="2"/>
    </font>
    <font>
      <vertAlign val="superscript"/>
      <sz val="20"/>
      <name val="Calibri"/>
      <family val="2"/>
    </font>
    <font>
      <vertAlign val="superscript"/>
      <sz val="22"/>
      <name val="Calibri"/>
      <family val="2"/>
    </font>
    <font>
      <sz val="10"/>
      <name val="Geneva"/>
    </font>
    <font>
      <b/>
      <sz val="11"/>
      <color indexed="8"/>
      <name val="Arial Narrow"/>
      <family val="2"/>
    </font>
    <font>
      <b/>
      <sz val="16"/>
      <name val="Arial Narrow"/>
      <family val="2"/>
    </font>
    <font>
      <sz val="16"/>
      <name val="Arial Narrow"/>
      <family val="2"/>
    </font>
    <font>
      <sz val="11"/>
      <color rgb="FF000000"/>
      <name val="Arial"/>
      <family val="2"/>
    </font>
    <font>
      <sz val="9"/>
      <color theme="1" tint="0.34998626667073579"/>
      <name val="Arial"/>
      <family val="2"/>
    </font>
    <font>
      <b/>
      <sz val="12"/>
      <name val="Arial"/>
      <family val="2"/>
    </font>
    <font>
      <b/>
      <sz val="16"/>
      <name val="Arial"/>
      <family val="2"/>
    </font>
    <font>
      <b/>
      <u/>
      <sz val="10"/>
      <name val="Arial"/>
      <family val="2"/>
    </font>
    <font>
      <b/>
      <sz val="28"/>
      <name val="Arial"/>
      <family val="2"/>
    </font>
    <font>
      <sz val="28"/>
      <name val="Arial"/>
      <family val="2"/>
    </font>
    <font>
      <sz val="8"/>
      <color rgb="FF000000"/>
      <name val="Arial"/>
      <family val="2"/>
    </font>
    <font>
      <sz val="11"/>
      <name val="Arial"/>
      <family val="2"/>
    </font>
    <font>
      <sz val="11"/>
      <color theme="1"/>
      <name val="Arial"/>
      <family val="2"/>
    </font>
    <font>
      <sz val="8"/>
      <color theme="1"/>
      <name val="Arial"/>
      <family val="2"/>
    </font>
    <font>
      <b/>
      <sz val="11"/>
      <color rgb="FF000000"/>
      <name val="Arial"/>
      <family val="2"/>
    </font>
  </fonts>
  <fills count="17">
    <fill>
      <patternFill patternType="none"/>
    </fill>
    <fill>
      <patternFill patternType="gray125"/>
    </fill>
    <fill>
      <patternFill patternType="solid">
        <fgColor indexed="9"/>
        <bgColor indexed="64"/>
      </patternFill>
    </fill>
    <fill>
      <patternFill patternType="solid">
        <fgColor theme="0"/>
        <bgColor indexed="64"/>
      </patternFill>
    </fill>
    <fill>
      <gradientFill degree="90">
        <stop position="0">
          <color theme="9" tint="0.40000610370189521"/>
        </stop>
        <stop position="1">
          <color theme="0" tint="-0.34900967436750391"/>
        </stop>
      </gradientFill>
    </fill>
    <fill>
      <patternFill patternType="solid">
        <fgColor theme="0" tint="-0.24994659260841701"/>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0"/>
        <bgColor rgb="FF000000"/>
      </patternFill>
    </fill>
    <fill>
      <patternFill patternType="solid">
        <fgColor rgb="FFFFFFCC"/>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rgb="FFFFFFFF"/>
        <bgColor rgb="FF000000"/>
      </patternFill>
    </fill>
    <fill>
      <patternFill patternType="solid">
        <fgColor theme="5"/>
        <bgColor indexed="64"/>
      </patternFill>
    </fill>
    <fill>
      <patternFill patternType="solid">
        <fgColor theme="5"/>
        <bgColor rgb="FF000000"/>
      </patternFill>
    </fill>
    <fill>
      <patternFill patternType="solid">
        <fgColor theme="0"/>
        <bgColor auto="1"/>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theme="5" tint="-0.24994659260841701"/>
      </left>
      <right/>
      <top style="double">
        <color theme="5" tint="-0.24994659260841701"/>
      </top>
      <bottom style="double">
        <color theme="5" tint="-0.24994659260841701"/>
      </bottom>
      <diagonal/>
    </border>
    <border>
      <left/>
      <right/>
      <top style="double">
        <color theme="5" tint="-0.24994659260841701"/>
      </top>
      <bottom style="double">
        <color theme="5" tint="-0.24994659260841701"/>
      </bottom>
      <diagonal/>
    </border>
    <border>
      <left/>
      <right style="double">
        <color theme="5" tint="-0.24994659260841701"/>
      </right>
      <top style="double">
        <color theme="5" tint="-0.24994659260841701"/>
      </top>
      <bottom style="double">
        <color theme="5" tint="-0.24994659260841701"/>
      </bottom>
      <diagonal/>
    </border>
    <border>
      <left style="thick">
        <color auto="1"/>
      </left>
      <right style="double">
        <color theme="9" tint="-0.499984740745262"/>
      </right>
      <top/>
      <bottom/>
      <diagonal/>
    </border>
    <border>
      <left style="double">
        <color theme="9" tint="-0.499984740745262"/>
      </left>
      <right style="double">
        <color theme="9" tint="-0.499984740745262"/>
      </right>
      <top/>
      <bottom/>
      <diagonal/>
    </border>
    <border>
      <left style="double">
        <color theme="9" tint="-0.499984740745262"/>
      </left>
      <right style="thick">
        <color auto="1"/>
      </right>
      <top/>
      <bottom/>
      <diagonal/>
    </border>
    <border>
      <left style="thick">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double">
        <color theme="9" tint="-0.499984740745262"/>
      </right>
      <top style="thick">
        <color theme="9" tint="-0.499984740745262"/>
      </top>
      <bottom style="double">
        <color theme="9" tint="-0.499984740745262"/>
      </bottom>
      <diagonal/>
    </border>
    <border>
      <left style="double">
        <color theme="9" tint="-0.499984740745262"/>
      </left>
      <right style="thick">
        <color theme="9" tint="-0.499984740745262"/>
      </right>
      <top style="thick">
        <color theme="9" tint="-0.499984740745262"/>
      </top>
      <bottom style="double">
        <color theme="9" tint="-0.499984740745262"/>
      </bottom>
      <diagonal/>
    </border>
    <border>
      <left style="thick">
        <color theme="9" tint="-0.499984740745262"/>
      </left>
      <right style="double">
        <color theme="9" tint="-0.499984740745262"/>
      </right>
      <top style="double">
        <color theme="9" tint="-0.499984740745262"/>
      </top>
      <bottom style="double">
        <color theme="9" tint="-0.499984740745262"/>
      </bottom>
      <diagonal/>
    </border>
    <border>
      <left style="double">
        <color theme="9" tint="-0.499984740745262"/>
      </left>
      <right style="double">
        <color theme="9" tint="-0.499984740745262"/>
      </right>
      <top style="double">
        <color theme="9" tint="-0.499984740745262"/>
      </top>
      <bottom style="double">
        <color theme="9" tint="-0.499984740745262"/>
      </bottom>
      <diagonal/>
    </border>
    <border>
      <left style="double">
        <color theme="9" tint="-0.499984740745262"/>
      </left>
      <right style="thick">
        <color theme="9" tint="-0.499984740745262"/>
      </right>
      <top style="double">
        <color theme="9" tint="-0.499984740745262"/>
      </top>
      <bottom style="double">
        <color theme="9" tint="-0.499984740745262"/>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top/>
      <bottom style="thin">
        <color auto="1"/>
      </bottom>
      <diagonal/>
    </border>
  </borders>
  <cellStyleXfs count="327">
    <xf numFmtId="0" fontId="0" fillId="0" borderId="0"/>
    <xf numFmtId="2" fontId="10" fillId="0" borderId="0"/>
    <xf numFmtId="1" fontId="10" fillId="0" borderId="0"/>
    <xf numFmtId="0" fontId="10" fillId="0" borderId="0" applyFont="0" applyFill="0" applyBorder="0" applyAlignment="0" applyProtection="0"/>
    <xf numFmtId="180" fontId="10" fillId="0" borderId="0" applyFont="0" applyFill="0" applyBorder="0" applyAlignment="0" applyProtection="0"/>
    <xf numFmtId="180" fontId="10" fillId="0" borderId="0" applyFont="0" applyFill="0" applyBorder="0" applyAlignment="0" applyProtection="0"/>
    <xf numFmtId="4" fontId="17" fillId="0" borderId="0">
      <protection locked="0"/>
    </xf>
    <xf numFmtId="4" fontId="17" fillId="0" borderId="0">
      <protection locked="0"/>
    </xf>
    <xf numFmtId="4" fontId="18" fillId="0" borderId="0">
      <protection locked="0"/>
    </xf>
    <xf numFmtId="4" fontId="17" fillId="0" borderId="0">
      <protection locked="0"/>
    </xf>
    <xf numFmtId="4" fontId="17" fillId="0" borderId="0">
      <protection locked="0"/>
    </xf>
    <xf numFmtId="4" fontId="17" fillId="0" borderId="0">
      <protection locked="0"/>
    </xf>
    <xf numFmtId="4" fontId="18" fillId="0" borderId="0">
      <protection locked="0"/>
    </xf>
    <xf numFmtId="181" fontId="10" fillId="0" borderId="0"/>
    <xf numFmtId="0" fontId="38" fillId="0" borderId="0" applyNumberFormat="0" applyFill="0" applyBorder="0" applyAlignment="0" applyProtection="0">
      <alignment vertical="top"/>
      <protection locked="0"/>
    </xf>
    <xf numFmtId="0" fontId="39" fillId="0" borderId="0" applyNumberFormat="0" applyFill="0" applyBorder="0" applyAlignment="0" applyProtection="0"/>
    <xf numFmtId="178"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3"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3" fontId="10" fillId="0" borderId="0" applyFont="0" applyFill="0" applyBorder="0" applyAlignment="0" applyProtection="0"/>
    <xf numFmtId="180" fontId="10" fillId="0" borderId="0" applyFont="0" applyFill="0" applyBorder="0" applyAlignment="0" applyProtection="0"/>
    <xf numFmtId="179" fontId="10" fillId="0" borderId="0" applyFont="0" applyFill="0" applyBorder="0" applyAlignment="0" applyProtection="0"/>
    <xf numFmtId="171"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41" fontId="37" fillId="0" borderId="0" applyFont="0" applyFill="0" applyBorder="0" applyAlignment="0" applyProtection="0"/>
    <xf numFmtId="173"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3" fontId="10" fillId="0" borderId="0" applyFont="0" applyFill="0" applyBorder="0" applyAlignment="0" applyProtection="0"/>
    <xf numFmtId="174" fontId="10" fillId="0" borderId="0" applyFont="0" applyFill="0" applyBorder="0" applyAlignment="0" applyProtection="0"/>
    <xf numFmtId="168"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0"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74" fontId="10" fillId="0" borderId="0" applyFont="0" applyFill="0" applyBorder="0" applyAlignment="0" applyProtection="0"/>
    <xf numFmtId="168" fontId="10" fillId="0" borderId="0" applyFont="0" applyFill="0" applyBorder="0" applyAlignment="0" applyProtection="0"/>
    <xf numFmtId="176"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71" fontId="10" fillId="0" borderId="0" applyFont="0" applyFill="0" applyBorder="0" applyAlignment="0" applyProtection="0"/>
    <xf numFmtId="168" fontId="10" fillId="0" borderId="0" applyFont="0" applyFill="0" applyBorder="0" applyAlignment="0" applyProtection="0"/>
    <xf numFmtId="171"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4"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68" fontId="37" fillId="0" borderId="0" applyFont="0" applyFill="0" applyBorder="0" applyAlignment="0" applyProtection="0"/>
    <xf numFmtId="173" fontId="10" fillId="0" borderId="0" applyFont="0" applyFill="0" applyBorder="0" applyAlignment="0" applyProtection="0"/>
    <xf numFmtId="168" fontId="37" fillId="0" borderId="0" applyFont="0" applyFill="0" applyBorder="0" applyAlignment="0" applyProtection="0"/>
    <xf numFmtId="173" fontId="10" fillId="0" borderId="0" applyFont="0" applyFill="0" applyBorder="0" applyAlignment="0" applyProtection="0"/>
    <xf numFmtId="168" fontId="37" fillId="0" borderId="0" applyFont="0" applyFill="0" applyBorder="0" applyAlignment="0" applyProtection="0"/>
    <xf numFmtId="173" fontId="21" fillId="0" borderId="0" applyFont="0" applyFill="0" applyBorder="0" applyAlignment="0" applyProtection="0"/>
    <xf numFmtId="168" fontId="37" fillId="0" borderId="0" applyFont="0" applyFill="0" applyBorder="0" applyAlignment="0" applyProtection="0"/>
    <xf numFmtId="182" fontId="10" fillId="0" borderId="0"/>
    <xf numFmtId="164" fontId="10" fillId="0" borderId="0" applyFont="0" applyFill="0" applyBorder="0" applyAlignment="0" applyProtection="0"/>
    <xf numFmtId="167" fontId="40" fillId="0" borderId="0" applyFont="0" applyFill="0" applyBorder="0" applyAlignment="0" applyProtection="0"/>
    <xf numFmtId="164" fontId="10" fillId="0" borderId="0" applyFont="0" applyFill="0" applyBorder="0" applyAlignment="0" applyProtection="0"/>
    <xf numFmtId="167" fontId="10" fillId="0" borderId="0" applyFont="0" applyFill="0" applyBorder="0" applyAlignment="0" applyProtection="0"/>
    <xf numFmtId="164" fontId="10" fillId="0" borderId="0" applyFont="0" applyFill="0" applyBorder="0" applyAlignment="0" applyProtection="0"/>
    <xf numFmtId="0" fontId="10" fillId="0" borderId="0" applyFont="0" applyFill="0" applyBorder="0" applyAlignment="0" applyProtection="0"/>
    <xf numFmtId="172" fontId="10" fillId="0" borderId="0" applyFont="0" applyFill="0" applyBorder="0" applyAlignment="0" applyProtection="0"/>
    <xf numFmtId="169"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0" fontId="10" fillId="0" borderId="0" applyFont="0" applyFill="0" applyBorder="0" applyAlignment="0" applyProtection="0"/>
    <xf numFmtId="167" fontId="37"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72" fontId="10" fillId="0" borderId="0" applyFont="0" applyFill="0" applyBorder="0" applyAlignment="0" applyProtection="0"/>
    <xf numFmtId="179" fontId="10" fillId="0" borderId="0" applyFont="0" applyFill="0" applyBorder="0" applyAlignment="0" applyProtection="0"/>
    <xf numFmtId="0" fontId="10" fillId="0" borderId="0" applyFont="0" applyFill="0" applyBorder="0" applyAlignment="0" applyProtection="0"/>
    <xf numFmtId="167" fontId="16"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6"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82" fontId="10" fillId="0" borderId="0" applyFont="0" applyFill="0" applyBorder="0" applyAlignment="0" applyProtection="0"/>
    <xf numFmtId="167" fontId="37"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4"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4" fontId="10" fillId="0" borderId="0" applyFont="0" applyFill="0" applyBorder="0" applyAlignment="0" applyProtection="0"/>
    <xf numFmtId="181" fontId="10" fillId="0" borderId="0" applyFont="0" applyFill="0" applyBorder="0" applyAlignment="0" applyProtection="0"/>
    <xf numFmtId="0"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72" fontId="10" fillId="0" borderId="0" applyFont="0" applyFill="0" applyBorder="0" applyAlignment="0" applyProtection="0"/>
    <xf numFmtId="178" fontId="10" fillId="0" borderId="0" applyFont="0" applyFill="0" applyBorder="0" applyAlignment="0" applyProtection="0"/>
    <xf numFmtId="0" fontId="10" fillId="0" borderId="0"/>
    <xf numFmtId="0" fontId="10" fillId="0" borderId="0"/>
    <xf numFmtId="0" fontId="10" fillId="0" borderId="0"/>
    <xf numFmtId="0" fontId="40" fillId="0" borderId="0"/>
    <xf numFmtId="0" fontId="37" fillId="0" borderId="0"/>
    <xf numFmtId="0" fontId="37" fillId="0" borderId="0"/>
    <xf numFmtId="0" fontId="8" fillId="0" borderId="0"/>
    <xf numFmtId="0" fontId="10" fillId="0" borderId="0"/>
    <xf numFmtId="0" fontId="10" fillId="0" borderId="0"/>
    <xf numFmtId="0" fontId="10" fillId="0" borderId="0"/>
    <xf numFmtId="0" fontId="10" fillId="0" borderId="0"/>
    <xf numFmtId="0" fontId="10" fillId="0" borderId="0"/>
    <xf numFmtId="0" fontId="3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8" fillId="0" borderId="0" applyNumberFormat="0" applyFill="0" applyBorder="0" applyProtection="0">
      <alignment vertical="top"/>
    </xf>
    <xf numFmtId="0" fontId="10" fillId="0" borderId="0"/>
    <xf numFmtId="0" fontId="10" fillId="0" borderId="0"/>
    <xf numFmtId="0" fontId="14" fillId="0" borderId="0"/>
    <xf numFmtId="0" fontId="10" fillId="0" borderId="0"/>
    <xf numFmtId="0" fontId="10" fillId="0" borderId="0"/>
    <xf numFmtId="0" fontId="10" fillId="0" borderId="0"/>
    <xf numFmtId="0" fontId="10" fillId="0" borderId="0"/>
    <xf numFmtId="0" fontId="10" fillId="0" borderId="0"/>
    <xf numFmtId="0" fontId="37" fillId="0" borderId="0"/>
    <xf numFmtId="0" fontId="10" fillId="0" borderId="0"/>
    <xf numFmtId="0" fontId="10" fillId="0" borderId="0"/>
    <xf numFmtId="0" fontId="10" fillId="0" borderId="0"/>
    <xf numFmtId="0" fontId="16" fillId="0" borderId="0"/>
    <xf numFmtId="0" fontId="37" fillId="0" borderId="0"/>
    <xf numFmtId="0" fontId="10" fillId="0" borderId="0"/>
    <xf numFmtId="0" fontId="37" fillId="0" borderId="0"/>
    <xf numFmtId="0" fontId="10" fillId="0" borderId="0"/>
    <xf numFmtId="0" fontId="37" fillId="0" borderId="0"/>
    <xf numFmtId="0" fontId="33" fillId="0" borderId="0"/>
    <xf numFmtId="9" fontId="2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0" fillId="0" borderId="0" applyFont="0" applyFill="0" applyBorder="0" applyAlignment="0" applyProtection="0"/>
    <xf numFmtId="9" fontId="10" fillId="0" borderId="0" applyFont="0" applyFill="0" applyBorder="0" applyAlignment="0" applyProtection="0"/>
    <xf numFmtId="9" fontId="3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6"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5"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49" fontId="9" fillId="0" borderId="0">
      <alignment horizontal="center" vertical="center"/>
    </xf>
    <xf numFmtId="0" fontId="8" fillId="0" borderId="0"/>
    <xf numFmtId="164" fontId="8" fillId="0" borderId="0" applyFont="0" applyFill="0" applyBorder="0" applyAlignment="0" applyProtection="0"/>
    <xf numFmtId="168" fontId="8" fillId="0" borderId="0" applyFont="0" applyFill="0" applyBorder="0" applyAlignment="0" applyProtection="0"/>
    <xf numFmtId="0" fontId="8" fillId="0" borderId="0"/>
    <xf numFmtId="165" fontId="8" fillId="0" borderId="0" applyFont="0" applyFill="0" applyBorder="0" applyAlignment="0" applyProtection="0"/>
    <xf numFmtId="171" fontId="8" fillId="0" borderId="0" applyFont="0" applyFill="0" applyBorder="0" applyAlignment="0" applyProtection="0"/>
    <xf numFmtId="170" fontId="8" fillId="0" borderId="0" applyFont="0" applyFill="0" applyBorder="0" applyAlignment="0" applyProtection="0"/>
    <xf numFmtId="165" fontId="8" fillId="0" borderId="0" applyFont="0" applyFill="0" applyBorder="0" applyAlignment="0" applyProtection="0"/>
    <xf numFmtId="0" fontId="8" fillId="0" borderId="0"/>
    <xf numFmtId="0" fontId="8" fillId="0" borderId="0"/>
    <xf numFmtId="42" fontId="7" fillId="0" borderId="0" applyFont="0" applyFill="0" applyBorder="0" applyAlignment="0" applyProtection="0"/>
    <xf numFmtId="0" fontId="8" fillId="0" borderId="0"/>
    <xf numFmtId="170" fontId="8" fillId="0" borderId="0" applyFont="0" applyFill="0" applyBorder="0" applyAlignment="0" applyProtection="0"/>
    <xf numFmtId="174" fontId="8" fillId="0" borderId="0" applyFont="0" applyFill="0" applyBorder="0" applyAlignment="0" applyProtection="0"/>
    <xf numFmtId="9" fontId="8" fillId="0" borderId="0" applyFont="0" applyFill="0" applyBorder="0" applyAlignment="0" applyProtection="0"/>
    <xf numFmtId="0" fontId="7" fillId="0" borderId="0"/>
    <xf numFmtId="0" fontId="46" fillId="0" borderId="0" applyNumberFormat="0" applyBorder="0" applyAlignment="0"/>
    <xf numFmtId="0" fontId="51" fillId="0" borderId="0" applyNumberFormat="0" applyFill="0" applyBorder="0" applyAlignment="0" applyProtection="0"/>
    <xf numFmtId="0" fontId="46" fillId="9" borderId="83" applyNumberFormat="0" applyFont="0" applyAlignment="0" applyProtection="0"/>
    <xf numFmtId="43" fontId="46" fillId="0" borderId="0" applyFont="0" applyFill="0" applyBorder="0" applyAlignment="0" applyProtection="0"/>
    <xf numFmtId="9" fontId="46" fillId="0" borderId="0" applyFont="0" applyFill="0" applyBorder="0" applyAlignment="0" applyProtection="0"/>
    <xf numFmtId="0" fontId="8" fillId="0" borderId="0"/>
    <xf numFmtId="9" fontId="8" fillId="0" borderId="0" applyFont="0" applyFill="0" applyBorder="0" applyAlignment="0" applyProtection="0"/>
    <xf numFmtId="167" fontId="46" fillId="0" borderId="0" applyFont="0" applyFill="0" applyBorder="0" applyAlignment="0" applyProtection="0"/>
    <xf numFmtId="43" fontId="46" fillId="0" borderId="0" applyFont="0" applyFill="0" applyBorder="0" applyAlignment="0" applyProtection="0"/>
    <xf numFmtId="188" fontId="46" fillId="0" borderId="0" applyFont="0" applyFill="0" applyBorder="0" applyAlignment="0" applyProtection="0"/>
    <xf numFmtId="0" fontId="46" fillId="0" borderId="0" applyNumberFormat="0" applyBorder="0" applyAlignment="0"/>
    <xf numFmtId="0" fontId="46" fillId="9" borderId="83" applyNumberFormat="0" applyFont="0" applyAlignment="0" applyProtection="0"/>
    <xf numFmtId="43" fontId="46" fillId="0" borderId="0" applyFont="0" applyFill="0" applyBorder="0" applyAlignment="0" applyProtection="0"/>
    <xf numFmtId="9" fontId="46" fillId="0" borderId="0" applyFont="0" applyFill="0" applyBorder="0" applyAlignment="0" applyProtection="0"/>
    <xf numFmtId="167" fontId="46" fillId="0" borderId="0" applyFont="0" applyFill="0" applyBorder="0" applyAlignment="0" applyProtection="0"/>
    <xf numFmtId="188" fontId="46" fillId="0" borderId="0" applyFont="0" applyFill="0" applyBorder="0" applyAlignment="0" applyProtection="0"/>
    <xf numFmtId="167" fontId="46" fillId="0" borderId="0" applyFont="0" applyFill="0" applyBorder="0" applyAlignment="0" applyProtection="0"/>
    <xf numFmtId="167"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167" fontId="46" fillId="0" borderId="0" applyFont="0" applyFill="0" applyBorder="0" applyAlignment="0" applyProtection="0"/>
    <xf numFmtId="43" fontId="46" fillId="0" borderId="0" applyFont="0" applyFill="0" applyBorder="0" applyAlignment="0" applyProtection="0"/>
    <xf numFmtId="167" fontId="46" fillId="0" borderId="0" applyFont="0" applyFill="0" applyBorder="0" applyAlignment="0" applyProtection="0"/>
    <xf numFmtId="43" fontId="46" fillId="0" borderId="0" applyFont="0" applyFill="0" applyBorder="0" applyAlignment="0" applyProtection="0"/>
    <xf numFmtId="167" fontId="46" fillId="0" borderId="0" applyFont="0" applyFill="0" applyBorder="0" applyAlignment="0" applyProtection="0"/>
    <xf numFmtId="167" fontId="46" fillId="0" borderId="0" applyFont="0" applyFill="0" applyBorder="0" applyAlignment="0" applyProtection="0"/>
    <xf numFmtId="167" fontId="46" fillId="0" borderId="0" applyFont="0" applyFill="0" applyBorder="0" applyAlignment="0" applyProtection="0"/>
    <xf numFmtId="43" fontId="46" fillId="0" borderId="0" applyFont="0" applyFill="0" applyBorder="0" applyAlignment="0" applyProtection="0"/>
    <xf numFmtId="43" fontId="46" fillId="0" borderId="0" applyFont="0" applyFill="0" applyBorder="0" applyAlignment="0" applyProtection="0"/>
    <xf numFmtId="0" fontId="6" fillId="0" borderId="0"/>
    <xf numFmtId="0" fontId="59" fillId="0" borderId="0"/>
    <xf numFmtId="9" fontId="8" fillId="0" borderId="0" applyFont="0" applyFill="0" applyBorder="0" applyAlignment="0" applyProtection="0"/>
    <xf numFmtId="167" fontId="6" fillId="0" borderId="0" applyFont="0" applyFill="0" applyBorder="0" applyAlignment="0" applyProtection="0"/>
    <xf numFmtId="42" fontId="6" fillId="0" borderId="0" applyFont="0" applyFill="0" applyBorder="0" applyAlignment="0" applyProtection="0"/>
    <xf numFmtId="168" fontId="8" fillId="0" borderId="0" applyFont="0" applyFill="0" applyBorder="0" applyAlignment="0" applyProtection="0"/>
    <xf numFmtId="0" fontId="8" fillId="0" borderId="0"/>
    <xf numFmtId="0" fontId="5" fillId="0" borderId="0"/>
    <xf numFmtId="172" fontId="8" fillId="0" borderId="0" applyFont="0" applyFill="0" applyBorder="0" applyAlignment="0" applyProtection="0"/>
    <xf numFmtId="173" fontId="8" fillId="0" borderId="0" applyFont="0" applyFill="0" applyBorder="0" applyAlignment="0" applyProtection="0"/>
    <xf numFmtId="0" fontId="8" fillId="0" borderId="0"/>
    <xf numFmtId="0" fontId="4" fillId="0" borderId="0"/>
    <xf numFmtId="0" fontId="46" fillId="0" borderId="0" applyNumberFormat="0" applyBorder="0" applyAlignment="0"/>
    <xf numFmtId="168" fontId="8" fillId="0" borderId="0" applyFont="0" applyFill="0" applyBorder="0" applyAlignment="0" applyProtection="0"/>
    <xf numFmtId="167" fontId="4" fillId="0" borderId="0" applyFont="0" applyFill="0" applyBorder="0" applyAlignment="0" applyProtection="0"/>
    <xf numFmtId="191" fontId="8" fillId="0" borderId="0" applyFont="0" applyFill="0" applyBorder="0" applyAlignment="0" applyProtection="0"/>
    <xf numFmtId="167" fontId="16"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168" fontId="4" fillId="0" borderId="0" applyFont="0" applyFill="0" applyBorder="0" applyAlignment="0" applyProtection="0"/>
    <xf numFmtId="0" fontId="3" fillId="0" borderId="0"/>
    <xf numFmtId="167" fontId="3" fillId="0" borderId="0" applyFont="0" applyFill="0" applyBorder="0" applyAlignment="0" applyProtection="0"/>
    <xf numFmtId="42" fontId="3" fillId="0" borderId="0" applyFont="0" applyFill="0" applyBorder="0" applyAlignment="0" applyProtection="0"/>
    <xf numFmtId="167" fontId="8" fillId="0" borderId="0" applyFont="0" applyFill="0" applyBorder="0" applyAlignment="0" applyProtection="0"/>
    <xf numFmtId="168" fontId="8" fillId="0" borderId="0" applyFont="0" applyFill="0" applyBorder="0" applyAlignment="0" applyProtection="0"/>
    <xf numFmtId="44" fontId="8" fillId="0" borderId="0" applyFont="0" applyFill="0" applyBorder="0" applyAlignment="0" applyProtection="0"/>
    <xf numFmtId="0" fontId="2" fillId="0" borderId="0"/>
    <xf numFmtId="0" fontId="1" fillId="0" borderId="0"/>
    <xf numFmtId="168" fontId="46" fillId="0" borderId="0" applyFont="0" applyFill="0" applyBorder="0" applyAlignment="0" applyProtection="0"/>
    <xf numFmtId="168" fontId="46" fillId="0" borderId="0" applyFont="0" applyFill="0" applyBorder="0" applyAlignment="0" applyProtection="0"/>
  </cellStyleXfs>
  <cellXfs count="1165">
    <xf numFmtId="0" fontId="0" fillId="0" borderId="0" xfId="0"/>
    <xf numFmtId="0" fontId="11" fillId="2" borderId="13" xfId="0" applyFont="1" applyFill="1" applyBorder="1" applyAlignment="1">
      <alignment horizontal="centerContinuous"/>
    </xf>
    <xf numFmtId="0" fontId="11" fillId="2" borderId="14" xfId="0" applyFont="1" applyFill="1" applyBorder="1" applyAlignment="1">
      <alignment horizontal="centerContinuous"/>
    </xf>
    <xf numFmtId="0" fontId="0" fillId="2" borderId="15" xfId="0" applyFill="1" applyBorder="1" applyAlignment="1">
      <alignment horizontal="centerContinuous"/>
    </xf>
    <xf numFmtId="0" fontId="0" fillId="2" borderId="14" xfId="0" applyFill="1" applyBorder="1"/>
    <xf numFmtId="0" fontId="10" fillId="2" borderId="14" xfId="0" applyFont="1" applyFill="1" applyBorder="1"/>
    <xf numFmtId="0" fontId="0" fillId="2" borderId="15" xfId="0" applyFill="1" applyBorder="1"/>
    <xf numFmtId="0" fontId="11" fillId="2" borderId="3" xfId="0" applyFont="1" applyFill="1" applyBorder="1" applyAlignment="1">
      <alignment horizontal="centerContinuous"/>
    </xf>
    <xf numFmtId="0" fontId="11" fillId="2" borderId="0" xfId="0" applyFont="1" applyFill="1" applyAlignment="1">
      <alignment horizontal="centerContinuous"/>
    </xf>
    <xf numFmtId="0" fontId="29" fillId="2" borderId="4" xfId="0" applyFont="1" applyFill="1" applyBorder="1" applyAlignment="1">
      <alignment horizontal="centerContinuous"/>
    </xf>
    <xf numFmtId="0" fontId="29" fillId="2" borderId="0" xfId="0" applyFont="1" applyFill="1"/>
    <xf numFmtId="0" fontId="9" fillId="2" borderId="0" xfId="0" applyFont="1" applyFill="1"/>
    <xf numFmtId="0" fontId="29" fillId="2" borderId="4" xfId="0" applyFont="1" applyFill="1" applyBorder="1"/>
    <xf numFmtId="0" fontId="11" fillId="0" borderId="16" xfId="0" applyFont="1" applyBorder="1" applyAlignment="1">
      <alignment horizontal="centerContinuous"/>
    </xf>
    <xf numFmtId="0" fontId="29" fillId="2" borderId="17" xfId="0" applyFont="1" applyFill="1" applyBorder="1" applyAlignment="1">
      <alignment horizontal="centerContinuous"/>
    </xf>
    <xf numFmtId="0" fontId="29" fillId="2" borderId="18" xfId="0" applyFont="1" applyFill="1" applyBorder="1" applyAlignment="1">
      <alignment horizontal="centerContinuous"/>
    </xf>
    <xf numFmtId="0" fontId="29" fillId="2" borderId="16" xfId="0" applyFont="1" applyFill="1" applyBorder="1" applyAlignment="1">
      <alignment horizontal="center"/>
    </xf>
    <xf numFmtId="0" fontId="29" fillId="2" borderId="17" xfId="0" applyFont="1" applyFill="1" applyBorder="1" applyAlignment="1">
      <alignment horizontal="center"/>
    </xf>
    <xf numFmtId="0" fontId="29" fillId="2" borderId="18" xfId="0" applyFont="1" applyFill="1" applyBorder="1" applyAlignment="1">
      <alignment horizontal="center"/>
    </xf>
    <xf numFmtId="0" fontId="11" fillId="0" borderId="0" xfId="0" quotePrefix="1" applyFont="1" applyAlignment="1">
      <alignment horizontal="left"/>
    </xf>
    <xf numFmtId="0" fontId="29" fillId="0" borderId="0" xfId="0" applyFont="1"/>
    <xf numFmtId="0" fontId="11" fillId="0" borderId="0" xfId="0" applyFont="1"/>
    <xf numFmtId="0" fontId="9" fillId="0" borderId="0" xfId="0" applyFont="1"/>
    <xf numFmtId="0" fontId="29" fillId="0" borderId="19" xfId="0" applyFont="1" applyBorder="1" applyAlignment="1">
      <alignment horizontal="center"/>
    </xf>
    <xf numFmtId="0" fontId="29" fillId="0" borderId="20" xfId="0" applyFont="1" applyBorder="1" applyAlignment="1">
      <alignment horizontal="center"/>
    </xf>
    <xf numFmtId="0" fontId="29" fillId="0" borderId="21" xfId="0" applyFont="1" applyBorder="1" applyAlignment="1">
      <alignment horizontal="center"/>
    </xf>
    <xf numFmtId="0" fontId="29" fillId="0" borderId="21" xfId="0" quotePrefix="1" applyFont="1" applyBorder="1" applyAlignment="1">
      <alignment horizontal="center"/>
    </xf>
    <xf numFmtId="0" fontId="29" fillId="0" borderId="22" xfId="0" applyFont="1" applyBorder="1"/>
    <xf numFmtId="0" fontId="29" fillId="0" borderId="23" xfId="0" applyFont="1" applyBorder="1" applyAlignment="1">
      <alignment horizontal="left"/>
    </xf>
    <xf numFmtId="0" fontId="29" fillId="0" borderId="24" xfId="0" applyFont="1" applyBorder="1" applyAlignment="1">
      <alignment horizontal="left"/>
    </xf>
    <xf numFmtId="0" fontId="29" fillId="0" borderId="25" xfId="0" applyFont="1" applyBorder="1" applyAlignment="1">
      <alignment horizontal="left"/>
    </xf>
    <xf numFmtId="3" fontId="29" fillId="0" borderId="1" xfId="0" applyNumberFormat="1" applyFont="1" applyBorder="1" applyAlignment="1">
      <alignment horizontal="center"/>
    </xf>
    <xf numFmtId="4" fontId="29" fillId="0" borderId="1" xfId="0" applyNumberFormat="1" applyFont="1" applyBorder="1"/>
    <xf numFmtId="4" fontId="29" fillId="0" borderId="26" xfId="0" applyNumberFormat="1" applyFont="1" applyBorder="1"/>
    <xf numFmtId="0" fontId="29" fillId="0" borderId="27" xfId="0" applyFont="1" applyBorder="1"/>
    <xf numFmtId="4" fontId="29" fillId="0" borderId="28" xfId="0" applyNumberFormat="1" applyFont="1" applyBorder="1"/>
    <xf numFmtId="3" fontId="29" fillId="0" borderId="28" xfId="0" applyNumberFormat="1" applyFont="1" applyBorder="1" applyAlignment="1">
      <alignment horizontal="center"/>
    </xf>
    <xf numFmtId="3" fontId="29" fillId="0" borderId="1" xfId="0" applyNumberFormat="1" applyFont="1" applyBorder="1"/>
    <xf numFmtId="3" fontId="29" fillId="0" borderId="28" xfId="0" applyNumberFormat="1" applyFont="1" applyBorder="1"/>
    <xf numFmtId="0" fontId="29" fillId="0" borderId="29" xfId="0" applyFont="1" applyBorder="1" applyAlignment="1">
      <alignment horizontal="left"/>
    </xf>
    <xf numFmtId="0" fontId="29" fillId="0" borderId="30" xfId="0" applyFont="1" applyBorder="1" applyAlignment="1">
      <alignment horizontal="left"/>
    </xf>
    <xf numFmtId="0" fontId="29" fillId="0" borderId="31" xfId="0" applyFont="1" applyBorder="1" applyAlignment="1">
      <alignment horizontal="left"/>
    </xf>
    <xf numFmtId="3" fontId="29" fillId="0" borderId="12" xfId="0" applyNumberFormat="1" applyFont="1" applyBorder="1" applyAlignment="1">
      <alignment horizontal="center"/>
    </xf>
    <xf numFmtId="3" fontId="29" fillId="0" borderId="12" xfId="0" applyNumberFormat="1" applyFont="1" applyBorder="1"/>
    <xf numFmtId="4" fontId="29" fillId="0" borderId="12" xfId="0" applyNumberFormat="1" applyFont="1" applyBorder="1"/>
    <xf numFmtId="4" fontId="29" fillId="0" borderId="32" xfId="0" applyNumberFormat="1" applyFont="1" applyBorder="1"/>
    <xf numFmtId="0" fontId="29" fillId="0" borderId="33" xfId="0" applyFont="1" applyBorder="1"/>
    <xf numFmtId="0" fontId="11" fillId="0" borderId="0" xfId="0" applyFont="1" applyAlignment="1">
      <alignment horizontal="center"/>
    </xf>
    <xf numFmtId="4" fontId="29" fillId="0" borderId="34" xfId="0" applyNumberFormat="1" applyFont="1" applyBorder="1"/>
    <xf numFmtId="0" fontId="29" fillId="0" borderId="13" xfId="0" applyFont="1" applyBorder="1" applyAlignment="1">
      <alignment horizontal="center"/>
    </xf>
    <xf numFmtId="0" fontId="29" fillId="0" borderId="14" xfId="0" applyFont="1" applyBorder="1" applyAlignment="1">
      <alignment horizontal="center"/>
    </xf>
    <xf numFmtId="0" fontId="29" fillId="0" borderId="21" xfId="0" applyFont="1" applyBorder="1" applyAlignment="1">
      <alignment horizontal="centerContinuous"/>
    </xf>
    <xf numFmtId="0" fontId="29" fillId="0" borderId="23" xfId="0" applyFont="1" applyBorder="1"/>
    <xf numFmtId="0" fontId="29" fillId="0" borderId="24" xfId="0" applyFont="1" applyBorder="1"/>
    <xf numFmtId="0" fontId="29" fillId="0" borderId="25" xfId="0" applyFont="1" applyBorder="1"/>
    <xf numFmtId="175" fontId="29" fillId="0" borderId="1" xfId="0" applyNumberFormat="1" applyFont="1" applyBorder="1"/>
    <xf numFmtId="0" fontId="29" fillId="0" borderId="16" xfId="0" applyFont="1" applyBorder="1"/>
    <xf numFmtId="0" fontId="29" fillId="0" borderId="17" xfId="0" applyFont="1" applyBorder="1"/>
    <xf numFmtId="0" fontId="29" fillId="0" borderId="35" xfId="0" applyFont="1" applyBorder="1"/>
    <xf numFmtId="0" fontId="29" fillId="0" borderId="36" xfId="0" applyFont="1" applyBorder="1" applyAlignment="1">
      <alignment horizontal="left"/>
    </xf>
    <xf numFmtId="0" fontId="29" fillId="0" borderId="37" xfId="0" applyFont="1" applyBorder="1" applyAlignment="1">
      <alignment horizontal="center"/>
    </xf>
    <xf numFmtId="0" fontId="29" fillId="0" borderId="5" xfId="0" applyFont="1" applyBorder="1"/>
    <xf numFmtId="176" fontId="29" fillId="0" borderId="1" xfId="0" applyNumberFormat="1" applyFont="1" applyBorder="1" applyAlignment="1">
      <alignment horizontal="center"/>
    </xf>
    <xf numFmtId="4" fontId="29" fillId="0" borderId="1" xfId="0" applyNumberFormat="1" applyFont="1" applyBorder="1" applyAlignment="1">
      <alignment horizontal="center"/>
    </xf>
    <xf numFmtId="0" fontId="29" fillId="0" borderId="1" xfId="0" applyFont="1" applyBorder="1"/>
    <xf numFmtId="176" fontId="29" fillId="0" borderId="1" xfId="0" applyNumberFormat="1" applyFont="1" applyBorder="1"/>
    <xf numFmtId="0" fontId="29" fillId="0" borderId="38" xfId="0" applyFont="1" applyBorder="1"/>
    <xf numFmtId="0" fontId="29" fillId="0" borderId="31" xfId="0" applyFont="1" applyBorder="1"/>
    <xf numFmtId="0" fontId="29" fillId="0" borderId="39" xfId="0" applyFont="1" applyBorder="1"/>
    <xf numFmtId="0" fontId="29" fillId="0" borderId="9" xfId="0" applyFont="1" applyBorder="1" applyAlignment="1">
      <alignment horizontal="left"/>
    </xf>
    <xf numFmtId="0" fontId="29" fillId="0" borderId="10" xfId="0" applyFont="1" applyBorder="1" applyAlignment="1">
      <alignment horizontal="center"/>
    </xf>
    <xf numFmtId="177" fontId="29" fillId="0" borderId="1" xfId="158" applyNumberFormat="1" applyFont="1" applyBorder="1"/>
    <xf numFmtId="9" fontId="29" fillId="0" borderId="1" xfId="208" applyFont="1" applyBorder="1" applyAlignment="1">
      <alignment horizontal="center"/>
    </xf>
    <xf numFmtId="4" fontId="29" fillId="0" borderId="2" xfId="0" applyNumberFormat="1" applyFont="1" applyBorder="1"/>
    <xf numFmtId="0" fontId="29" fillId="0" borderId="0" xfId="0" applyFont="1" applyAlignment="1">
      <alignment horizontal="center"/>
    </xf>
    <xf numFmtId="0" fontId="11" fillId="0" borderId="0" xfId="0" applyFont="1" applyAlignment="1">
      <alignment horizontal="centerContinuous"/>
    </xf>
    <xf numFmtId="0" fontId="29" fillId="0" borderId="0" xfId="0" applyFont="1" applyAlignment="1">
      <alignment horizontal="centerContinuous"/>
    </xf>
    <xf numFmtId="0" fontId="29" fillId="0" borderId="9" xfId="0" applyFont="1" applyBorder="1" applyAlignment="1">
      <alignment horizontal="centerContinuous"/>
    </xf>
    <xf numFmtId="0" fontId="29" fillId="0" borderId="14" xfId="0" applyFont="1" applyBorder="1" applyAlignment="1">
      <alignment horizontal="centerContinuous"/>
    </xf>
    <xf numFmtId="0" fontId="29" fillId="0" borderId="40" xfId="0" applyFont="1" applyBorder="1" applyAlignment="1">
      <alignment horizontal="centerContinuous"/>
    </xf>
    <xf numFmtId="0" fontId="29" fillId="0" borderId="40" xfId="0" applyFont="1" applyBorder="1" applyAlignment="1">
      <alignment horizontal="center"/>
    </xf>
    <xf numFmtId="9" fontId="29" fillId="0" borderId="25" xfId="0" applyNumberFormat="1" applyFont="1" applyBorder="1"/>
    <xf numFmtId="4" fontId="29" fillId="0" borderId="24" xfId="0" applyNumberFormat="1" applyFont="1" applyBorder="1"/>
    <xf numFmtId="0" fontId="29" fillId="0" borderId="41" xfId="0" applyFont="1" applyBorder="1"/>
    <xf numFmtId="9" fontId="29" fillId="0" borderId="12" xfId="0" applyNumberFormat="1" applyFont="1" applyBorder="1"/>
    <xf numFmtId="4" fontId="29" fillId="0" borderId="17" xfId="0" applyNumberFormat="1" applyFont="1" applyBorder="1"/>
    <xf numFmtId="4" fontId="29" fillId="0" borderId="33" xfId="0" applyNumberFormat="1" applyFont="1" applyBorder="1"/>
    <xf numFmtId="0" fontId="11" fillId="0" borderId="13" xfId="0" applyFont="1" applyBorder="1" applyAlignment="1">
      <alignment horizontal="centerContinuous"/>
    </xf>
    <xf numFmtId="0" fontId="11" fillId="0" borderId="14" xfId="0" applyFont="1" applyBorder="1" applyAlignment="1">
      <alignment horizontal="centerContinuous"/>
    </xf>
    <xf numFmtId="0" fontId="0" fillId="0" borderId="15" xfId="0" applyBorder="1" applyAlignment="1">
      <alignment horizontal="centerContinuous"/>
    </xf>
    <xf numFmtId="0" fontId="0" fillId="0" borderId="14" xfId="0" applyBorder="1"/>
    <xf numFmtId="0" fontId="10" fillId="0" borderId="14" xfId="0" applyFont="1" applyBorder="1"/>
    <xf numFmtId="0" fontId="0" fillId="0" borderId="15" xfId="0" applyBorder="1"/>
    <xf numFmtId="0" fontId="11" fillId="0" borderId="3" xfId="0" applyFont="1" applyBorder="1" applyAlignment="1">
      <alignment horizontal="centerContinuous"/>
    </xf>
    <xf numFmtId="0" fontId="29" fillId="0" borderId="4" xfId="0" applyFont="1" applyBorder="1" applyAlignment="1">
      <alignment horizontal="centerContinuous"/>
    </xf>
    <xf numFmtId="0" fontId="29" fillId="0" borderId="4" xfId="0" applyFont="1" applyBorder="1"/>
    <xf numFmtId="0" fontId="29" fillId="0" borderId="18" xfId="0" applyFont="1" applyBorder="1" applyAlignment="1">
      <alignment horizontal="centerContinuous"/>
    </xf>
    <xf numFmtId="0" fontId="29" fillId="0" borderId="16" xfId="0" applyFont="1" applyBorder="1" applyAlignment="1">
      <alignment horizontal="center"/>
    </xf>
    <xf numFmtId="0" fontId="29" fillId="0" borderId="17" xfId="0" applyFont="1" applyBorder="1" applyAlignment="1">
      <alignment horizontal="center"/>
    </xf>
    <xf numFmtId="0" fontId="29" fillId="0" borderId="18" xfId="0" applyFont="1" applyBorder="1" applyAlignment="1">
      <alignment horizontal="center"/>
    </xf>
    <xf numFmtId="0" fontId="29" fillId="0" borderId="15" xfId="0" applyFont="1" applyBorder="1"/>
    <xf numFmtId="0" fontId="29" fillId="0" borderId="18" xfId="0" applyFont="1" applyBorder="1"/>
    <xf numFmtId="0" fontId="29" fillId="0" borderId="36" xfId="0" applyFont="1" applyBorder="1" applyAlignment="1">
      <alignment horizontal="center"/>
    </xf>
    <xf numFmtId="0" fontId="29" fillId="0" borderId="9" xfId="0" applyFont="1" applyBorder="1" applyAlignment="1">
      <alignment horizontal="center"/>
    </xf>
    <xf numFmtId="4" fontId="29" fillId="0" borderId="1" xfId="0" applyNumberFormat="1" applyFont="1" applyBorder="1" applyAlignment="1">
      <alignment vertical="center"/>
    </xf>
    <xf numFmtId="4" fontId="29" fillId="0" borderId="26" xfId="0" applyNumberFormat="1" applyFont="1" applyBorder="1" applyAlignment="1">
      <alignment vertical="center"/>
    </xf>
    <xf numFmtId="176" fontId="29" fillId="2" borderId="1" xfId="0" applyNumberFormat="1" applyFont="1" applyFill="1" applyBorder="1" applyAlignment="1">
      <alignment horizontal="center"/>
    </xf>
    <xf numFmtId="4" fontId="29" fillId="2" borderId="1" xfId="0" applyNumberFormat="1" applyFont="1" applyFill="1" applyBorder="1" applyAlignment="1">
      <alignment horizontal="center"/>
    </xf>
    <xf numFmtId="4" fontId="29" fillId="2" borderId="1" xfId="0" applyNumberFormat="1" applyFont="1" applyFill="1" applyBorder="1"/>
    <xf numFmtId="3" fontId="29" fillId="0" borderId="1" xfId="0" applyNumberFormat="1" applyFont="1" applyBorder="1" applyAlignment="1">
      <alignment horizontal="center" vertical="center"/>
    </xf>
    <xf numFmtId="3" fontId="29" fillId="0" borderId="1" xfId="0" applyNumberFormat="1" applyFont="1" applyBorder="1" applyAlignment="1">
      <alignment vertical="center"/>
    </xf>
    <xf numFmtId="175" fontId="29" fillId="0" borderId="1" xfId="0" applyNumberFormat="1" applyFont="1" applyBorder="1" applyAlignment="1">
      <alignment vertical="center"/>
    </xf>
    <xf numFmtId="0" fontId="8" fillId="0" borderId="0" xfId="165"/>
    <xf numFmtId="0" fontId="23" fillId="0" borderId="0" xfId="252" applyFont="1" applyAlignment="1">
      <alignment vertical="center"/>
    </xf>
    <xf numFmtId="167" fontId="23" fillId="0" borderId="0" xfId="253" applyNumberFormat="1" applyFont="1" applyAlignment="1">
      <alignment vertical="center"/>
    </xf>
    <xf numFmtId="0" fontId="23" fillId="0" borderId="3" xfId="252" applyFont="1" applyBorder="1" applyAlignment="1">
      <alignment vertical="center"/>
    </xf>
    <xf numFmtId="0" fontId="25" fillId="2" borderId="4" xfId="252" applyFont="1" applyFill="1" applyBorder="1" applyAlignment="1">
      <alignment vertical="center"/>
    </xf>
    <xf numFmtId="0" fontId="24" fillId="2" borderId="3" xfId="252" applyFont="1" applyFill="1" applyBorder="1" applyAlignment="1">
      <alignment vertical="center"/>
    </xf>
    <xf numFmtId="0" fontId="42" fillId="0" borderId="3" xfId="252" applyFont="1" applyBorder="1" applyAlignment="1">
      <alignment horizontal="center" vertical="center"/>
    </xf>
    <xf numFmtId="0" fontId="42" fillId="0" borderId="16" xfId="252" applyFont="1" applyBorder="1" applyAlignment="1">
      <alignment horizontal="center" vertical="center"/>
    </xf>
    <xf numFmtId="0" fontId="42" fillId="0" borderId="17" xfId="252" applyFont="1" applyBorder="1" applyAlignment="1">
      <alignment vertical="center"/>
    </xf>
    <xf numFmtId="0" fontId="23" fillId="0" borderId="17" xfId="252" applyFont="1" applyBorder="1" applyAlignment="1">
      <alignment vertical="center"/>
    </xf>
    <xf numFmtId="176" fontId="23" fillId="0" borderId="17" xfId="252" applyNumberFormat="1" applyFont="1" applyBorder="1" applyAlignment="1">
      <alignment vertical="center"/>
    </xf>
    <xf numFmtId="183" fontId="44" fillId="0" borderId="17" xfId="254" applyNumberFormat="1" applyFont="1" applyBorder="1" applyAlignment="1">
      <alignment horizontal="right" vertical="center"/>
    </xf>
    <xf numFmtId="183" fontId="23" fillId="0" borderId="18" xfId="252" applyNumberFormat="1" applyFont="1" applyBorder="1" applyAlignment="1">
      <alignment vertical="center"/>
    </xf>
    <xf numFmtId="168" fontId="19" fillId="3" borderId="0" xfId="255" applyNumberFormat="1" applyFont="1" applyFill="1" applyAlignment="1">
      <alignment vertical="center"/>
    </xf>
    <xf numFmtId="167" fontId="19" fillId="3" borderId="0" xfId="253" applyNumberFormat="1" applyFont="1" applyFill="1" applyAlignment="1">
      <alignment vertical="center"/>
    </xf>
    <xf numFmtId="4" fontId="19" fillId="3" borderId="0" xfId="255" applyNumberFormat="1" applyFont="1" applyFill="1" applyAlignment="1">
      <alignment vertical="center"/>
    </xf>
    <xf numFmtId="184" fontId="19" fillId="3" borderId="0" xfId="255" applyNumberFormat="1" applyFont="1" applyFill="1" applyAlignment="1">
      <alignment vertical="center"/>
    </xf>
    <xf numFmtId="0" fontId="19" fillId="0" borderId="0" xfId="255" applyFont="1" applyAlignment="1">
      <alignment vertical="center"/>
    </xf>
    <xf numFmtId="0" fontId="19" fillId="3" borderId="0" xfId="255" applyFont="1" applyFill="1" applyAlignment="1">
      <alignment vertical="center"/>
    </xf>
    <xf numFmtId="0" fontId="19" fillId="0" borderId="0" xfId="260" applyFont="1" applyAlignment="1">
      <alignment vertical="center"/>
    </xf>
    <xf numFmtId="0" fontId="19" fillId="3" borderId="0" xfId="260" applyFont="1" applyFill="1" applyAlignment="1">
      <alignment vertical="center"/>
    </xf>
    <xf numFmtId="0" fontId="23" fillId="0" borderId="0" xfId="260" applyFont="1" applyAlignment="1">
      <alignment vertical="center"/>
    </xf>
    <xf numFmtId="168" fontId="19" fillId="0" borderId="0" xfId="255" applyNumberFormat="1" applyFont="1" applyAlignment="1">
      <alignment vertical="center"/>
    </xf>
    <xf numFmtId="185" fontId="45" fillId="0" borderId="0" xfId="252" applyNumberFormat="1" applyFont="1" applyAlignment="1">
      <alignment vertical="center"/>
    </xf>
    <xf numFmtId="167" fontId="19" fillId="0" borderId="0" xfId="253" applyNumberFormat="1" applyFont="1" applyAlignment="1">
      <alignment vertical="center"/>
    </xf>
    <xf numFmtId="0" fontId="19" fillId="0" borderId="0" xfId="252" applyFont="1" applyAlignment="1">
      <alignment vertical="center"/>
    </xf>
    <xf numFmtId="183" fontId="19" fillId="0" borderId="0" xfId="252" applyNumberFormat="1" applyFont="1" applyAlignment="1">
      <alignment vertical="center"/>
    </xf>
    <xf numFmtId="183" fontId="42" fillId="3" borderId="44" xfId="264" applyNumberFormat="1" applyFont="1" applyFill="1" applyBorder="1" applyAlignment="1">
      <alignment horizontal="center" vertical="center"/>
    </xf>
    <xf numFmtId="174" fontId="19" fillId="0" borderId="0" xfId="265" applyFont="1" applyAlignment="1">
      <alignment vertical="center"/>
    </xf>
    <xf numFmtId="183" fontId="42" fillId="3" borderId="1" xfId="264" applyNumberFormat="1" applyFont="1" applyFill="1" applyBorder="1" applyAlignment="1">
      <alignment horizontal="center" vertical="center"/>
    </xf>
    <xf numFmtId="9" fontId="42" fillId="3" borderId="2" xfId="266" applyFont="1" applyFill="1" applyBorder="1" applyAlignment="1">
      <alignment horizontal="center" vertical="center"/>
    </xf>
    <xf numFmtId="167" fontId="19" fillId="0" borderId="1" xfId="253" applyNumberFormat="1" applyFont="1" applyBorder="1" applyAlignment="1">
      <alignment vertical="center"/>
    </xf>
    <xf numFmtId="44" fontId="19" fillId="0" borderId="0" xfId="260" applyNumberFormat="1" applyFont="1" applyAlignment="1">
      <alignment vertical="center"/>
    </xf>
    <xf numFmtId="187" fontId="49" fillId="0" borderId="0" xfId="268" applyNumberFormat="1" applyFont="1" applyAlignment="1">
      <alignment wrapText="1"/>
    </xf>
    <xf numFmtId="0" fontId="46" fillId="0" borderId="0" xfId="268"/>
    <xf numFmtId="0" fontId="50" fillId="5" borderId="74" xfId="268" applyFont="1" applyFill="1" applyBorder="1" applyAlignment="1">
      <alignment horizontal="center" vertical="center" wrapText="1"/>
    </xf>
    <xf numFmtId="0" fontId="50" fillId="5" borderId="75" xfId="268" applyFont="1" applyFill="1" applyBorder="1" applyAlignment="1">
      <alignment horizontal="center" vertical="center" wrapText="1"/>
    </xf>
    <xf numFmtId="3" fontId="50" fillId="5" borderId="76" xfId="268" applyNumberFormat="1" applyFont="1" applyFill="1" applyBorder="1" applyAlignment="1">
      <alignment horizontal="center" vertical="top" wrapText="1"/>
    </xf>
    <xf numFmtId="0" fontId="52" fillId="6" borderId="77" xfId="269" applyFont="1" applyFill="1" applyBorder="1" applyAlignment="1">
      <alignment wrapText="1"/>
    </xf>
    <xf numFmtId="0" fontId="52" fillId="6" borderId="78" xfId="269" applyFont="1" applyFill="1" applyBorder="1" applyAlignment="1">
      <alignment horizontal="left" vertical="center" wrapText="1"/>
    </xf>
    <xf numFmtId="0" fontId="50" fillId="6" borderId="78" xfId="268" applyFont="1" applyFill="1" applyBorder="1" applyAlignment="1">
      <alignment horizontal="center" wrapText="1"/>
    </xf>
    <xf numFmtId="3" fontId="50" fillId="6" borderId="79" xfId="268" applyNumberFormat="1" applyFont="1" applyFill="1" applyBorder="1" applyAlignment="1">
      <alignment wrapText="1"/>
    </xf>
    <xf numFmtId="0" fontId="46" fillId="0" borderId="0" xfId="268" applyAlignment="1">
      <alignment wrapText="1"/>
    </xf>
    <xf numFmtId="0" fontId="52" fillId="6" borderId="80" xfId="269" applyFont="1" applyFill="1" applyBorder="1" applyAlignment="1">
      <alignment wrapText="1"/>
    </xf>
    <xf numFmtId="0" fontId="52" fillId="6" borderId="81" xfId="269" applyFont="1" applyFill="1" applyBorder="1" applyAlignment="1">
      <alignment horizontal="left" vertical="center" wrapText="1"/>
    </xf>
    <xf numFmtId="0" fontId="50" fillId="6" borderId="81" xfId="268" applyFont="1" applyFill="1" applyBorder="1" applyAlignment="1">
      <alignment horizontal="center" wrapText="1"/>
    </xf>
    <xf numFmtId="3" fontId="50" fillId="6" borderId="82" xfId="268" applyNumberFormat="1" applyFont="1" applyFill="1" applyBorder="1" applyAlignment="1">
      <alignment wrapText="1"/>
    </xf>
    <xf numFmtId="0" fontId="53" fillId="6" borderId="81" xfId="269" applyFont="1" applyFill="1" applyBorder="1" applyAlignment="1">
      <alignment horizontal="left" vertical="center" wrapText="1"/>
    </xf>
    <xf numFmtId="0" fontId="54" fillId="6" borderId="80" xfId="269" applyFont="1" applyFill="1" applyBorder="1" applyAlignment="1">
      <alignment wrapText="1"/>
    </xf>
    <xf numFmtId="0" fontId="54" fillId="6" borderId="81" xfId="269" applyFont="1" applyFill="1" applyBorder="1" applyAlignment="1">
      <alignment horizontal="left" vertical="center" wrapText="1"/>
    </xf>
    <xf numFmtId="0" fontId="54" fillId="6" borderId="81" xfId="269" applyFont="1" applyFill="1" applyBorder="1" applyAlignment="1">
      <alignment horizontal="center" wrapText="1"/>
    </xf>
    <xf numFmtId="3" fontId="55" fillId="6" borderId="82" xfId="268" applyNumberFormat="1" applyFont="1" applyFill="1" applyBorder="1" applyAlignment="1">
      <alignment wrapText="1"/>
    </xf>
    <xf numFmtId="0" fontId="54" fillId="6" borderId="80" xfId="269" applyFont="1" applyFill="1" applyBorder="1" applyAlignment="1">
      <alignment horizontal="left" wrapText="1"/>
    </xf>
    <xf numFmtId="0" fontId="54" fillId="7" borderId="81" xfId="269" applyFont="1" applyFill="1" applyBorder="1" applyAlignment="1">
      <alignment horizontal="left" vertical="center" wrapText="1"/>
    </xf>
    <xf numFmtId="0" fontId="50" fillId="6" borderId="0" xfId="268" applyFont="1" applyFill="1" applyAlignment="1">
      <alignment horizontal="center" wrapText="1"/>
    </xf>
    <xf numFmtId="0" fontId="56" fillId="6" borderId="80" xfId="269" applyFont="1" applyFill="1" applyBorder="1" applyAlignment="1">
      <alignment horizontal="left" wrapText="1"/>
    </xf>
    <xf numFmtId="175" fontId="55" fillId="6" borderId="82" xfId="268" applyNumberFormat="1" applyFont="1" applyFill="1" applyBorder="1" applyAlignment="1">
      <alignment wrapText="1"/>
    </xf>
    <xf numFmtId="0" fontId="55" fillId="0" borderId="0" xfId="268" applyFont="1" applyAlignment="1">
      <alignment wrapText="1"/>
    </xf>
    <xf numFmtId="0" fontId="55" fillId="0" borderId="0" xfId="268" applyFont="1" applyAlignment="1">
      <alignment horizontal="left" vertical="center" wrapText="1"/>
    </xf>
    <xf numFmtId="0" fontId="50" fillId="0" borderId="0" xfId="268" applyFont="1" applyAlignment="1">
      <alignment horizontal="center" wrapText="1"/>
    </xf>
    <xf numFmtId="3" fontId="55" fillId="0" borderId="0" xfId="268" applyNumberFormat="1" applyFont="1" applyAlignment="1">
      <alignment wrapText="1"/>
    </xf>
    <xf numFmtId="0" fontId="57" fillId="0" borderId="0" xfId="268" applyFont="1" applyAlignment="1">
      <alignment wrapText="1"/>
    </xf>
    <xf numFmtId="0" fontId="57" fillId="0" borderId="0" xfId="268" applyFont="1" applyAlignment="1">
      <alignment horizontal="left" vertical="center" wrapText="1"/>
    </xf>
    <xf numFmtId="0" fontId="58" fillId="0" borderId="0" xfId="268" applyFont="1" applyAlignment="1">
      <alignment horizontal="center" wrapText="1"/>
    </xf>
    <xf numFmtId="3" fontId="57" fillId="0" borderId="0" xfId="268" applyNumberFormat="1" applyFont="1" applyAlignment="1">
      <alignment wrapText="1"/>
    </xf>
    <xf numFmtId="186" fontId="19" fillId="10" borderId="0" xfId="253" applyNumberFormat="1" applyFont="1" applyFill="1" applyAlignment="1">
      <alignment vertical="center"/>
    </xf>
    <xf numFmtId="167" fontId="19" fillId="10" borderId="0" xfId="253" applyNumberFormat="1" applyFont="1" applyFill="1" applyAlignment="1">
      <alignment vertical="center"/>
    </xf>
    <xf numFmtId="189" fontId="13" fillId="0" borderId="1" xfId="165" applyNumberFormat="1" applyFont="1" applyBorder="1" applyAlignment="1">
      <alignment vertical="center"/>
    </xf>
    <xf numFmtId="0" fontId="13" fillId="0" borderId="1" xfId="165" applyFont="1" applyBorder="1" applyAlignment="1">
      <alignment horizontal="center" vertical="center"/>
    </xf>
    <xf numFmtId="168" fontId="13" fillId="3" borderId="24" xfId="302" applyFont="1" applyFill="1" applyBorder="1" applyAlignment="1">
      <alignment vertical="center"/>
    </xf>
    <xf numFmtId="168" fontId="13" fillId="3" borderId="2" xfId="302" applyFont="1" applyFill="1" applyBorder="1" applyAlignment="1">
      <alignment vertical="center"/>
    </xf>
    <xf numFmtId="168" fontId="13" fillId="3" borderId="30" xfId="302" applyFont="1" applyFill="1" applyBorder="1" applyAlignment="1">
      <alignment vertical="center"/>
    </xf>
    <xf numFmtId="0" fontId="9" fillId="8" borderId="3" xfId="0" applyFont="1" applyFill="1" applyBorder="1" applyAlignment="1">
      <alignment vertical="center"/>
    </xf>
    <xf numFmtId="0" fontId="9" fillId="8" borderId="0" xfId="0" applyFont="1" applyFill="1" applyAlignment="1">
      <alignment vertical="center"/>
    </xf>
    <xf numFmtId="0" fontId="8" fillId="0" borderId="0" xfId="317" applyFont="1"/>
    <xf numFmtId="0" fontId="34" fillId="0" borderId="46" xfId="317" applyFont="1" applyBorder="1" applyAlignment="1">
      <alignment horizontal="center"/>
    </xf>
    <xf numFmtId="0" fontId="35" fillId="0" borderId="7" xfId="317" applyFont="1" applyBorder="1" applyAlignment="1">
      <alignment horizontal="center"/>
    </xf>
    <xf numFmtId="0" fontId="34" fillId="0" borderId="7" xfId="317" applyFont="1" applyBorder="1" applyAlignment="1">
      <alignment vertical="center"/>
    </xf>
    <xf numFmtId="0" fontId="34" fillId="0" borderId="8" xfId="317" applyFont="1" applyBorder="1" applyAlignment="1">
      <alignment vertical="center"/>
    </xf>
    <xf numFmtId="0" fontId="34" fillId="0" borderId="0" xfId="317" applyFont="1"/>
    <xf numFmtId="0" fontId="8" fillId="0" borderId="13" xfId="317" applyFont="1" applyBorder="1" applyAlignment="1">
      <alignment horizontal="center"/>
    </xf>
    <xf numFmtId="0" fontId="9" fillId="0" borderId="14" xfId="317" applyFont="1" applyBorder="1" applyAlignment="1">
      <alignment horizontal="center"/>
    </xf>
    <xf numFmtId="0" fontId="9" fillId="0" borderId="14" xfId="317" applyFont="1" applyBorder="1" applyAlignment="1">
      <alignment horizontal="left"/>
    </xf>
    <xf numFmtId="0" fontId="13" fillId="0" borderId="14" xfId="317" applyFont="1" applyBorder="1" applyAlignment="1">
      <alignment horizontal="center" vertical="center"/>
    </xf>
    <xf numFmtId="0" fontId="13" fillId="0" borderId="10" xfId="317" applyFont="1" applyBorder="1" applyAlignment="1">
      <alignment horizontal="center" vertical="center"/>
    </xf>
    <xf numFmtId="0" fontId="13" fillId="0" borderId="44" xfId="317" applyFont="1" applyBorder="1" applyAlignment="1">
      <alignment horizontal="center" vertical="center"/>
    </xf>
    <xf numFmtId="0" fontId="29" fillId="0" borderId="3" xfId="317" applyFont="1" applyBorder="1" applyAlignment="1">
      <alignment horizontal="center"/>
    </xf>
    <xf numFmtId="0" fontId="11" fillId="0" borderId="0" xfId="317" applyFont="1" applyAlignment="1">
      <alignment horizontal="center"/>
    </xf>
    <xf numFmtId="0" fontId="11" fillId="0" borderId="0" xfId="317" applyFont="1" applyAlignment="1">
      <alignment horizontal="left"/>
    </xf>
    <xf numFmtId="0" fontId="29" fillId="0" borderId="0" xfId="317" applyFont="1" applyAlignment="1">
      <alignment horizontal="right" vertical="center"/>
    </xf>
    <xf numFmtId="0" fontId="29" fillId="0" borderId="0" xfId="317" applyFont="1" applyAlignment="1">
      <alignment horizontal="center" vertical="center"/>
    </xf>
    <xf numFmtId="0" fontId="29" fillId="0" borderId="4" xfId="317" applyFont="1" applyBorder="1" applyAlignment="1">
      <alignment horizontal="center" vertical="center"/>
    </xf>
    <xf numFmtId="0" fontId="29" fillId="0" borderId="0" xfId="317" applyFont="1"/>
    <xf numFmtId="0" fontId="9" fillId="0" borderId="0" xfId="317" applyFont="1" applyAlignment="1">
      <alignment horizontal="center"/>
    </xf>
    <xf numFmtId="0" fontId="13" fillId="0" borderId="0" xfId="317" applyFont="1" applyAlignment="1">
      <alignment horizontal="right" vertical="center"/>
    </xf>
    <xf numFmtId="0" fontId="13" fillId="0" borderId="0" xfId="317" applyFont="1" applyAlignment="1">
      <alignment horizontal="center" vertical="center"/>
    </xf>
    <xf numFmtId="0" fontId="13" fillId="0" borderId="4" xfId="317" applyFont="1" applyBorder="1" applyAlignment="1">
      <alignment horizontal="center" vertical="center"/>
    </xf>
    <xf numFmtId="0" fontId="9" fillId="0" borderId="3" xfId="317" applyFont="1" applyBorder="1" applyAlignment="1">
      <alignment horizontal="left"/>
    </xf>
    <xf numFmtId="0" fontId="8" fillId="0" borderId="0" xfId="317" applyFont="1" applyAlignment="1">
      <alignment horizontal="center"/>
    </xf>
    <xf numFmtId="0" fontId="8" fillId="0" borderId="0" xfId="317" applyFont="1" applyAlignment="1">
      <alignment horizontal="right"/>
    </xf>
    <xf numFmtId="0" fontId="9" fillId="0" borderId="0" xfId="317" applyFont="1" applyAlignment="1">
      <alignment horizontal="right"/>
    </xf>
    <xf numFmtId="0" fontId="8" fillId="0" borderId="4" xfId="317" applyFont="1" applyBorder="1" applyAlignment="1">
      <alignment horizontal="center"/>
    </xf>
    <xf numFmtId="0" fontId="13" fillId="0" borderId="16" xfId="317" applyFont="1" applyBorder="1" applyAlignment="1">
      <alignment horizontal="left"/>
    </xf>
    <xf numFmtId="0" fontId="13" fillId="0" borderId="17" xfId="317" applyFont="1" applyBorder="1" applyAlignment="1">
      <alignment horizontal="right"/>
    </xf>
    <xf numFmtId="0" fontId="13" fillId="0" borderId="17" xfId="317" applyFont="1" applyBorder="1" applyAlignment="1">
      <alignment horizontal="center"/>
    </xf>
    <xf numFmtId="0" fontId="8" fillId="0" borderId="13" xfId="317" applyFont="1" applyBorder="1"/>
    <xf numFmtId="0" fontId="8" fillId="0" borderId="14" xfId="317" applyFont="1" applyBorder="1"/>
    <xf numFmtId="0" fontId="8" fillId="0" borderId="15" xfId="317" applyFont="1" applyBorder="1"/>
    <xf numFmtId="0" fontId="9" fillId="0" borderId="3" xfId="317" applyFont="1" applyBorder="1" applyAlignment="1" applyProtection="1">
      <alignment horizontal="left"/>
      <protection locked="0"/>
    </xf>
    <xf numFmtId="0" fontId="9" fillId="0" borderId="47" xfId="317" applyFont="1" applyBorder="1" applyAlignment="1" applyProtection="1">
      <alignment horizontal="left"/>
      <protection locked="0"/>
    </xf>
    <xf numFmtId="0" fontId="9" fillId="0" borderId="0" xfId="317" applyFont="1" applyAlignment="1" applyProtection="1">
      <alignment horizontal="center"/>
      <protection locked="0"/>
    </xf>
    <xf numFmtId="0" fontId="8" fillId="0" borderId="47" xfId="317" applyFont="1" applyBorder="1" applyProtection="1">
      <protection locked="0"/>
    </xf>
    <xf numFmtId="0" fontId="8" fillId="0" borderId="0" xfId="317" applyFont="1" applyProtection="1">
      <protection locked="0"/>
    </xf>
    <xf numFmtId="0" fontId="8" fillId="0" borderId="4" xfId="317" applyFont="1" applyBorder="1"/>
    <xf numFmtId="0" fontId="9" fillId="0" borderId="3" xfId="317" applyFont="1" applyBorder="1" applyAlignment="1" applyProtection="1">
      <alignment vertical="center"/>
      <protection locked="0"/>
    </xf>
    <xf numFmtId="0" fontId="9" fillId="0" borderId="3" xfId="317" applyFont="1" applyBorder="1" applyProtection="1">
      <protection locked="0"/>
    </xf>
    <xf numFmtId="0" fontId="9" fillId="0" borderId="52" xfId="317" applyFont="1" applyBorder="1"/>
    <xf numFmtId="0" fontId="8" fillId="0" borderId="52" xfId="317" applyFont="1" applyBorder="1" applyAlignment="1" applyProtection="1">
      <alignment horizontal="center"/>
      <protection locked="0"/>
    </xf>
    <xf numFmtId="0" fontId="9" fillId="0" borderId="0" xfId="317" applyFont="1"/>
    <xf numFmtId="0" fontId="8" fillId="0" borderId="0" xfId="317" applyFont="1" applyAlignment="1" applyProtection="1">
      <alignment horizontal="center"/>
      <protection locked="0"/>
    </xf>
    <xf numFmtId="0" fontId="8" fillId="0" borderId="4" xfId="317" applyFont="1" applyBorder="1" applyAlignment="1" applyProtection="1">
      <alignment horizontal="center"/>
      <protection locked="0"/>
    </xf>
    <xf numFmtId="0" fontId="8" fillId="0" borderId="47" xfId="317" applyFont="1" applyBorder="1"/>
    <xf numFmtId="0" fontId="8" fillId="0" borderId="47" xfId="317" applyFont="1" applyBorder="1" applyAlignment="1" applyProtection="1">
      <alignment horizontal="center"/>
      <protection locked="0"/>
    </xf>
    <xf numFmtId="0" fontId="9" fillId="0" borderId="47" xfId="317" applyFont="1" applyBorder="1"/>
    <xf numFmtId="0" fontId="8" fillId="0" borderId="47" xfId="317" applyFont="1" applyBorder="1" applyAlignment="1">
      <alignment horizontal="center"/>
    </xf>
    <xf numFmtId="0" fontId="8" fillId="0" borderId="48" xfId="317" applyFont="1" applyBorder="1" applyAlignment="1">
      <alignment horizontal="center"/>
    </xf>
    <xf numFmtId="0" fontId="9" fillId="3" borderId="0" xfId="317" applyFont="1" applyFill="1" applyAlignment="1">
      <alignment horizontal="center"/>
    </xf>
    <xf numFmtId="0" fontId="8" fillId="3" borderId="47" xfId="317" applyFont="1" applyFill="1" applyBorder="1" applyAlignment="1">
      <alignment horizontal="center"/>
    </xf>
    <xf numFmtId="0" fontId="41" fillId="3" borderId="48" xfId="317" applyFont="1" applyFill="1" applyBorder="1" applyAlignment="1">
      <alignment horizontal="center"/>
    </xf>
    <xf numFmtId="0" fontId="8" fillId="0" borderId="47" xfId="317" applyFont="1" applyBorder="1" applyAlignment="1">
      <alignment horizontal="center" vertical="center"/>
    </xf>
    <xf numFmtId="0" fontId="29" fillId="0" borderId="0" xfId="317" applyFont="1" applyAlignment="1">
      <alignment vertical="top"/>
    </xf>
    <xf numFmtId="0" fontId="11" fillId="0" borderId="3" xfId="317" applyFont="1" applyBorder="1" applyAlignment="1" applyProtection="1">
      <alignment vertical="top"/>
      <protection locked="0"/>
    </xf>
    <xf numFmtId="0" fontId="11" fillId="0" borderId="0" xfId="317" applyFont="1" applyAlignment="1">
      <alignment vertical="top"/>
    </xf>
    <xf numFmtId="0" fontId="29" fillId="0" borderId="0" xfId="317" applyFont="1" applyAlignment="1">
      <alignment horizontal="center" vertical="top"/>
    </xf>
    <xf numFmtId="0" fontId="29" fillId="0" borderId="4" xfId="317" applyFont="1" applyBorder="1" applyAlignment="1">
      <alignment horizontal="center" vertical="top"/>
    </xf>
    <xf numFmtId="0" fontId="8" fillId="0" borderId="3" xfId="317" applyFont="1" applyBorder="1"/>
    <xf numFmtId="0" fontId="8" fillId="3" borderId="3" xfId="317" applyFont="1" applyFill="1" applyBorder="1"/>
    <xf numFmtId="0" fontId="8" fillId="3" borderId="0" xfId="317" applyFont="1" applyFill="1"/>
    <xf numFmtId="0" fontId="8" fillId="3" borderId="4" xfId="317" applyFont="1" applyFill="1" applyBorder="1"/>
    <xf numFmtId="0" fontId="9" fillId="3" borderId="49" xfId="317" applyFont="1" applyFill="1" applyBorder="1" applyAlignment="1">
      <alignment horizontal="center" vertical="center"/>
    </xf>
    <xf numFmtId="0" fontId="9" fillId="3" borderId="19" xfId="317" applyFont="1" applyFill="1" applyBorder="1" applyAlignment="1">
      <alignment horizontal="center" vertical="center" wrapText="1"/>
    </xf>
    <xf numFmtId="0" fontId="8" fillId="3" borderId="29" xfId="317" applyFont="1" applyFill="1" applyBorder="1" applyAlignment="1">
      <alignment horizontal="center" vertical="center"/>
    </xf>
    <xf numFmtId="4" fontId="8" fillId="3" borderId="50" xfId="317" applyNumberFormat="1" applyFont="1" applyFill="1" applyBorder="1" applyAlignment="1">
      <alignment horizontal="center" vertical="center"/>
    </xf>
    <xf numFmtId="0" fontId="9" fillId="3" borderId="51" xfId="317" applyFont="1" applyFill="1" applyBorder="1"/>
    <xf numFmtId="0" fontId="8" fillId="3" borderId="52" xfId="317" applyFont="1" applyFill="1" applyBorder="1"/>
    <xf numFmtId="0" fontId="8" fillId="3" borderId="53" xfId="317" applyFont="1" applyFill="1" applyBorder="1"/>
    <xf numFmtId="0" fontId="11" fillId="3" borderId="3" xfId="317" applyFont="1" applyFill="1" applyBorder="1"/>
    <xf numFmtId="0" fontId="8" fillId="3" borderId="17" xfId="317" applyFont="1" applyFill="1" applyBorder="1"/>
    <xf numFmtId="0" fontId="13" fillId="0" borderId="0" xfId="317" applyFont="1"/>
    <xf numFmtId="0" fontId="12" fillId="3" borderId="10" xfId="317" applyFont="1" applyFill="1" applyBorder="1" applyAlignment="1">
      <alignment horizontal="center"/>
    </xf>
    <xf numFmtId="0" fontId="12" fillId="3" borderId="44" xfId="317" applyFont="1" applyFill="1" applyBorder="1" applyAlignment="1">
      <alignment horizontal="center"/>
    </xf>
    <xf numFmtId="183" fontId="13" fillId="3" borderId="2" xfId="317" applyNumberFormat="1" applyFont="1" applyFill="1" applyBorder="1" applyAlignment="1">
      <alignment vertical="center"/>
    </xf>
    <xf numFmtId="0" fontId="13" fillId="3" borderId="66" xfId="317" applyFont="1" applyFill="1" applyBorder="1"/>
    <xf numFmtId="0" fontId="13" fillId="3" borderId="84" xfId="317" applyFont="1" applyFill="1" applyBorder="1"/>
    <xf numFmtId="183" fontId="13" fillId="3" borderId="2" xfId="317" applyNumberFormat="1" applyFont="1" applyFill="1" applyBorder="1"/>
    <xf numFmtId="0" fontId="13" fillId="3" borderId="17" xfId="317" applyFont="1" applyFill="1" applyBorder="1" applyAlignment="1">
      <alignment vertical="center"/>
    </xf>
    <xf numFmtId="183" fontId="13" fillId="3" borderId="17" xfId="317" applyNumberFormat="1" applyFont="1" applyFill="1" applyBorder="1" applyAlignment="1">
      <alignment vertical="center"/>
    </xf>
    <xf numFmtId="183" fontId="13" fillId="3" borderId="4" xfId="317" applyNumberFormat="1" applyFont="1" applyFill="1" applyBorder="1" applyAlignment="1">
      <alignment vertical="center"/>
    </xf>
    <xf numFmtId="167" fontId="13" fillId="3" borderId="34" xfId="318" applyFont="1" applyFill="1" applyBorder="1" applyAlignment="1">
      <alignment vertical="center"/>
    </xf>
    <xf numFmtId="0" fontId="12" fillId="3" borderId="3" xfId="317" applyFont="1" applyFill="1" applyBorder="1"/>
    <xf numFmtId="0" fontId="13" fillId="3" borderId="0" xfId="317" applyFont="1" applyFill="1"/>
    <xf numFmtId="0" fontId="13" fillId="3" borderId="4" xfId="317" applyFont="1" applyFill="1" applyBorder="1"/>
    <xf numFmtId="0" fontId="9" fillId="3" borderId="23" xfId="317" applyFont="1" applyFill="1" applyBorder="1"/>
    <xf numFmtId="0" fontId="8" fillId="3" borderId="24" xfId="317" applyFont="1" applyFill="1" applyBorder="1"/>
    <xf numFmtId="0" fontId="8" fillId="3" borderId="56" xfId="317" applyFont="1" applyFill="1" applyBorder="1"/>
    <xf numFmtId="0" fontId="13" fillId="3" borderId="16" xfId="317" applyFont="1" applyFill="1" applyBorder="1"/>
    <xf numFmtId="0" fontId="13" fillId="3" borderId="17" xfId="317" applyFont="1" applyFill="1" applyBorder="1"/>
    <xf numFmtId="0" fontId="12" fillId="3" borderId="57" xfId="317" applyFont="1" applyFill="1" applyBorder="1" applyAlignment="1">
      <alignment horizontal="center" vertical="center"/>
    </xf>
    <xf numFmtId="0" fontId="12" fillId="3" borderId="10" xfId="317" applyFont="1" applyFill="1" applyBorder="1" applyAlignment="1">
      <alignment horizontal="center" vertical="center"/>
    </xf>
    <xf numFmtId="0" fontId="12" fillId="3" borderId="44" xfId="317" applyFont="1" applyFill="1" applyBorder="1" applyAlignment="1">
      <alignment horizontal="center" vertical="center"/>
    </xf>
    <xf numFmtId="0" fontId="13" fillId="3" borderId="42" xfId="317" applyFont="1" applyFill="1" applyBorder="1" applyAlignment="1">
      <alignment horizontal="center" vertical="center"/>
    </xf>
    <xf numFmtId="2" fontId="13" fillId="3" borderId="42" xfId="317" applyNumberFormat="1" applyFont="1" applyFill="1" applyBorder="1" applyAlignment="1">
      <alignment horizontal="center" vertical="center"/>
    </xf>
    <xf numFmtId="2" fontId="13" fillId="0" borderId="42" xfId="317" applyNumberFormat="1" applyFont="1" applyBorder="1" applyAlignment="1">
      <alignment horizontal="center" vertical="center"/>
    </xf>
    <xf numFmtId="44" fontId="13" fillId="0" borderId="59" xfId="317" applyNumberFormat="1" applyFont="1" applyBorder="1" applyAlignment="1">
      <alignment horizontal="center" vertical="center"/>
    </xf>
    <xf numFmtId="3" fontId="29" fillId="0" borderId="1" xfId="317" applyNumberFormat="1" applyFont="1" applyBorder="1" applyAlignment="1">
      <alignment horizontal="center" vertical="center"/>
    </xf>
    <xf numFmtId="2" fontId="29" fillId="0" borderId="1" xfId="317" applyNumberFormat="1" applyFont="1" applyBorder="1" applyAlignment="1">
      <alignment horizontal="center" vertical="center"/>
    </xf>
    <xf numFmtId="189" fontId="13" fillId="3" borderId="43" xfId="317" applyNumberFormat="1" applyFont="1" applyFill="1" applyBorder="1" applyAlignment="1">
      <alignment vertical="center"/>
    </xf>
    <xf numFmtId="0" fontId="13" fillId="3" borderId="3" xfId="317" applyFont="1" applyFill="1" applyBorder="1"/>
    <xf numFmtId="0" fontId="13" fillId="3" borderId="24" xfId="317" applyFont="1" applyFill="1" applyBorder="1"/>
    <xf numFmtId="0" fontId="13" fillId="3" borderId="56" xfId="317" applyFont="1" applyFill="1" applyBorder="1"/>
    <xf numFmtId="0" fontId="12" fillId="3" borderId="85" xfId="317" applyFont="1" applyFill="1" applyBorder="1" applyAlignment="1">
      <alignment horizontal="center" vertical="center"/>
    </xf>
    <xf numFmtId="0" fontId="12" fillId="3" borderId="10" xfId="317" applyFont="1" applyFill="1" applyBorder="1" applyAlignment="1">
      <alignment horizontal="center" vertical="center" wrapText="1"/>
    </xf>
    <xf numFmtId="0" fontId="12" fillId="3" borderId="20" xfId="317" applyFont="1" applyFill="1" applyBorder="1" applyAlignment="1">
      <alignment horizontal="center" vertical="center" wrapText="1"/>
    </xf>
    <xf numFmtId="2" fontId="13" fillId="0" borderId="24" xfId="317" applyNumberFormat="1" applyFont="1" applyBorder="1" applyAlignment="1">
      <alignment horizontal="center" vertical="center"/>
    </xf>
    <xf numFmtId="0" fontId="12" fillId="3" borderId="44" xfId="317" applyFont="1" applyFill="1" applyBorder="1" applyAlignment="1">
      <alignment horizontal="center" vertical="center" wrapText="1"/>
    </xf>
    <xf numFmtId="183" fontId="13" fillId="3" borderId="1" xfId="317" applyNumberFormat="1" applyFont="1" applyFill="1" applyBorder="1" applyAlignment="1">
      <alignment vertical="center"/>
    </xf>
    <xf numFmtId="190" fontId="13" fillId="0" borderId="1" xfId="319" applyNumberFormat="1" applyFont="1" applyFill="1" applyBorder="1" applyAlignment="1">
      <alignment horizontal="center" vertical="center"/>
    </xf>
    <xf numFmtId="0" fontId="12" fillId="3" borderId="20" xfId="317" applyFont="1" applyFill="1" applyBorder="1" applyAlignment="1">
      <alignment horizontal="center"/>
    </xf>
    <xf numFmtId="0" fontId="12" fillId="3" borderId="21" xfId="317" applyFont="1" applyFill="1" applyBorder="1" applyAlignment="1">
      <alignment horizontal="center" wrapText="1"/>
    </xf>
    <xf numFmtId="0" fontId="12" fillId="3" borderId="10" xfId="317" applyFont="1" applyFill="1" applyBorder="1" applyAlignment="1">
      <alignment horizontal="center" wrapText="1"/>
    </xf>
    <xf numFmtId="0" fontId="12" fillId="3" borderId="44" xfId="317" applyFont="1" applyFill="1" applyBorder="1" applyAlignment="1">
      <alignment horizontal="center" wrapText="1"/>
    </xf>
    <xf numFmtId="9" fontId="13" fillId="3" borderId="25" xfId="314" applyFont="1" applyFill="1" applyBorder="1" applyAlignment="1">
      <alignment vertical="center"/>
    </xf>
    <xf numFmtId="10" fontId="13" fillId="3" borderId="1" xfId="314" applyNumberFormat="1" applyFont="1" applyFill="1" applyBorder="1" applyAlignment="1">
      <alignment vertical="center"/>
    </xf>
    <xf numFmtId="0" fontId="13" fillId="3" borderId="51" xfId="317" applyFont="1" applyFill="1" applyBorder="1" applyAlignment="1">
      <alignment vertical="center"/>
    </xf>
    <xf numFmtId="0" fontId="13" fillId="3" borderId="52" xfId="317" applyFont="1" applyFill="1" applyBorder="1" applyAlignment="1">
      <alignment vertical="center"/>
    </xf>
    <xf numFmtId="0" fontId="13" fillId="3" borderId="29" xfId="317" applyFont="1" applyFill="1" applyBorder="1" applyAlignment="1">
      <alignment vertical="center"/>
    </xf>
    <xf numFmtId="0" fontId="13" fillId="3" borderId="30" xfId="317" applyFont="1" applyFill="1" applyBorder="1" applyAlignment="1">
      <alignment vertical="center"/>
    </xf>
    <xf numFmtId="9" fontId="13" fillId="3" borderId="31" xfId="314" applyFont="1" applyFill="1" applyBorder="1" applyAlignment="1">
      <alignment vertical="center"/>
    </xf>
    <xf numFmtId="0" fontId="13" fillId="0" borderId="3" xfId="317" applyFont="1" applyBorder="1"/>
    <xf numFmtId="0" fontId="13" fillId="0" borderId="47" xfId="317" applyFont="1" applyBorder="1"/>
    <xf numFmtId="0" fontId="13" fillId="0" borderId="4" xfId="317" applyFont="1" applyBorder="1"/>
    <xf numFmtId="0" fontId="9" fillId="0" borderId="19" xfId="317" applyFont="1" applyBorder="1"/>
    <xf numFmtId="0" fontId="8" fillId="0" borderId="20" xfId="317" applyFont="1" applyBorder="1"/>
    <xf numFmtId="0" fontId="8" fillId="0" borderId="37" xfId="317" applyFont="1" applyBorder="1"/>
    <xf numFmtId="0" fontId="8" fillId="0" borderId="23" xfId="317" applyFont="1" applyBorder="1"/>
    <xf numFmtId="0" fontId="8" fillId="0" borderId="24" xfId="317" applyFont="1" applyBorder="1"/>
    <xf numFmtId="0" fontId="8" fillId="0" borderId="56" xfId="317" applyFont="1" applyBorder="1"/>
    <xf numFmtId="0" fontId="8" fillId="0" borderId="29" xfId="317" applyFont="1" applyBorder="1"/>
    <xf numFmtId="0" fontId="8" fillId="0" borderId="30" xfId="317" applyFont="1" applyBorder="1"/>
    <xf numFmtId="0" fontId="8" fillId="0" borderId="39" xfId="317" applyFont="1" applyBorder="1"/>
    <xf numFmtId="0" fontId="9" fillId="0" borderId="3" xfId="317" applyFont="1" applyBorder="1" applyAlignment="1">
      <alignment horizontal="justify" vertical="center" wrapText="1"/>
    </xf>
    <xf numFmtId="0" fontId="9" fillId="0" borderId="0" xfId="317" applyFont="1" applyAlignment="1">
      <alignment horizontal="justify" vertical="center" wrapText="1"/>
    </xf>
    <xf numFmtId="0" fontId="9" fillId="0" borderId="4" xfId="317" applyFont="1" applyBorder="1" applyAlignment="1">
      <alignment horizontal="justify" vertical="center" wrapText="1"/>
    </xf>
    <xf numFmtId="0" fontId="13" fillId="0" borderId="52" xfId="317" applyFont="1" applyBorder="1"/>
    <xf numFmtId="0" fontId="8" fillId="0" borderId="0" xfId="317" applyFont="1" applyAlignment="1">
      <alignment horizontal="left"/>
    </xf>
    <xf numFmtId="0" fontId="8" fillId="0" borderId="3" xfId="317" applyFont="1" applyBorder="1" applyAlignment="1">
      <alignment horizontal="left"/>
    </xf>
    <xf numFmtId="0" fontId="29" fillId="0" borderId="3" xfId="317" applyFont="1" applyBorder="1" applyAlignment="1">
      <alignment horizontal="left"/>
    </xf>
    <xf numFmtId="0" fontId="36" fillId="0" borderId="0" xfId="317" applyFont="1" applyAlignment="1">
      <alignment horizontal="left"/>
    </xf>
    <xf numFmtId="0" fontId="29" fillId="0" borderId="16" xfId="317" applyFont="1" applyBorder="1" applyAlignment="1">
      <alignment horizontal="left"/>
    </xf>
    <xf numFmtId="0" fontId="36" fillId="0" borderId="17" xfId="317" applyFont="1" applyBorder="1" applyAlignment="1">
      <alignment horizontal="left"/>
    </xf>
    <xf numFmtId="0" fontId="8" fillId="0" borderId="17" xfId="317" applyFont="1" applyBorder="1"/>
    <xf numFmtId="0" fontId="60" fillId="0" borderId="2" xfId="307" applyFont="1" applyBorder="1" applyAlignment="1">
      <alignment horizontal="center" vertical="center" wrapText="1"/>
    </xf>
    <xf numFmtId="183" fontId="13" fillId="3" borderId="43" xfId="317" applyNumberFormat="1" applyFont="1" applyFill="1" applyBorder="1" applyAlignment="1">
      <alignment vertical="center"/>
    </xf>
    <xf numFmtId="183" fontId="13" fillId="3" borderId="12" xfId="317" applyNumberFormat="1" applyFont="1" applyFill="1" applyBorder="1" applyAlignment="1">
      <alignment vertical="center"/>
    </xf>
    <xf numFmtId="183" fontId="13" fillId="3" borderId="45" xfId="317" applyNumberFormat="1" applyFont="1" applyFill="1" applyBorder="1" applyAlignment="1">
      <alignment vertical="center"/>
    </xf>
    <xf numFmtId="183" fontId="13" fillId="3" borderId="61" xfId="317" applyNumberFormat="1" applyFont="1" applyFill="1" applyBorder="1" applyAlignment="1">
      <alignment vertical="center"/>
    </xf>
    <xf numFmtId="167" fontId="13" fillId="3" borderId="33" xfId="318" applyFont="1" applyFill="1" applyBorder="1" applyAlignment="1">
      <alignment vertical="center"/>
    </xf>
    <xf numFmtId="0" fontId="13" fillId="3" borderId="55" xfId="317" applyFont="1" applyFill="1" applyBorder="1" applyAlignment="1">
      <alignment vertical="center"/>
    </xf>
    <xf numFmtId="0" fontId="13" fillId="3" borderId="54" xfId="317" applyFont="1" applyFill="1" applyBorder="1" applyAlignment="1">
      <alignment vertical="center"/>
    </xf>
    <xf numFmtId="0" fontId="13" fillId="3" borderId="16" xfId="317" applyFont="1" applyFill="1" applyBorder="1" applyAlignment="1">
      <alignment vertical="center"/>
    </xf>
    <xf numFmtId="2" fontId="13" fillId="0" borderId="1" xfId="317" applyNumberFormat="1" applyFont="1" applyBorder="1" applyAlignment="1">
      <alignment horizontal="center" vertical="center"/>
    </xf>
    <xf numFmtId="0" fontId="13" fillId="3" borderId="25" xfId="317" applyFont="1" applyFill="1" applyBorder="1" applyAlignment="1">
      <alignment horizontal="left" vertical="center"/>
    </xf>
    <xf numFmtId="0" fontId="13" fillId="3" borderId="24" xfId="317" applyFont="1" applyFill="1" applyBorder="1" applyAlignment="1">
      <alignment horizontal="left" vertical="center"/>
    </xf>
    <xf numFmtId="0" fontId="13" fillId="3" borderId="23" xfId="317" applyFont="1" applyFill="1" applyBorder="1" applyAlignment="1">
      <alignment horizontal="left" vertical="center"/>
    </xf>
    <xf numFmtId="49" fontId="8" fillId="3" borderId="52" xfId="317" applyNumberFormat="1" applyFont="1" applyFill="1" applyBorder="1"/>
    <xf numFmtId="49" fontId="8" fillId="3" borderId="3" xfId="317" applyNumberFormat="1" applyFont="1" applyFill="1" applyBorder="1"/>
    <xf numFmtId="0" fontId="8" fillId="3" borderId="34" xfId="317" applyFont="1" applyFill="1" applyBorder="1" applyAlignment="1">
      <alignment horizontal="center" vertical="center"/>
    </xf>
    <xf numFmtId="0" fontId="8" fillId="0" borderId="52" xfId="165" applyBorder="1"/>
    <xf numFmtId="0" fontId="61" fillId="11" borderId="16" xfId="252" applyFont="1" applyFill="1" applyBorder="1" applyAlignment="1">
      <alignment horizontal="left" vertical="center"/>
    </xf>
    <xf numFmtId="0" fontId="61" fillId="11" borderId="17" xfId="252" applyFont="1" applyFill="1" applyBorder="1" applyAlignment="1">
      <alignment horizontal="left" vertical="center"/>
    </xf>
    <xf numFmtId="0" fontId="61" fillId="11" borderId="17" xfId="252" applyFont="1" applyFill="1" applyBorder="1" applyAlignment="1">
      <alignment vertical="center"/>
    </xf>
    <xf numFmtId="183" fontId="61" fillId="11" borderId="17" xfId="252" applyNumberFormat="1" applyFont="1" applyFill="1" applyBorder="1" applyAlignment="1">
      <alignment vertical="center"/>
    </xf>
    <xf numFmtId="183" fontId="61" fillId="11" borderId="34" xfId="252" applyNumberFormat="1" applyFont="1" applyFill="1" applyBorder="1" applyAlignment="1">
      <alignment vertical="center"/>
    </xf>
    <xf numFmtId="0" fontId="62" fillId="0" borderId="5" xfId="255" applyFont="1" applyBorder="1" applyAlignment="1">
      <alignment horizontal="left" vertical="center"/>
    </xf>
    <xf numFmtId="0" fontId="62" fillId="0" borderId="1" xfId="165" applyFont="1" applyBorder="1" applyAlignment="1">
      <alignment horizontal="left" vertical="center"/>
    </xf>
    <xf numFmtId="0" fontId="62" fillId="0" borderId="1" xfId="165" applyFont="1" applyBorder="1" applyAlignment="1">
      <alignment horizontal="left" vertical="center" wrapText="1"/>
    </xf>
    <xf numFmtId="0" fontId="62" fillId="0" borderId="1" xfId="255" applyFont="1" applyBorder="1" applyAlignment="1">
      <alignment horizontal="center" vertical="center"/>
    </xf>
    <xf numFmtId="0" fontId="62" fillId="0" borderId="61" xfId="255" applyFont="1" applyBorder="1" applyAlignment="1">
      <alignment vertical="center" wrapText="1"/>
    </xf>
    <xf numFmtId="0" fontId="62" fillId="0" borderId="61" xfId="255" applyFont="1" applyBorder="1" applyAlignment="1">
      <alignment horizontal="center" vertical="center" wrapText="1"/>
    </xf>
    <xf numFmtId="4" fontId="62" fillId="0" borderId="61" xfId="255" applyNumberFormat="1" applyFont="1" applyBorder="1" applyAlignment="1">
      <alignment horizontal="right" vertical="center"/>
    </xf>
    <xf numFmtId="183" fontId="62" fillId="0" borderId="61" xfId="257" applyNumberFormat="1" applyFont="1" applyFill="1" applyBorder="1" applyAlignment="1">
      <alignment vertical="center" wrapText="1"/>
    </xf>
    <xf numFmtId="183" fontId="62" fillId="0" borderId="67" xfId="258" applyNumberFormat="1" applyFont="1" applyFill="1" applyBorder="1" applyAlignment="1">
      <alignment horizontal="right" vertical="center" wrapText="1"/>
    </xf>
    <xf numFmtId="0" fontId="62" fillId="0" borderId="1" xfId="255" applyFont="1" applyBorder="1" applyAlignment="1">
      <alignment vertical="center" wrapText="1"/>
    </xf>
    <xf numFmtId="0" fontId="62" fillId="0" borderId="1" xfId="255" applyFont="1" applyBorder="1" applyAlignment="1">
      <alignment horizontal="center" vertical="center" wrapText="1"/>
    </xf>
    <xf numFmtId="4" fontId="62" fillId="0" borderId="1" xfId="255" applyNumberFormat="1" applyFont="1" applyBorder="1" applyAlignment="1">
      <alignment horizontal="right" vertical="center"/>
    </xf>
    <xf numFmtId="183" fontId="62" fillId="0" borderId="1" xfId="257" applyNumberFormat="1" applyFont="1" applyFill="1" applyBorder="1" applyAlignment="1">
      <alignment vertical="center" wrapText="1"/>
    </xf>
    <xf numFmtId="183" fontId="62" fillId="0" borderId="2" xfId="258" applyNumberFormat="1" applyFont="1" applyFill="1" applyBorder="1" applyAlignment="1">
      <alignment horizontal="right" vertical="center" wrapText="1"/>
    </xf>
    <xf numFmtId="0" fontId="61" fillId="0" borderId="19" xfId="260" applyFont="1" applyBorder="1" applyAlignment="1">
      <alignment vertical="center"/>
    </xf>
    <xf numFmtId="0" fontId="61" fillId="0" borderId="20" xfId="260" applyFont="1" applyBorder="1" applyAlignment="1">
      <alignment vertical="center"/>
    </xf>
    <xf numFmtId="49" fontId="61" fillId="0" borderId="21" xfId="260" applyNumberFormat="1" applyFont="1" applyBorder="1" applyAlignment="1">
      <alignment vertical="center"/>
    </xf>
    <xf numFmtId="183" fontId="61" fillId="0" borderId="57" xfId="260" applyNumberFormat="1" applyFont="1" applyBorder="1" applyAlignment="1">
      <alignment vertical="center"/>
    </xf>
    <xf numFmtId="183" fontId="61" fillId="0" borderId="44" xfId="260" applyNumberFormat="1" applyFont="1" applyBorder="1" applyAlignment="1">
      <alignment vertical="center"/>
    </xf>
    <xf numFmtId="183" fontId="62" fillId="3" borderId="2" xfId="261" applyNumberFormat="1" applyFont="1" applyFill="1" applyBorder="1" applyAlignment="1">
      <alignment vertical="center"/>
    </xf>
    <xf numFmtId="183" fontId="61" fillId="3" borderId="2" xfId="261" applyNumberFormat="1" applyFont="1" applyFill="1" applyBorder="1" applyAlignment="1">
      <alignment vertical="center"/>
    </xf>
    <xf numFmtId="183" fontId="61" fillId="12" borderId="43" xfId="261" applyNumberFormat="1" applyFont="1" applyFill="1" applyBorder="1" applyAlignment="1">
      <alignment vertical="center"/>
    </xf>
    <xf numFmtId="0" fontId="24" fillId="0" borderId="61" xfId="252" applyFont="1" applyBorder="1" applyAlignment="1">
      <alignment horizontal="center" vertical="center" wrapText="1"/>
    </xf>
    <xf numFmtId="0" fontId="24" fillId="0" borderId="54" xfId="252" applyFont="1" applyBorder="1" applyAlignment="1">
      <alignment horizontal="center" vertical="center" wrapText="1"/>
    </xf>
    <xf numFmtId="0" fontId="23" fillId="2" borderId="15" xfId="252" applyFont="1" applyFill="1" applyBorder="1" applyAlignment="1">
      <alignment vertical="center"/>
    </xf>
    <xf numFmtId="0" fontId="25" fillId="0" borderId="4" xfId="252" applyFont="1" applyBorder="1" applyAlignment="1">
      <alignment vertical="center"/>
    </xf>
    <xf numFmtId="0" fontId="27" fillId="2" borderId="4" xfId="252" applyFont="1" applyFill="1" applyBorder="1" applyAlignment="1">
      <alignment vertical="center"/>
    </xf>
    <xf numFmtId="0" fontId="63" fillId="0" borderId="0" xfId="268" applyFont="1"/>
    <xf numFmtId="0" fontId="8" fillId="3" borderId="46" xfId="324" applyFont="1" applyFill="1" applyBorder="1" applyAlignment="1">
      <alignment horizontal="center"/>
    </xf>
    <xf numFmtId="0" fontId="9" fillId="3" borderId="7" xfId="324" applyFont="1" applyFill="1" applyBorder="1" applyAlignment="1">
      <alignment horizontal="center"/>
    </xf>
    <xf numFmtId="0" fontId="8" fillId="3" borderId="7" xfId="324" applyFont="1" applyFill="1" applyBorder="1" applyAlignment="1">
      <alignment vertical="center"/>
    </xf>
    <xf numFmtId="0" fontId="8" fillId="3" borderId="8" xfId="324" applyFont="1" applyFill="1" applyBorder="1" applyAlignment="1">
      <alignment vertical="center"/>
    </xf>
    <xf numFmtId="0" fontId="63" fillId="0" borderId="0" xfId="268" applyFont="1" applyProtection="1">
      <protection locked="0"/>
    </xf>
    <xf numFmtId="0" fontId="8" fillId="3" borderId="13" xfId="324" applyFont="1" applyFill="1" applyBorder="1" applyAlignment="1" applyProtection="1">
      <alignment horizontal="center"/>
      <protection locked="0"/>
    </xf>
    <xf numFmtId="0" fontId="9" fillId="3" borderId="14" xfId="324" applyFont="1" applyFill="1" applyBorder="1" applyAlignment="1" applyProtection="1">
      <alignment horizontal="center"/>
      <protection locked="0"/>
    </xf>
    <xf numFmtId="0" fontId="8" fillId="3" borderId="14" xfId="324" applyFont="1" applyFill="1" applyBorder="1" applyAlignment="1" applyProtection="1">
      <alignment horizontal="center"/>
      <protection locked="0"/>
    </xf>
    <xf numFmtId="0" fontId="8" fillId="3" borderId="10" xfId="324" applyFont="1" applyFill="1" applyBorder="1" applyAlignment="1" applyProtection="1">
      <alignment horizontal="center" vertical="center"/>
      <protection locked="0"/>
    </xf>
    <xf numFmtId="0" fontId="8" fillId="3" borderId="44" xfId="324" applyFont="1" applyFill="1" applyBorder="1" applyAlignment="1" applyProtection="1">
      <alignment horizontal="center" vertical="center"/>
      <protection locked="0"/>
    </xf>
    <xf numFmtId="0" fontId="8" fillId="3" borderId="3" xfId="324" applyFont="1" applyFill="1" applyBorder="1" applyAlignment="1" applyProtection="1">
      <alignment horizontal="center"/>
      <protection locked="0"/>
    </xf>
    <xf numFmtId="0" fontId="9" fillId="3" borderId="0" xfId="324" applyFont="1" applyFill="1" applyAlignment="1" applyProtection="1">
      <alignment horizontal="center"/>
      <protection locked="0"/>
    </xf>
    <xf numFmtId="0" fontId="8" fillId="3" borderId="0" xfId="324" applyFont="1" applyFill="1" applyAlignment="1" applyProtection="1">
      <alignment horizontal="right" vertical="center"/>
      <protection locked="0"/>
    </xf>
    <xf numFmtId="0" fontId="29" fillId="3" borderId="0" xfId="324" applyFont="1" applyFill="1" applyAlignment="1" applyProtection="1">
      <alignment horizontal="center" vertical="center"/>
      <protection locked="0"/>
    </xf>
    <xf numFmtId="0" fontId="29" fillId="3" borderId="4" xfId="324" applyFont="1" applyFill="1" applyBorder="1" applyAlignment="1" applyProtection="1">
      <alignment horizontal="center" vertical="center"/>
      <protection locked="0"/>
    </xf>
    <xf numFmtId="0" fontId="9" fillId="3" borderId="3" xfId="324" applyFont="1" applyFill="1" applyBorder="1" applyAlignment="1" applyProtection="1">
      <alignment horizontal="left" vertical="center"/>
      <protection locked="0"/>
    </xf>
    <xf numFmtId="0" fontId="9" fillId="3" borderId="0" xfId="324" applyFont="1" applyFill="1" applyAlignment="1" applyProtection="1">
      <alignment horizontal="left" vertical="center"/>
      <protection locked="0"/>
    </xf>
    <xf numFmtId="0" fontId="66" fillId="3" borderId="0" xfId="324" applyFont="1" applyFill="1" applyAlignment="1" applyProtection="1">
      <alignment horizontal="left" vertical="top"/>
      <protection locked="0"/>
    </xf>
    <xf numFmtId="0" fontId="9" fillId="3" borderId="0" xfId="324" applyFont="1" applyFill="1" applyAlignment="1" applyProtection="1">
      <alignment vertical="center"/>
      <protection locked="0"/>
    </xf>
    <xf numFmtId="0" fontId="68" fillId="3" borderId="0" xfId="324" applyFont="1" applyFill="1" applyAlignment="1" applyProtection="1">
      <alignment horizontal="left" vertical="center"/>
      <protection locked="0"/>
    </xf>
    <xf numFmtId="0" fontId="67" fillId="3" borderId="0" xfId="324" applyFont="1" applyFill="1" applyAlignment="1" applyProtection="1">
      <alignment horizontal="center"/>
      <protection locked="0"/>
    </xf>
    <xf numFmtId="0" fontId="68" fillId="3" borderId="0" xfId="324" applyFont="1" applyFill="1" applyAlignment="1" applyProtection="1">
      <alignment horizontal="left"/>
      <protection locked="0"/>
    </xf>
    <xf numFmtId="0" fontId="69" fillId="3" borderId="0" xfId="324" applyFont="1" applyFill="1" applyAlignment="1" applyProtection="1">
      <alignment horizontal="left"/>
      <protection locked="0"/>
    </xf>
    <xf numFmtId="0" fontId="8" fillId="3" borderId="4" xfId="324" applyFont="1" applyFill="1" applyBorder="1" applyAlignment="1" applyProtection="1">
      <alignment horizontal="center" vertical="center"/>
      <protection locked="0"/>
    </xf>
    <xf numFmtId="0" fontId="9" fillId="3" borderId="3" xfId="324" applyFont="1" applyFill="1" applyBorder="1" applyAlignment="1" applyProtection="1">
      <alignment horizontal="left"/>
      <protection locked="0"/>
    </xf>
    <xf numFmtId="0" fontId="8" fillId="3" borderId="0" xfId="324" applyFont="1" applyFill="1" applyAlignment="1" applyProtection="1">
      <alignment horizontal="right"/>
      <protection locked="0"/>
    </xf>
    <xf numFmtId="0" fontId="8" fillId="3" borderId="47" xfId="324" applyFont="1" applyFill="1" applyBorder="1" applyAlignment="1" applyProtection="1">
      <alignment horizontal="center"/>
      <protection locked="0"/>
    </xf>
    <xf numFmtId="0" fontId="8" fillId="3" borderId="0" xfId="324" applyFont="1" applyFill="1" applyProtection="1">
      <protection locked="0"/>
    </xf>
    <xf numFmtId="0" fontId="9" fillId="3" borderId="0" xfId="324" applyFont="1" applyFill="1" applyAlignment="1" applyProtection="1">
      <alignment horizontal="right"/>
      <protection locked="0"/>
    </xf>
    <xf numFmtId="0" fontId="8" fillId="3" borderId="47" xfId="324" applyFont="1" applyFill="1" applyBorder="1" applyAlignment="1" applyProtection="1">
      <alignment horizontal="right"/>
      <protection locked="0"/>
    </xf>
    <xf numFmtId="0" fontId="8" fillId="3" borderId="4" xfId="324" applyFont="1" applyFill="1" applyBorder="1" applyAlignment="1" applyProtection="1">
      <alignment horizontal="center"/>
      <protection locked="0"/>
    </xf>
    <xf numFmtId="0" fontId="8" fillId="3" borderId="16" xfId="324" applyFont="1" applyFill="1" applyBorder="1" applyAlignment="1" applyProtection="1">
      <alignment horizontal="left"/>
      <protection locked="0"/>
    </xf>
    <xf numFmtId="0" fontId="8" fillId="3" borderId="17" xfId="324" applyFont="1" applyFill="1" applyBorder="1" applyAlignment="1" applyProtection="1">
      <alignment horizontal="right"/>
      <protection locked="0"/>
    </xf>
    <xf numFmtId="0" fontId="8" fillId="3" borderId="17" xfId="324" applyFont="1" applyFill="1" applyBorder="1" applyAlignment="1" applyProtection="1">
      <alignment horizontal="center"/>
      <protection locked="0"/>
    </xf>
    <xf numFmtId="0" fontId="8" fillId="0" borderId="13" xfId="268" applyFont="1" applyBorder="1" applyProtection="1">
      <protection locked="0"/>
    </xf>
    <xf numFmtId="0" fontId="8" fillId="0" borderId="14" xfId="268" applyFont="1" applyBorder="1" applyProtection="1">
      <protection locked="0"/>
    </xf>
    <xf numFmtId="0" fontId="8" fillId="0" borderId="15" xfId="268" applyFont="1" applyBorder="1" applyProtection="1">
      <protection locked="0"/>
    </xf>
    <xf numFmtId="0" fontId="63" fillId="0" borderId="0" xfId="268" applyFont="1" applyAlignment="1" applyProtection="1">
      <alignment vertical="center"/>
      <protection locked="0"/>
    </xf>
    <xf numFmtId="0" fontId="9" fillId="0" borderId="3" xfId="268" applyFont="1" applyBorder="1" applyAlignment="1">
      <alignment horizontal="left" vertical="center"/>
    </xf>
    <xf numFmtId="0" fontId="9" fillId="0" borderId="47" xfId="268" applyFont="1" applyBorder="1" applyAlignment="1" applyProtection="1">
      <alignment horizontal="left" vertical="center"/>
      <protection locked="0"/>
    </xf>
    <xf numFmtId="0" fontId="9" fillId="0" borderId="0" xfId="268" applyFont="1" applyBorder="1" applyAlignment="1" applyProtection="1">
      <alignment horizontal="right" vertical="center"/>
      <protection locked="0"/>
    </xf>
    <xf numFmtId="0" fontId="8" fillId="0" borderId="47" xfId="268" applyFont="1" applyBorder="1" applyAlignment="1" applyProtection="1">
      <alignment vertical="center"/>
      <protection locked="0"/>
    </xf>
    <xf numFmtId="0" fontId="8" fillId="0" borderId="0" xfId="268" applyFont="1" applyBorder="1" applyAlignment="1" applyProtection="1">
      <alignment vertical="center"/>
      <protection locked="0"/>
    </xf>
    <xf numFmtId="0" fontId="8" fillId="0" borderId="4" xfId="268" applyFont="1" applyBorder="1" applyAlignment="1" applyProtection="1">
      <alignment vertical="center"/>
      <protection locked="0"/>
    </xf>
    <xf numFmtId="0" fontId="63" fillId="0" borderId="0" xfId="268" applyFont="1" applyAlignment="1">
      <alignment vertical="center"/>
    </xf>
    <xf numFmtId="0" fontId="9" fillId="0" borderId="3" xfId="268" applyFont="1" applyBorder="1" applyAlignment="1">
      <alignment horizontal="left"/>
    </xf>
    <xf numFmtId="0" fontId="9" fillId="0" borderId="0" xfId="268" applyFont="1" applyBorder="1" applyAlignment="1" applyProtection="1">
      <alignment vertical="center"/>
      <protection locked="0"/>
    </xf>
    <xf numFmtId="0" fontId="8" fillId="0" borderId="47" xfId="268" applyFont="1" applyBorder="1" applyAlignment="1" applyProtection="1">
      <alignment horizontal="center" vertical="center"/>
      <protection locked="0"/>
    </xf>
    <xf numFmtId="0" fontId="9" fillId="0" borderId="3" xfId="268" applyFont="1" applyBorder="1" applyAlignment="1">
      <alignment vertical="center"/>
    </xf>
    <xf numFmtId="0" fontId="8" fillId="0" borderId="24" xfId="268" applyFont="1" applyBorder="1" applyAlignment="1" applyProtection="1">
      <alignment horizontal="center" vertical="center"/>
      <protection locked="0"/>
    </xf>
    <xf numFmtId="0" fontId="8" fillId="0" borderId="0" xfId="268" applyFont="1" applyBorder="1" applyAlignment="1" applyProtection="1">
      <alignment horizontal="center" vertical="center"/>
      <protection locked="0"/>
    </xf>
    <xf numFmtId="0" fontId="8" fillId="0" borderId="4" xfId="268" applyFont="1" applyBorder="1" applyAlignment="1" applyProtection="1">
      <alignment horizontal="center" vertical="center"/>
      <protection locked="0"/>
    </xf>
    <xf numFmtId="0" fontId="9" fillId="0" borderId="47" xfId="268" applyFont="1" applyBorder="1" applyAlignment="1" applyProtection="1">
      <alignment vertical="center"/>
      <protection locked="0"/>
    </xf>
    <xf numFmtId="0" fontId="9" fillId="0" borderId="0" xfId="268" applyFont="1" applyBorder="1" applyAlignment="1" applyProtection="1">
      <alignment horizontal="center" vertical="center"/>
      <protection locked="0"/>
    </xf>
    <xf numFmtId="0" fontId="8" fillId="0" borderId="48" xfId="268" applyFont="1" applyBorder="1" applyAlignment="1" applyProtection="1">
      <alignment horizontal="center" vertical="center"/>
      <protection locked="0"/>
    </xf>
    <xf numFmtId="0" fontId="9" fillId="13" borderId="0" xfId="268" applyFont="1" applyFill="1" applyBorder="1" applyAlignment="1">
      <alignment horizontal="center" vertical="center"/>
    </xf>
    <xf numFmtId="0" fontId="8" fillId="13" borderId="47" xfId="268" applyFont="1" applyFill="1" applyBorder="1" applyAlignment="1" applyProtection="1">
      <alignment horizontal="center" vertical="center"/>
      <protection locked="0"/>
    </xf>
    <xf numFmtId="0" fontId="9" fillId="13" borderId="0" xfId="268" applyFont="1" applyFill="1" applyBorder="1" applyAlignment="1" applyProtection="1">
      <alignment horizontal="center" vertical="center"/>
      <protection locked="0"/>
    </xf>
    <xf numFmtId="0" fontId="41" fillId="13" borderId="4" xfId="268" applyFont="1" applyFill="1" applyBorder="1" applyAlignment="1" applyProtection="1">
      <alignment horizontal="left" vertical="center"/>
      <protection locked="0"/>
    </xf>
    <xf numFmtId="0" fontId="8" fillId="0" borderId="47" xfId="268" applyFont="1" applyBorder="1" applyAlignment="1" applyProtection="1">
      <alignment horizontal="left" vertical="center"/>
      <protection locked="0"/>
    </xf>
    <xf numFmtId="0" fontId="70" fillId="0" borderId="0" xfId="268" applyFont="1" applyBorder="1" applyAlignment="1" applyProtection="1">
      <alignment horizontal="center" vertical="center"/>
      <protection locked="0"/>
    </xf>
    <xf numFmtId="0" fontId="29" fillId="0" borderId="0" xfId="268" applyFont="1" applyBorder="1" applyAlignment="1" applyProtection="1">
      <alignment horizontal="center" vertical="center"/>
      <protection locked="0"/>
    </xf>
    <xf numFmtId="0" fontId="29" fillId="0" borderId="0" xfId="268" applyFont="1" applyBorder="1" applyAlignment="1" applyProtection="1">
      <alignment horizontal="left" vertical="center"/>
      <protection locked="0"/>
    </xf>
    <xf numFmtId="0" fontId="8" fillId="0" borderId="3" xfId="268" applyFont="1" applyBorder="1" applyProtection="1">
      <protection locked="0"/>
    </xf>
    <xf numFmtId="0" fontId="8" fillId="0" borderId="0" xfId="268" applyFont="1" applyBorder="1" applyProtection="1">
      <protection locked="0"/>
    </xf>
    <xf numFmtId="0" fontId="8" fillId="0" borderId="4" xfId="268" applyFont="1" applyBorder="1" applyProtection="1">
      <protection locked="0"/>
    </xf>
    <xf numFmtId="0" fontId="8" fillId="13" borderId="3" xfId="268" applyFont="1" applyFill="1" applyBorder="1"/>
    <xf numFmtId="0" fontId="8" fillId="13" borderId="0" xfId="268" applyFont="1" applyFill="1" applyBorder="1"/>
    <xf numFmtId="0" fontId="8" fillId="13" borderId="4" xfId="268" applyFont="1" applyFill="1" applyBorder="1"/>
    <xf numFmtId="0" fontId="22" fillId="15" borderId="9" xfId="268" applyFont="1" applyFill="1" applyBorder="1" applyAlignment="1">
      <alignment horizontal="center" vertical="center"/>
    </xf>
    <xf numFmtId="0" fontId="22" fillId="15" borderId="10" xfId="268" applyFont="1" applyFill="1" applyBorder="1" applyAlignment="1">
      <alignment horizontal="center" vertical="center" wrapText="1"/>
    </xf>
    <xf numFmtId="0" fontId="22" fillId="15" borderId="44" xfId="268" applyFont="1" applyFill="1" applyBorder="1" applyAlignment="1">
      <alignment horizontal="center" vertical="center"/>
    </xf>
    <xf numFmtId="0" fontId="22" fillId="8" borderId="11" xfId="268" applyFont="1" applyFill="1" applyBorder="1" applyAlignment="1">
      <alignment horizontal="center" vertical="center" wrapText="1"/>
    </xf>
    <xf numFmtId="0" fontId="22" fillId="8" borderId="43" xfId="268" applyFont="1" applyFill="1" applyBorder="1" applyAlignment="1" applyProtection="1">
      <alignment horizontal="center" vertical="center" wrapText="1"/>
      <protection locked="0"/>
    </xf>
    <xf numFmtId="0" fontId="71" fillId="16" borderId="3" xfId="268" applyFont="1" applyFill="1" applyBorder="1"/>
    <xf numFmtId="0" fontId="71" fillId="16" borderId="0" xfId="268" applyFont="1" applyFill="1" applyBorder="1"/>
    <xf numFmtId="0" fontId="71" fillId="16" borderId="4" xfId="268" applyFont="1" applyFill="1" applyBorder="1"/>
    <xf numFmtId="0" fontId="22" fillId="15" borderId="9" xfId="268" applyFont="1" applyFill="1" applyBorder="1" applyAlignment="1">
      <alignment horizontal="center" vertical="center" wrapText="1"/>
    </xf>
    <xf numFmtId="0" fontId="22" fillId="15" borderId="44" xfId="268" applyFont="1" applyFill="1" applyBorder="1" applyAlignment="1">
      <alignment horizontal="center" vertical="center" wrapText="1"/>
    </xf>
    <xf numFmtId="0" fontId="8" fillId="0" borderId="87" xfId="278" applyFont="1" applyBorder="1" applyAlignment="1" applyProtection="1">
      <alignment horizontal="center" vertical="center" wrapText="1"/>
      <protection locked="0"/>
    </xf>
    <xf numFmtId="0" fontId="13" fillId="0" borderId="6" xfId="268" applyFont="1" applyBorder="1" applyAlignment="1" applyProtection="1">
      <alignment horizontal="center" vertical="center" wrapText="1"/>
      <protection locked="0"/>
    </xf>
    <xf numFmtId="44" fontId="8" fillId="0" borderId="6" xfId="268" applyNumberFormat="1" applyFont="1" applyBorder="1" applyAlignment="1" applyProtection="1">
      <alignment horizontal="right" vertical="center" wrapText="1"/>
      <protection locked="0"/>
    </xf>
    <xf numFmtId="44" fontId="8" fillId="0" borderId="59" xfId="268" applyNumberFormat="1" applyFont="1" applyBorder="1" applyAlignment="1">
      <alignment horizontal="right" vertical="center" wrapText="1"/>
    </xf>
    <xf numFmtId="0" fontId="8" fillId="0" borderId="5" xfId="268" applyFont="1" applyBorder="1" applyAlignment="1" applyProtection="1">
      <alignment horizontal="center" vertical="center" wrapText="1"/>
      <protection locked="0"/>
    </xf>
    <xf numFmtId="0" fontId="13" fillId="0" borderId="1" xfId="268" applyFont="1" applyBorder="1" applyAlignment="1" applyProtection="1">
      <alignment horizontal="center" vertical="center" wrapText="1"/>
      <protection locked="0"/>
    </xf>
    <xf numFmtId="44" fontId="8" fillId="0" borderId="1" xfId="268" applyNumberFormat="1" applyFont="1" applyBorder="1" applyAlignment="1" applyProtection="1">
      <alignment horizontal="right" vertical="center" wrapText="1"/>
      <protection locked="0"/>
    </xf>
    <xf numFmtId="0" fontId="8" fillId="0" borderId="5" xfId="273" applyBorder="1" applyAlignment="1" applyProtection="1">
      <alignment horizontal="center" vertical="center" wrapText="1"/>
      <protection locked="0"/>
    </xf>
    <xf numFmtId="0" fontId="8" fillId="0" borderId="11" xfId="268" applyFont="1" applyBorder="1" applyAlignment="1" applyProtection="1">
      <alignment horizontal="center" vertical="center"/>
      <protection locked="0"/>
    </xf>
    <xf numFmtId="0" fontId="8" fillId="0" borderId="12" xfId="268" applyFont="1" applyBorder="1" applyAlignment="1" applyProtection="1">
      <alignment horizontal="center" vertical="center" wrapText="1"/>
      <protection locked="0"/>
    </xf>
    <xf numFmtId="0" fontId="8" fillId="0" borderId="12" xfId="268" applyNumberFormat="1" applyFont="1" applyBorder="1" applyAlignment="1" applyProtection="1">
      <alignment horizontal="right" vertical="center"/>
      <protection locked="0"/>
    </xf>
    <xf numFmtId="44" fontId="8" fillId="0" borderId="43" xfId="273" applyNumberFormat="1" applyBorder="1" applyAlignment="1">
      <alignment horizontal="right" vertical="center"/>
    </xf>
    <xf numFmtId="186" fontId="8" fillId="13" borderId="33" xfId="268" applyNumberFormat="1" applyFont="1" applyFill="1" applyBorder="1" applyAlignment="1">
      <alignment horizontal="right" vertical="center"/>
    </xf>
    <xf numFmtId="0" fontId="9" fillId="13" borderId="3" xfId="268" applyFont="1" applyFill="1" applyBorder="1"/>
    <xf numFmtId="0" fontId="71" fillId="8" borderId="3" xfId="268" applyFont="1" applyFill="1" applyBorder="1" applyAlignment="1">
      <alignment vertical="center" wrapText="1"/>
    </xf>
    <xf numFmtId="0" fontId="71" fillId="8" borderId="0" xfId="268" applyFont="1" applyFill="1" applyBorder="1" applyAlignment="1">
      <alignment vertical="center" wrapText="1"/>
    </xf>
    <xf numFmtId="0" fontId="71" fillId="8" borderId="4" xfId="268" applyFont="1" applyFill="1" applyBorder="1" applyAlignment="1">
      <alignment vertical="center" wrapText="1"/>
    </xf>
    <xf numFmtId="0" fontId="8" fillId="0" borderId="87" xfId="268" applyFont="1" applyBorder="1" applyAlignment="1" applyProtection="1">
      <alignment horizontal="center" vertical="center" wrapText="1"/>
      <protection locked="0"/>
    </xf>
    <xf numFmtId="0" fontId="8" fillId="0" borderId="6" xfId="268" applyFont="1" applyBorder="1" applyAlignment="1" applyProtection="1">
      <alignment horizontal="center" vertical="center" wrapText="1"/>
      <protection locked="0"/>
    </xf>
    <xf numFmtId="175" fontId="8" fillId="0" borderId="6" xfId="268" applyNumberFormat="1" applyFont="1" applyBorder="1" applyAlignment="1" applyProtection="1">
      <alignment horizontal="center" vertical="center" wrapText="1"/>
      <protection locked="0"/>
    </xf>
    <xf numFmtId="186" fontId="8" fillId="0" borderId="59" xfId="268" applyNumberFormat="1" applyFont="1" applyBorder="1" applyAlignment="1">
      <alignment horizontal="right" vertical="center" wrapText="1"/>
    </xf>
    <xf numFmtId="0" fontId="8" fillId="0" borderId="1" xfId="268" applyFont="1" applyBorder="1" applyAlignment="1" applyProtection="1">
      <alignment horizontal="center" vertical="center" wrapText="1"/>
      <protection locked="0"/>
    </xf>
    <xf numFmtId="175" fontId="8" fillId="0" borderId="1" xfId="268" applyNumberFormat="1" applyFont="1" applyBorder="1" applyAlignment="1" applyProtection="1">
      <alignment horizontal="center" vertical="center" wrapText="1"/>
      <protection locked="0"/>
    </xf>
    <xf numFmtId="193" fontId="8" fillId="0" borderId="1" xfId="268" applyNumberFormat="1" applyFont="1" applyBorder="1" applyAlignment="1" applyProtection="1">
      <alignment horizontal="center" vertical="center" wrapText="1"/>
      <protection locked="0"/>
    </xf>
    <xf numFmtId="0" fontId="8" fillId="0" borderId="11" xfId="268" applyFont="1" applyBorder="1" applyAlignment="1" applyProtection="1">
      <alignment horizontal="center" vertical="center" wrapText="1"/>
      <protection locked="0"/>
    </xf>
    <xf numFmtId="175" fontId="8" fillId="0" borderId="12" xfId="268" applyNumberFormat="1" applyFont="1" applyBorder="1" applyAlignment="1" applyProtection="1">
      <alignment horizontal="center" vertical="center" wrapText="1"/>
      <protection locked="0"/>
    </xf>
    <xf numFmtId="186" fontId="8" fillId="0" borderId="67" xfId="268" applyNumberFormat="1" applyFont="1" applyBorder="1" applyAlignment="1">
      <alignment horizontal="right" vertical="center" wrapText="1"/>
    </xf>
    <xf numFmtId="186" fontId="8" fillId="13" borderId="34" xfId="268" applyNumberFormat="1" applyFont="1" applyFill="1" applyBorder="1" applyAlignment="1">
      <alignment horizontal="right" vertical="center"/>
    </xf>
    <xf numFmtId="0" fontId="71" fillId="0" borderId="3" xfId="268" applyFont="1" applyBorder="1" applyAlignment="1">
      <alignment vertical="center" wrapText="1"/>
    </xf>
    <xf numFmtId="0" fontId="71" fillId="0" borderId="0" xfId="268" applyFont="1" applyBorder="1" applyAlignment="1">
      <alignment vertical="center" wrapText="1"/>
    </xf>
    <xf numFmtId="0" fontId="71" fillId="0" borderId="4" xfId="268" applyFont="1" applyBorder="1" applyAlignment="1">
      <alignment vertical="center" wrapText="1"/>
    </xf>
    <xf numFmtId="0" fontId="8" fillId="0" borderId="87" xfId="273" applyBorder="1" applyAlignment="1" applyProtection="1">
      <alignment horizontal="center" vertical="center"/>
      <protection locked="0"/>
    </xf>
    <xf numFmtId="0" fontId="8" fillId="0" borderId="6" xfId="268" applyFont="1" applyBorder="1" applyAlignment="1" applyProtection="1">
      <alignment horizontal="center" vertical="center"/>
      <protection locked="0"/>
    </xf>
    <xf numFmtId="175" fontId="8" fillId="0" borderId="6" xfId="268" applyNumberFormat="1" applyFont="1" applyBorder="1" applyAlignment="1" applyProtection="1">
      <alignment horizontal="center" vertical="center"/>
      <protection locked="0"/>
    </xf>
    <xf numFmtId="186" fontId="8" fillId="0" borderId="6" xfId="268" applyNumberFormat="1" applyFont="1" applyBorder="1" applyAlignment="1" applyProtection="1">
      <alignment horizontal="right" vertical="center"/>
      <protection locked="0"/>
    </xf>
    <xf numFmtId="186" fontId="8" fillId="0" borderId="59" xfId="268" applyNumberFormat="1" applyFont="1" applyBorder="1" applyAlignment="1">
      <alignment horizontal="right" vertical="center"/>
    </xf>
    <xf numFmtId="0" fontId="8" fillId="0" borderId="5" xfId="273" applyBorder="1" applyAlignment="1" applyProtection="1">
      <alignment horizontal="center" vertical="center"/>
      <protection locked="0"/>
    </xf>
    <xf numFmtId="0" fontId="8" fillId="0" borderId="1" xfId="268" applyFont="1" applyBorder="1" applyAlignment="1" applyProtection="1">
      <alignment horizontal="center" vertical="center"/>
      <protection locked="0"/>
    </xf>
    <xf numFmtId="175" fontId="8" fillId="0" borderId="1" xfId="268" applyNumberFormat="1" applyFont="1" applyBorder="1" applyAlignment="1" applyProtection="1">
      <alignment horizontal="center" vertical="center"/>
      <protection locked="0"/>
    </xf>
    <xf numFmtId="186" fontId="8" fillId="0" borderId="1" xfId="268" applyNumberFormat="1" applyFont="1" applyBorder="1" applyAlignment="1" applyProtection="1">
      <alignment horizontal="right" vertical="center"/>
      <protection locked="0"/>
    </xf>
    <xf numFmtId="0" fontId="8" fillId="0" borderId="12" xfId="268" applyFont="1" applyBorder="1" applyAlignment="1" applyProtection="1">
      <alignment horizontal="center" vertical="center"/>
      <protection locked="0"/>
    </xf>
    <xf numFmtId="175" fontId="8" fillId="0" borderId="12" xfId="268" applyNumberFormat="1" applyFont="1" applyBorder="1" applyAlignment="1" applyProtection="1">
      <alignment horizontal="center" vertical="center"/>
      <protection locked="0"/>
    </xf>
    <xf numFmtId="186" fontId="8" fillId="0" borderId="12" xfId="268" applyNumberFormat="1" applyFont="1" applyBorder="1" applyAlignment="1" applyProtection="1">
      <alignment horizontal="right" vertical="center"/>
      <protection locked="0"/>
    </xf>
    <xf numFmtId="186" fontId="8" fillId="0" borderId="67" xfId="268" applyNumberFormat="1" applyFont="1" applyBorder="1" applyAlignment="1">
      <alignment horizontal="right" vertical="center"/>
    </xf>
    <xf numFmtId="0" fontId="8" fillId="0" borderId="87" xfId="268" applyFont="1" applyBorder="1" applyAlignment="1" applyProtection="1">
      <alignment horizontal="center" vertical="center"/>
      <protection locked="0"/>
    </xf>
    <xf numFmtId="1" fontId="8" fillId="0" borderId="6" xfId="274" applyNumberFormat="1" applyFont="1" applyFill="1" applyBorder="1" applyAlignment="1" applyProtection="1">
      <alignment horizontal="center" vertical="center"/>
      <protection locked="0"/>
    </xf>
    <xf numFmtId="186" fontId="8" fillId="0" borderId="6" xfId="275" applyNumberFormat="1" applyFont="1" applyFill="1" applyBorder="1" applyAlignment="1" applyProtection="1">
      <alignment horizontal="right" vertical="center"/>
      <protection locked="0"/>
    </xf>
    <xf numFmtId="186" fontId="8" fillId="0" borderId="59" xfId="273" applyNumberFormat="1" applyBorder="1" applyAlignment="1" applyProtection="1">
      <alignment horizontal="right" vertical="center"/>
      <protection locked="0"/>
    </xf>
    <xf numFmtId="0" fontId="8" fillId="0" borderId="5" xfId="268" applyFont="1" applyBorder="1" applyAlignment="1" applyProtection="1">
      <alignment horizontal="center" vertical="center"/>
      <protection locked="0"/>
    </xf>
    <xf numFmtId="1" fontId="8" fillId="0" borderId="1" xfId="274" applyNumberFormat="1" applyFont="1" applyFill="1" applyBorder="1" applyAlignment="1" applyProtection="1">
      <alignment horizontal="center" vertical="center"/>
      <protection locked="0"/>
    </xf>
    <xf numFmtId="186" fontId="8" fillId="0" borderId="1" xfId="275" applyNumberFormat="1" applyFont="1" applyFill="1" applyBorder="1" applyAlignment="1" applyProtection="1">
      <alignment horizontal="right" vertical="center"/>
      <protection locked="0"/>
    </xf>
    <xf numFmtId="186" fontId="8" fillId="0" borderId="2" xfId="273" applyNumberFormat="1" applyBorder="1" applyAlignment="1" applyProtection="1">
      <alignment horizontal="right" vertical="center"/>
      <protection locked="0"/>
    </xf>
    <xf numFmtId="186" fontId="8" fillId="0" borderId="1" xfId="273" applyNumberFormat="1" applyBorder="1" applyAlignment="1" applyProtection="1">
      <alignment horizontal="right" vertical="center"/>
      <protection locked="0"/>
    </xf>
    <xf numFmtId="0" fontId="8" fillId="13" borderId="11" xfId="268" applyFont="1" applyFill="1" applyBorder="1" applyAlignment="1" applyProtection="1">
      <alignment horizontal="center" vertical="center"/>
      <protection locked="0"/>
    </xf>
    <xf numFmtId="186" fontId="8" fillId="13" borderId="12" xfId="268" applyNumberFormat="1" applyFont="1" applyFill="1" applyBorder="1" applyAlignment="1" applyProtection="1">
      <alignment horizontal="right" vertical="center"/>
      <protection locked="0"/>
    </xf>
    <xf numFmtId="1" fontId="8" fillId="13" borderId="12" xfId="268" applyNumberFormat="1" applyFont="1" applyFill="1" applyBorder="1" applyAlignment="1" applyProtection="1">
      <alignment horizontal="center" vertical="center"/>
      <protection locked="0"/>
    </xf>
    <xf numFmtId="186" fontId="8" fillId="13" borderId="43" xfId="268" applyNumberFormat="1" applyFont="1" applyFill="1" applyBorder="1" applyAlignment="1" applyProtection="1">
      <alignment horizontal="right" vertical="center"/>
      <protection locked="0"/>
    </xf>
    <xf numFmtId="186" fontId="8" fillId="0" borderId="34" xfId="273" applyNumberFormat="1" applyBorder="1" applyAlignment="1">
      <alignment horizontal="right" vertical="center"/>
    </xf>
    <xf numFmtId="0" fontId="8" fillId="8" borderId="3" xfId="268" applyFont="1" applyFill="1" applyBorder="1"/>
    <xf numFmtId="0" fontId="8" fillId="8" borderId="0" xfId="268" applyFont="1" applyFill="1" applyBorder="1"/>
    <xf numFmtId="0" fontId="8" fillId="8" borderId="4" xfId="268" applyFont="1" applyFill="1" applyBorder="1"/>
    <xf numFmtId="0" fontId="9" fillId="15" borderId="20" xfId="268" applyFont="1" applyFill="1" applyBorder="1" applyAlignment="1">
      <alignment horizontal="center" vertical="center"/>
    </xf>
    <xf numFmtId="168" fontId="9" fillId="8" borderId="24" xfId="325" applyFont="1" applyFill="1" applyBorder="1" applyProtection="1"/>
    <xf numFmtId="9" fontId="9" fillId="8" borderId="25" xfId="281" applyFont="1" applyFill="1" applyBorder="1" applyProtection="1"/>
    <xf numFmtId="9" fontId="8" fillId="3" borderId="25" xfId="273" applyNumberFormat="1" applyFill="1" applyBorder="1" applyAlignment="1" applyProtection="1">
      <alignment horizontal="center" vertical="center"/>
      <protection locked="0"/>
    </xf>
    <xf numFmtId="0" fontId="22" fillId="8" borderId="51" xfId="268" applyFont="1" applyFill="1" applyBorder="1" applyAlignment="1"/>
    <xf numFmtId="0" fontId="22" fillId="8" borderId="52" xfId="268" applyFont="1" applyFill="1" applyBorder="1" applyAlignment="1"/>
    <xf numFmtId="0" fontId="22" fillId="8" borderId="29" xfId="268" applyFont="1" applyFill="1" applyBorder="1" applyAlignment="1"/>
    <xf numFmtId="0" fontId="22" fillId="8" borderId="30" xfId="268" applyFont="1" applyFill="1" applyBorder="1" applyAlignment="1"/>
    <xf numFmtId="168" fontId="9" fillId="8" borderId="30" xfId="325" applyFont="1" applyFill="1" applyBorder="1" applyProtection="1"/>
    <xf numFmtId="9" fontId="9" fillId="8" borderId="31" xfId="281" applyFont="1" applyFill="1" applyBorder="1" applyProtection="1"/>
    <xf numFmtId="9" fontId="8" fillId="3" borderId="12" xfId="273" applyNumberFormat="1" applyFill="1" applyBorder="1" applyAlignment="1" applyProtection="1">
      <alignment horizontal="center" vertical="center"/>
      <protection locked="0"/>
    </xf>
    <xf numFmtId="194" fontId="65" fillId="13" borderId="34" xfId="268" applyNumberFormat="1" applyFont="1" applyFill="1" applyBorder="1" applyAlignment="1">
      <alignment horizontal="center" vertical="center" wrapText="1"/>
    </xf>
    <xf numFmtId="0" fontId="8" fillId="0" borderId="47" xfId="268" applyFont="1" applyBorder="1" applyProtection="1">
      <protection locked="0"/>
    </xf>
    <xf numFmtId="0" fontId="9" fillId="0" borderId="19" xfId="268" applyFont="1" applyBorder="1" applyProtection="1">
      <protection locked="0"/>
    </xf>
    <xf numFmtId="0" fontId="8" fillId="0" borderId="20" xfId="268" applyFont="1" applyBorder="1" applyProtection="1">
      <protection locked="0"/>
    </xf>
    <xf numFmtId="0" fontId="8" fillId="0" borderId="37" xfId="268" applyFont="1" applyBorder="1" applyProtection="1">
      <protection locked="0"/>
    </xf>
    <xf numFmtId="0" fontId="8" fillId="0" borderId="23" xfId="268" applyFont="1" applyBorder="1" applyAlignment="1" applyProtection="1">
      <protection locked="0"/>
    </xf>
    <xf numFmtId="0" fontId="8" fillId="0" borderId="24" xfId="268" applyFont="1" applyBorder="1" applyAlignment="1" applyProtection="1">
      <protection locked="0"/>
    </xf>
    <xf numFmtId="0" fontId="8" fillId="0" borderId="56" xfId="268" applyFont="1" applyBorder="1" applyAlignment="1" applyProtection="1">
      <protection locked="0"/>
    </xf>
    <xf numFmtId="0" fontId="8" fillId="0" borderId="29" xfId="268" applyFont="1" applyBorder="1" applyAlignment="1" applyProtection="1">
      <protection locked="0"/>
    </xf>
    <xf numFmtId="0" fontId="8" fillId="0" borderId="30" xfId="268" applyFont="1" applyBorder="1" applyAlignment="1" applyProtection="1">
      <protection locked="0"/>
    </xf>
    <xf numFmtId="0" fontId="8" fillId="0" borderId="39" xfId="268" applyFont="1" applyBorder="1" applyAlignment="1" applyProtection="1">
      <protection locked="0"/>
    </xf>
    <xf numFmtId="0" fontId="8" fillId="0" borderId="3" xfId="268" applyFont="1" applyBorder="1" applyAlignment="1"/>
    <xf numFmtId="0" fontId="8" fillId="0" borderId="0" xfId="268" applyFont="1" applyBorder="1" applyAlignment="1"/>
    <xf numFmtId="0" fontId="8" fillId="0" borderId="4" xfId="268" applyFont="1" applyBorder="1" applyAlignment="1"/>
    <xf numFmtId="0" fontId="8" fillId="0" borderId="0" xfId="268" applyFont="1" applyBorder="1" applyAlignment="1">
      <alignment horizontal="center"/>
    </xf>
    <xf numFmtId="0" fontId="8" fillId="0" borderId="4" xfId="268" applyFont="1" applyBorder="1" applyAlignment="1">
      <alignment horizontal="center"/>
    </xf>
    <xf numFmtId="0" fontId="9" fillId="0" borderId="3" xfId="268" applyFont="1" applyBorder="1" applyAlignment="1">
      <alignment horizontal="justify" vertical="center" wrapText="1"/>
    </xf>
    <xf numFmtId="0" fontId="9" fillId="0" borderId="0" xfId="268" applyFont="1" applyBorder="1" applyAlignment="1">
      <alignment horizontal="justify" vertical="center" wrapText="1"/>
    </xf>
    <xf numFmtId="0" fontId="9" fillId="0" borderId="4" xfId="268" applyFont="1" applyBorder="1" applyAlignment="1">
      <alignment horizontal="justify" vertical="center" wrapText="1"/>
    </xf>
    <xf numFmtId="0" fontId="9" fillId="0" borderId="3" xfId="268" applyFont="1" applyBorder="1" applyAlignment="1" applyProtection="1">
      <alignment horizontal="justify" vertical="center" wrapText="1"/>
      <protection locked="0"/>
    </xf>
    <xf numFmtId="0" fontId="9" fillId="0" borderId="0" xfId="268" applyFont="1" applyBorder="1" applyAlignment="1" applyProtection="1">
      <alignment horizontal="justify" vertical="center" wrapText="1"/>
      <protection locked="0"/>
    </xf>
    <xf numFmtId="0" fontId="9" fillId="0" borderId="4" xfId="268" applyFont="1" applyBorder="1" applyAlignment="1" applyProtection="1">
      <alignment horizontal="justify" vertical="center" wrapText="1"/>
      <protection locked="0"/>
    </xf>
    <xf numFmtId="0" fontId="9" fillId="0" borderId="3" xfId="268" applyFont="1" applyBorder="1" applyAlignment="1" applyProtection="1">
      <alignment horizontal="left"/>
      <protection locked="0"/>
    </xf>
    <xf numFmtId="0" fontId="8" fillId="0" borderId="0" xfId="268" applyFont="1" applyBorder="1" applyAlignment="1" applyProtection="1">
      <alignment horizontal="center"/>
      <protection locked="0"/>
    </xf>
    <xf numFmtId="0" fontId="8" fillId="0" borderId="4" xfId="268" applyFont="1" applyBorder="1" applyAlignment="1" applyProtection="1">
      <alignment horizontal="center"/>
      <protection locked="0"/>
    </xf>
    <xf numFmtId="0" fontId="8" fillId="0" borderId="52" xfId="268" applyFont="1" applyBorder="1" applyProtection="1">
      <protection locked="0"/>
    </xf>
    <xf numFmtId="0" fontId="8" fillId="0" borderId="0" xfId="268" applyFont="1" applyBorder="1" applyAlignment="1" applyProtection="1">
      <alignment horizontal="left"/>
      <protection locked="0"/>
    </xf>
    <xf numFmtId="0" fontId="8" fillId="0" borderId="3" xfId="268" applyFont="1" applyBorder="1" applyAlignment="1" applyProtection="1">
      <alignment horizontal="left"/>
      <protection locked="0"/>
    </xf>
    <xf numFmtId="0" fontId="8" fillId="0" borderId="16" xfId="268" applyFont="1" applyBorder="1" applyAlignment="1" applyProtection="1">
      <alignment horizontal="left"/>
      <protection locked="0"/>
    </xf>
    <xf numFmtId="0" fontId="8" fillId="0" borderId="17" xfId="268" applyFont="1" applyBorder="1" applyAlignment="1" applyProtection="1">
      <alignment horizontal="left"/>
      <protection locked="0"/>
    </xf>
    <xf numFmtId="0" fontId="8" fillId="0" borderId="17" xfId="268" applyFont="1" applyBorder="1" applyProtection="1">
      <protection locked="0"/>
    </xf>
    <xf numFmtId="0" fontId="8" fillId="0" borderId="17" xfId="268" applyFont="1" applyBorder="1" applyAlignment="1" applyProtection="1">
      <protection locked="0"/>
    </xf>
    <xf numFmtId="0" fontId="8" fillId="0" borderId="18" xfId="268" applyFont="1" applyBorder="1" applyAlignment="1" applyProtection="1">
      <protection locked="0"/>
    </xf>
    <xf numFmtId="0" fontId="22" fillId="8" borderId="3" xfId="268" applyFont="1" applyFill="1" applyBorder="1"/>
    <xf numFmtId="0" fontId="71" fillId="8" borderId="0" xfId="268" applyFont="1" applyFill="1" applyBorder="1"/>
    <xf numFmtId="0" fontId="71" fillId="8" borderId="4" xfId="268" applyFont="1" applyFill="1" applyBorder="1"/>
    <xf numFmtId="0" fontId="8" fillId="0" borderId="5" xfId="278" applyFont="1" applyBorder="1" applyAlignment="1" applyProtection="1">
      <alignment horizontal="center" vertical="center" wrapText="1"/>
      <protection locked="0"/>
    </xf>
    <xf numFmtId="0" fontId="71" fillId="3" borderId="3" xfId="268" applyFont="1" applyFill="1" applyBorder="1" applyAlignment="1">
      <alignment vertical="center"/>
    </xf>
    <xf numFmtId="0" fontId="71" fillId="3" borderId="0" xfId="268" applyFont="1" applyFill="1" applyBorder="1" applyAlignment="1">
      <alignment vertical="center"/>
    </xf>
    <xf numFmtId="0" fontId="71" fillId="3" borderId="4" xfId="268" applyFont="1" applyFill="1" applyBorder="1" applyAlignment="1">
      <alignment vertical="center"/>
    </xf>
    <xf numFmtId="0" fontId="9" fillId="15" borderId="21" xfId="268" applyFont="1" applyFill="1" applyBorder="1" applyAlignment="1">
      <alignment horizontal="center" vertical="center" wrapText="1"/>
    </xf>
    <xf numFmtId="0" fontId="72" fillId="0" borderId="0" xfId="324" applyFont="1"/>
    <xf numFmtId="0" fontId="72" fillId="0" borderId="0" xfId="324" applyFont="1" applyProtection="1">
      <protection locked="0"/>
    </xf>
    <xf numFmtId="0" fontId="8" fillId="0" borderId="13" xfId="278" applyFont="1" applyBorder="1" applyProtection="1">
      <protection locked="0"/>
    </xf>
    <xf numFmtId="0" fontId="8" fillId="0" borderId="14" xfId="278" applyFont="1" applyBorder="1" applyProtection="1">
      <protection locked="0"/>
    </xf>
    <xf numFmtId="0" fontId="8" fillId="0" borderId="15" xfId="278" applyFont="1" applyBorder="1" applyProtection="1">
      <protection locked="0"/>
    </xf>
    <xf numFmtId="0" fontId="72" fillId="0" borderId="0" xfId="324" applyFont="1" applyAlignment="1" applyProtection="1">
      <alignment vertical="center"/>
      <protection locked="0"/>
    </xf>
    <xf numFmtId="0" fontId="9" fillId="0" borderId="3" xfId="278" applyFont="1" applyBorder="1" applyAlignment="1">
      <alignment horizontal="left" vertical="center"/>
    </xf>
    <xf numFmtId="0" fontId="9" fillId="0" borderId="47" xfId="278" applyFont="1" applyBorder="1" applyAlignment="1" applyProtection="1">
      <alignment horizontal="left" vertical="center"/>
      <protection locked="0"/>
    </xf>
    <xf numFmtId="0" fontId="9" fillId="0" borderId="0" xfId="278" applyFont="1" applyBorder="1" applyAlignment="1" applyProtection="1">
      <alignment horizontal="right" vertical="center"/>
      <protection locked="0"/>
    </xf>
    <xf numFmtId="0" fontId="8" fillId="0" borderId="47" xfId="278" applyFont="1" applyBorder="1" applyAlignment="1" applyProtection="1">
      <alignment vertical="center"/>
      <protection locked="0"/>
    </xf>
    <xf numFmtId="0" fontId="8" fillId="0" borderId="0" xfId="278" applyFont="1" applyBorder="1" applyAlignment="1" applyProtection="1">
      <alignment vertical="center"/>
      <protection locked="0"/>
    </xf>
    <xf numFmtId="0" fontId="8" fillId="0" borderId="4" xfId="278" applyFont="1" applyBorder="1" applyAlignment="1" applyProtection="1">
      <alignment vertical="center"/>
      <protection locked="0"/>
    </xf>
    <xf numFmtId="0" fontId="72" fillId="0" borderId="0" xfId="324" applyFont="1" applyAlignment="1">
      <alignment vertical="center"/>
    </xf>
    <xf numFmtId="0" fontId="9" fillId="0" borderId="3" xfId="278" applyFont="1" applyBorder="1" applyAlignment="1">
      <alignment horizontal="left"/>
    </xf>
    <xf numFmtId="0" fontId="9" fillId="0" borderId="0" xfId="278" applyFont="1" applyBorder="1" applyAlignment="1" applyProtection="1">
      <alignment vertical="center"/>
      <protection locked="0"/>
    </xf>
    <xf numFmtId="0" fontId="8" fillId="0" borderId="47" xfId="278" applyFont="1" applyBorder="1" applyAlignment="1" applyProtection="1">
      <alignment horizontal="center" vertical="center"/>
      <protection locked="0"/>
    </xf>
    <xf numFmtId="0" fontId="9" fillId="0" borderId="3" xfId="278" applyFont="1" applyBorder="1" applyAlignment="1">
      <alignment vertical="center"/>
    </xf>
    <xf numFmtId="0" fontId="8" fillId="0" borderId="24" xfId="278" applyFont="1" applyBorder="1" applyAlignment="1" applyProtection="1">
      <alignment horizontal="center" vertical="center"/>
      <protection locked="0"/>
    </xf>
    <xf numFmtId="0" fontId="8" fillId="0" borderId="0" xfId="278" applyFont="1" applyBorder="1" applyAlignment="1" applyProtection="1">
      <alignment horizontal="center" vertical="center"/>
      <protection locked="0"/>
    </xf>
    <xf numFmtId="0" fontId="8" fillId="0" borderId="4" xfId="278" applyFont="1" applyBorder="1" applyAlignment="1" applyProtection="1">
      <alignment horizontal="center" vertical="center"/>
      <protection locked="0"/>
    </xf>
    <xf numFmtId="0" fontId="9" fillId="0" borderId="47" xfId="278" applyFont="1" applyBorder="1" applyAlignment="1" applyProtection="1">
      <alignment vertical="center"/>
      <protection locked="0"/>
    </xf>
    <xf numFmtId="0" fontId="9" fillId="0" borderId="0" xfId="278" applyFont="1" applyBorder="1" applyAlignment="1" applyProtection="1">
      <alignment horizontal="center" vertical="center"/>
      <protection locked="0"/>
    </xf>
    <xf numFmtId="0" fontId="8" fillId="0" borderId="48" xfId="278" applyFont="1" applyBorder="1" applyAlignment="1" applyProtection="1">
      <alignment horizontal="center" vertical="center"/>
      <protection locked="0"/>
    </xf>
    <xf numFmtId="0" fontId="9" fillId="13" borderId="0" xfId="278" applyFont="1" applyFill="1" applyBorder="1" applyAlignment="1">
      <alignment horizontal="center" vertical="center"/>
    </xf>
    <xf numFmtId="0" fontId="8" fillId="13" borderId="47" xfId="278" applyFont="1" applyFill="1" applyBorder="1" applyAlignment="1" applyProtection="1">
      <alignment horizontal="center" vertical="center"/>
      <protection locked="0"/>
    </xf>
    <xf numFmtId="0" fontId="9" fillId="13" borderId="0" xfId="278" applyFont="1" applyFill="1" applyBorder="1" applyAlignment="1" applyProtection="1">
      <alignment horizontal="center" vertical="center"/>
      <protection locked="0"/>
    </xf>
    <xf numFmtId="0" fontId="41" fillId="13" borderId="4" xfId="278" applyFont="1" applyFill="1" applyBorder="1" applyAlignment="1" applyProtection="1">
      <alignment horizontal="left" vertical="center"/>
      <protection locked="0"/>
    </xf>
    <xf numFmtId="0" fontId="8" fillId="0" borderId="47" xfId="278" applyFont="1" applyBorder="1" applyAlignment="1" applyProtection="1">
      <alignment horizontal="left" vertical="center"/>
      <protection locked="0"/>
    </xf>
    <xf numFmtId="0" fontId="73" fillId="0" borderId="0" xfId="324" applyFont="1" applyAlignment="1" applyProtection="1">
      <alignment horizontal="center" vertical="center"/>
      <protection locked="0"/>
    </xf>
    <xf numFmtId="0" fontId="29" fillId="0" borderId="0" xfId="278" applyFont="1" applyBorder="1" applyAlignment="1" applyProtection="1">
      <alignment horizontal="center" vertical="center"/>
      <protection locked="0"/>
    </xf>
    <xf numFmtId="0" fontId="29" fillId="0" borderId="0" xfId="278" applyFont="1" applyBorder="1" applyAlignment="1" applyProtection="1">
      <alignment horizontal="left" vertical="center"/>
      <protection locked="0"/>
    </xf>
    <xf numFmtId="0" fontId="8" fillId="0" borderId="3" xfId="278" applyFont="1" applyBorder="1" applyProtection="1">
      <protection locked="0"/>
    </xf>
    <xf numFmtId="0" fontId="8" fillId="0" borderId="0" xfId="278" applyFont="1" applyBorder="1" applyProtection="1">
      <protection locked="0"/>
    </xf>
    <xf numFmtId="0" fontId="8" fillId="0" borderId="4" xfId="278" applyFont="1" applyBorder="1" applyProtection="1">
      <protection locked="0"/>
    </xf>
    <xf numFmtId="0" fontId="8" fillId="13" borderId="3" xfId="278" applyFont="1" applyFill="1" applyBorder="1"/>
    <xf numFmtId="0" fontId="8" fillId="13" borderId="0" xfId="278" applyFont="1" applyFill="1" applyBorder="1"/>
    <xf numFmtId="0" fontId="8" fillId="13" borderId="4" xfId="278" applyFont="1" applyFill="1" applyBorder="1"/>
    <xf numFmtId="0" fontId="22" fillId="15" borderId="9" xfId="278" applyFont="1" applyFill="1" applyBorder="1" applyAlignment="1">
      <alignment horizontal="center" vertical="center"/>
    </xf>
    <xf numFmtId="0" fontId="22" fillId="15" borderId="10" xfId="278" applyFont="1" applyFill="1" applyBorder="1" applyAlignment="1">
      <alignment horizontal="center" vertical="center" wrapText="1"/>
    </xf>
    <xf numFmtId="0" fontId="22" fillId="15" borderId="44" xfId="278" applyFont="1" applyFill="1" applyBorder="1" applyAlignment="1">
      <alignment horizontal="center" vertical="center"/>
    </xf>
    <xf numFmtId="0" fontId="22" fillId="8" borderId="43" xfId="278" applyFont="1" applyFill="1" applyBorder="1" applyAlignment="1" applyProtection="1">
      <alignment horizontal="center" vertical="center" wrapText="1"/>
      <protection locked="0"/>
    </xf>
    <xf numFmtId="0" fontId="71" fillId="16" borderId="3" xfId="278" applyFont="1" applyFill="1" applyBorder="1"/>
    <xf numFmtId="0" fontId="71" fillId="16" borderId="0" xfId="278" applyFont="1" applyFill="1" applyBorder="1"/>
    <xf numFmtId="0" fontId="71" fillId="16" borderId="4" xfId="278" applyFont="1" applyFill="1" applyBorder="1"/>
    <xf numFmtId="0" fontId="22" fillId="15" borderId="9" xfId="278" applyFont="1" applyFill="1" applyBorder="1" applyAlignment="1">
      <alignment horizontal="center" vertical="center" wrapText="1"/>
    </xf>
    <xf numFmtId="0" fontId="22" fillId="15" borderId="44" xfId="278" applyFont="1" applyFill="1" applyBorder="1" applyAlignment="1">
      <alignment horizontal="center" vertical="center" wrapText="1"/>
    </xf>
    <xf numFmtId="0" fontId="13" fillId="0" borderId="6" xfId="278" applyFont="1" applyBorder="1" applyAlignment="1" applyProtection="1">
      <alignment horizontal="center" vertical="center" wrapText="1"/>
      <protection locked="0"/>
    </xf>
    <xf numFmtId="44" fontId="8" fillId="0" borderId="6" xfId="278" applyNumberFormat="1" applyFont="1" applyBorder="1" applyAlignment="1" applyProtection="1">
      <alignment horizontal="right" vertical="center" wrapText="1"/>
      <protection locked="0"/>
    </xf>
    <xf numFmtId="44" fontId="8" fillId="0" borderId="59" xfId="278" applyNumberFormat="1" applyFont="1" applyBorder="1" applyAlignment="1">
      <alignment horizontal="right" vertical="center" wrapText="1"/>
    </xf>
    <xf numFmtId="0" fontId="13" fillId="0" borderId="1" xfId="278" applyFont="1" applyBorder="1" applyAlignment="1" applyProtection="1">
      <alignment horizontal="center" vertical="center" wrapText="1"/>
      <protection locked="0"/>
    </xf>
    <xf numFmtId="44" fontId="8" fillId="0" borderId="1" xfId="278" applyNumberFormat="1" applyFont="1" applyBorder="1" applyAlignment="1" applyProtection="1">
      <alignment horizontal="right" vertical="center" wrapText="1"/>
      <protection locked="0"/>
    </xf>
    <xf numFmtId="0" fontId="8" fillId="0" borderId="11" xfId="278" applyFont="1" applyBorder="1" applyAlignment="1" applyProtection="1">
      <alignment horizontal="center" vertical="center"/>
      <protection locked="0"/>
    </xf>
    <xf numFmtId="0" fontId="8" fillId="0" borderId="12" xfId="278" applyFont="1" applyBorder="1" applyAlignment="1" applyProtection="1">
      <alignment horizontal="center" vertical="center" wrapText="1"/>
      <protection locked="0"/>
    </xf>
    <xf numFmtId="0" fontId="8" fillId="0" borderId="12" xfId="278" applyNumberFormat="1" applyFont="1" applyBorder="1" applyAlignment="1" applyProtection="1">
      <alignment horizontal="right" vertical="center"/>
      <protection locked="0"/>
    </xf>
    <xf numFmtId="186" fontId="8" fillId="13" borderId="33" xfId="278" applyNumberFormat="1" applyFont="1" applyFill="1" applyBorder="1" applyAlignment="1">
      <alignment horizontal="right" vertical="center"/>
    </xf>
    <xf numFmtId="0" fontId="9" fillId="13" borderId="3" xfId="278" applyFont="1" applyFill="1" applyBorder="1"/>
    <xf numFmtId="0" fontId="8" fillId="0" borderId="87" xfId="324" applyFont="1" applyBorder="1" applyAlignment="1" applyProtection="1">
      <alignment horizontal="center" vertical="center" wrapText="1"/>
      <protection locked="0"/>
    </xf>
    <xf numFmtId="0" fontId="8" fillId="0" borderId="6" xfId="278" applyFont="1" applyBorder="1" applyAlignment="1" applyProtection="1">
      <alignment horizontal="center" vertical="center" wrapText="1"/>
      <protection locked="0"/>
    </xf>
    <xf numFmtId="175" fontId="8" fillId="0" borderId="6" xfId="278" applyNumberFormat="1" applyFont="1" applyBorder="1" applyAlignment="1" applyProtection="1">
      <alignment horizontal="center" vertical="center" wrapText="1"/>
      <protection locked="0"/>
    </xf>
    <xf numFmtId="186" fontId="8" fillId="0" borderId="59" xfId="278" applyNumberFormat="1" applyFont="1" applyBorder="1" applyAlignment="1">
      <alignment horizontal="right" vertical="center" wrapText="1"/>
    </xf>
    <xf numFmtId="0" fontId="8" fillId="3" borderId="5" xfId="278" applyFont="1" applyFill="1" applyBorder="1" applyAlignment="1" applyProtection="1">
      <alignment horizontal="center" vertical="center" wrapText="1"/>
      <protection locked="0"/>
    </xf>
    <xf numFmtId="0" fontId="8" fillId="3" borderId="1" xfId="278" applyFont="1" applyFill="1" applyBorder="1" applyAlignment="1" applyProtection="1">
      <alignment horizontal="center" vertical="center" wrapText="1"/>
      <protection locked="0"/>
    </xf>
    <xf numFmtId="175" fontId="8" fillId="3" borderId="1" xfId="278" applyNumberFormat="1" applyFont="1" applyFill="1" applyBorder="1" applyAlignment="1" applyProtection="1">
      <alignment horizontal="center" vertical="center" wrapText="1"/>
      <protection locked="0"/>
    </xf>
    <xf numFmtId="0" fontId="8" fillId="3" borderId="5" xfId="268" applyFont="1" applyFill="1" applyBorder="1" applyAlignment="1" applyProtection="1">
      <alignment horizontal="center" vertical="center" wrapText="1"/>
      <protection locked="0"/>
    </xf>
    <xf numFmtId="0" fontId="8" fillId="0" borderId="1" xfId="278" applyFont="1" applyBorder="1" applyAlignment="1" applyProtection="1">
      <alignment horizontal="center" vertical="center" wrapText="1"/>
      <protection locked="0"/>
    </xf>
    <xf numFmtId="175" fontId="8" fillId="0" borderId="1" xfId="278" applyNumberFormat="1" applyFont="1" applyBorder="1" applyAlignment="1" applyProtection="1">
      <alignment horizontal="center" vertical="center" wrapText="1"/>
      <protection locked="0"/>
    </xf>
    <xf numFmtId="0" fontId="8" fillId="3" borderId="26" xfId="278" applyFont="1" applyFill="1" applyBorder="1" applyAlignment="1" applyProtection="1">
      <alignment vertical="center" wrapText="1"/>
      <protection locked="0"/>
    </xf>
    <xf numFmtId="0" fontId="8" fillId="3" borderId="24" xfId="278" applyFont="1" applyFill="1" applyBorder="1" applyAlignment="1" applyProtection="1">
      <alignment vertical="center" wrapText="1"/>
      <protection locked="0"/>
    </xf>
    <xf numFmtId="0" fontId="8" fillId="3" borderId="25" xfId="278" applyFont="1" applyFill="1" applyBorder="1" applyAlignment="1" applyProtection="1">
      <alignment vertical="center" wrapText="1"/>
      <protection locked="0"/>
    </xf>
    <xf numFmtId="0" fontId="8" fillId="3" borderId="42" xfId="278" applyFont="1" applyFill="1" applyBorder="1" applyAlignment="1" applyProtection="1">
      <alignment vertical="center" wrapText="1"/>
      <protection locked="0"/>
    </xf>
    <xf numFmtId="0" fontId="8" fillId="3" borderId="47" xfId="278" applyFont="1" applyFill="1" applyBorder="1" applyAlignment="1" applyProtection="1">
      <alignment vertical="center" wrapText="1"/>
      <protection locked="0"/>
    </xf>
    <xf numFmtId="0" fontId="8" fillId="3" borderId="58" xfId="278" applyFont="1" applyFill="1" applyBorder="1" applyAlignment="1" applyProtection="1">
      <alignment vertical="center" wrapText="1"/>
      <protection locked="0"/>
    </xf>
    <xf numFmtId="175" fontId="8" fillId="0" borderId="12" xfId="278" applyNumberFormat="1" applyFont="1" applyBorder="1" applyAlignment="1" applyProtection="1">
      <alignment horizontal="center" vertical="center" wrapText="1"/>
      <protection locked="0"/>
    </xf>
    <xf numFmtId="186" fontId="8" fillId="0" borderId="67" xfId="278" applyNumberFormat="1" applyFont="1" applyBorder="1" applyAlignment="1">
      <alignment horizontal="right" vertical="center" wrapText="1"/>
    </xf>
    <xf numFmtId="186" fontId="8" fillId="13" borderId="34" xfId="278" applyNumberFormat="1" applyFont="1" applyFill="1" applyBorder="1" applyAlignment="1">
      <alignment horizontal="right" vertical="center"/>
    </xf>
    <xf numFmtId="0" fontId="8" fillId="0" borderId="6" xfId="278" applyFont="1" applyBorder="1" applyAlignment="1" applyProtection="1">
      <alignment horizontal="center" vertical="center"/>
      <protection locked="0"/>
    </xf>
    <xf numFmtId="175" fontId="8" fillId="0" borderId="6" xfId="278" applyNumberFormat="1" applyFont="1" applyBorder="1" applyAlignment="1" applyProtection="1">
      <alignment horizontal="center" vertical="center"/>
      <protection locked="0"/>
    </xf>
    <xf numFmtId="186" fontId="8" fillId="0" borderId="6" xfId="278" applyNumberFormat="1" applyFont="1" applyBorder="1" applyAlignment="1" applyProtection="1">
      <alignment horizontal="right" vertical="center"/>
      <protection locked="0"/>
    </xf>
    <xf numFmtId="186" fontId="8" fillId="0" borderId="59" xfId="278" applyNumberFormat="1" applyFont="1" applyBorder="1" applyAlignment="1">
      <alignment horizontal="right" vertical="center"/>
    </xf>
    <xf numFmtId="0" fontId="8" fillId="0" borderId="1" xfId="278" applyFont="1" applyBorder="1" applyAlignment="1" applyProtection="1">
      <alignment horizontal="center" vertical="center"/>
      <protection locked="0"/>
    </xf>
    <xf numFmtId="175" fontId="8" fillId="0" borderId="1" xfId="278" applyNumberFormat="1" applyFont="1" applyBorder="1" applyAlignment="1" applyProtection="1">
      <alignment horizontal="center" vertical="center"/>
      <protection locked="0"/>
    </xf>
    <xf numFmtId="186" fontId="8" fillId="0" borderId="1" xfId="278" applyNumberFormat="1" applyFont="1" applyBorder="1" applyAlignment="1" applyProtection="1">
      <alignment horizontal="right" vertical="center"/>
      <protection locked="0"/>
    </xf>
    <xf numFmtId="0" fontId="8" fillId="0" borderId="12" xfId="278" applyFont="1" applyBorder="1" applyAlignment="1" applyProtection="1">
      <alignment horizontal="center" vertical="center"/>
      <protection locked="0"/>
    </xf>
    <xf numFmtId="175" fontId="8" fillId="0" borderId="12" xfId="278" applyNumberFormat="1" applyFont="1" applyBorder="1" applyAlignment="1" applyProtection="1">
      <alignment horizontal="center" vertical="center"/>
      <protection locked="0"/>
    </xf>
    <xf numFmtId="186" fontId="8" fillId="0" borderId="12" xfId="278" applyNumberFormat="1" applyFont="1" applyBorder="1" applyAlignment="1" applyProtection="1">
      <alignment horizontal="right" vertical="center"/>
      <protection locked="0"/>
    </xf>
    <xf numFmtId="186" fontId="8" fillId="0" borderId="67" xfId="278" applyNumberFormat="1" applyFont="1" applyBorder="1" applyAlignment="1">
      <alignment horizontal="right" vertical="center"/>
    </xf>
    <xf numFmtId="0" fontId="8" fillId="0" borderId="87" xfId="278" applyFont="1" applyBorder="1" applyAlignment="1" applyProtection="1">
      <alignment horizontal="center" vertical="center"/>
      <protection locked="0"/>
    </xf>
    <xf numFmtId="186" fontId="8" fillId="0" borderId="6" xfId="282" applyNumberFormat="1" applyFont="1" applyFill="1" applyBorder="1" applyAlignment="1" applyProtection="1">
      <alignment horizontal="right" vertical="center"/>
      <protection locked="0"/>
    </xf>
    <xf numFmtId="0" fontId="8" fillId="0" borderId="5" xfId="278" applyFont="1" applyBorder="1" applyAlignment="1" applyProtection="1">
      <alignment horizontal="center" vertical="center"/>
      <protection locked="0"/>
    </xf>
    <xf numFmtId="186" fontId="8" fillId="0" borderId="1" xfId="282" applyNumberFormat="1" applyFont="1" applyFill="1" applyBorder="1" applyAlignment="1" applyProtection="1">
      <alignment horizontal="right" vertical="center"/>
      <protection locked="0"/>
    </xf>
    <xf numFmtId="0" fontId="8" fillId="13" borderId="11" xfId="278" applyFont="1" applyFill="1" applyBorder="1" applyAlignment="1" applyProtection="1">
      <alignment horizontal="center" vertical="center"/>
      <protection locked="0"/>
    </xf>
    <xf numFmtId="186" fontId="8" fillId="13" borderId="12" xfId="278" applyNumberFormat="1" applyFont="1" applyFill="1" applyBorder="1" applyAlignment="1" applyProtection="1">
      <alignment horizontal="right" vertical="center"/>
      <protection locked="0"/>
    </xf>
    <xf numFmtId="1" fontId="8" fillId="13" borderId="12" xfId="278" applyNumberFormat="1" applyFont="1" applyFill="1" applyBorder="1" applyAlignment="1" applyProtection="1">
      <alignment horizontal="center" vertical="center"/>
      <protection locked="0"/>
    </xf>
    <xf numFmtId="186" fontId="8" fillId="13" borderId="43" xfId="278" applyNumberFormat="1" applyFont="1" applyFill="1" applyBorder="1" applyAlignment="1" applyProtection="1">
      <alignment horizontal="right" vertical="center"/>
      <protection locked="0"/>
    </xf>
    <xf numFmtId="0" fontId="9" fillId="15" borderId="20" xfId="278" applyFont="1" applyFill="1" applyBorder="1" applyAlignment="1">
      <alignment horizontal="center" vertical="center"/>
    </xf>
    <xf numFmtId="0" fontId="9" fillId="15" borderId="21" xfId="278" applyFont="1" applyFill="1" applyBorder="1" applyAlignment="1">
      <alignment horizontal="center" vertical="center" wrapText="1"/>
    </xf>
    <xf numFmtId="168" fontId="9" fillId="8" borderId="24" xfId="326" applyFont="1" applyFill="1" applyBorder="1" applyProtection="1"/>
    <xf numFmtId="0" fontId="22" fillId="8" borderId="51" xfId="278" applyFont="1" applyFill="1" applyBorder="1" applyAlignment="1"/>
    <xf numFmtId="0" fontId="22" fillId="8" borderId="52" xfId="278" applyFont="1" applyFill="1" applyBorder="1" applyAlignment="1"/>
    <xf numFmtId="0" fontId="22" fillId="8" borderId="29" xfId="278" applyFont="1" applyFill="1" applyBorder="1" applyAlignment="1"/>
    <xf numFmtId="0" fontId="22" fillId="8" borderId="30" xfId="278" applyFont="1" applyFill="1" applyBorder="1" applyAlignment="1"/>
    <xf numFmtId="168" fontId="9" fillId="8" borderId="30" xfId="326" applyFont="1" applyFill="1" applyBorder="1" applyProtection="1"/>
    <xf numFmtId="194" fontId="65" fillId="13" borderId="34" xfId="278" applyNumberFormat="1" applyFont="1" applyFill="1" applyBorder="1" applyAlignment="1">
      <alignment horizontal="center" vertical="center" wrapText="1"/>
    </xf>
    <xf numFmtId="0" fontId="8" fillId="0" borderId="47" xfId="278" applyFont="1" applyBorder="1" applyProtection="1">
      <protection locked="0"/>
    </xf>
    <xf numFmtId="0" fontId="9" fillId="0" borderId="19" xfId="278" applyFont="1" applyBorder="1" applyProtection="1">
      <protection locked="0"/>
    </xf>
    <xf numFmtId="0" fontId="8" fillId="0" borderId="20" xfId="278" applyFont="1" applyBorder="1" applyProtection="1">
      <protection locked="0"/>
    </xf>
    <xf numFmtId="0" fontId="8" fillId="0" borderId="37" xfId="278" applyFont="1" applyBorder="1" applyProtection="1">
      <protection locked="0"/>
    </xf>
    <xf numFmtId="0" fontId="8" fillId="0" borderId="23" xfId="278" applyFont="1" applyBorder="1" applyAlignment="1" applyProtection="1">
      <protection locked="0"/>
    </xf>
    <xf numFmtId="0" fontId="8" fillId="0" borderId="24" xfId="278" applyFont="1" applyBorder="1" applyAlignment="1" applyProtection="1">
      <protection locked="0"/>
    </xf>
    <xf numFmtId="0" fontId="8" fillId="0" borderId="56" xfId="278" applyFont="1" applyBorder="1" applyAlignment="1" applyProtection="1">
      <protection locked="0"/>
    </xf>
    <xf numFmtId="0" fontId="8" fillId="0" borderId="29" xfId="278" applyFont="1" applyBorder="1" applyAlignment="1" applyProtection="1">
      <protection locked="0"/>
    </xf>
    <xf numFmtId="0" fontId="8" fillId="0" borderId="30" xfId="278" applyFont="1" applyBorder="1" applyAlignment="1" applyProtection="1">
      <protection locked="0"/>
    </xf>
    <xf numFmtId="0" fontId="8" fillId="0" borderId="39" xfId="278" applyFont="1" applyBorder="1" applyAlignment="1" applyProtection="1">
      <protection locked="0"/>
    </xf>
    <xf numFmtId="0" fontId="8" fillId="0" borderId="3" xfId="278" applyFont="1" applyBorder="1" applyAlignment="1"/>
    <xf numFmtId="0" fontId="8" fillId="0" borderId="0" xfId="278" applyFont="1" applyBorder="1" applyAlignment="1"/>
    <xf numFmtId="0" fontId="8" fillId="0" borderId="4" xfId="278" applyFont="1" applyBorder="1" applyAlignment="1"/>
    <xf numFmtId="0" fontId="8" fillId="0" borderId="0" xfId="278" applyFont="1" applyBorder="1" applyAlignment="1">
      <alignment horizontal="center"/>
    </xf>
    <xf numFmtId="0" fontId="8" fillId="0" borderId="4" xfId="278" applyFont="1" applyBorder="1" applyAlignment="1">
      <alignment horizontal="center"/>
    </xf>
    <xf numFmtId="0" fontId="9" fillId="0" borderId="3" xfId="278" applyFont="1" applyBorder="1" applyAlignment="1">
      <alignment horizontal="justify" vertical="center" wrapText="1"/>
    </xf>
    <xf numFmtId="0" fontId="9" fillId="0" borderId="0" xfId="278" applyFont="1" applyBorder="1" applyAlignment="1">
      <alignment horizontal="justify" vertical="center" wrapText="1"/>
    </xf>
    <xf numFmtId="0" fontId="9" fillId="0" borderId="4" xfId="278" applyFont="1" applyBorder="1" applyAlignment="1">
      <alignment horizontal="justify" vertical="center" wrapText="1"/>
    </xf>
    <xf numFmtId="0" fontId="9" fillId="0" borderId="3" xfId="278" applyFont="1" applyBorder="1" applyAlignment="1" applyProtection="1">
      <alignment horizontal="justify" vertical="center" wrapText="1"/>
      <protection locked="0"/>
    </xf>
    <xf numFmtId="0" fontId="9" fillId="0" borderId="0" xfId="278" applyFont="1" applyBorder="1" applyAlignment="1" applyProtection="1">
      <alignment horizontal="justify" vertical="center" wrapText="1"/>
      <protection locked="0"/>
    </xf>
    <xf numFmtId="0" fontId="9" fillId="0" borderId="4" xfId="278" applyFont="1" applyBorder="1" applyAlignment="1" applyProtection="1">
      <alignment horizontal="justify" vertical="center" wrapText="1"/>
      <protection locked="0"/>
    </xf>
    <xf numFmtId="0" fontId="9" fillId="0" borderId="3" xfId="278" applyFont="1" applyBorder="1" applyAlignment="1" applyProtection="1">
      <alignment horizontal="left"/>
      <protection locked="0"/>
    </xf>
    <xf numFmtId="0" fontId="8" fillId="0" borderId="0" xfId="278" applyFont="1" applyBorder="1" applyAlignment="1" applyProtection="1">
      <alignment horizontal="center"/>
      <protection locked="0"/>
    </xf>
    <xf numFmtId="0" fontId="8" fillId="0" borderId="4" xfId="278" applyFont="1" applyBorder="1" applyAlignment="1" applyProtection="1">
      <alignment horizontal="center"/>
      <protection locked="0"/>
    </xf>
    <xf numFmtId="0" fontId="8" fillId="0" borderId="52" xfId="278" applyFont="1" applyBorder="1" applyProtection="1">
      <protection locked="0"/>
    </xf>
    <xf numFmtId="0" fontId="8" fillId="0" borderId="0" xfId="278" applyFont="1" applyBorder="1" applyAlignment="1" applyProtection="1">
      <alignment horizontal="left"/>
      <protection locked="0"/>
    </xf>
    <xf numFmtId="0" fontId="8" fillId="0" borderId="3" xfId="278" applyFont="1" applyBorder="1" applyAlignment="1" applyProtection="1">
      <alignment horizontal="left"/>
      <protection locked="0"/>
    </xf>
    <xf numFmtId="0" fontId="8" fillId="0" borderId="16" xfId="278" applyFont="1" applyBorder="1" applyAlignment="1" applyProtection="1">
      <alignment horizontal="left"/>
      <protection locked="0"/>
    </xf>
    <xf numFmtId="0" fontId="8" fillId="0" borderId="17" xfId="278" applyFont="1" applyBorder="1" applyAlignment="1" applyProtection="1">
      <alignment horizontal="left"/>
      <protection locked="0"/>
    </xf>
    <xf numFmtId="0" fontId="8" fillId="0" borderId="17" xfId="278" applyFont="1" applyBorder="1" applyProtection="1">
      <protection locked="0"/>
    </xf>
    <xf numFmtId="0" fontId="8" fillId="0" borderId="17" xfId="278" applyFont="1" applyBorder="1" applyAlignment="1" applyProtection="1">
      <protection locked="0"/>
    </xf>
    <xf numFmtId="0" fontId="8" fillId="0" borderId="18" xfId="278" applyFont="1" applyBorder="1" applyAlignment="1" applyProtection="1">
      <protection locked="0"/>
    </xf>
    <xf numFmtId="4" fontId="22" fillId="8" borderId="43" xfId="278" applyNumberFormat="1" applyFont="1" applyFill="1" applyBorder="1" applyAlignment="1" applyProtection="1">
      <alignment horizontal="center" vertical="center" wrapText="1"/>
      <protection locked="0"/>
    </xf>
    <xf numFmtId="0" fontId="24" fillId="0" borderId="3" xfId="252" applyFont="1" applyBorder="1" applyAlignment="1">
      <alignment vertical="center"/>
    </xf>
    <xf numFmtId="0" fontId="24" fillId="2" borderId="13" xfId="252" applyFont="1" applyFill="1" applyBorder="1" applyAlignment="1">
      <alignment vertical="center"/>
    </xf>
    <xf numFmtId="0" fontId="24" fillId="2" borderId="14" xfId="252" applyFont="1" applyFill="1" applyBorder="1" applyAlignment="1">
      <alignment vertical="center"/>
    </xf>
    <xf numFmtId="0" fontId="26" fillId="2" borderId="3" xfId="252" applyFont="1" applyFill="1" applyBorder="1" applyAlignment="1">
      <alignment vertical="center"/>
    </xf>
    <xf numFmtId="0" fontId="26" fillId="2" borderId="0" xfId="252" applyFont="1" applyFill="1" applyAlignment="1">
      <alignment vertical="center"/>
    </xf>
    <xf numFmtId="0" fontId="24" fillId="0" borderId="0" xfId="252" applyFont="1" applyAlignment="1">
      <alignment vertical="center"/>
    </xf>
    <xf numFmtId="0" fontId="24" fillId="2" borderId="0" xfId="252" applyFont="1" applyFill="1" applyAlignment="1">
      <alignment vertical="center"/>
    </xf>
    <xf numFmtId="0" fontId="27" fillId="2" borderId="0" xfId="252" applyFont="1" applyFill="1" applyAlignment="1">
      <alignment vertical="center"/>
    </xf>
    <xf numFmtId="0" fontId="43" fillId="0" borderId="0" xfId="252" applyFont="1" applyAlignment="1">
      <alignment vertical="center"/>
    </xf>
    <xf numFmtId="0" fontId="42" fillId="0" borderId="0" xfId="252" applyFont="1" applyAlignment="1">
      <alignment vertical="center"/>
    </xf>
    <xf numFmtId="176" fontId="23" fillId="0" borderId="0" xfId="252" applyNumberFormat="1" applyFont="1" applyAlignment="1">
      <alignment vertical="center"/>
    </xf>
    <xf numFmtId="183" fontId="23" fillId="0" borderId="0" xfId="254" applyNumberFormat="1" applyFont="1" applyBorder="1" applyAlignment="1">
      <alignment vertical="center"/>
    </xf>
    <xf numFmtId="0" fontId="47" fillId="4" borderId="71" xfId="268" applyFont="1" applyFill="1" applyBorder="1" applyAlignment="1">
      <alignment horizontal="center" vertical="top" wrapText="1"/>
    </xf>
    <xf numFmtId="0" fontId="48" fillId="4" borderId="72" xfId="268" applyFont="1" applyFill="1" applyBorder="1" applyAlignment="1">
      <alignment horizontal="center" vertical="top" wrapText="1"/>
    </xf>
    <xf numFmtId="0" fontId="48" fillId="4" borderId="73" xfId="268" applyFont="1" applyFill="1" applyBorder="1" applyAlignment="1">
      <alignment horizontal="center" vertical="top" wrapText="1"/>
    </xf>
    <xf numFmtId="0" fontId="26" fillId="2" borderId="0" xfId="252" applyFont="1" applyFill="1" applyAlignment="1">
      <alignment horizontal="center" vertical="center"/>
    </xf>
    <xf numFmtId="0" fontId="24" fillId="0" borderId="0" xfId="252" applyFont="1" applyAlignment="1">
      <alignment horizontal="center" vertical="center"/>
    </xf>
    <xf numFmtId="0" fontId="24" fillId="2" borderId="14" xfId="252" applyFont="1" applyFill="1" applyBorder="1" applyAlignment="1">
      <alignment horizontal="center" vertical="center"/>
    </xf>
    <xf numFmtId="0" fontId="26" fillId="0" borderId="0" xfId="252" applyFont="1" applyAlignment="1">
      <alignment horizontal="center" vertical="center" wrapText="1"/>
    </xf>
    <xf numFmtId="0" fontId="62" fillId="0" borderId="5" xfId="261" applyFont="1" applyBorder="1" applyAlignment="1">
      <alignment horizontal="right" vertical="center" wrapText="1"/>
    </xf>
    <xf numFmtId="0" fontId="62" fillId="0" borderId="1" xfId="261" applyFont="1" applyBorder="1" applyAlignment="1">
      <alignment horizontal="right" vertical="center" wrapText="1"/>
    </xf>
    <xf numFmtId="0" fontId="61" fillId="0" borderId="5" xfId="261" applyFont="1" applyBorder="1" applyAlignment="1">
      <alignment horizontal="right" vertical="center" wrapText="1"/>
    </xf>
    <xf numFmtId="0" fontId="61" fillId="0" borderId="1" xfId="261" applyFont="1" applyBorder="1" applyAlignment="1">
      <alignment horizontal="right" vertical="center" wrapText="1"/>
    </xf>
    <xf numFmtId="0" fontId="26" fillId="2" borderId="3" xfId="252" applyFont="1" applyFill="1" applyBorder="1" applyAlignment="1">
      <alignment horizontal="center" vertical="center"/>
    </xf>
    <xf numFmtId="0" fontId="27" fillId="2" borderId="0" xfId="252" applyFont="1" applyFill="1" applyAlignment="1">
      <alignment vertical="center"/>
    </xf>
    <xf numFmtId="0" fontId="27" fillId="2" borderId="4" xfId="252" applyFont="1" applyFill="1" applyBorder="1" applyAlignment="1">
      <alignment vertical="center"/>
    </xf>
    <xf numFmtId="183" fontId="24" fillId="0" borderId="61" xfId="254" applyNumberFormat="1" applyFont="1" applyBorder="1" applyAlignment="1">
      <alignment horizontal="center" vertical="center" wrapText="1"/>
    </xf>
    <xf numFmtId="183" fontId="24" fillId="0" borderId="54" xfId="254" applyNumberFormat="1" applyFont="1" applyBorder="1" applyAlignment="1">
      <alignment horizontal="center" vertical="center" wrapText="1"/>
    </xf>
    <xf numFmtId="183" fontId="24" fillId="0" borderId="59" xfId="252" applyNumberFormat="1" applyFont="1" applyBorder="1" applyAlignment="1">
      <alignment horizontal="center" vertical="center"/>
    </xf>
    <xf numFmtId="183" fontId="25" fillId="0" borderId="2" xfId="252" applyNumberFormat="1" applyFont="1" applyBorder="1" applyAlignment="1">
      <alignment horizontal="center" vertical="center"/>
    </xf>
    <xf numFmtId="183" fontId="25" fillId="0" borderId="43" xfId="252" applyNumberFormat="1" applyFont="1" applyBorder="1" applyAlignment="1">
      <alignment horizontal="center" vertical="center"/>
    </xf>
    <xf numFmtId="0" fontId="24" fillId="0" borderId="61" xfId="252" applyFont="1" applyBorder="1" applyAlignment="1">
      <alignment horizontal="center" vertical="center" wrapText="1"/>
    </xf>
    <xf numFmtId="0" fontId="24" fillId="0" borderId="54" xfId="252" applyFont="1" applyBorder="1" applyAlignment="1">
      <alignment horizontal="center" vertical="center" wrapText="1"/>
    </xf>
    <xf numFmtId="0" fontId="24" fillId="0" borderId="60" xfId="252" applyFont="1" applyBorder="1" applyAlignment="1">
      <alignment horizontal="center" vertical="center" wrapText="1"/>
    </xf>
    <xf numFmtId="0" fontId="25" fillId="0" borderId="60" xfId="252" applyFont="1" applyBorder="1" applyAlignment="1">
      <alignment horizontal="center" vertical="center" wrapText="1"/>
    </xf>
    <xf numFmtId="0" fontId="25" fillId="0" borderId="38" xfId="252" applyFont="1" applyBorder="1" applyAlignment="1">
      <alignment horizontal="center" vertical="center" wrapText="1"/>
    </xf>
    <xf numFmtId="0" fontId="25" fillId="0" borderId="61" xfId="252" applyFont="1" applyBorder="1" applyAlignment="1">
      <alignment horizontal="center" vertical="center" wrapText="1"/>
    </xf>
    <xf numFmtId="0" fontId="25" fillId="0" borderId="54" xfId="252" applyFont="1" applyBorder="1" applyAlignment="1">
      <alignment horizontal="center" vertical="center" wrapText="1"/>
    </xf>
    <xf numFmtId="0" fontId="24" fillId="0" borderId="42" xfId="252" applyFont="1" applyBorder="1" applyAlignment="1">
      <alignment horizontal="center" vertical="center" wrapText="1"/>
    </xf>
    <xf numFmtId="0" fontId="24" fillId="0" borderId="58" xfId="252" applyFont="1" applyBorder="1" applyAlignment="1">
      <alignment horizontal="center" vertical="center" wrapText="1"/>
    </xf>
    <xf numFmtId="0" fontId="24" fillId="0" borderId="6" xfId="252" applyFont="1" applyBorder="1" applyAlignment="1">
      <alignment horizontal="center" vertical="center"/>
    </xf>
    <xf numFmtId="0" fontId="24" fillId="0" borderId="1" xfId="252" applyFont="1" applyBorder="1" applyAlignment="1">
      <alignment horizontal="center" vertical="center"/>
    </xf>
    <xf numFmtId="0" fontId="24" fillId="0" borderId="12" xfId="252" applyFont="1" applyBorder="1" applyAlignment="1">
      <alignment horizontal="center" vertical="center"/>
    </xf>
    <xf numFmtId="176" fontId="24" fillId="0" borderId="61" xfId="252" applyNumberFormat="1" applyFont="1" applyBorder="1" applyAlignment="1">
      <alignment horizontal="center" vertical="center" wrapText="1"/>
    </xf>
    <xf numFmtId="176" fontId="24" fillId="0" borderId="54" xfId="252" applyNumberFormat="1" applyFont="1" applyBorder="1" applyAlignment="1">
      <alignment horizontal="center" vertical="center" wrapText="1"/>
    </xf>
    <xf numFmtId="0" fontId="23" fillId="3" borderId="5" xfId="263" applyFont="1" applyFill="1" applyBorder="1" applyAlignment="1">
      <alignment horizontal="left" vertical="center" wrapText="1"/>
    </xf>
    <xf numFmtId="0" fontId="23" fillId="3" borderId="1" xfId="263" applyFont="1" applyFill="1" applyBorder="1" applyAlignment="1">
      <alignment horizontal="left" vertical="center" wrapText="1"/>
    </xf>
    <xf numFmtId="0" fontId="23" fillId="3" borderId="1" xfId="263" applyFont="1" applyFill="1" applyBorder="1" applyAlignment="1">
      <alignment horizontal="center" vertical="center" wrapText="1"/>
    </xf>
    <xf numFmtId="0" fontId="23" fillId="3" borderId="2" xfId="263" applyFont="1" applyFill="1" applyBorder="1" applyAlignment="1">
      <alignment horizontal="center" vertical="center" wrapText="1"/>
    </xf>
    <xf numFmtId="0" fontId="23" fillId="3" borderId="12" xfId="263" applyFont="1" applyFill="1" applyBorder="1" applyAlignment="1">
      <alignment horizontal="center" vertical="center" wrapText="1"/>
    </xf>
    <xf numFmtId="0" fontId="23" fillId="3" borderId="43" xfId="263" applyFont="1" applyFill="1" applyBorder="1" applyAlignment="1">
      <alignment horizontal="center" vertical="center" wrapText="1"/>
    </xf>
    <xf numFmtId="0" fontId="23" fillId="3" borderId="11" xfId="263" applyFont="1" applyFill="1" applyBorder="1" applyAlignment="1">
      <alignment horizontal="left" vertical="center" wrapText="1"/>
    </xf>
    <xf numFmtId="0" fontId="23" fillId="3" borderId="12" xfId="263" applyFont="1" applyFill="1" applyBorder="1" applyAlignment="1">
      <alignment horizontal="left" vertical="center" wrapText="1"/>
    </xf>
    <xf numFmtId="0" fontId="23" fillId="3" borderId="9" xfId="263" applyFont="1" applyFill="1" applyBorder="1" applyAlignment="1">
      <alignment horizontal="left" vertical="center" wrapText="1"/>
    </xf>
    <xf numFmtId="0" fontId="23" fillId="3" borderId="10" xfId="263" applyFont="1" applyFill="1" applyBorder="1" applyAlignment="1">
      <alignment horizontal="left" vertical="center" wrapText="1"/>
    </xf>
    <xf numFmtId="3" fontId="42" fillId="3" borderId="57" xfId="263" applyNumberFormat="1" applyFont="1" applyFill="1" applyBorder="1" applyAlignment="1">
      <alignment horizontal="center" vertical="center" wrapText="1"/>
    </xf>
    <xf numFmtId="3" fontId="42" fillId="3" borderId="20" xfId="263" applyNumberFormat="1" applyFont="1" applyFill="1" applyBorder="1" applyAlignment="1">
      <alignment horizontal="center" vertical="center" wrapText="1"/>
    </xf>
    <xf numFmtId="3" fontId="42" fillId="3" borderId="21" xfId="263" applyNumberFormat="1" applyFont="1" applyFill="1" applyBorder="1" applyAlignment="1">
      <alignment horizontal="center" vertical="center" wrapText="1"/>
    </xf>
    <xf numFmtId="3" fontId="42" fillId="3" borderId="26" xfId="263" applyNumberFormat="1" applyFont="1" applyFill="1" applyBorder="1" applyAlignment="1">
      <alignment horizontal="center" vertical="center"/>
    </xf>
    <xf numFmtId="3" fontId="42" fillId="3" borderId="25" xfId="263" applyNumberFormat="1" applyFont="1" applyFill="1" applyBorder="1" applyAlignment="1">
      <alignment horizontal="center" vertical="center"/>
    </xf>
    <xf numFmtId="0" fontId="42" fillId="3" borderId="26" xfId="263" applyFont="1" applyFill="1" applyBorder="1" applyAlignment="1">
      <alignment horizontal="center" vertical="center"/>
    </xf>
    <xf numFmtId="0" fontId="42" fillId="3" borderId="25" xfId="263" applyFont="1" applyFill="1" applyBorder="1" applyAlignment="1">
      <alignment horizontal="center" vertical="center"/>
    </xf>
    <xf numFmtId="0" fontId="23" fillId="0" borderId="5" xfId="263" applyFont="1" applyBorder="1" applyAlignment="1">
      <alignment horizontal="left" vertical="center" wrapText="1"/>
    </xf>
    <xf numFmtId="0" fontId="23" fillId="0" borderId="1" xfId="263" applyFont="1" applyBorder="1" applyAlignment="1">
      <alignment horizontal="left" vertical="center" wrapText="1"/>
    </xf>
    <xf numFmtId="0" fontId="23" fillId="0" borderId="5" xfId="267" applyFont="1" applyBorder="1" applyAlignment="1">
      <alignment horizontal="left" vertical="center" wrapText="1"/>
    </xf>
    <xf numFmtId="0" fontId="23" fillId="0" borderId="1" xfId="267" applyFont="1" applyBorder="1" applyAlignment="1">
      <alignment horizontal="left" vertical="center" wrapText="1"/>
    </xf>
    <xf numFmtId="0" fontId="61" fillId="0" borderId="68" xfId="261" applyFont="1" applyBorder="1" applyAlignment="1">
      <alignment horizontal="right" vertical="center" wrapText="1"/>
    </xf>
    <xf numFmtId="0" fontId="61" fillId="0" borderId="28" xfId="261" applyFont="1" applyBorder="1" applyAlignment="1">
      <alignment horizontal="right" vertical="center" wrapText="1"/>
    </xf>
    <xf numFmtId="0" fontId="61" fillId="0" borderId="46" xfId="261" applyFont="1" applyBorder="1" applyAlignment="1">
      <alignment horizontal="left" vertical="center" wrapText="1"/>
    </xf>
    <xf numFmtId="0" fontId="61" fillId="0" borderId="7" xfId="261" applyFont="1" applyBorder="1" applyAlignment="1">
      <alignment horizontal="left" vertical="center" wrapText="1"/>
    </xf>
    <xf numFmtId="0" fontId="61" fillId="0" borderId="69" xfId="261" applyFont="1" applyBorder="1" applyAlignment="1">
      <alignment horizontal="left" vertical="center" wrapText="1"/>
    </xf>
    <xf numFmtId="0" fontId="61" fillId="0" borderId="70" xfId="261" applyFont="1" applyBorder="1" applyAlignment="1">
      <alignment horizontal="left" vertical="center" wrapText="1"/>
    </xf>
    <xf numFmtId="0" fontId="61" fillId="0" borderId="8" xfId="261" applyFont="1" applyBorder="1" applyAlignment="1">
      <alignment horizontal="left" vertical="center" wrapText="1"/>
    </xf>
    <xf numFmtId="0" fontId="29" fillId="0" borderId="23" xfId="0" applyFont="1" applyBorder="1" applyAlignment="1">
      <alignment horizontal="left" vertical="top" wrapText="1"/>
    </xf>
    <xf numFmtId="0" fontId="29" fillId="0" borderId="24" xfId="0" applyFont="1" applyBorder="1" applyAlignment="1">
      <alignment horizontal="left" vertical="top" wrapText="1"/>
    </xf>
    <xf numFmtId="0" fontId="29" fillId="0" borderId="25" xfId="0" applyFont="1" applyBorder="1" applyAlignment="1">
      <alignment horizontal="left" vertical="top" wrapText="1"/>
    </xf>
    <xf numFmtId="186" fontId="8" fillId="3" borderId="32" xfId="325" applyNumberFormat="1" applyFont="1" applyFill="1" applyBorder="1" applyAlignment="1" applyProtection="1">
      <alignment horizontal="center" vertical="center"/>
    </xf>
    <xf numFmtId="186" fontId="8" fillId="3" borderId="30" xfId="325" applyNumberFormat="1" applyFont="1" applyFill="1" applyBorder="1" applyAlignment="1" applyProtection="1">
      <alignment horizontal="center" vertical="center"/>
    </xf>
    <xf numFmtId="186" fontId="8" fillId="3" borderId="39" xfId="325" applyNumberFormat="1" applyFont="1" applyFill="1" applyBorder="1" applyAlignment="1" applyProtection="1">
      <alignment horizontal="center" vertical="center"/>
    </xf>
    <xf numFmtId="0" fontId="9" fillId="13" borderId="46" xfId="268" applyFont="1" applyFill="1" applyBorder="1" applyAlignment="1">
      <alignment horizontal="right" vertical="center"/>
    </xf>
    <xf numFmtId="0" fontId="9" fillId="13" borderId="7" xfId="268" applyFont="1" applyFill="1" applyBorder="1" applyAlignment="1">
      <alignment horizontal="right" vertical="center"/>
    </xf>
    <xf numFmtId="0" fontId="9" fillId="13" borderId="8" xfId="268" applyFont="1" applyFill="1" applyBorder="1" applyAlignment="1">
      <alignment horizontal="right" vertical="center"/>
    </xf>
    <xf numFmtId="0" fontId="9" fillId="15" borderId="46" xfId="268" applyFont="1" applyFill="1" applyBorder="1" applyAlignment="1">
      <alignment horizontal="right" vertical="center" wrapText="1"/>
    </xf>
    <xf numFmtId="0" fontId="9" fillId="15" borderId="7" xfId="268" applyFont="1" applyFill="1" applyBorder="1" applyAlignment="1">
      <alignment horizontal="right" vertical="center" wrapText="1"/>
    </xf>
    <xf numFmtId="0" fontId="9" fillId="15" borderId="8" xfId="268" applyFont="1" applyFill="1" applyBorder="1" applyAlignment="1">
      <alignment horizontal="right" vertical="center" wrapText="1"/>
    </xf>
    <xf numFmtId="0" fontId="8" fillId="0" borderId="3" xfId="268" applyFont="1" applyBorder="1" applyAlignment="1">
      <alignment horizontal="justify" vertical="center"/>
    </xf>
    <xf numFmtId="0" fontId="8" fillId="0" borderId="0" xfId="268" applyFont="1" applyBorder="1" applyAlignment="1">
      <alignment horizontal="justify" vertical="center"/>
    </xf>
    <xf numFmtId="0" fontId="8" fillId="0" borderId="4" xfId="268" applyFont="1" applyBorder="1" applyAlignment="1">
      <alignment horizontal="justify" vertical="center"/>
    </xf>
    <xf numFmtId="0" fontId="9" fillId="0" borderId="3" xfId="268" applyFont="1" applyBorder="1" applyAlignment="1">
      <alignment horizontal="left" wrapText="1"/>
    </xf>
    <xf numFmtId="0" fontId="9" fillId="0" borderId="0" xfId="268" applyFont="1" applyBorder="1" applyAlignment="1">
      <alignment horizontal="left" wrapText="1"/>
    </xf>
    <xf numFmtId="0" fontId="9" fillId="0" borderId="4" xfId="268" applyFont="1" applyBorder="1" applyAlignment="1">
      <alignment horizontal="left" wrapText="1"/>
    </xf>
    <xf numFmtId="0" fontId="22" fillId="15" borderId="23" xfId="268" applyFont="1" applyFill="1" applyBorder="1" applyAlignment="1">
      <alignment horizontal="left" vertical="center"/>
    </xf>
    <xf numFmtId="0" fontId="22" fillId="15" borderId="24" xfId="268" applyFont="1" applyFill="1" applyBorder="1" applyAlignment="1">
      <alignment horizontal="left" vertical="center"/>
    </xf>
    <xf numFmtId="0" fontId="22" fillId="15" borderId="56" xfId="268" applyFont="1" applyFill="1" applyBorder="1" applyAlignment="1">
      <alignment horizontal="left" vertical="center"/>
    </xf>
    <xf numFmtId="0" fontId="22" fillId="15" borderId="19" xfId="268" applyFont="1" applyFill="1" applyBorder="1" applyAlignment="1">
      <alignment horizontal="center" vertical="center"/>
    </xf>
    <xf numFmtId="0" fontId="22" fillId="15" borderId="20" xfId="268" applyFont="1" applyFill="1" applyBorder="1" applyAlignment="1">
      <alignment horizontal="center" vertical="center"/>
    </xf>
    <xf numFmtId="0" fontId="9" fillId="15" borderId="20" xfId="268" applyFont="1" applyFill="1" applyBorder="1" applyAlignment="1">
      <alignment horizontal="center" vertical="center"/>
    </xf>
    <xf numFmtId="0" fontId="9" fillId="15" borderId="21" xfId="268" applyFont="1" applyFill="1" applyBorder="1" applyAlignment="1">
      <alignment horizontal="center" vertical="center"/>
    </xf>
    <xf numFmtId="0" fontId="22" fillId="15" borderId="57" xfId="268" applyFont="1" applyFill="1" applyBorder="1" applyAlignment="1">
      <alignment horizontal="center" vertical="center" wrapText="1"/>
    </xf>
    <xf numFmtId="0" fontId="22" fillId="15" borderId="20" xfId="268" applyFont="1" applyFill="1" applyBorder="1" applyAlignment="1">
      <alignment horizontal="center" vertical="center" wrapText="1"/>
    </xf>
    <xf numFmtId="0" fontId="22" fillId="15" borderId="37" xfId="268" applyFont="1" applyFill="1" applyBorder="1" applyAlignment="1">
      <alignment horizontal="center" vertical="center" wrapText="1"/>
    </xf>
    <xf numFmtId="0" fontId="22" fillId="8" borderId="23" xfId="268" applyFont="1" applyFill="1" applyBorder="1" applyAlignment="1"/>
    <xf numFmtId="0" fontId="22" fillId="8" borderId="24" xfId="268" applyFont="1" applyFill="1" applyBorder="1" applyAlignment="1"/>
    <xf numFmtId="186" fontId="8" fillId="3" borderId="26" xfId="325" applyNumberFormat="1" applyFont="1" applyFill="1" applyBorder="1" applyAlignment="1" applyProtection="1">
      <alignment horizontal="center" vertical="center"/>
    </xf>
    <xf numFmtId="186" fontId="8" fillId="3" borderId="24" xfId="325" applyNumberFormat="1" applyFont="1" applyFill="1" applyBorder="1" applyAlignment="1" applyProtection="1">
      <alignment horizontal="center" vertical="center"/>
    </xf>
    <xf numFmtId="186" fontId="8" fillId="3" borderId="56" xfId="325" applyNumberFormat="1" applyFont="1" applyFill="1" applyBorder="1" applyAlignment="1" applyProtection="1">
      <alignment horizontal="center" vertical="center"/>
    </xf>
    <xf numFmtId="0" fontId="8" fillId="0" borderId="26" xfId="268" applyFont="1" applyBorder="1" applyAlignment="1" applyProtection="1">
      <alignment horizontal="left" vertical="center" wrapText="1"/>
      <protection locked="0"/>
    </xf>
    <xf numFmtId="0" fontId="8" fillId="0" borderId="24" xfId="268" applyFont="1" applyBorder="1" applyAlignment="1" applyProtection="1">
      <alignment horizontal="left" vertical="center" wrapText="1"/>
      <protection locked="0"/>
    </xf>
    <xf numFmtId="0" fontId="8" fillId="0" borderId="25" xfId="268" applyFont="1" applyBorder="1" applyAlignment="1" applyProtection="1">
      <alignment horizontal="left" vertical="center" wrapText="1"/>
      <protection locked="0"/>
    </xf>
    <xf numFmtId="175" fontId="8" fillId="0" borderId="26" xfId="268" applyNumberFormat="1" applyFont="1" applyBorder="1" applyAlignment="1" applyProtection="1">
      <alignment horizontal="center" vertical="center"/>
      <protection locked="0"/>
    </xf>
    <xf numFmtId="175" fontId="8" fillId="0" borderId="25" xfId="268" applyNumberFormat="1" applyFont="1" applyBorder="1" applyAlignment="1" applyProtection="1">
      <alignment horizontal="center" vertical="center"/>
      <protection locked="0"/>
    </xf>
    <xf numFmtId="0" fontId="8" fillId="13" borderId="32" xfId="268" applyFont="1" applyFill="1" applyBorder="1" applyAlignment="1" applyProtection="1">
      <alignment horizontal="left" vertical="center" wrapText="1"/>
      <protection locked="0"/>
    </xf>
    <xf numFmtId="0" fontId="8" fillId="13" borderId="30" xfId="268" applyFont="1" applyFill="1" applyBorder="1" applyAlignment="1" applyProtection="1">
      <alignment horizontal="left" vertical="center" wrapText="1"/>
      <protection locked="0"/>
    </xf>
    <xf numFmtId="0" fontId="8" fillId="13" borderId="31" xfId="268" applyFont="1" applyFill="1" applyBorder="1" applyAlignment="1" applyProtection="1">
      <alignment horizontal="left" vertical="center" wrapText="1"/>
      <protection locked="0"/>
    </xf>
    <xf numFmtId="175" fontId="8" fillId="13" borderId="32" xfId="268" applyNumberFormat="1" applyFont="1" applyFill="1" applyBorder="1" applyAlignment="1" applyProtection="1">
      <alignment horizontal="center" vertical="center"/>
      <protection locked="0"/>
    </xf>
    <xf numFmtId="175" fontId="8" fillId="13" borderId="31" xfId="268" applyNumberFormat="1" applyFont="1" applyFill="1" applyBorder="1" applyAlignment="1" applyProtection="1">
      <alignment horizontal="center" vertical="center"/>
      <protection locked="0"/>
    </xf>
    <xf numFmtId="0" fontId="9" fillId="13" borderId="46" xfId="268" applyFont="1" applyFill="1" applyBorder="1" applyAlignment="1">
      <alignment horizontal="right"/>
    </xf>
    <xf numFmtId="0" fontId="9" fillId="13" borderId="7" xfId="268" applyFont="1" applyFill="1" applyBorder="1" applyAlignment="1">
      <alignment horizontal="right"/>
    </xf>
    <xf numFmtId="0" fontId="9" fillId="13" borderId="8" xfId="268" applyFont="1" applyFill="1" applyBorder="1" applyAlignment="1">
      <alignment horizontal="right"/>
    </xf>
    <xf numFmtId="0" fontId="9" fillId="15" borderId="46" xfId="268" applyFont="1" applyFill="1" applyBorder="1" applyAlignment="1">
      <alignment horizontal="right"/>
    </xf>
    <xf numFmtId="0" fontId="9" fillId="15" borderId="7" xfId="268" applyFont="1" applyFill="1" applyBorder="1" applyAlignment="1">
      <alignment horizontal="right"/>
    </xf>
    <xf numFmtId="0" fontId="9" fillId="15" borderId="8" xfId="268" applyFont="1" applyFill="1" applyBorder="1" applyAlignment="1">
      <alignment horizontal="right"/>
    </xf>
    <xf numFmtId="175" fontId="8" fillId="3" borderId="26" xfId="268" applyNumberFormat="1" applyFont="1" applyFill="1" applyBorder="1" applyAlignment="1" applyProtection="1">
      <alignment horizontal="center" vertical="center"/>
      <protection locked="0"/>
    </xf>
    <xf numFmtId="175" fontId="8" fillId="3" borderId="25" xfId="268" applyNumberFormat="1" applyFont="1" applyFill="1" applyBorder="1" applyAlignment="1" applyProtection="1">
      <alignment horizontal="center" vertical="center"/>
      <protection locked="0"/>
    </xf>
    <xf numFmtId="0" fontId="71" fillId="3" borderId="29" xfId="268" applyFont="1" applyFill="1" applyBorder="1" applyAlignment="1">
      <alignment horizontal="center" vertical="center"/>
    </xf>
    <xf numFmtId="0" fontId="71" fillId="3" borderId="30" xfId="268" applyFont="1" applyFill="1" applyBorder="1" applyAlignment="1">
      <alignment horizontal="center" vertical="center"/>
    </xf>
    <xf numFmtId="0" fontId="71" fillId="3" borderId="39" xfId="268" applyFont="1" applyFill="1" applyBorder="1" applyAlignment="1">
      <alignment horizontal="center" vertical="center"/>
    </xf>
    <xf numFmtId="0" fontId="22" fillId="15" borderId="10" xfId="268" applyFont="1" applyFill="1" applyBorder="1" applyAlignment="1">
      <alignment horizontal="center" vertical="center" wrapText="1"/>
    </xf>
    <xf numFmtId="0" fontId="8" fillId="0" borderId="42" xfId="268" applyFont="1" applyBorder="1" applyAlignment="1" applyProtection="1">
      <alignment horizontal="left" vertical="center" wrapText="1"/>
      <protection locked="0"/>
    </xf>
    <xf numFmtId="0" fontId="8" fillId="0" borderId="47" xfId="268" applyFont="1" applyBorder="1" applyAlignment="1" applyProtection="1">
      <alignment horizontal="left" vertical="center" wrapText="1"/>
      <protection locked="0"/>
    </xf>
    <xf numFmtId="4" fontId="8" fillId="3" borderId="42" xfId="268" applyNumberFormat="1" applyFont="1" applyFill="1" applyBorder="1" applyAlignment="1" applyProtection="1">
      <alignment horizontal="center" vertical="center"/>
      <protection locked="0"/>
    </xf>
    <xf numFmtId="4" fontId="8" fillId="3" borderId="58" xfId="268" applyNumberFormat="1" applyFont="1" applyFill="1" applyBorder="1" applyAlignment="1" applyProtection="1">
      <alignment horizontal="center" vertical="center"/>
      <protection locked="0"/>
    </xf>
    <xf numFmtId="4" fontId="8" fillId="3" borderId="26" xfId="268" applyNumberFormat="1" applyFont="1" applyFill="1" applyBorder="1" applyAlignment="1" applyProtection="1">
      <alignment horizontal="center" vertical="center"/>
      <protection locked="0"/>
    </xf>
    <xf numFmtId="4" fontId="8" fillId="3" borderId="25" xfId="268" applyNumberFormat="1" applyFont="1" applyFill="1" applyBorder="1" applyAlignment="1" applyProtection="1">
      <alignment horizontal="center" vertical="center"/>
      <protection locked="0"/>
    </xf>
    <xf numFmtId="0" fontId="8" fillId="0" borderId="26" xfId="273" applyBorder="1" applyAlignment="1" applyProtection="1">
      <alignment horizontal="left" vertical="center" wrapText="1"/>
      <protection locked="0"/>
    </xf>
    <xf numFmtId="0" fontId="8" fillId="0" borderId="24" xfId="273" applyBorder="1" applyAlignment="1" applyProtection="1">
      <alignment horizontal="left" vertical="center" wrapText="1"/>
      <protection locked="0"/>
    </xf>
    <xf numFmtId="0" fontId="8" fillId="0" borderId="25" xfId="273" applyBorder="1" applyAlignment="1" applyProtection="1">
      <alignment horizontal="left" vertical="center" wrapText="1"/>
      <protection locked="0"/>
    </xf>
    <xf numFmtId="0" fontId="8" fillId="0" borderId="32" xfId="268" applyFont="1" applyBorder="1" applyAlignment="1" applyProtection="1">
      <alignment horizontal="left" vertical="center" wrapText="1"/>
      <protection locked="0"/>
    </xf>
    <xf numFmtId="0" fontId="8" fillId="0" borderId="30" xfId="268" applyFont="1" applyBorder="1" applyAlignment="1" applyProtection="1">
      <alignment horizontal="left" vertical="center" wrapText="1"/>
      <protection locked="0"/>
    </xf>
    <xf numFmtId="0" fontId="8" fillId="0" borderId="31" xfId="268" applyFont="1" applyBorder="1" applyAlignment="1" applyProtection="1">
      <alignment horizontal="left" vertical="center" wrapText="1"/>
      <protection locked="0"/>
    </xf>
    <xf numFmtId="0" fontId="9" fillId="13" borderId="16" xfId="268" applyFont="1" applyFill="1" applyBorder="1" applyAlignment="1">
      <alignment horizontal="right"/>
    </xf>
    <xf numFmtId="0" fontId="9" fillId="13" borderId="17" xfId="268" applyFont="1" applyFill="1" applyBorder="1" applyAlignment="1">
      <alignment horizontal="right"/>
    </xf>
    <xf numFmtId="0" fontId="9" fillId="13" borderId="18" xfId="268" applyFont="1" applyFill="1" applyBorder="1" applyAlignment="1">
      <alignment horizontal="right"/>
    </xf>
    <xf numFmtId="0" fontId="8" fillId="0" borderId="12" xfId="268" applyFont="1" applyBorder="1" applyAlignment="1" applyProtection="1">
      <alignment horizontal="left" vertical="center" wrapText="1"/>
      <protection locked="0"/>
    </xf>
    <xf numFmtId="186" fontId="8" fillId="0" borderId="32" xfId="275" applyNumberFormat="1" applyFont="1" applyFill="1" applyBorder="1" applyAlignment="1" applyProtection="1">
      <alignment horizontal="right" vertical="center" wrapText="1"/>
      <protection locked="0"/>
    </xf>
    <xf numFmtId="186" fontId="8" fillId="0" borderId="31" xfId="275" applyNumberFormat="1" applyFont="1" applyFill="1" applyBorder="1" applyAlignment="1" applyProtection="1">
      <alignment horizontal="right" vertical="center" wrapText="1"/>
      <protection locked="0"/>
    </xf>
    <xf numFmtId="0" fontId="22" fillId="15" borderId="23" xfId="268" applyFont="1" applyFill="1" applyBorder="1" applyAlignment="1">
      <alignment horizontal="left" vertical="center" wrapText="1"/>
    </xf>
    <xf numFmtId="0" fontId="22" fillId="15" borderId="24" xfId="268" applyFont="1" applyFill="1" applyBorder="1" applyAlignment="1">
      <alignment horizontal="left" vertical="center" wrapText="1"/>
    </xf>
    <xf numFmtId="0" fontId="22" fillId="15" borderId="56" xfId="268" applyFont="1" applyFill="1" applyBorder="1" applyAlignment="1">
      <alignment horizontal="left" vertical="center" wrapText="1"/>
    </xf>
    <xf numFmtId="0" fontId="8" fillId="0" borderId="42" xfId="273" applyBorder="1" applyAlignment="1" applyProtection="1">
      <alignment horizontal="left" vertical="center" wrapText="1"/>
      <protection locked="0"/>
    </xf>
    <xf numFmtId="0" fontId="8" fillId="0" borderId="47" xfId="273" applyBorder="1" applyAlignment="1" applyProtection="1">
      <alignment horizontal="left" vertical="center" wrapText="1"/>
      <protection locked="0"/>
    </xf>
    <xf numFmtId="0" fontId="8" fillId="0" borderId="58" xfId="273" applyBorder="1" applyAlignment="1" applyProtection="1">
      <alignment horizontal="left" vertical="center" wrapText="1"/>
      <protection locked="0"/>
    </xf>
    <xf numFmtId="0" fontId="8" fillId="0" borderId="1" xfId="268" applyFont="1" applyBorder="1" applyAlignment="1" applyProtection="1">
      <alignment horizontal="left" vertical="center" wrapText="1"/>
      <protection locked="0"/>
    </xf>
    <xf numFmtId="186" fontId="8" fillId="0" borderId="26" xfId="275" applyNumberFormat="1" applyFont="1" applyFill="1" applyBorder="1" applyAlignment="1" applyProtection="1">
      <alignment horizontal="right" vertical="center" wrapText="1"/>
      <protection locked="0"/>
    </xf>
    <xf numFmtId="186" fontId="8" fillId="0" borderId="25" xfId="275" applyNumberFormat="1" applyFont="1" applyFill="1" applyBorder="1" applyAlignment="1" applyProtection="1">
      <alignment horizontal="right" vertical="center" wrapText="1"/>
      <protection locked="0"/>
    </xf>
    <xf numFmtId="0" fontId="8" fillId="0" borderId="6" xfId="268" applyFont="1" applyBorder="1" applyAlignment="1" applyProtection="1">
      <alignment horizontal="left" vertical="center" wrapText="1"/>
      <protection locked="0"/>
    </xf>
    <xf numFmtId="186" fontId="8" fillId="0" borderId="42" xfId="275" applyNumberFormat="1" applyFont="1" applyFill="1" applyBorder="1" applyAlignment="1" applyProtection="1">
      <alignment horizontal="right" vertical="center" wrapText="1"/>
      <protection locked="0"/>
    </xf>
    <xf numFmtId="186" fontId="8" fillId="0" borderId="58" xfId="275" applyNumberFormat="1" applyFont="1" applyFill="1" applyBorder="1" applyAlignment="1" applyProtection="1">
      <alignment horizontal="right" vertical="center" wrapText="1"/>
      <protection locked="0"/>
    </xf>
    <xf numFmtId="192" fontId="8" fillId="0" borderId="1" xfId="268" applyNumberFormat="1" applyFont="1" applyBorder="1" applyAlignment="1" applyProtection="1">
      <alignment horizontal="center" vertical="center" wrapText="1"/>
      <protection locked="0"/>
    </xf>
    <xf numFmtId="0" fontId="8" fillId="0" borderId="12" xfId="273" applyBorder="1" applyAlignment="1" applyProtection="1">
      <alignment horizontal="left" vertical="center" wrapText="1"/>
      <protection locked="0"/>
    </xf>
    <xf numFmtId="10" fontId="8" fillId="0" borderId="12" xfId="281" applyNumberFormat="1" applyFont="1" applyFill="1" applyBorder="1" applyAlignment="1" applyProtection="1">
      <alignment horizontal="center" vertical="center"/>
      <protection locked="0"/>
    </xf>
    <xf numFmtId="192" fontId="8" fillId="0" borderId="6" xfId="268" applyNumberFormat="1" applyFont="1" applyBorder="1" applyAlignment="1" applyProtection="1">
      <alignment horizontal="center" vertical="center" wrapText="1"/>
      <protection locked="0"/>
    </xf>
    <xf numFmtId="0" fontId="22" fillId="8" borderId="51" xfId="268" applyFont="1" applyFill="1" applyBorder="1" applyAlignment="1">
      <alignment horizontal="center"/>
    </xf>
    <xf numFmtId="0" fontId="22" fillId="8" borderId="52" xfId="268" applyFont="1" applyFill="1" applyBorder="1" applyAlignment="1">
      <alignment horizontal="center"/>
    </xf>
    <xf numFmtId="0" fontId="22" fillId="8" borderId="53" xfId="268" applyFont="1" applyFill="1" applyBorder="1" applyAlignment="1">
      <alignment horizontal="center"/>
    </xf>
    <xf numFmtId="0" fontId="8" fillId="0" borderId="6" xfId="278" applyFont="1" applyBorder="1" applyAlignment="1" applyProtection="1">
      <alignment horizontal="left" vertical="center" wrapText="1"/>
      <protection locked="0"/>
    </xf>
    <xf numFmtId="0" fontId="22" fillId="14" borderId="88" xfId="268" applyFont="1" applyFill="1" applyBorder="1" applyAlignment="1">
      <alignment horizontal="center" vertical="center" wrapText="1"/>
    </xf>
    <xf numFmtId="0" fontId="22" fillId="14" borderId="89" xfId="268" applyFont="1" applyFill="1" applyBorder="1" applyAlignment="1">
      <alignment horizontal="center" vertical="center" wrapText="1"/>
    </xf>
    <xf numFmtId="0" fontId="22" fillId="14" borderId="90" xfId="268" applyFont="1" applyFill="1" applyBorder="1" applyAlignment="1">
      <alignment horizontal="center" vertical="center" wrapText="1"/>
    </xf>
    <xf numFmtId="0" fontId="22" fillId="14" borderId="10" xfId="268" applyFont="1" applyFill="1" applyBorder="1" applyAlignment="1">
      <alignment horizontal="center" vertical="center" wrapText="1"/>
    </xf>
    <xf numFmtId="0" fontId="22" fillId="15" borderId="10" xfId="268" applyFont="1" applyFill="1" applyBorder="1" applyAlignment="1">
      <alignment horizontal="center" vertical="center"/>
    </xf>
    <xf numFmtId="0" fontId="22" fillId="8" borderId="12" xfId="268" applyFont="1" applyFill="1" applyBorder="1" applyAlignment="1">
      <alignment horizontal="center" vertical="center" wrapText="1"/>
    </xf>
    <xf numFmtId="0" fontId="67" fillId="3" borderId="3" xfId="324" applyFont="1" applyFill="1" applyBorder="1" applyAlignment="1" applyProtection="1">
      <alignment horizontal="left" vertical="center"/>
      <protection locked="0"/>
    </xf>
    <xf numFmtId="0" fontId="67" fillId="3" borderId="0" xfId="324" applyFont="1" applyFill="1" applyAlignment="1" applyProtection="1">
      <alignment horizontal="left" vertical="center"/>
      <protection locked="0"/>
    </xf>
    <xf numFmtId="0" fontId="9" fillId="3" borderId="3" xfId="324" applyFont="1" applyFill="1" applyBorder="1" applyAlignment="1" applyProtection="1">
      <alignment horizontal="left" vertical="center"/>
      <protection locked="0"/>
    </xf>
    <xf numFmtId="0" fontId="9" fillId="3" borderId="0" xfId="324" applyFont="1" applyFill="1" applyAlignment="1" applyProtection="1">
      <alignment horizontal="left" vertical="center"/>
      <protection locked="0"/>
    </xf>
    <xf numFmtId="0" fontId="9" fillId="3" borderId="0" xfId="324" applyFont="1" applyFill="1" applyAlignment="1" applyProtection="1">
      <alignment horizontal="center" vertical="center"/>
      <protection locked="0"/>
    </xf>
    <xf numFmtId="0" fontId="8" fillId="3" borderId="47" xfId="324" applyFont="1" applyFill="1" applyBorder="1" applyAlignment="1" applyProtection="1">
      <alignment horizontal="center"/>
      <protection locked="0"/>
    </xf>
    <xf numFmtId="0" fontId="8" fillId="3" borderId="17" xfId="324" applyFont="1" applyFill="1" applyBorder="1" applyAlignment="1" applyProtection="1">
      <alignment horizontal="center"/>
      <protection locked="0"/>
    </xf>
    <xf numFmtId="0" fontId="8" fillId="3" borderId="18" xfId="324" applyFont="1" applyFill="1" applyBorder="1" applyAlignment="1" applyProtection="1">
      <alignment horizontal="center"/>
      <protection locked="0"/>
    </xf>
    <xf numFmtId="0" fontId="64" fillId="8" borderId="68" xfId="206" applyFont="1" applyFill="1" applyBorder="1" applyAlignment="1">
      <alignment horizontal="center" vertical="center"/>
    </xf>
    <xf numFmtId="0" fontId="64" fillId="8" borderId="38" xfId="206" applyFont="1" applyFill="1" applyBorder="1" applyAlignment="1">
      <alignment horizontal="center" vertical="center"/>
    </xf>
    <xf numFmtId="0" fontId="64" fillId="8" borderId="28" xfId="206" applyFont="1" applyFill="1" applyBorder="1" applyAlignment="1">
      <alignment horizontal="center" vertical="center"/>
    </xf>
    <xf numFmtId="0" fontId="64" fillId="8" borderId="54" xfId="206" applyFont="1" applyFill="1" applyBorder="1" applyAlignment="1">
      <alignment horizontal="center" vertical="center"/>
    </xf>
    <xf numFmtId="0" fontId="9" fillId="8" borderId="17" xfId="324" applyFont="1" applyFill="1" applyBorder="1" applyAlignment="1">
      <alignment horizontal="center"/>
    </xf>
    <xf numFmtId="0" fontId="9" fillId="8" borderId="18" xfId="324" applyFont="1" applyFill="1" applyBorder="1" applyAlignment="1">
      <alignment horizontal="center"/>
    </xf>
    <xf numFmtId="0" fontId="9" fillId="3" borderId="14" xfId="324" applyFont="1" applyFill="1" applyBorder="1" applyAlignment="1" applyProtection="1">
      <alignment horizontal="center"/>
      <protection locked="0"/>
    </xf>
    <xf numFmtId="0" fontId="9" fillId="3" borderId="0" xfId="324" applyFont="1" applyFill="1" applyAlignment="1" applyProtection="1">
      <alignment horizontal="center"/>
      <protection locked="0"/>
    </xf>
    <xf numFmtId="0" fontId="9" fillId="3" borderId="0" xfId="324" applyFont="1" applyFill="1" applyAlignment="1" applyProtection="1">
      <alignment horizontal="center" vertical="top"/>
      <protection locked="0"/>
    </xf>
    <xf numFmtId="0" fontId="67" fillId="3" borderId="0" xfId="324" applyFont="1" applyFill="1" applyAlignment="1" applyProtection="1">
      <alignment horizontal="center" vertical="top"/>
      <protection locked="0"/>
    </xf>
    <xf numFmtId="0" fontId="8" fillId="3" borderId="13" xfId="324" applyFont="1" applyFill="1" applyBorder="1" applyAlignment="1">
      <alignment horizontal="center"/>
    </xf>
    <xf numFmtId="0" fontId="8" fillId="3" borderId="3" xfId="324" applyFont="1" applyFill="1" applyBorder="1" applyAlignment="1">
      <alignment horizontal="center"/>
    </xf>
    <xf numFmtId="0" fontId="8" fillId="3" borderId="16" xfId="324" applyFont="1" applyFill="1" applyBorder="1" applyAlignment="1">
      <alignment horizontal="center"/>
    </xf>
    <xf numFmtId="0" fontId="22" fillId="8" borderId="14" xfId="324" applyFont="1" applyFill="1" applyBorder="1" applyAlignment="1">
      <alignment horizontal="center"/>
    </xf>
    <xf numFmtId="0" fontId="22" fillId="8" borderId="15" xfId="324" applyFont="1" applyFill="1" applyBorder="1" applyAlignment="1">
      <alignment horizontal="center"/>
    </xf>
    <xf numFmtId="0" fontId="64" fillId="8" borderId="9" xfId="206" applyFont="1" applyFill="1" applyBorder="1" applyAlignment="1">
      <alignment horizontal="center" vertical="center"/>
    </xf>
    <xf numFmtId="0" fontId="64" fillId="8" borderId="5" xfId="206" applyFont="1" applyFill="1" applyBorder="1" applyAlignment="1">
      <alignment horizontal="center" vertical="center"/>
    </xf>
    <xf numFmtId="0" fontId="64" fillId="8" borderId="63" xfId="206" applyFont="1" applyFill="1" applyBorder="1" applyAlignment="1">
      <alignment horizontal="center" vertical="center"/>
    </xf>
    <xf numFmtId="0" fontId="64" fillId="8" borderId="14" xfId="206" applyFont="1" applyFill="1" applyBorder="1" applyAlignment="1">
      <alignment horizontal="center" vertical="center"/>
    </xf>
    <xf numFmtId="0" fontId="64" fillId="8" borderId="42" xfId="206" applyFont="1" applyFill="1" applyBorder="1" applyAlignment="1">
      <alignment horizontal="center" vertical="center"/>
    </xf>
    <xf numFmtId="0" fontId="64" fillId="8" borderId="47" xfId="206" applyFont="1" applyFill="1" applyBorder="1" applyAlignment="1">
      <alignment horizontal="center" vertical="center"/>
    </xf>
    <xf numFmtId="0" fontId="8" fillId="8" borderId="86" xfId="206" applyFont="1" applyFill="1" applyBorder="1" applyAlignment="1">
      <alignment horizontal="center" vertical="center"/>
    </xf>
    <xf numFmtId="0" fontId="8" fillId="8" borderId="67" xfId="206" applyFont="1" applyFill="1" applyBorder="1" applyAlignment="1">
      <alignment horizontal="center" vertical="center"/>
    </xf>
    <xf numFmtId="0" fontId="8" fillId="8" borderId="55" xfId="206" applyFont="1" applyFill="1" applyBorder="1" applyAlignment="1">
      <alignment horizontal="center" vertical="center"/>
    </xf>
    <xf numFmtId="0" fontId="65" fillId="8" borderId="0" xfId="324" applyFont="1" applyFill="1" applyAlignment="1">
      <alignment horizontal="center"/>
    </xf>
    <xf numFmtId="0" fontId="65" fillId="8" borderId="4" xfId="324" applyFont="1" applyFill="1" applyBorder="1" applyAlignment="1">
      <alignment horizontal="center"/>
    </xf>
    <xf numFmtId="0" fontId="9" fillId="8" borderId="0" xfId="324" applyFont="1" applyFill="1" applyAlignment="1">
      <alignment horizontal="center" vertical="center"/>
    </xf>
    <xf numFmtId="0" fontId="9" fillId="8" borderId="4" xfId="324" applyFont="1" applyFill="1" applyBorder="1" applyAlignment="1">
      <alignment horizontal="center" vertical="center"/>
    </xf>
    <xf numFmtId="0" fontId="64" fillId="8" borderId="87" xfId="324" applyFont="1" applyFill="1" applyBorder="1" applyAlignment="1">
      <alignment horizontal="center" vertical="center"/>
    </xf>
    <xf numFmtId="0" fontId="64" fillId="8" borderId="66" xfId="206" applyFont="1" applyFill="1" applyBorder="1" applyAlignment="1">
      <alignment horizontal="center" vertical="center"/>
    </xf>
    <xf numFmtId="0" fontId="64" fillId="8" borderId="52" xfId="206" applyFont="1" applyFill="1" applyBorder="1" applyAlignment="1">
      <alignment horizontal="center" vertical="center"/>
    </xf>
    <xf numFmtId="0" fontId="8" fillId="0" borderId="1" xfId="278" applyFont="1" applyBorder="1" applyAlignment="1" applyProtection="1">
      <alignment horizontal="left" vertical="center" wrapText="1"/>
      <protection locked="0"/>
    </xf>
    <xf numFmtId="0" fontId="71" fillId="16" borderId="91" xfId="268" applyFont="1" applyFill="1" applyBorder="1" applyAlignment="1">
      <alignment horizontal="center"/>
    </xf>
    <xf numFmtId="0" fontId="71" fillId="16" borderId="47" xfId="268" applyFont="1" applyFill="1" applyBorder="1" applyAlignment="1">
      <alignment horizontal="center"/>
    </xf>
    <xf numFmtId="0" fontId="71" fillId="16" borderId="48" xfId="268" applyFont="1" applyFill="1" applyBorder="1" applyAlignment="1">
      <alignment horizontal="center"/>
    </xf>
    <xf numFmtId="0" fontId="9" fillId="13" borderId="46" xfId="278" applyFont="1" applyFill="1" applyBorder="1" applyAlignment="1">
      <alignment horizontal="right" vertical="center"/>
    </xf>
    <xf numFmtId="0" fontId="9" fillId="13" borderId="7" xfId="278" applyFont="1" applyFill="1" applyBorder="1" applyAlignment="1">
      <alignment horizontal="right" vertical="center"/>
    </xf>
    <xf numFmtId="0" fontId="9" fillId="13" borderId="8" xfId="278" applyFont="1" applyFill="1" applyBorder="1" applyAlignment="1">
      <alignment horizontal="right" vertical="center"/>
    </xf>
    <xf numFmtId="0" fontId="9" fillId="15" borderId="46" xfId="278" applyFont="1" applyFill="1" applyBorder="1" applyAlignment="1">
      <alignment horizontal="right" vertical="center" wrapText="1"/>
    </xf>
    <xf numFmtId="0" fontId="9" fillId="15" borderId="7" xfId="278" applyFont="1" applyFill="1" applyBorder="1" applyAlignment="1">
      <alignment horizontal="right" vertical="center" wrapText="1"/>
    </xf>
    <xf numFmtId="0" fontId="9" fillId="15" borderId="8" xfId="278" applyFont="1" applyFill="1" applyBorder="1" applyAlignment="1">
      <alignment horizontal="right" vertical="center" wrapText="1"/>
    </xf>
    <xf numFmtId="0" fontId="8" fillId="0" borderId="3" xfId="278" applyFont="1" applyBorder="1" applyAlignment="1">
      <alignment horizontal="justify" vertical="center"/>
    </xf>
    <xf numFmtId="0" fontId="8" fillId="0" borderId="0" xfId="278" applyFont="1" applyBorder="1" applyAlignment="1">
      <alignment horizontal="justify" vertical="center"/>
    </xf>
    <xf numFmtId="0" fontId="8" fillId="0" borderId="4" xfId="278" applyFont="1" applyBorder="1" applyAlignment="1">
      <alignment horizontal="justify" vertical="center"/>
    </xf>
    <xf numFmtId="0" fontId="9" fillId="0" borderId="3" xfId="278" applyFont="1" applyBorder="1" applyAlignment="1">
      <alignment horizontal="left" wrapText="1"/>
    </xf>
    <xf numFmtId="0" fontId="9" fillId="0" borderId="0" xfId="278" applyFont="1" applyBorder="1" applyAlignment="1">
      <alignment horizontal="left" wrapText="1"/>
    </xf>
    <xf numFmtId="0" fontId="9" fillId="0" borderId="4" xfId="278" applyFont="1" applyBorder="1" applyAlignment="1">
      <alignment horizontal="left" wrapText="1"/>
    </xf>
    <xf numFmtId="0" fontId="22" fillId="15" borderId="19" xfId="278" applyFont="1" applyFill="1" applyBorder="1" applyAlignment="1">
      <alignment horizontal="center" vertical="center"/>
    </xf>
    <xf numFmtId="0" fontId="22" fillId="15" borderId="20" xfId="278" applyFont="1" applyFill="1" applyBorder="1" applyAlignment="1">
      <alignment horizontal="center" vertical="center"/>
    </xf>
    <xf numFmtId="0" fontId="22" fillId="15" borderId="57" xfId="278" applyFont="1" applyFill="1" applyBorder="1" applyAlignment="1">
      <alignment horizontal="center" vertical="center" wrapText="1"/>
    </xf>
    <xf numFmtId="0" fontId="22" fillId="15" borderId="20" xfId="278" applyFont="1" applyFill="1" applyBorder="1" applyAlignment="1">
      <alignment horizontal="center" vertical="center" wrapText="1"/>
    </xf>
    <xf numFmtId="0" fontId="22" fillId="15" borderId="37" xfId="278" applyFont="1" applyFill="1" applyBorder="1" applyAlignment="1">
      <alignment horizontal="center" vertical="center" wrapText="1"/>
    </xf>
    <xf numFmtId="0" fontId="22" fillId="8" borderId="23" xfId="278" applyFont="1" applyFill="1" applyBorder="1" applyAlignment="1"/>
    <xf numFmtId="0" fontId="22" fillId="8" borderId="24" xfId="278" applyFont="1" applyFill="1" applyBorder="1" applyAlignment="1"/>
    <xf numFmtId="186" fontId="8" fillId="3" borderId="26" xfId="326" applyNumberFormat="1" applyFont="1" applyFill="1" applyBorder="1" applyAlignment="1" applyProtection="1">
      <alignment horizontal="center" vertical="center"/>
    </xf>
    <xf numFmtId="186" fontId="8" fillId="3" borderId="24" xfId="326" applyNumberFormat="1" applyFont="1" applyFill="1" applyBorder="1" applyAlignment="1" applyProtection="1">
      <alignment horizontal="center" vertical="center"/>
    </xf>
    <xf numFmtId="186" fontId="8" fillId="3" borderId="56" xfId="326" applyNumberFormat="1" applyFont="1" applyFill="1" applyBorder="1" applyAlignment="1" applyProtection="1">
      <alignment horizontal="center" vertical="center"/>
    </xf>
    <xf numFmtId="186" fontId="8" fillId="3" borderId="32" xfId="326" applyNumberFormat="1" applyFont="1" applyFill="1" applyBorder="1" applyAlignment="1" applyProtection="1">
      <alignment horizontal="center" vertical="center"/>
    </xf>
    <xf numFmtId="186" fontId="8" fillId="3" borderId="30" xfId="326" applyNumberFormat="1" applyFont="1" applyFill="1" applyBorder="1" applyAlignment="1" applyProtection="1">
      <alignment horizontal="center" vertical="center"/>
    </xf>
    <xf numFmtId="186" fontId="8" fillId="3" borderId="39" xfId="326" applyNumberFormat="1" applyFont="1" applyFill="1" applyBorder="1" applyAlignment="1" applyProtection="1">
      <alignment horizontal="center" vertical="center"/>
    </xf>
    <xf numFmtId="0" fontId="8" fillId="13" borderId="32" xfId="278" applyFont="1" applyFill="1" applyBorder="1" applyAlignment="1" applyProtection="1">
      <alignment horizontal="left" vertical="center" wrapText="1"/>
      <protection locked="0"/>
    </xf>
    <xf numFmtId="0" fontId="8" fillId="13" borderId="30" xfId="278" applyFont="1" applyFill="1" applyBorder="1" applyAlignment="1" applyProtection="1">
      <alignment horizontal="left" vertical="center" wrapText="1"/>
      <protection locked="0"/>
    </xf>
    <xf numFmtId="0" fontId="8" fillId="13" borderId="31" xfId="278" applyFont="1" applyFill="1" applyBorder="1" applyAlignment="1" applyProtection="1">
      <alignment horizontal="left" vertical="center" wrapText="1"/>
      <protection locked="0"/>
    </xf>
    <xf numFmtId="175" fontId="8" fillId="13" borderId="32" xfId="278" applyNumberFormat="1" applyFont="1" applyFill="1" applyBorder="1" applyAlignment="1" applyProtection="1">
      <alignment horizontal="center" vertical="center"/>
      <protection locked="0"/>
    </xf>
    <xf numFmtId="175" fontId="8" fillId="13" borderId="31" xfId="278" applyNumberFormat="1" applyFont="1" applyFill="1" applyBorder="1" applyAlignment="1" applyProtection="1">
      <alignment horizontal="center" vertical="center"/>
      <protection locked="0"/>
    </xf>
    <xf numFmtId="0" fontId="9" fillId="13" borderId="46" xfId="278" applyFont="1" applyFill="1" applyBorder="1" applyAlignment="1">
      <alignment horizontal="right"/>
    </xf>
    <xf numFmtId="0" fontId="9" fillId="13" borderId="7" xfId="278" applyFont="1" applyFill="1" applyBorder="1" applyAlignment="1">
      <alignment horizontal="right"/>
    </xf>
    <xf numFmtId="0" fontId="9" fillId="13" borderId="8" xfId="278" applyFont="1" applyFill="1" applyBorder="1" applyAlignment="1">
      <alignment horizontal="right"/>
    </xf>
    <xf numFmtId="0" fontId="9" fillId="15" borderId="46" xfId="278" applyFont="1" applyFill="1" applyBorder="1" applyAlignment="1">
      <alignment horizontal="right"/>
    </xf>
    <xf numFmtId="0" fontId="9" fillId="15" borderId="7" xfId="278" applyFont="1" applyFill="1" applyBorder="1" applyAlignment="1">
      <alignment horizontal="right"/>
    </xf>
    <xf numFmtId="0" fontId="9" fillId="15" borderId="8" xfId="278" applyFont="1" applyFill="1" applyBorder="1" applyAlignment="1">
      <alignment horizontal="right"/>
    </xf>
    <xf numFmtId="0" fontId="22" fillId="15" borderId="23" xfId="278" applyFont="1" applyFill="1" applyBorder="1" applyAlignment="1">
      <alignment horizontal="left" vertical="center"/>
    </xf>
    <xf numFmtId="0" fontId="22" fillId="15" borderId="24" xfId="278" applyFont="1" applyFill="1" applyBorder="1" applyAlignment="1">
      <alignment horizontal="left" vertical="center"/>
    </xf>
    <xf numFmtId="0" fontId="22" fillId="15" borderId="56" xfId="278" applyFont="1" applyFill="1" applyBorder="1" applyAlignment="1">
      <alignment horizontal="left" vertical="center"/>
    </xf>
    <xf numFmtId="0" fontId="8" fillId="8" borderId="29" xfId="278" applyFont="1" applyFill="1" applyBorder="1" applyAlignment="1">
      <alignment horizontal="center"/>
    </xf>
    <xf numFmtId="0" fontId="8" fillId="8" borderId="30" xfId="278" applyFont="1" applyFill="1" applyBorder="1" applyAlignment="1">
      <alignment horizontal="center"/>
    </xf>
    <xf numFmtId="0" fontId="8" fillId="8" borderId="39" xfId="278" applyFont="1" applyFill="1" applyBorder="1" applyAlignment="1">
      <alignment horizontal="center"/>
    </xf>
    <xf numFmtId="0" fontId="8" fillId="0" borderId="26" xfId="278" applyFont="1" applyBorder="1" applyAlignment="1" applyProtection="1">
      <alignment horizontal="left" vertical="center" wrapText="1"/>
      <protection locked="0"/>
    </xf>
    <xf numFmtId="0" fontId="8" fillId="0" borderId="24" xfId="278" applyFont="1" applyBorder="1" applyAlignment="1" applyProtection="1">
      <alignment horizontal="left" vertical="center" wrapText="1"/>
      <protection locked="0"/>
    </xf>
    <xf numFmtId="0" fontId="8" fillId="0" borderId="25" xfId="278" applyFont="1" applyBorder="1" applyAlignment="1" applyProtection="1">
      <alignment horizontal="left" vertical="center" wrapText="1"/>
      <protection locked="0"/>
    </xf>
    <xf numFmtId="175" fontId="8" fillId="0" borderId="26" xfId="278" applyNumberFormat="1" applyFont="1" applyBorder="1" applyAlignment="1" applyProtection="1">
      <alignment horizontal="center" vertical="center"/>
      <protection locked="0"/>
    </xf>
    <xf numFmtId="175" fontId="8" fillId="0" borderId="25" xfId="278" applyNumberFormat="1" applyFont="1" applyBorder="1" applyAlignment="1" applyProtection="1">
      <alignment horizontal="center" vertical="center"/>
      <protection locked="0"/>
    </xf>
    <xf numFmtId="0" fontId="8" fillId="0" borderId="42" xfId="278" applyFont="1" applyBorder="1" applyAlignment="1" applyProtection="1">
      <alignment horizontal="left" vertical="center" wrapText="1"/>
      <protection locked="0"/>
    </xf>
    <xf numFmtId="0" fontId="8" fillId="0" borderId="47" xfId="278" applyFont="1" applyBorder="1" applyAlignment="1" applyProtection="1">
      <alignment horizontal="left" vertical="center" wrapText="1"/>
      <protection locked="0"/>
    </xf>
    <xf numFmtId="175" fontId="8" fillId="0" borderId="42" xfId="278" applyNumberFormat="1" applyFont="1" applyBorder="1" applyAlignment="1" applyProtection="1">
      <alignment horizontal="center" vertical="center"/>
      <protection locked="0"/>
    </xf>
    <xf numFmtId="175" fontId="8" fillId="0" borderId="58" xfId="278" applyNumberFormat="1" applyFont="1" applyBorder="1" applyAlignment="1" applyProtection="1">
      <alignment horizontal="center" vertical="center"/>
      <protection locked="0"/>
    </xf>
    <xf numFmtId="0" fontId="8" fillId="0" borderId="32" xfId="278" applyFont="1" applyBorder="1" applyAlignment="1" applyProtection="1">
      <alignment horizontal="left" vertical="center" wrapText="1"/>
      <protection locked="0"/>
    </xf>
    <xf numFmtId="0" fontId="8" fillId="0" borderId="30" xfId="278" applyFont="1" applyBorder="1" applyAlignment="1" applyProtection="1">
      <alignment horizontal="left" vertical="center" wrapText="1"/>
      <protection locked="0"/>
    </xf>
    <xf numFmtId="0" fontId="8" fillId="0" borderId="31" xfId="278" applyFont="1" applyBorder="1" applyAlignment="1" applyProtection="1">
      <alignment horizontal="left" vertical="center" wrapText="1"/>
      <protection locked="0"/>
    </xf>
    <xf numFmtId="0" fontId="9" fillId="13" borderId="16" xfId="278" applyFont="1" applyFill="1" applyBorder="1" applyAlignment="1">
      <alignment horizontal="right"/>
    </xf>
    <xf numFmtId="0" fontId="9" fillId="13" borderId="17" xfId="278" applyFont="1" applyFill="1" applyBorder="1" applyAlignment="1">
      <alignment horizontal="right"/>
    </xf>
    <xf numFmtId="0" fontId="9" fillId="13" borderId="18" xfId="278" applyFont="1" applyFill="1" applyBorder="1" applyAlignment="1">
      <alignment horizontal="right"/>
    </xf>
    <xf numFmtId="0" fontId="71" fillId="3" borderId="29" xfId="278" applyFont="1" applyFill="1" applyBorder="1" applyAlignment="1">
      <alignment horizontal="center" vertical="center"/>
    </xf>
    <xf numFmtId="0" fontId="71" fillId="3" borderId="30" xfId="278" applyFont="1" applyFill="1" applyBorder="1" applyAlignment="1">
      <alignment horizontal="center" vertical="center"/>
    </xf>
    <xf numFmtId="0" fontId="71" fillId="3" borderId="39" xfId="278" applyFont="1" applyFill="1" applyBorder="1" applyAlignment="1">
      <alignment horizontal="center" vertical="center"/>
    </xf>
    <xf numFmtId="0" fontId="22" fillId="15" borderId="10" xfId="278" applyFont="1" applyFill="1" applyBorder="1" applyAlignment="1">
      <alignment horizontal="center" vertical="center" wrapText="1"/>
    </xf>
    <xf numFmtId="0" fontId="71" fillId="0" borderId="51" xfId="278" applyFont="1" applyBorder="1" applyAlignment="1">
      <alignment horizontal="center" vertical="center" wrapText="1"/>
    </xf>
    <xf numFmtId="0" fontId="71" fillId="0" borderId="52" xfId="278" applyFont="1" applyBorder="1" applyAlignment="1">
      <alignment horizontal="center" vertical="center" wrapText="1"/>
    </xf>
    <xf numFmtId="0" fontId="71" fillId="0" borderId="53" xfId="278" applyFont="1" applyBorder="1" applyAlignment="1">
      <alignment horizontal="center" vertical="center" wrapText="1"/>
    </xf>
    <xf numFmtId="186" fontId="8" fillId="0" borderId="26" xfId="282" applyNumberFormat="1" applyFont="1" applyFill="1" applyBorder="1" applyAlignment="1" applyProtection="1">
      <alignment horizontal="right" vertical="center" wrapText="1"/>
      <protection locked="0"/>
    </xf>
    <xf numFmtId="186" fontId="8" fillId="0" borderId="25" xfId="282" applyNumberFormat="1" applyFont="1" applyFill="1" applyBorder="1" applyAlignment="1" applyProtection="1">
      <alignment horizontal="right" vertical="center" wrapText="1"/>
      <protection locked="0"/>
    </xf>
    <xf numFmtId="186" fontId="8" fillId="0" borderId="32" xfId="282" applyNumberFormat="1" applyFont="1" applyFill="1" applyBorder="1" applyAlignment="1" applyProtection="1">
      <alignment horizontal="right" vertical="center" wrapText="1"/>
      <protection locked="0"/>
    </xf>
    <xf numFmtId="186" fontId="8" fillId="0" borderId="31" xfId="282" applyNumberFormat="1" applyFont="1" applyFill="1" applyBorder="1" applyAlignment="1" applyProtection="1">
      <alignment horizontal="right" vertical="center" wrapText="1"/>
      <protection locked="0"/>
    </xf>
    <xf numFmtId="0" fontId="22" fillId="15" borderId="23" xfId="278" applyFont="1" applyFill="1" applyBorder="1" applyAlignment="1">
      <alignment horizontal="left" vertical="center" wrapText="1"/>
    </xf>
    <xf numFmtId="0" fontId="22" fillId="15" borderId="24" xfId="278" applyFont="1" applyFill="1" applyBorder="1" applyAlignment="1">
      <alignment horizontal="left" vertical="center" wrapText="1"/>
    </xf>
    <xf numFmtId="0" fontId="22" fillId="15" borderId="56" xfId="278" applyFont="1" applyFill="1" applyBorder="1" applyAlignment="1">
      <alignment horizontal="left" vertical="center" wrapText="1"/>
    </xf>
    <xf numFmtId="186" fontId="8" fillId="3" borderId="26" xfId="282" applyNumberFormat="1" applyFont="1" applyFill="1" applyBorder="1" applyAlignment="1" applyProtection="1">
      <alignment horizontal="right" vertical="center" wrapText="1"/>
      <protection locked="0"/>
    </xf>
    <xf numFmtId="186" fontId="8" fillId="3" borderId="25" xfId="282" applyNumberFormat="1" applyFont="1" applyFill="1" applyBorder="1" applyAlignment="1" applyProtection="1">
      <alignment horizontal="right" vertical="center" wrapText="1"/>
      <protection locked="0"/>
    </xf>
    <xf numFmtId="0" fontId="8" fillId="3" borderId="26" xfId="278" applyFont="1" applyFill="1" applyBorder="1" applyAlignment="1" applyProtection="1">
      <alignment horizontal="left" vertical="center" wrapText="1"/>
      <protection locked="0"/>
    </xf>
    <xf numFmtId="0" fontId="8" fillId="3" borderId="24" xfId="278" applyFont="1" applyFill="1" applyBorder="1" applyAlignment="1" applyProtection="1">
      <alignment horizontal="left" vertical="center" wrapText="1"/>
      <protection locked="0"/>
    </xf>
    <xf numFmtId="0" fontId="8" fillId="3" borderId="25" xfId="278" applyFont="1" applyFill="1" applyBorder="1" applyAlignment="1" applyProtection="1">
      <alignment horizontal="left" vertical="center" wrapText="1"/>
      <protection locked="0"/>
    </xf>
    <xf numFmtId="0" fontId="8" fillId="3" borderId="1" xfId="268" applyFont="1" applyFill="1" applyBorder="1" applyAlignment="1" applyProtection="1">
      <alignment horizontal="left" vertical="center" wrapText="1"/>
      <protection locked="0"/>
    </xf>
    <xf numFmtId="0" fontId="71" fillId="8" borderId="51" xfId="278" applyFont="1" applyFill="1" applyBorder="1" applyAlignment="1">
      <alignment horizontal="center" vertical="center" wrapText="1"/>
    </xf>
    <xf numFmtId="0" fontId="71" fillId="8" borderId="52" xfId="278" applyFont="1" applyFill="1" applyBorder="1" applyAlignment="1">
      <alignment horizontal="center" vertical="center" wrapText="1"/>
    </xf>
    <xf numFmtId="0" fontId="71" fillId="8" borderId="53" xfId="278" applyFont="1" applyFill="1" applyBorder="1" applyAlignment="1">
      <alignment horizontal="center" vertical="center" wrapText="1"/>
    </xf>
    <xf numFmtId="0" fontId="8" fillId="0" borderId="6" xfId="324" applyFont="1" applyBorder="1" applyAlignment="1" applyProtection="1">
      <alignment horizontal="left" vertical="center" wrapText="1"/>
      <protection locked="0"/>
    </xf>
    <xf numFmtId="186" fontId="8" fillId="0" borderId="42" xfId="282" applyNumberFormat="1" applyFont="1" applyFill="1" applyBorder="1" applyAlignment="1" applyProtection="1">
      <alignment horizontal="right" vertical="center" wrapText="1"/>
      <protection locked="0"/>
    </xf>
    <xf numFmtId="186" fontId="8" fillId="0" borderId="58" xfId="282" applyNumberFormat="1" applyFont="1" applyFill="1" applyBorder="1" applyAlignment="1" applyProtection="1">
      <alignment horizontal="right" vertical="center" wrapText="1"/>
      <protection locked="0"/>
    </xf>
    <xf numFmtId="0" fontId="8" fillId="3" borderId="1" xfId="278" applyFont="1" applyFill="1" applyBorder="1" applyAlignment="1" applyProtection="1">
      <alignment horizontal="left" vertical="center" wrapText="1"/>
      <protection locked="0"/>
    </xf>
    <xf numFmtId="192" fontId="8" fillId="0" borderId="1" xfId="278" applyNumberFormat="1" applyFont="1" applyBorder="1" applyAlignment="1" applyProtection="1">
      <alignment horizontal="center" vertical="center" wrapText="1"/>
      <protection locked="0"/>
    </xf>
    <xf numFmtId="0" fontId="22" fillId="8" borderId="51" xfId="278" applyFont="1" applyFill="1" applyBorder="1" applyAlignment="1">
      <alignment horizontal="center"/>
    </xf>
    <xf numFmtId="0" fontId="22" fillId="8" borderId="52" xfId="278" applyFont="1" applyFill="1" applyBorder="1" applyAlignment="1">
      <alignment horizontal="center"/>
    </xf>
    <xf numFmtId="0" fontId="22" fillId="8" borderId="53" xfId="278" applyFont="1" applyFill="1" applyBorder="1" applyAlignment="1">
      <alignment horizontal="center"/>
    </xf>
    <xf numFmtId="192" fontId="8" fillId="0" borderId="6" xfId="278" applyNumberFormat="1" applyFont="1" applyBorder="1" applyAlignment="1" applyProtection="1">
      <alignment horizontal="center" vertical="center" wrapText="1"/>
      <protection locked="0"/>
    </xf>
    <xf numFmtId="0" fontId="22" fillId="14" borderId="88" xfId="278" applyFont="1" applyFill="1" applyBorder="1" applyAlignment="1">
      <alignment horizontal="center" vertical="center" wrapText="1"/>
    </xf>
    <xf numFmtId="0" fontId="22" fillId="14" borderId="89" xfId="278" applyFont="1" applyFill="1" applyBorder="1" applyAlignment="1">
      <alignment horizontal="center" vertical="center" wrapText="1"/>
    </xf>
    <xf numFmtId="0" fontId="22" fillId="14" borderId="90" xfId="278" applyFont="1" applyFill="1" applyBorder="1" applyAlignment="1">
      <alignment horizontal="center" vertical="center" wrapText="1"/>
    </xf>
    <xf numFmtId="0" fontId="22" fillId="14" borderId="10" xfId="278" applyFont="1" applyFill="1" applyBorder="1" applyAlignment="1">
      <alignment horizontal="center" vertical="center" wrapText="1"/>
    </xf>
    <xf numFmtId="0" fontId="22" fillId="15" borderId="10" xfId="278" applyFont="1" applyFill="1" applyBorder="1" applyAlignment="1">
      <alignment horizontal="center" vertical="center"/>
    </xf>
    <xf numFmtId="0" fontId="74" fillId="8" borderId="29" xfId="278" applyFont="1" applyFill="1" applyBorder="1" applyAlignment="1" applyProtection="1">
      <alignment horizontal="center" vertical="center" wrapText="1"/>
      <protection locked="0"/>
    </xf>
    <xf numFmtId="0" fontId="22" fillId="8" borderId="30" xfId="278" applyFont="1" applyFill="1" applyBorder="1" applyAlignment="1" applyProtection="1">
      <alignment horizontal="center" vertical="center" wrapText="1"/>
      <protection locked="0"/>
    </xf>
    <xf numFmtId="0" fontId="22" fillId="8" borderId="39" xfId="278" applyFont="1" applyFill="1" applyBorder="1" applyAlignment="1" applyProtection="1">
      <alignment horizontal="center" vertical="center" wrapText="1"/>
      <protection locked="0"/>
    </xf>
    <xf numFmtId="0" fontId="22" fillId="8" borderId="12" xfId="278" applyFont="1" applyFill="1" applyBorder="1" applyAlignment="1">
      <alignment horizontal="center" vertical="center" wrapText="1"/>
    </xf>
    <xf numFmtId="0" fontId="9" fillId="0" borderId="3" xfId="317" applyFont="1" applyBorder="1" applyAlignment="1">
      <alignment horizontal="justify" vertical="center" wrapText="1"/>
    </xf>
    <xf numFmtId="0" fontId="9" fillId="0" borderId="0" xfId="317" applyFont="1" applyAlignment="1">
      <alignment horizontal="justify" vertical="center" wrapText="1"/>
    </xf>
    <xf numFmtId="0" fontId="9" fillId="0" borderId="4" xfId="317" applyFont="1" applyBorder="1" applyAlignment="1">
      <alignment horizontal="justify" vertical="center" wrapText="1"/>
    </xf>
    <xf numFmtId="0" fontId="9" fillId="0" borderId="3" xfId="317" applyFont="1" applyBorder="1" applyAlignment="1">
      <alignment horizontal="justify" wrapText="1"/>
    </xf>
    <xf numFmtId="0" fontId="9" fillId="0" borderId="0" xfId="317" applyFont="1" applyAlignment="1">
      <alignment horizontal="justify" wrapText="1"/>
    </xf>
    <xf numFmtId="0" fontId="9" fillId="0" borderId="4" xfId="317" applyFont="1" applyBorder="1" applyAlignment="1">
      <alignment horizontal="justify" wrapText="1"/>
    </xf>
    <xf numFmtId="0" fontId="31" fillId="0" borderId="0" xfId="317" applyFont="1" applyAlignment="1">
      <alignment horizontal="right"/>
    </xf>
    <xf numFmtId="0" fontId="31" fillId="0" borderId="4" xfId="317" applyFont="1" applyBorder="1" applyAlignment="1">
      <alignment horizontal="right"/>
    </xf>
    <xf numFmtId="0" fontId="31" fillId="0" borderId="17" xfId="317" applyFont="1" applyBorder="1" applyAlignment="1">
      <alignment horizontal="right"/>
    </xf>
    <xf numFmtId="0" fontId="31" fillId="0" borderId="18" xfId="317" applyFont="1" applyBorder="1" applyAlignment="1">
      <alignment horizontal="right"/>
    </xf>
    <xf numFmtId="0" fontId="13" fillId="3" borderId="23" xfId="317" applyFont="1" applyFill="1" applyBorder="1" applyAlignment="1">
      <alignment vertical="center"/>
    </xf>
    <xf numFmtId="0" fontId="13" fillId="3" borderId="24" xfId="317" applyFont="1" applyFill="1" applyBorder="1" applyAlignment="1">
      <alignment vertical="center"/>
    </xf>
    <xf numFmtId="168" fontId="13" fillId="3" borderId="26" xfId="302" applyFont="1" applyFill="1" applyBorder="1" applyAlignment="1">
      <alignment horizontal="center" vertical="center"/>
    </xf>
    <xf numFmtId="168" fontId="13" fillId="3" borderId="25" xfId="302" applyFont="1" applyFill="1" applyBorder="1" applyAlignment="1">
      <alignment horizontal="center" vertical="center"/>
    </xf>
    <xf numFmtId="168" fontId="13" fillId="3" borderId="32" xfId="302" applyFont="1" applyFill="1" applyBorder="1" applyAlignment="1">
      <alignment horizontal="center" vertical="center"/>
    </xf>
    <xf numFmtId="168" fontId="13" fillId="3" borderId="31" xfId="302" applyFont="1" applyFill="1" applyBorder="1" applyAlignment="1">
      <alignment horizontal="center" vertical="center"/>
    </xf>
    <xf numFmtId="0" fontId="12" fillId="3" borderId="46" xfId="317" applyFont="1" applyFill="1" applyBorder="1" applyAlignment="1">
      <alignment horizontal="right" vertical="center"/>
    </xf>
    <xf numFmtId="0" fontId="12" fillId="3" borderId="7" xfId="317" applyFont="1" applyFill="1" applyBorder="1" applyAlignment="1">
      <alignment horizontal="right" vertical="center"/>
    </xf>
    <xf numFmtId="0" fontId="12" fillId="3" borderId="8" xfId="317" applyFont="1" applyFill="1" applyBorder="1" applyAlignment="1">
      <alignment horizontal="right" vertical="center"/>
    </xf>
    <xf numFmtId="0" fontId="13" fillId="0" borderId="29" xfId="165" applyFont="1" applyBorder="1" applyAlignment="1">
      <alignment horizontal="left" vertical="center"/>
    </xf>
    <xf numFmtId="0" fontId="13" fillId="0" borderId="30" xfId="165" applyFont="1" applyBorder="1" applyAlignment="1">
      <alignment horizontal="left" vertical="center"/>
    </xf>
    <xf numFmtId="0" fontId="13" fillId="0" borderId="31" xfId="165" applyFont="1" applyBorder="1" applyAlignment="1">
      <alignment horizontal="left" vertical="center"/>
    </xf>
    <xf numFmtId="2" fontId="13" fillId="3" borderId="26" xfId="317" applyNumberFormat="1" applyFont="1" applyFill="1" applyBorder="1" applyAlignment="1">
      <alignment horizontal="center" vertical="center"/>
    </xf>
    <xf numFmtId="2" fontId="13" fillId="3" borderId="25" xfId="317" applyNumberFormat="1" applyFont="1" applyFill="1" applyBorder="1" applyAlignment="1">
      <alignment horizontal="center" vertical="center"/>
    </xf>
    <xf numFmtId="0" fontId="12" fillId="3" borderId="19" xfId="317" applyFont="1" applyFill="1" applyBorder="1" applyAlignment="1">
      <alignment horizontal="center"/>
    </xf>
    <xf numFmtId="0" fontId="12" fillId="3" borderId="20" xfId="317" applyFont="1" applyFill="1" applyBorder="1" applyAlignment="1">
      <alignment horizontal="center"/>
    </xf>
    <xf numFmtId="0" fontId="12" fillId="3" borderId="57" xfId="317" applyFont="1" applyFill="1" applyBorder="1" applyAlignment="1">
      <alignment horizontal="center" wrapText="1"/>
    </xf>
    <xf numFmtId="0" fontId="12" fillId="3" borderId="21" xfId="317" applyFont="1" applyFill="1" applyBorder="1" applyAlignment="1">
      <alignment horizontal="center" wrapText="1"/>
    </xf>
    <xf numFmtId="0" fontId="12" fillId="3" borderId="19" xfId="317" applyFont="1" applyFill="1" applyBorder="1" applyAlignment="1">
      <alignment horizontal="center" vertical="center"/>
    </xf>
    <xf numFmtId="0" fontId="12" fillId="3" borderId="20" xfId="317" applyFont="1" applyFill="1" applyBorder="1" applyAlignment="1">
      <alignment horizontal="center" vertical="center"/>
    </xf>
    <xf numFmtId="0" fontId="12" fillId="3" borderId="21" xfId="317" applyFont="1" applyFill="1" applyBorder="1" applyAlignment="1">
      <alignment horizontal="center" vertical="center"/>
    </xf>
    <xf numFmtId="0" fontId="12" fillId="3" borderId="57" xfId="317" applyFont="1" applyFill="1" applyBorder="1" applyAlignment="1">
      <alignment horizontal="center" vertical="center" wrapText="1"/>
    </xf>
    <xf numFmtId="0" fontId="12" fillId="3" borderId="21" xfId="317" applyFont="1" applyFill="1" applyBorder="1" applyAlignment="1">
      <alignment horizontal="center" vertical="center" wrapText="1"/>
    </xf>
    <xf numFmtId="0" fontId="13" fillId="0" borderId="23" xfId="165" applyFont="1" applyBorder="1" applyAlignment="1">
      <alignment horizontal="left" vertical="center"/>
    </xf>
    <xf numFmtId="0" fontId="13" fillId="0" borderId="24" xfId="165" applyFont="1" applyBorder="1" applyAlignment="1">
      <alignment horizontal="left" vertical="center"/>
    </xf>
    <xf numFmtId="0" fontId="13" fillId="0" borderId="25" xfId="165" applyFont="1" applyBorder="1" applyAlignment="1">
      <alignment horizontal="left" vertical="center"/>
    </xf>
    <xf numFmtId="0" fontId="13" fillId="0" borderId="51" xfId="165" applyFont="1" applyBorder="1" applyAlignment="1">
      <alignment horizontal="left" vertical="center"/>
    </xf>
    <xf numFmtId="0" fontId="13" fillId="0" borderId="52" xfId="165" applyFont="1" applyBorder="1" applyAlignment="1">
      <alignment horizontal="left" vertical="center"/>
    </xf>
    <xf numFmtId="0" fontId="13" fillId="0" borderId="84" xfId="165" applyFont="1" applyBorder="1" applyAlignment="1">
      <alignment horizontal="left" vertical="center"/>
    </xf>
    <xf numFmtId="167" fontId="13" fillId="3" borderId="26" xfId="317" applyNumberFormat="1" applyFont="1" applyFill="1" applyBorder="1" applyAlignment="1">
      <alignment horizontal="center" vertical="center"/>
    </xf>
    <xf numFmtId="0" fontId="13" fillId="3" borderId="25" xfId="317" applyFont="1" applyFill="1" applyBorder="1" applyAlignment="1">
      <alignment horizontal="center" vertical="center"/>
    </xf>
    <xf numFmtId="0" fontId="13" fillId="3" borderId="62" xfId="317" applyFont="1" applyFill="1" applyBorder="1" applyAlignment="1">
      <alignment horizontal="center" vertical="center"/>
    </xf>
    <xf numFmtId="0" fontId="13" fillId="3" borderId="35" xfId="317" applyFont="1" applyFill="1" applyBorder="1" applyAlignment="1">
      <alignment horizontal="center" vertical="center"/>
    </xf>
    <xf numFmtId="0" fontId="12" fillId="3" borderId="16" xfId="317" applyFont="1" applyFill="1" applyBorder="1" applyAlignment="1">
      <alignment horizontal="right" vertical="center"/>
    </xf>
    <xf numFmtId="0" fontId="12" fillId="3" borderId="17" xfId="317" applyFont="1" applyFill="1" applyBorder="1" applyAlignment="1">
      <alignment horizontal="right" vertical="center"/>
    </xf>
    <xf numFmtId="0" fontId="12" fillId="3" borderId="18" xfId="317" applyFont="1" applyFill="1" applyBorder="1" applyAlignment="1">
      <alignment horizontal="right" vertical="center"/>
    </xf>
    <xf numFmtId="189" fontId="13" fillId="0" borderId="26" xfId="317" applyNumberFormat="1" applyFont="1" applyBorder="1" applyAlignment="1">
      <alignment horizontal="center" vertical="center"/>
    </xf>
    <xf numFmtId="189" fontId="13" fillId="0" borderId="25" xfId="317" applyNumberFormat="1" applyFont="1" applyBorder="1" applyAlignment="1">
      <alignment horizontal="center" vertical="center"/>
    </xf>
    <xf numFmtId="0" fontId="29" fillId="0" borderId="29" xfId="317" applyFont="1" applyBorder="1" applyAlignment="1">
      <alignment horizontal="left" vertical="center"/>
    </xf>
    <xf numFmtId="0" fontId="29" fillId="0" borderId="30" xfId="317" applyFont="1" applyBorder="1" applyAlignment="1">
      <alignment horizontal="left" vertical="center"/>
    </xf>
    <xf numFmtId="0" fontId="29" fillId="0" borderId="31" xfId="317" applyFont="1" applyBorder="1" applyAlignment="1">
      <alignment horizontal="left" vertical="center"/>
    </xf>
    <xf numFmtId="189" fontId="29" fillId="0" borderId="32" xfId="165" applyNumberFormat="1" applyFont="1" applyBorder="1" applyAlignment="1">
      <alignment horizontal="center" vertical="center"/>
    </xf>
    <xf numFmtId="189" fontId="29" fillId="0" borderId="31" xfId="165" applyNumberFormat="1" applyFont="1" applyBorder="1" applyAlignment="1">
      <alignment horizontal="center" vertical="center"/>
    </xf>
    <xf numFmtId="0" fontId="12" fillId="3" borderId="57" xfId="317" applyFont="1" applyFill="1" applyBorder="1" applyAlignment="1">
      <alignment horizontal="center" vertical="center"/>
    </xf>
    <xf numFmtId="0" fontId="13" fillId="3" borderId="23" xfId="317" applyFont="1" applyFill="1" applyBorder="1" applyAlignment="1">
      <alignment horizontal="left" vertical="center"/>
    </xf>
    <xf numFmtId="0" fontId="13" fillId="3" borderId="24" xfId="317" applyFont="1" applyFill="1" applyBorder="1" applyAlignment="1">
      <alignment horizontal="left" vertical="center"/>
    </xf>
    <xf numFmtId="0" fontId="13" fillId="3" borderId="25" xfId="317" applyFont="1" applyFill="1" applyBorder="1" applyAlignment="1">
      <alignment horizontal="left" vertical="center"/>
    </xf>
    <xf numFmtId="189" fontId="13" fillId="3" borderId="26" xfId="317" applyNumberFormat="1" applyFont="1" applyFill="1" applyBorder="1" applyAlignment="1">
      <alignment horizontal="center" vertical="center"/>
    </xf>
    <xf numFmtId="189" fontId="13" fillId="3" borderId="25" xfId="317" applyNumberFormat="1" applyFont="1" applyFill="1" applyBorder="1" applyAlignment="1">
      <alignment horizontal="center" vertical="center"/>
    </xf>
    <xf numFmtId="0" fontId="13" fillId="3" borderId="20" xfId="317" applyFont="1" applyFill="1" applyBorder="1" applyAlignment="1">
      <alignment horizontal="center" vertical="center"/>
    </xf>
    <xf numFmtId="0" fontId="13" fillId="3" borderId="21" xfId="317" applyFont="1" applyFill="1" applyBorder="1" applyAlignment="1">
      <alignment horizontal="center" vertical="center"/>
    </xf>
    <xf numFmtId="0" fontId="13" fillId="0" borderId="23" xfId="165" applyFont="1" applyBorder="1" applyAlignment="1">
      <alignment vertical="center"/>
    </xf>
    <xf numFmtId="0" fontId="13" fillId="0" borderId="24" xfId="165" applyFont="1" applyBorder="1" applyAlignment="1">
      <alignment vertical="center"/>
    </xf>
    <xf numFmtId="0" fontId="13" fillId="0" borderId="25" xfId="165" applyFont="1" applyBorder="1" applyAlignment="1">
      <alignment vertical="center"/>
    </xf>
    <xf numFmtId="0" fontId="13" fillId="3" borderId="26" xfId="317" applyFont="1" applyFill="1" applyBorder="1"/>
    <xf numFmtId="0" fontId="13" fillId="3" borderId="25" xfId="317" applyFont="1" applyFill="1" applyBorder="1"/>
    <xf numFmtId="0" fontId="13" fillId="0" borderId="29" xfId="165" applyFont="1" applyBorder="1" applyAlignment="1">
      <alignment vertical="center"/>
    </xf>
    <xf numFmtId="0" fontId="13" fillId="0" borderId="30" xfId="165" applyFont="1" applyBorder="1" applyAlignment="1">
      <alignment vertical="center"/>
    </xf>
    <xf numFmtId="0" fontId="13" fillId="0" borderId="31" xfId="165" applyFont="1" applyBorder="1" applyAlignment="1">
      <alignment vertical="center"/>
    </xf>
    <xf numFmtId="9" fontId="13" fillId="3" borderId="32" xfId="314" applyFont="1" applyFill="1" applyBorder="1" applyAlignment="1">
      <alignment horizontal="center" vertical="center"/>
    </xf>
    <xf numFmtId="9" fontId="13" fillId="3" borderId="31" xfId="314" applyFont="1" applyFill="1" applyBorder="1" applyAlignment="1">
      <alignment horizontal="center" vertical="center"/>
    </xf>
    <xf numFmtId="2" fontId="13" fillId="0" borderId="26" xfId="317" applyNumberFormat="1" applyFont="1" applyBorder="1" applyAlignment="1">
      <alignment horizontal="center" vertical="center"/>
    </xf>
    <xf numFmtId="2" fontId="13" fillId="0" borderId="25" xfId="317" applyNumberFormat="1" applyFont="1" applyBorder="1" applyAlignment="1">
      <alignment horizontal="center" vertical="center"/>
    </xf>
    <xf numFmtId="0" fontId="13" fillId="0" borderId="23" xfId="165" applyFont="1" applyBorder="1" applyAlignment="1">
      <alignment vertical="center" wrapText="1"/>
    </xf>
    <xf numFmtId="0" fontId="13" fillId="0" borderId="24" xfId="165" applyFont="1" applyBorder="1" applyAlignment="1">
      <alignment vertical="center" wrapText="1"/>
    </xf>
    <xf numFmtId="0" fontId="13" fillId="0" borderId="25" xfId="165" applyFont="1" applyBorder="1" applyAlignment="1">
      <alignment vertical="center" wrapText="1"/>
    </xf>
    <xf numFmtId="0" fontId="22" fillId="0" borderId="5" xfId="317" applyFont="1" applyBorder="1" applyAlignment="1" applyProtection="1">
      <alignment horizontal="center"/>
      <protection locked="0"/>
    </xf>
    <xf numFmtId="0" fontId="22" fillId="0" borderId="1" xfId="317" applyFont="1" applyBorder="1" applyAlignment="1" applyProtection="1">
      <alignment horizontal="center"/>
      <protection locked="0"/>
    </xf>
    <xf numFmtId="0" fontId="22" fillId="0" borderId="2" xfId="317" applyFont="1" applyBorder="1" applyAlignment="1" applyProtection="1">
      <alignment horizontal="center"/>
      <protection locked="0"/>
    </xf>
    <xf numFmtId="0" fontId="9" fillId="3" borderId="19" xfId="317" applyFont="1" applyFill="1" applyBorder="1" applyAlignment="1">
      <alignment horizontal="center" vertical="center" wrapText="1"/>
    </xf>
    <xf numFmtId="0" fontId="8" fillId="3" borderId="20" xfId="317" applyFont="1" applyFill="1" applyBorder="1" applyAlignment="1">
      <alignment horizontal="center" vertical="center" wrapText="1"/>
    </xf>
    <xf numFmtId="0" fontId="8" fillId="3" borderId="37" xfId="317" applyFont="1" applyFill="1" applyBorder="1" applyAlignment="1">
      <alignment horizontal="center" vertical="center" wrapText="1"/>
    </xf>
    <xf numFmtId="0" fontId="9" fillId="3" borderId="19" xfId="317" applyFont="1" applyFill="1" applyBorder="1" applyAlignment="1">
      <alignment horizontal="center" vertical="center"/>
    </xf>
    <xf numFmtId="0" fontId="9" fillId="3" borderId="37" xfId="317" applyFont="1" applyFill="1" applyBorder="1" applyAlignment="1">
      <alignment horizontal="center" vertical="center"/>
    </xf>
    <xf numFmtId="1" fontId="8" fillId="3" borderId="29" xfId="317" applyNumberFormat="1" applyFont="1" applyFill="1" applyBorder="1" applyAlignment="1">
      <alignment vertical="center" wrapText="1"/>
    </xf>
    <xf numFmtId="1" fontId="8" fillId="3" borderId="30" xfId="317" applyNumberFormat="1" applyFont="1" applyFill="1" applyBorder="1" applyAlignment="1">
      <alignment vertical="center" wrapText="1"/>
    </xf>
    <xf numFmtId="1" fontId="8" fillId="3" borderId="39" xfId="317" applyNumberFormat="1" applyFont="1" applyFill="1" applyBorder="1" applyAlignment="1">
      <alignment vertical="center" wrapText="1"/>
    </xf>
    <xf numFmtId="1" fontId="8" fillId="3" borderId="29" xfId="317" applyNumberFormat="1" applyFont="1" applyFill="1" applyBorder="1" applyAlignment="1">
      <alignment horizontal="center" vertical="center"/>
    </xf>
    <xf numFmtId="0" fontId="8" fillId="3" borderId="39" xfId="317" applyFont="1" applyFill="1" applyBorder="1" applyAlignment="1">
      <alignment horizontal="center" vertical="center"/>
    </xf>
    <xf numFmtId="0" fontId="12" fillId="3" borderId="21" xfId="317" applyFont="1" applyFill="1" applyBorder="1" applyAlignment="1">
      <alignment horizontal="center"/>
    </xf>
    <xf numFmtId="0" fontId="12" fillId="3" borderId="42" xfId="317" applyFont="1" applyFill="1" applyBorder="1" applyAlignment="1">
      <alignment horizontal="center"/>
    </xf>
    <xf numFmtId="0" fontId="12" fillId="3" borderId="58" xfId="317" applyFont="1" applyFill="1" applyBorder="1" applyAlignment="1">
      <alignment horizontal="center"/>
    </xf>
    <xf numFmtId="0" fontId="12" fillId="3" borderId="57" xfId="317" applyFont="1" applyFill="1" applyBorder="1" applyAlignment="1">
      <alignment horizontal="center"/>
    </xf>
    <xf numFmtId="0" fontId="8" fillId="0" borderId="47" xfId="317" applyFont="1" applyBorder="1" applyAlignment="1">
      <alignment horizontal="center" wrapText="1"/>
    </xf>
    <xf numFmtId="0" fontId="8" fillId="0" borderId="47" xfId="317" applyFont="1" applyBorder="1" applyAlignment="1">
      <alignment horizontal="left"/>
    </xf>
    <xf numFmtId="0" fontId="13" fillId="0" borderId="17" xfId="317" applyFont="1" applyBorder="1" applyAlignment="1">
      <alignment horizontal="center"/>
    </xf>
    <xf numFmtId="0" fontId="13" fillId="0" borderId="18" xfId="317" applyFont="1" applyBorder="1" applyAlignment="1">
      <alignment horizontal="center"/>
    </xf>
    <xf numFmtId="0" fontId="8" fillId="0" borderId="47" xfId="317" applyFont="1" applyBorder="1" applyAlignment="1">
      <alignment horizontal="center" vertical="center" wrapText="1"/>
    </xf>
    <xf numFmtId="0" fontId="8" fillId="0" borderId="48" xfId="317" applyFont="1" applyBorder="1" applyAlignment="1">
      <alignment horizontal="center" vertical="center" wrapText="1"/>
    </xf>
    <xf numFmtId="0" fontId="8" fillId="0" borderId="47" xfId="317" applyFont="1" applyBorder="1" applyAlignment="1" applyProtection="1">
      <alignment horizontal="left"/>
      <protection locked="0"/>
    </xf>
    <xf numFmtId="0" fontId="8" fillId="0" borderId="48" xfId="317" applyFont="1" applyBorder="1" applyAlignment="1" applyProtection="1">
      <alignment horizontal="left"/>
      <protection locked="0"/>
    </xf>
    <xf numFmtId="0" fontId="29" fillId="0" borderId="52" xfId="317" applyFont="1" applyBorder="1" applyAlignment="1">
      <alignment horizontal="center" vertical="top"/>
    </xf>
    <xf numFmtId="0" fontId="13" fillId="3" borderId="28" xfId="298" applyFont="1" applyFill="1" applyBorder="1" applyAlignment="1">
      <alignment horizontal="left" vertical="center"/>
    </xf>
    <xf numFmtId="0" fontId="13" fillId="3" borderId="54" xfId="298" applyFont="1" applyFill="1" applyBorder="1" applyAlignment="1">
      <alignment horizontal="left" vertical="center"/>
    </xf>
    <xf numFmtId="0" fontId="13" fillId="3" borderId="28" xfId="298" applyFont="1" applyFill="1" applyBorder="1" applyAlignment="1">
      <alignment horizontal="center" vertical="center"/>
    </xf>
    <xf numFmtId="0" fontId="13" fillId="3" borderId="54" xfId="298" applyFont="1" applyFill="1" applyBorder="1" applyAlignment="1">
      <alignment horizontal="center" vertical="center"/>
    </xf>
    <xf numFmtId="0" fontId="13" fillId="3" borderId="45" xfId="298" applyFont="1" applyFill="1" applyBorder="1" applyAlignment="1">
      <alignment horizontal="center" vertical="center"/>
    </xf>
    <xf numFmtId="0" fontId="13" fillId="3" borderId="55" xfId="298" applyFont="1" applyFill="1" applyBorder="1" applyAlignment="1">
      <alignment horizontal="center" vertical="center"/>
    </xf>
    <xf numFmtId="0" fontId="9" fillId="3" borderId="62" xfId="317" applyFont="1" applyFill="1" applyBorder="1" applyAlignment="1">
      <alignment horizontal="center"/>
    </xf>
    <xf numFmtId="0" fontId="9" fillId="3" borderId="17" xfId="317" applyFont="1" applyFill="1" applyBorder="1" applyAlignment="1">
      <alignment horizontal="center"/>
    </xf>
    <xf numFmtId="0" fontId="9" fillId="3" borderId="35" xfId="317" applyFont="1" applyFill="1" applyBorder="1" applyAlignment="1">
      <alignment horizontal="center"/>
    </xf>
    <xf numFmtId="0" fontId="9" fillId="0" borderId="3" xfId="317" applyFont="1" applyBorder="1" applyAlignment="1">
      <alignment horizontal="right" vertical="center"/>
    </xf>
    <xf numFmtId="0" fontId="9" fillId="0" borderId="0" xfId="317" applyFont="1" applyAlignment="1">
      <alignment horizontal="right" vertical="center"/>
    </xf>
    <xf numFmtId="0" fontId="9" fillId="0" borderId="0" xfId="317" applyFont="1" applyAlignment="1">
      <alignment horizontal="center" vertical="center"/>
    </xf>
    <xf numFmtId="0" fontId="8" fillId="0" borderId="36" xfId="317" applyFont="1" applyBorder="1" applyAlignment="1">
      <alignment horizontal="center"/>
    </xf>
    <xf numFmtId="0" fontId="8" fillId="0" borderId="60" xfId="317" applyFont="1" applyBorder="1" applyAlignment="1">
      <alignment horizontal="center"/>
    </xf>
    <xf numFmtId="0" fontId="8" fillId="0" borderId="38" xfId="317" applyFont="1" applyBorder="1" applyAlignment="1">
      <alignment horizontal="center"/>
    </xf>
    <xf numFmtId="0" fontId="32" fillId="3" borderId="63" xfId="317" applyFont="1" applyFill="1" applyBorder="1" applyAlignment="1">
      <alignment horizontal="center"/>
    </xf>
    <xf numFmtId="0" fontId="32" fillId="3" borderId="14" xfId="317" applyFont="1" applyFill="1" applyBorder="1" applyAlignment="1">
      <alignment horizontal="center"/>
    </xf>
    <xf numFmtId="0" fontId="32" fillId="3" borderId="40" xfId="317" applyFont="1" applyFill="1" applyBorder="1" applyAlignment="1">
      <alignment horizontal="center"/>
    </xf>
    <xf numFmtId="0" fontId="13" fillId="3" borderId="10" xfId="298" applyFont="1" applyFill="1" applyBorder="1" applyAlignment="1">
      <alignment horizontal="left" vertical="center"/>
    </xf>
    <xf numFmtId="0" fontId="13" fillId="3" borderId="1" xfId="298" applyFont="1" applyFill="1" applyBorder="1" applyAlignment="1">
      <alignment horizontal="left" vertical="center"/>
    </xf>
    <xf numFmtId="0" fontId="13" fillId="3" borderId="63" xfId="298" applyFont="1" applyFill="1" applyBorder="1" applyAlignment="1">
      <alignment horizontal="center" vertical="center"/>
    </xf>
    <xf numFmtId="0" fontId="13" fillId="3" borderId="14" xfId="298" applyFont="1" applyFill="1" applyBorder="1" applyAlignment="1">
      <alignment horizontal="center" vertical="center"/>
    </xf>
    <xf numFmtId="0" fontId="13" fillId="3" borderId="15" xfId="298" applyFont="1" applyFill="1" applyBorder="1" applyAlignment="1">
      <alignment horizontal="center" vertical="center"/>
    </xf>
    <xf numFmtId="0" fontId="13" fillId="3" borderId="42" xfId="298" applyFont="1" applyFill="1" applyBorder="1" applyAlignment="1">
      <alignment horizontal="center" vertical="center"/>
    </xf>
    <xf numFmtId="0" fontId="13" fillId="3" borderId="47" xfId="298" applyFont="1" applyFill="1" applyBorder="1" applyAlignment="1">
      <alignment horizontal="center" vertical="center"/>
    </xf>
    <xf numFmtId="0" fontId="13" fillId="3" borderId="48" xfId="298" applyFont="1" applyFill="1" applyBorder="1" applyAlignment="1">
      <alignment horizontal="center" vertical="center"/>
    </xf>
    <xf numFmtId="0" fontId="12" fillId="3" borderId="64" xfId="317" applyFont="1" applyFill="1" applyBorder="1" applyAlignment="1">
      <alignment horizontal="center"/>
    </xf>
    <xf numFmtId="0" fontId="12" fillId="3" borderId="0" xfId="317" applyFont="1" applyFill="1" applyAlignment="1">
      <alignment horizontal="center"/>
    </xf>
    <xf numFmtId="0" fontId="12" fillId="3" borderId="65" xfId="317" applyFont="1" applyFill="1" applyBorder="1" applyAlignment="1">
      <alignment horizontal="center"/>
    </xf>
    <xf numFmtId="0" fontId="13" fillId="3" borderId="6" xfId="317" applyFont="1" applyFill="1" applyBorder="1" applyAlignment="1">
      <alignment horizontal="left" vertical="center"/>
    </xf>
    <xf numFmtId="0" fontId="13" fillId="3" borderId="66" xfId="298" applyFont="1" applyFill="1" applyBorder="1" applyAlignment="1">
      <alignment horizontal="center" vertical="center"/>
    </xf>
    <xf numFmtId="0" fontId="13" fillId="3" borderId="52" xfId="298" applyFont="1" applyFill="1" applyBorder="1" applyAlignment="1">
      <alignment horizontal="center" vertical="center"/>
    </xf>
    <xf numFmtId="0" fontId="13" fillId="3" borderId="53" xfId="298" applyFont="1" applyFill="1" applyBorder="1" applyAlignment="1">
      <alignment horizontal="center" vertical="center"/>
    </xf>
    <xf numFmtId="0" fontId="13" fillId="3" borderId="42" xfId="317" applyFont="1" applyFill="1" applyBorder="1" applyAlignment="1">
      <alignment horizontal="center" vertical="center"/>
    </xf>
    <xf numFmtId="0" fontId="13" fillId="3" borderId="47" xfId="317" applyFont="1" applyFill="1" applyBorder="1" applyAlignment="1">
      <alignment horizontal="center" vertical="center"/>
    </xf>
    <xf numFmtId="0" fontId="13" fillId="3" borderId="48" xfId="317" applyFont="1" applyFill="1" applyBorder="1" applyAlignment="1">
      <alignment horizontal="center" vertical="center"/>
    </xf>
    <xf numFmtId="0" fontId="9" fillId="3" borderId="64" xfId="317" applyFont="1" applyFill="1" applyBorder="1" applyAlignment="1">
      <alignment horizontal="center"/>
    </xf>
    <xf numFmtId="0" fontId="9" fillId="3" borderId="0" xfId="317" applyFont="1" applyFill="1" applyAlignment="1">
      <alignment horizontal="center"/>
    </xf>
    <xf numFmtId="0" fontId="9" fillId="3" borderId="65" xfId="317" applyFont="1" applyFill="1" applyBorder="1" applyAlignment="1">
      <alignment horizontal="center"/>
    </xf>
  </cellXfs>
  <cellStyles count="327">
    <cellStyle name="2-decimales" xfId="1" xr:uid="{00000000-0005-0000-0000-000000000000}"/>
    <cellStyle name="Currency [0] 2" xfId="301" xr:uid="{00000000-0005-0000-0000-000001000000}"/>
    <cellStyle name="Currency [0] 3" xfId="319" xr:uid="{96B46F56-5519-4544-A630-AE51D8010630}"/>
    <cellStyle name="Currency 2" xfId="300" xr:uid="{00000000-0005-0000-0000-000002000000}"/>
    <cellStyle name="Currency 3" xfId="318" xr:uid="{BC9E2C20-F8D1-46FC-9871-761C45715A3C}"/>
    <cellStyle name="ENTERO" xfId="2" xr:uid="{00000000-0005-0000-0000-000003000000}"/>
    <cellStyle name="Euro" xfId="3" xr:uid="{00000000-0005-0000-0000-000004000000}"/>
    <cellStyle name="Euro 2" xfId="4" xr:uid="{00000000-0005-0000-0000-000005000000}"/>
    <cellStyle name="Euro_APU-DEFINITIVO AMV G2 THUI" xfId="5" xr:uid="{00000000-0005-0000-0000-000006000000}"/>
    <cellStyle name="F2" xfId="6" xr:uid="{00000000-0005-0000-0000-000007000000}"/>
    <cellStyle name="F3" xfId="7" xr:uid="{00000000-0005-0000-0000-000008000000}"/>
    <cellStyle name="F4" xfId="8" xr:uid="{00000000-0005-0000-0000-000009000000}"/>
    <cellStyle name="F5" xfId="9" xr:uid="{00000000-0005-0000-0000-00000A000000}"/>
    <cellStyle name="F6" xfId="10" xr:uid="{00000000-0005-0000-0000-00000B000000}"/>
    <cellStyle name="F7" xfId="11" xr:uid="{00000000-0005-0000-0000-00000C000000}"/>
    <cellStyle name="F8" xfId="12" xr:uid="{00000000-0005-0000-0000-00000D000000}"/>
    <cellStyle name="GRADOSMINSEG" xfId="13" xr:uid="{00000000-0005-0000-0000-00000E000000}"/>
    <cellStyle name="Hipervínculo 2" xfId="14" xr:uid="{00000000-0005-0000-0000-00000F000000}"/>
    <cellStyle name="Hipervínculo 3" xfId="15" xr:uid="{00000000-0005-0000-0000-000010000000}"/>
    <cellStyle name="Hipervínculo 4" xfId="269" xr:uid="{00000000-0005-0000-0000-000011000000}"/>
    <cellStyle name="Millares [0] 2" xfId="16" xr:uid="{00000000-0005-0000-0000-000013000000}"/>
    <cellStyle name="Millares [0] 2 10" xfId="17" xr:uid="{00000000-0005-0000-0000-000014000000}"/>
    <cellStyle name="Millares [0] 2 2" xfId="18" xr:uid="{00000000-0005-0000-0000-000015000000}"/>
    <cellStyle name="Millares [0] 2 2 2" xfId="19" xr:uid="{00000000-0005-0000-0000-000016000000}"/>
    <cellStyle name="Millares [0] 2 3" xfId="20" xr:uid="{00000000-0005-0000-0000-000017000000}"/>
    <cellStyle name="Millares [0] 2 4" xfId="21" xr:uid="{00000000-0005-0000-0000-000018000000}"/>
    <cellStyle name="Millares [0] 2 5" xfId="22" xr:uid="{00000000-0005-0000-0000-000019000000}"/>
    <cellStyle name="Millares [0] 2 6" xfId="23" xr:uid="{00000000-0005-0000-0000-00001A000000}"/>
    <cellStyle name="Millares [0] 2 7" xfId="24" xr:uid="{00000000-0005-0000-0000-00001B000000}"/>
    <cellStyle name="Millares [0] 2 8" xfId="25" xr:uid="{00000000-0005-0000-0000-00001C000000}"/>
    <cellStyle name="Millares [0] 2 9" xfId="26" xr:uid="{00000000-0005-0000-0000-00001D000000}"/>
    <cellStyle name="Millares [0] 3" xfId="27" xr:uid="{00000000-0005-0000-0000-00001E000000}"/>
    <cellStyle name="Millares [0] 3 10" xfId="28" xr:uid="{00000000-0005-0000-0000-00001F000000}"/>
    <cellStyle name="Millares [0] 3 2" xfId="29" xr:uid="{00000000-0005-0000-0000-000020000000}"/>
    <cellStyle name="Millares [0] 3 3" xfId="30" xr:uid="{00000000-0005-0000-0000-000021000000}"/>
    <cellStyle name="Millares [0] 3 4" xfId="31" xr:uid="{00000000-0005-0000-0000-000022000000}"/>
    <cellStyle name="Millares [0] 3 5" xfId="32" xr:uid="{00000000-0005-0000-0000-000023000000}"/>
    <cellStyle name="Millares [0] 3 6" xfId="33" xr:uid="{00000000-0005-0000-0000-000024000000}"/>
    <cellStyle name="Millares [0] 3 7" xfId="34" xr:uid="{00000000-0005-0000-0000-000025000000}"/>
    <cellStyle name="Millares [0] 3 8" xfId="35" xr:uid="{00000000-0005-0000-0000-000026000000}"/>
    <cellStyle name="Millares [0] 3 9" xfId="36" xr:uid="{00000000-0005-0000-0000-000027000000}"/>
    <cellStyle name="Millares [0] 4" xfId="37" xr:uid="{00000000-0005-0000-0000-000028000000}"/>
    <cellStyle name="Millares [0] 4 10" xfId="38" xr:uid="{00000000-0005-0000-0000-000029000000}"/>
    <cellStyle name="Millares [0] 4 2" xfId="39" xr:uid="{00000000-0005-0000-0000-00002A000000}"/>
    <cellStyle name="Millares [0] 4 3" xfId="40" xr:uid="{00000000-0005-0000-0000-00002B000000}"/>
    <cellStyle name="Millares [0] 4 4" xfId="41" xr:uid="{00000000-0005-0000-0000-00002C000000}"/>
    <cellStyle name="Millares [0] 4 5" xfId="42" xr:uid="{00000000-0005-0000-0000-00002D000000}"/>
    <cellStyle name="Millares [0] 4 6" xfId="43" xr:uid="{00000000-0005-0000-0000-00002E000000}"/>
    <cellStyle name="Millares [0] 4 7" xfId="44" xr:uid="{00000000-0005-0000-0000-00002F000000}"/>
    <cellStyle name="Millares [0] 4 8" xfId="45" xr:uid="{00000000-0005-0000-0000-000030000000}"/>
    <cellStyle name="Millares [0] 4 9" xfId="46" xr:uid="{00000000-0005-0000-0000-000031000000}"/>
    <cellStyle name="Millares [0] 5" xfId="47" xr:uid="{00000000-0005-0000-0000-000032000000}"/>
    <cellStyle name="Millares [0] 5 2" xfId="48" xr:uid="{00000000-0005-0000-0000-000033000000}"/>
    <cellStyle name="Millares [0] 5 2 2" xfId="49" xr:uid="{00000000-0005-0000-0000-000034000000}"/>
    <cellStyle name="Millares [0] 5 3" xfId="50" xr:uid="{00000000-0005-0000-0000-000035000000}"/>
    <cellStyle name="Millares [0] 6" xfId="51" xr:uid="{00000000-0005-0000-0000-000036000000}"/>
    <cellStyle name="Millares [0] 7" xfId="52" xr:uid="{00000000-0005-0000-0000-000037000000}"/>
    <cellStyle name="Millares [0] 8" xfId="53" xr:uid="{00000000-0005-0000-0000-000038000000}"/>
    <cellStyle name="Millares 10" xfId="271" xr:uid="{00000000-0005-0000-0000-000039000000}"/>
    <cellStyle name="Millares 109" xfId="54" xr:uid="{00000000-0005-0000-0000-00003A000000}"/>
    <cellStyle name="Millares 11" xfId="55" xr:uid="{00000000-0005-0000-0000-00003B000000}"/>
    <cellStyle name="Millares 11 2" xfId="259" xr:uid="{00000000-0005-0000-0000-00003C000000}"/>
    <cellStyle name="Millares 11 2 2" xfId="306" xr:uid="{9EEF7FDB-7239-4F66-8E69-1B2DB97EA039}"/>
    <cellStyle name="Millares 12" xfId="56" xr:uid="{00000000-0005-0000-0000-00003D000000}"/>
    <cellStyle name="Millares 12 2" xfId="256" xr:uid="{00000000-0005-0000-0000-00003E000000}"/>
    <cellStyle name="Millares 13" xfId="57" xr:uid="{00000000-0005-0000-0000-00003F000000}"/>
    <cellStyle name="Millares 14" xfId="276" xr:uid="{00000000-0005-0000-0000-000040000000}"/>
    <cellStyle name="Millares 15" xfId="289" xr:uid="{00000000-0005-0000-0000-000041000000}"/>
    <cellStyle name="Millares 16" xfId="291" xr:uid="{00000000-0005-0000-0000-000042000000}"/>
    <cellStyle name="Millares 17" xfId="295" xr:uid="{00000000-0005-0000-0000-000043000000}"/>
    <cellStyle name="Millares 18" xfId="296" xr:uid="{00000000-0005-0000-0000-000044000000}"/>
    <cellStyle name="Millares 19" xfId="325" xr:uid="{A0B48DD4-9DA8-412B-9956-A33341B1076C}"/>
    <cellStyle name="Millares 2" xfId="58" xr:uid="{00000000-0005-0000-0000-000045000000}"/>
    <cellStyle name="Millares 2 10" xfId="59" xr:uid="{00000000-0005-0000-0000-000046000000}"/>
    <cellStyle name="Millares 2 10 2" xfId="321" xr:uid="{3B506CDB-7688-4678-A5B4-D67932154F31}"/>
    <cellStyle name="Millares 2 11" xfId="60" xr:uid="{00000000-0005-0000-0000-000047000000}"/>
    <cellStyle name="Millares 2 12" xfId="265" xr:uid="{00000000-0005-0000-0000-000048000000}"/>
    <cellStyle name="Millares 2 13" xfId="280" xr:uid="{00000000-0005-0000-0000-000049000000}"/>
    <cellStyle name="Millares 2 14" xfId="302" xr:uid="{00000000-0005-0000-0000-00004A000000}"/>
    <cellStyle name="Millares 2 15" xfId="326" xr:uid="{C28E3FD8-B6CE-468E-B8EB-A45690440086}"/>
    <cellStyle name="Millares 2 16" xfId="61" xr:uid="{00000000-0005-0000-0000-00004B000000}"/>
    <cellStyle name="Millares 2 2" xfId="62" xr:uid="{00000000-0005-0000-0000-00004C000000}"/>
    <cellStyle name="Millares 2 2 2" xfId="63" xr:uid="{00000000-0005-0000-0000-00004D000000}"/>
    <cellStyle name="Millares 2 2 3" xfId="310" xr:uid="{04D07207-EDC0-4DC2-8115-52913EE497F1}"/>
    <cellStyle name="Millares 2 2 5" xfId="312" xr:uid="{E9C8A15D-5BF1-4FFE-86D5-EA729ABFFCDB}"/>
    <cellStyle name="Millares 2 2 8" xfId="64" xr:uid="{00000000-0005-0000-0000-00004E000000}"/>
    <cellStyle name="Millares 2 3" xfId="65" xr:uid="{00000000-0005-0000-0000-00004F000000}"/>
    <cellStyle name="Millares 2 4" xfId="66" xr:uid="{00000000-0005-0000-0000-000050000000}"/>
    <cellStyle name="Millares 2 4 2" xfId="67" xr:uid="{00000000-0005-0000-0000-000051000000}"/>
    <cellStyle name="Millares 2 5" xfId="68" xr:uid="{00000000-0005-0000-0000-000052000000}"/>
    <cellStyle name="Millares 2 6" xfId="69" xr:uid="{00000000-0005-0000-0000-000053000000}"/>
    <cellStyle name="Millares 2 7" xfId="70" xr:uid="{00000000-0005-0000-0000-000054000000}"/>
    <cellStyle name="Millares 2 8" xfId="71" xr:uid="{00000000-0005-0000-0000-000055000000}"/>
    <cellStyle name="Millares 2 9" xfId="72" xr:uid="{00000000-0005-0000-0000-000056000000}"/>
    <cellStyle name="Millares 3" xfId="73" xr:uid="{00000000-0005-0000-0000-000057000000}"/>
    <cellStyle name="Millares 3 10" xfId="74" xr:uid="{00000000-0005-0000-0000-000058000000}"/>
    <cellStyle name="Millares 3 11" xfId="75" xr:uid="{00000000-0005-0000-0000-000059000000}"/>
    <cellStyle name="Millares 3 12" xfId="257" xr:uid="{00000000-0005-0000-0000-00005A000000}"/>
    <cellStyle name="Millares 3 13" xfId="286" xr:uid="{00000000-0005-0000-0000-00005B000000}"/>
    <cellStyle name="Millares 3 2" xfId="76" xr:uid="{00000000-0005-0000-0000-00005C000000}"/>
    <cellStyle name="Millares 3 3" xfId="77" xr:uid="{00000000-0005-0000-0000-00005D000000}"/>
    <cellStyle name="Millares 3 4" xfId="78" xr:uid="{00000000-0005-0000-0000-00005E000000}"/>
    <cellStyle name="Millares 3 5" xfId="79" xr:uid="{00000000-0005-0000-0000-00005F000000}"/>
    <cellStyle name="Millares 3 6" xfId="80" xr:uid="{00000000-0005-0000-0000-000060000000}"/>
    <cellStyle name="Millares 3 7" xfId="81" xr:uid="{00000000-0005-0000-0000-000061000000}"/>
    <cellStyle name="Millares 3 8" xfId="82" xr:uid="{00000000-0005-0000-0000-000062000000}"/>
    <cellStyle name="Millares 3 9" xfId="83" xr:uid="{00000000-0005-0000-0000-000063000000}"/>
    <cellStyle name="Millares 4" xfId="84" xr:uid="{00000000-0005-0000-0000-000064000000}"/>
    <cellStyle name="Millares 4 2" xfId="85" xr:uid="{00000000-0005-0000-0000-000065000000}"/>
    <cellStyle name="Millares 4 3" xfId="86" xr:uid="{00000000-0005-0000-0000-000066000000}"/>
    <cellStyle name="Millares 5" xfId="87" xr:uid="{00000000-0005-0000-0000-000067000000}"/>
    <cellStyle name="Millares 6" xfId="88" xr:uid="{00000000-0005-0000-0000-000068000000}"/>
    <cellStyle name="Millares 6 2" xfId="89" xr:uid="{00000000-0005-0000-0000-000069000000}"/>
    <cellStyle name="Millares 7" xfId="90" xr:uid="{00000000-0005-0000-0000-00006A000000}"/>
    <cellStyle name="Millares 7 2" xfId="91" xr:uid="{00000000-0005-0000-0000-00006B000000}"/>
    <cellStyle name="Millares 7 3" xfId="92" xr:uid="{00000000-0005-0000-0000-00006C000000}"/>
    <cellStyle name="Millares 8" xfId="93" xr:uid="{00000000-0005-0000-0000-00006D000000}"/>
    <cellStyle name="Millares 8 2" xfId="94" xr:uid="{00000000-0005-0000-0000-00006E000000}"/>
    <cellStyle name="Millares 9" xfId="95" xr:uid="{00000000-0005-0000-0000-00006F000000}"/>
    <cellStyle name="Millares 9 2" xfId="96" xr:uid="{00000000-0005-0000-0000-000070000000}"/>
    <cellStyle name="Millares 9 3" xfId="316" xr:uid="{EF3A5A72-675A-4F8A-820A-71F11E7D51C7}"/>
    <cellStyle name="Millares_FORMULARIO 4 - M-OFERENTE PPTA ECONOMICA 2" xfId="264" xr:uid="{00000000-0005-0000-0000-000071000000}"/>
    <cellStyle name="Millares_PPTO OFICIAL LP-SGT-SRN-001-2009 2" xfId="254" xr:uid="{00000000-0005-0000-0000-000072000000}"/>
    <cellStyle name="Millares_PTO OFICIAL PREPLIEGO (CORREGIDO) 2" xfId="258" xr:uid="{00000000-0005-0000-0000-000073000000}"/>
    <cellStyle name="Moneda [0] 2" xfId="262" xr:uid="{00000000-0005-0000-0000-000075000000}"/>
    <cellStyle name="Moneda [0] 2 2" xfId="283" xr:uid="{00000000-0005-0000-0000-000076000000}"/>
    <cellStyle name="Moneda [0] 3" xfId="277" xr:uid="{00000000-0005-0000-0000-000077000000}"/>
    <cellStyle name="Moneda [2]" xfId="97" xr:uid="{00000000-0005-0000-0000-000078000000}"/>
    <cellStyle name="Moneda 10" xfId="98" xr:uid="{00000000-0005-0000-0000-000079000000}"/>
    <cellStyle name="Moneda 10 2" xfId="99" xr:uid="{00000000-0005-0000-0000-00007A000000}"/>
    <cellStyle name="Moneda 10 2 2" xfId="305" xr:uid="{E65E6ADA-CF5B-42F4-B60E-D85A78FFC3DD}"/>
    <cellStyle name="Moneda 11" xfId="100" xr:uid="{00000000-0005-0000-0000-00007B000000}"/>
    <cellStyle name="Moneda 12" xfId="101" xr:uid="{00000000-0005-0000-0000-00007C000000}"/>
    <cellStyle name="Moneda 12 2" xfId="320" xr:uid="{116FA3B3-ABC6-497D-B582-38F5A7544B02}"/>
    <cellStyle name="Moneda 13" xfId="275" xr:uid="{00000000-0005-0000-0000-00007D000000}"/>
    <cellStyle name="Moneda 14" xfId="288" xr:uid="{00000000-0005-0000-0000-00007E000000}"/>
    <cellStyle name="Moneda 15" xfId="290" xr:uid="{00000000-0005-0000-0000-00007F000000}"/>
    <cellStyle name="Moneda 16" xfId="292" xr:uid="{00000000-0005-0000-0000-000080000000}"/>
    <cellStyle name="Moneda 17" xfId="294" xr:uid="{00000000-0005-0000-0000-000081000000}"/>
    <cellStyle name="Moneda 18" xfId="293" xr:uid="{00000000-0005-0000-0000-000082000000}"/>
    <cellStyle name="Moneda 19" xfId="322" xr:uid="{98A05843-C50F-40A0-B4EB-5BB377BB5BA5}"/>
    <cellStyle name="Moneda 2" xfId="102" xr:uid="{00000000-0005-0000-0000-000083000000}"/>
    <cellStyle name="Moneda 2 10" xfId="103" xr:uid="{00000000-0005-0000-0000-000084000000}"/>
    <cellStyle name="Moneda 2 11" xfId="104" xr:uid="{00000000-0005-0000-0000-000085000000}"/>
    <cellStyle name="Moneda 2 12" xfId="253" xr:uid="{00000000-0005-0000-0000-000086000000}"/>
    <cellStyle name="Moneda 2 13" xfId="282" xr:uid="{00000000-0005-0000-0000-000087000000}"/>
    <cellStyle name="Moneda 2 2" xfId="105" xr:uid="{00000000-0005-0000-0000-000088000000}"/>
    <cellStyle name="Moneda 2 2 2" xfId="106" xr:uid="{00000000-0005-0000-0000-000089000000}"/>
    <cellStyle name="Moneda 2 3" xfId="107" xr:uid="{00000000-0005-0000-0000-00008A000000}"/>
    <cellStyle name="Moneda 2 4" xfId="108" xr:uid="{00000000-0005-0000-0000-00008B000000}"/>
    <cellStyle name="Moneda 2 4 2" xfId="109" xr:uid="{00000000-0005-0000-0000-00008C000000}"/>
    <cellStyle name="Moneda 2 5" xfId="110" xr:uid="{00000000-0005-0000-0000-00008D000000}"/>
    <cellStyle name="Moneda 2 6" xfId="111" xr:uid="{00000000-0005-0000-0000-00008E000000}"/>
    <cellStyle name="Moneda 2 7" xfId="112" xr:uid="{00000000-0005-0000-0000-00008F000000}"/>
    <cellStyle name="Moneda 2 8" xfId="113" xr:uid="{00000000-0005-0000-0000-000090000000}"/>
    <cellStyle name="Moneda 2 9" xfId="114" xr:uid="{00000000-0005-0000-0000-000091000000}"/>
    <cellStyle name="Moneda 2_APU-DEFINITIVO AMV G2 THUI" xfId="115" xr:uid="{00000000-0005-0000-0000-000092000000}"/>
    <cellStyle name="Moneda 3" xfId="116" xr:uid="{00000000-0005-0000-0000-000093000000}"/>
    <cellStyle name="Moneda 3 10" xfId="117" xr:uid="{00000000-0005-0000-0000-000094000000}"/>
    <cellStyle name="Moneda 3 11" xfId="118" xr:uid="{00000000-0005-0000-0000-000095000000}"/>
    <cellStyle name="Moneda 3 12" xfId="284" xr:uid="{00000000-0005-0000-0000-000096000000}"/>
    <cellStyle name="Moneda 3 13" xfId="311" xr:uid="{3606B748-5834-4CD0-AA72-319F6EE3A401}"/>
    <cellStyle name="Moneda 3 2" xfId="119" xr:uid="{00000000-0005-0000-0000-000097000000}"/>
    <cellStyle name="Moneda 3 2 2" xfId="313" xr:uid="{63DF19CC-F887-47F2-A5E2-DF84419E9467}"/>
    <cellStyle name="Moneda 3 3" xfId="120" xr:uid="{00000000-0005-0000-0000-000098000000}"/>
    <cellStyle name="Moneda 3 4" xfId="121" xr:uid="{00000000-0005-0000-0000-000099000000}"/>
    <cellStyle name="Moneda 3 4 2" xfId="122" xr:uid="{00000000-0005-0000-0000-00009A000000}"/>
    <cellStyle name="Moneda 3 5" xfId="123" xr:uid="{00000000-0005-0000-0000-00009B000000}"/>
    <cellStyle name="Moneda 3 6" xfId="124" xr:uid="{00000000-0005-0000-0000-00009C000000}"/>
    <cellStyle name="Moneda 3 7" xfId="125" xr:uid="{00000000-0005-0000-0000-00009D000000}"/>
    <cellStyle name="Moneda 3 8" xfId="126" xr:uid="{00000000-0005-0000-0000-00009E000000}"/>
    <cellStyle name="Moneda 3 9" xfId="127" xr:uid="{00000000-0005-0000-0000-00009F000000}"/>
    <cellStyle name="Moneda 30" xfId="128" xr:uid="{00000000-0005-0000-0000-0000A0000000}"/>
    <cellStyle name="Moneda 4" xfId="129" xr:uid="{00000000-0005-0000-0000-0000A1000000}"/>
    <cellStyle name="Moneda 4 10" xfId="130" xr:uid="{00000000-0005-0000-0000-0000A2000000}"/>
    <cellStyle name="Moneda 4 11" xfId="285" xr:uid="{00000000-0005-0000-0000-0000A3000000}"/>
    <cellStyle name="Moneda 4 2" xfId="131" xr:uid="{00000000-0005-0000-0000-0000A4000000}"/>
    <cellStyle name="Moneda 4 3" xfId="132" xr:uid="{00000000-0005-0000-0000-0000A5000000}"/>
    <cellStyle name="Moneda 4 4" xfId="133" xr:uid="{00000000-0005-0000-0000-0000A6000000}"/>
    <cellStyle name="Moneda 4 5" xfId="134" xr:uid="{00000000-0005-0000-0000-0000A7000000}"/>
    <cellStyle name="Moneda 4 6" xfId="135" xr:uid="{00000000-0005-0000-0000-0000A8000000}"/>
    <cellStyle name="Moneda 4 7" xfId="136" xr:uid="{00000000-0005-0000-0000-0000A9000000}"/>
    <cellStyle name="Moneda 4 8" xfId="137" xr:uid="{00000000-0005-0000-0000-0000AA000000}"/>
    <cellStyle name="Moneda 4 9" xfId="138" xr:uid="{00000000-0005-0000-0000-0000AB000000}"/>
    <cellStyle name="Moneda 5" xfId="139" xr:uid="{00000000-0005-0000-0000-0000AC000000}"/>
    <cellStyle name="Moneda 5 10" xfId="140" xr:uid="{00000000-0005-0000-0000-0000AD000000}"/>
    <cellStyle name="Moneda 5 2" xfId="141" xr:uid="{00000000-0005-0000-0000-0000AE000000}"/>
    <cellStyle name="Moneda 5 3" xfId="142" xr:uid="{00000000-0005-0000-0000-0000AF000000}"/>
    <cellStyle name="Moneda 5 4" xfId="143" xr:uid="{00000000-0005-0000-0000-0000B0000000}"/>
    <cellStyle name="Moneda 5 5" xfId="144" xr:uid="{00000000-0005-0000-0000-0000B1000000}"/>
    <cellStyle name="Moneda 5 6" xfId="145" xr:uid="{00000000-0005-0000-0000-0000B2000000}"/>
    <cellStyle name="Moneda 5 7" xfId="146" xr:uid="{00000000-0005-0000-0000-0000B3000000}"/>
    <cellStyle name="Moneda 5 8" xfId="147" xr:uid="{00000000-0005-0000-0000-0000B4000000}"/>
    <cellStyle name="Moneda 5 9" xfId="148" xr:uid="{00000000-0005-0000-0000-0000B5000000}"/>
    <cellStyle name="Moneda 6" xfId="149" xr:uid="{00000000-0005-0000-0000-0000B6000000}"/>
    <cellStyle name="Moneda 6 2" xfId="150" xr:uid="{00000000-0005-0000-0000-0000B7000000}"/>
    <cellStyle name="Moneda 6 3" xfId="151" xr:uid="{00000000-0005-0000-0000-0000B8000000}"/>
    <cellStyle name="Moneda 7" xfId="152" xr:uid="{00000000-0005-0000-0000-0000B9000000}"/>
    <cellStyle name="Moneda 7 2" xfId="153" xr:uid="{00000000-0005-0000-0000-0000BA000000}"/>
    <cellStyle name="Moneda 7 2 2" xfId="154" xr:uid="{00000000-0005-0000-0000-0000BB000000}"/>
    <cellStyle name="Moneda 8" xfId="155" xr:uid="{00000000-0005-0000-0000-0000BC000000}"/>
    <cellStyle name="Moneda 9" xfId="156" xr:uid="{00000000-0005-0000-0000-0000BD000000}"/>
    <cellStyle name="Moneda 95" xfId="157" xr:uid="{00000000-0005-0000-0000-0000BE000000}"/>
    <cellStyle name="Moneda_Propuesta SCV-045-99" xfId="158" xr:uid="{00000000-0005-0000-0000-0000BF000000}"/>
    <cellStyle name="Normal" xfId="0" builtinId="0"/>
    <cellStyle name="Normal 10" xfId="159" xr:uid="{00000000-0005-0000-0000-0000C1000000}"/>
    <cellStyle name="Normal 10 2" xfId="303" xr:uid="{E1C0EC6B-F050-4976-8A65-CBFFB3DC6C7A}"/>
    <cellStyle name="Normal 10 3" xfId="160" xr:uid="{00000000-0005-0000-0000-0000C2000000}"/>
    <cellStyle name="Normal 11" xfId="161" xr:uid="{00000000-0005-0000-0000-0000C3000000}"/>
    <cellStyle name="Normal 12" xfId="162" xr:uid="{00000000-0005-0000-0000-0000C4000000}"/>
    <cellStyle name="Normal 13" xfId="163" xr:uid="{00000000-0005-0000-0000-0000C5000000}"/>
    <cellStyle name="Normal 13 2" xfId="164" xr:uid="{00000000-0005-0000-0000-0000C6000000}"/>
    <cellStyle name="Normal 14" xfId="267" xr:uid="{00000000-0005-0000-0000-0000C7000000}"/>
    <cellStyle name="Normal 14 2" xfId="273" xr:uid="{00000000-0005-0000-0000-0000C8000000}"/>
    <cellStyle name="Normal 15" xfId="268" xr:uid="{00000000-0005-0000-0000-0000C9000000}"/>
    <cellStyle name="Normal 16" xfId="297" xr:uid="{00000000-0005-0000-0000-0000CA000000}"/>
    <cellStyle name="Normal 17" xfId="317" xr:uid="{14F456E9-F6DA-491F-9CB0-B3176EB26EA7}"/>
    <cellStyle name="Normal 17 2" xfId="323" xr:uid="{F4A7E032-3A3A-44F9-A99D-04E2EC684FA6}"/>
    <cellStyle name="Normal 2" xfId="165" xr:uid="{00000000-0005-0000-0000-0000CB000000}"/>
    <cellStyle name="Normal 2 10" xfId="166" xr:uid="{00000000-0005-0000-0000-0000CC000000}"/>
    <cellStyle name="Normal 2 11" xfId="167" xr:uid="{00000000-0005-0000-0000-0000CD000000}"/>
    <cellStyle name="Normal 2 11 2" xfId="168" xr:uid="{00000000-0005-0000-0000-0000CE000000}"/>
    <cellStyle name="Normal 2 12" xfId="169" xr:uid="{00000000-0005-0000-0000-0000CF000000}"/>
    <cellStyle name="Normal 2 13" xfId="170" xr:uid="{00000000-0005-0000-0000-0000D0000000}"/>
    <cellStyle name="Normal 2 14" xfId="278" xr:uid="{00000000-0005-0000-0000-0000D1000000}"/>
    <cellStyle name="Normal 2 15" xfId="304" xr:uid="{6E217A63-0634-40B6-9D4A-C16DC0E9DB34}"/>
    <cellStyle name="Normal 2 16" xfId="171" xr:uid="{00000000-0005-0000-0000-0000D2000000}"/>
    <cellStyle name="Normal 2 17" xfId="308" xr:uid="{85520EE2-1510-49DA-8E86-B6E31AB298BE}"/>
    <cellStyle name="Normal 2 2" xfId="172" xr:uid="{00000000-0005-0000-0000-0000D3000000}"/>
    <cellStyle name="Normal 2 2 2" xfId="261" xr:uid="{00000000-0005-0000-0000-0000D4000000}"/>
    <cellStyle name="Normal 2 2 3" xfId="173" xr:uid="{00000000-0005-0000-0000-0000D5000000}"/>
    <cellStyle name="Normal 2 3" xfId="174" xr:uid="{00000000-0005-0000-0000-0000D6000000}"/>
    <cellStyle name="Normal 2 3 2" xfId="175" xr:uid="{00000000-0005-0000-0000-0000D7000000}"/>
    <cellStyle name="Normal 2 4" xfId="176" xr:uid="{00000000-0005-0000-0000-0000D8000000}"/>
    <cellStyle name="Normal 2 5" xfId="177" xr:uid="{00000000-0005-0000-0000-0000D9000000}"/>
    <cellStyle name="Normal 2 5 2" xfId="178" xr:uid="{00000000-0005-0000-0000-0000DA000000}"/>
    <cellStyle name="Normal 2 6" xfId="179" xr:uid="{00000000-0005-0000-0000-0000DB000000}"/>
    <cellStyle name="Normal 2 6 3" xfId="180" xr:uid="{00000000-0005-0000-0000-0000DC000000}"/>
    <cellStyle name="Normal 2 7" xfId="181" xr:uid="{00000000-0005-0000-0000-0000DD000000}"/>
    <cellStyle name="Normal 2 8" xfId="182" xr:uid="{00000000-0005-0000-0000-0000DE000000}"/>
    <cellStyle name="Normal 2 9" xfId="183" xr:uid="{00000000-0005-0000-0000-0000DF000000}"/>
    <cellStyle name="Normal 2_APU-DEFINITIVO AMV G2 THUI" xfId="184" xr:uid="{00000000-0005-0000-0000-0000E0000000}"/>
    <cellStyle name="Normal 3" xfId="185" xr:uid="{00000000-0005-0000-0000-0000E1000000}"/>
    <cellStyle name="Normal 3 10" xfId="186" xr:uid="{00000000-0005-0000-0000-0000E2000000}"/>
    <cellStyle name="Normal 3 11" xfId="187" xr:uid="{00000000-0005-0000-0000-0000E3000000}"/>
    <cellStyle name="Normal 3 12" xfId="324" xr:uid="{D0128A49-DFEE-481A-9563-653588D40C72}"/>
    <cellStyle name="Normal 3 2" xfId="188" xr:uid="{00000000-0005-0000-0000-0000E4000000}"/>
    <cellStyle name="Normal 3 2 2 9" xfId="263" xr:uid="{00000000-0005-0000-0000-0000E5000000}"/>
    <cellStyle name="Normal 3 2 3" xfId="307" xr:uid="{F266EA95-E1BA-4D8F-A733-2E21FA12B085}"/>
    <cellStyle name="Normal 3 3" xfId="189" xr:uid="{00000000-0005-0000-0000-0000E6000000}"/>
    <cellStyle name="Normal 3 3 2" xfId="309" xr:uid="{A307678A-4AA5-4003-904F-6C336C4BF74E}"/>
    <cellStyle name="Normal 3 4" xfId="190" xr:uid="{00000000-0005-0000-0000-0000E7000000}"/>
    <cellStyle name="Normal 3 5" xfId="191" xr:uid="{00000000-0005-0000-0000-0000E8000000}"/>
    <cellStyle name="Normal 3 6" xfId="192" xr:uid="{00000000-0005-0000-0000-0000E9000000}"/>
    <cellStyle name="Normal 3 7" xfId="193" xr:uid="{00000000-0005-0000-0000-0000EA000000}"/>
    <cellStyle name="Normal 3 8" xfId="194" xr:uid="{00000000-0005-0000-0000-0000EB000000}"/>
    <cellStyle name="Normal 3 9" xfId="195" xr:uid="{00000000-0005-0000-0000-0000EC000000}"/>
    <cellStyle name="Normal 4" xfId="196" xr:uid="{00000000-0005-0000-0000-0000ED000000}"/>
    <cellStyle name="Normal 4 2" xfId="197" xr:uid="{00000000-0005-0000-0000-0000EE000000}"/>
    <cellStyle name="Normal 4_APUs" xfId="198" xr:uid="{00000000-0005-0000-0000-0000EF000000}"/>
    <cellStyle name="Normal 5" xfId="199" xr:uid="{00000000-0005-0000-0000-0000F0000000}"/>
    <cellStyle name="Normal 6" xfId="200" xr:uid="{00000000-0005-0000-0000-0000F1000000}"/>
    <cellStyle name="Normal 6 2" xfId="201" xr:uid="{00000000-0005-0000-0000-0000F2000000}"/>
    <cellStyle name="Normal 7" xfId="202" xr:uid="{00000000-0005-0000-0000-0000F3000000}"/>
    <cellStyle name="Normal 8" xfId="203" xr:uid="{00000000-0005-0000-0000-0000F4000000}"/>
    <cellStyle name="Normal 9" xfId="204" xr:uid="{00000000-0005-0000-0000-0000F5000000}"/>
    <cellStyle name="Normal 9 2" xfId="205" xr:uid="{00000000-0005-0000-0000-0000F6000000}"/>
    <cellStyle name="Normal_modelo ACTA OBRA y MODIFICACION" xfId="206" xr:uid="{00000000-0005-0000-0000-0000F7000000}"/>
    <cellStyle name="Normal_modelo ACTA OBRA y MODIFICACION 2" xfId="298" xr:uid="{00000000-0005-0000-0000-0000F8000000}"/>
    <cellStyle name="Normal_PTO OFICIAL PREPLIEGO (CORREGIDO) 2 2" xfId="260" xr:uid="{00000000-0005-0000-0000-0000F9000000}"/>
    <cellStyle name="Normal_PTO OFICIAL PREPLIEGO (CORREGIDO) 3" xfId="255" xr:uid="{00000000-0005-0000-0000-0000FA000000}"/>
    <cellStyle name="Normal_PTO OFICIAL y APU MODELO 2010 (2) 2" xfId="252" xr:uid="{00000000-0005-0000-0000-0000FB000000}"/>
    <cellStyle name="Notas 2" xfId="279" xr:uid="{00000000-0005-0000-0000-0000FC000000}"/>
    <cellStyle name="Notas 3" xfId="270" xr:uid="{00000000-0005-0000-0000-0000FD000000}"/>
    <cellStyle name="Porcentaje 2" xfId="207" xr:uid="{00000000-0005-0000-0000-0000FE000000}"/>
    <cellStyle name="Porcentaje 2 2" xfId="208" xr:uid="{00000000-0005-0000-0000-0000FF000000}"/>
    <cellStyle name="Porcentaje 2 2 2" xfId="314" xr:uid="{44215658-EBF2-4FBB-B9CD-37986ADCB4D1}"/>
    <cellStyle name="Porcentaje 2 3" xfId="281" xr:uid="{00000000-0005-0000-0000-000000010000}"/>
    <cellStyle name="Porcentaje 2 4" xfId="299" xr:uid="{00000000-0005-0000-0000-000001010000}"/>
    <cellStyle name="Porcentaje 3" xfId="209" xr:uid="{00000000-0005-0000-0000-000002010000}"/>
    <cellStyle name="Porcentaje 3 2" xfId="287" xr:uid="{00000000-0005-0000-0000-000003010000}"/>
    <cellStyle name="Porcentaje 4" xfId="210" xr:uid="{00000000-0005-0000-0000-000004010000}"/>
    <cellStyle name="Porcentaje 4 2" xfId="211" xr:uid="{00000000-0005-0000-0000-000005010000}"/>
    <cellStyle name="Porcentaje 5" xfId="212" xr:uid="{00000000-0005-0000-0000-000006010000}"/>
    <cellStyle name="Porcentaje 6" xfId="213" xr:uid="{00000000-0005-0000-0000-000007010000}"/>
    <cellStyle name="Porcentaje 7" xfId="272" xr:uid="{00000000-0005-0000-0000-000008010000}"/>
    <cellStyle name="Porcentaje 8" xfId="214" xr:uid="{00000000-0005-0000-0000-000009010000}"/>
    <cellStyle name="Porcentual 2" xfId="215" xr:uid="{00000000-0005-0000-0000-00000A010000}"/>
    <cellStyle name="Porcentual 2 10" xfId="216" xr:uid="{00000000-0005-0000-0000-00000B010000}"/>
    <cellStyle name="Porcentual 2 11" xfId="266" xr:uid="{00000000-0005-0000-0000-00000C010000}"/>
    <cellStyle name="Porcentual 2 2" xfId="217" xr:uid="{00000000-0005-0000-0000-00000D010000}"/>
    <cellStyle name="Porcentual 2 3" xfId="218" xr:uid="{00000000-0005-0000-0000-00000E010000}"/>
    <cellStyle name="Porcentual 2 3 2" xfId="219" xr:uid="{00000000-0005-0000-0000-00000F010000}"/>
    <cellStyle name="Porcentual 2 4" xfId="220" xr:uid="{00000000-0005-0000-0000-000010010000}"/>
    <cellStyle name="Porcentual 2 5" xfId="221" xr:uid="{00000000-0005-0000-0000-000011010000}"/>
    <cellStyle name="Porcentual 2 6" xfId="222" xr:uid="{00000000-0005-0000-0000-000012010000}"/>
    <cellStyle name="Porcentual 2 7" xfId="223" xr:uid="{00000000-0005-0000-0000-000013010000}"/>
    <cellStyle name="Porcentual 2 8" xfId="224" xr:uid="{00000000-0005-0000-0000-000014010000}"/>
    <cellStyle name="Porcentual 2 9" xfId="225" xr:uid="{00000000-0005-0000-0000-000015010000}"/>
    <cellStyle name="Porcentual 3" xfId="226" xr:uid="{00000000-0005-0000-0000-000016010000}"/>
    <cellStyle name="Porcentual 3 10" xfId="227" xr:uid="{00000000-0005-0000-0000-000017010000}"/>
    <cellStyle name="Porcentual 3 11" xfId="228" xr:uid="{00000000-0005-0000-0000-000018010000}"/>
    <cellStyle name="Porcentual 3 2" xfId="229" xr:uid="{00000000-0005-0000-0000-000019010000}"/>
    <cellStyle name="Porcentual 3 2 2" xfId="315" xr:uid="{C1AF964F-A321-4B41-876B-F4920EB9A763}"/>
    <cellStyle name="Porcentual 3 3" xfId="230" xr:uid="{00000000-0005-0000-0000-00001A010000}"/>
    <cellStyle name="Porcentual 3 4" xfId="231" xr:uid="{00000000-0005-0000-0000-00001B010000}"/>
    <cellStyle name="Porcentual 3 5" xfId="232" xr:uid="{00000000-0005-0000-0000-00001C010000}"/>
    <cellStyle name="Porcentual 3 6" xfId="233" xr:uid="{00000000-0005-0000-0000-00001D010000}"/>
    <cellStyle name="Porcentual 3 7" xfId="234" xr:uid="{00000000-0005-0000-0000-00001E010000}"/>
    <cellStyle name="Porcentual 3 8" xfId="235" xr:uid="{00000000-0005-0000-0000-00001F010000}"/>
    <cellStyle name="Porcentual 3 9" xfId="236" xr:uid="{00000000-0005-0000-0000-000020010000}"/>
    <cellStyle name="Porcentual 4" xfId="237" xr:uid="{00000000-0005-0000-0000-000021010000}"/>
    <cellStyle name="Porcentual 4 10" xfId="238" xr:uid="{00000000-0005-0000-0000-000022010000}"/>
    <cellStyle name="Porcentual 4 2" xfId="239" xr:uid="{00000000-0005-0000-0000-000023010000}"/>
    <cellStyle name="Porcentual 4 3" xfId="240" xr:uid="{00000000-0005-0000-0000-000024010000}"/>
    <cellStyle name="Porcentual 4 4" xfId="241" xr:uid="{00000000-0005-0000-0000-000025010000}"/>
    <cellStyle name="Porcentual 4 5" xfId="242" xr:uid="{00000000-0005-0000-0000-000026010000}"/>
    <cellStyle name="Porcentual 4 6" xfId="243" xr:uid="{00000000-0005-0000-0000-000027010000}"/>
    <cellStyle name="Porcentual 4 7" xfId="244" xr:uid="{00000000-0005-0000-0000-000028010000}"/>
    <cellStyle name="Porcentual 4 8" xfId="245" xr:uid="{00000000-0005-0000-0000-000029010000}"/>
    <cellStyle name="Porcentual 4 9" xfId="246" xr:uid="{00000000-0005-0000-0000-00002A010000}"/>
    <cellStyle name="Porcentual 5" xfId="247" xr:uid="{00000000-0005-0000-0000-00002B010000}"/>
    <cellStyle name="Porcentual 6" xfId="248" xr:uid="{00000000-0005-0000-0000-00002C010000}"/>
    <cellStyle name="Porcentual 7" xfId="249" xr:uid="{00000000-0005-0000-0000-00002D010000}"/>
    <cellStyle name="Porcentual 7 2" xfId="250" xr:uid="{00000000-0005-0000-0000-00002E010000}"/>
    <cellStyle name="Porcentual 9" xfId="274" xr:uid="{00000000-0005-0000-0000-00002F010000}"/>
    <cellStyle name="TITULO" xfId="251" xr:uid="{00000000-0005-0000-0000-00003001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externalLink" Target="externalLinks/externalLink18.xml"/><Relationship Id="rId39" Type="http://schemas.openxmlformats.org/officeDocument/2006/relationships/externalLink" Target="externalLinks/externalLink31.xml"/><Relationship Id="rId21" Type="http://schemas.openxmlformats.org/officeDocument/2006/relationships/externalLink" Target="externalLinks/externalLink13.xml"/><Relationship Id="rId34" Type="http://schemas.openxmlformats.org/officeDocument/2006/relationships/externalLink" Target="externalLinks/externalLink26.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externalLink" Target="externalLinks/externalLink17.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46" Type="http://schemas.openxmlformats.org/officeDocument/2006/relationships/externalLink" Target="externalLinks/externalLink38.xml"/><Relationship Id="rId59"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29" Type="http://schemas.openxmlformats.org/officeDocument/2006/relationships/externalLink" Target="externalLinks/externalLink21.xml"/><Relationship Id="rId41" Type="http://schemas.openxmlformats.org/officeDocument/2006/relationships/externalLink" Target="externalLinks/externalLink33.xml"/><Relationship Id="rId54" Type="http://schemas.openxmlformats.org/officeDocument/2006/relationships/externalLink" Target="externalLinks/externalLink4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externalLink" Target="externalLinks/externalLink16.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53" Type="http://schemas.openxmlformats.org/officeDocument/2006/relationships/externalLink" Target="externalLinks/externalLink45.xml"/><Relationship Id="rId58"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externalLink" Target="externalLinks/externalLink41.xml"/><Relationship Id="rId57" Type="http://schemas.openxmlformats.org/officeDocument/2006/relationships/theme" Target="theme/theme1.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52" Type="http://schemas.openxmlformats.org/officeDocument/2006/relationships/externalLink" Target="externalLinks/externalLink44.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56" Type="http://schemas.openxmlformats.org/officeDocument/2006/relationships/externalLink" Target="externalLinks/externalLink48.xml"/><Relationship Id="rId8" Type="http://schemas.openxmlformats.org/officeDocument/2006/relationships/worksheet" Target="worksheets/sheet8.xml"/><Relationship Id="rId51" Type="http://schemas.openxmlformats.org/officeDocument/2006/relationships/externalLink" Target="externalLinks/externalLink43.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PORTADA!A1"/></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hyperlink" Target="#&#205;NDICE!G369"/><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hyperlink" Target="#&#205;NDICE!G37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205;NDICE!G385"/><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4</xdr:col>
      <xdr:colOff>144781</xdr:colOff>
      <xdr:row>0</xdr:row>
      <xdr:rowOff>434340</xdr:rowOff>
    </xdr:from>
    <xdr:to>
      <xdr:col>4</xdr:col>
      <xdr:colOff>1238251</xdr:colOff>
      <xdr:row>1</xdr:row>
      <xdr:rowOff>127000</xdr:rowOff>
    </xdr:to>
    <xdr:sp macro="" textlink="">
      <xdr:nvSpPr>
        <xdr:cNvPr id="2" name="Elips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11079481" y="434340"/>
          <a:ext cx="1093470" cy="911860"/>
        </a:xfrm>
        <a:prstGeom prst="ellipse">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a:t>VOLVER</a:t>
          </a:r>
          <a:r>
            <a:rPr lang="es-CO" sz="1100" baseline="0"/>
            <a:t> A </a:t>
          </a:r>
        </a:p>
        <a:p>
          <a:pPr algn="ctr"/>
          <a:r>
            <a:rPr lang="es-CO" sz="1100" b="1" i="0" baseline="0"/>
            <a:t>PORTADA</a:t>
          </a:r>
        </a:p>
      </xdr:txBody>
    </xdr:sp>
    <xdr:clientData/>
  </xdr:twoCellAnchor>
  <xdr:twoCellAnchor editAs="oneCell">
    <xdr:from>
      <xdr:col>2</xdr:col>
      <xdr:colOff>317500</xdr:colOff>
      <xdr:row>0</xdr:row>
      <xdr:rowOff>95250</xdr:rowOff>
    </xdr:from>
    <xdr:to>
      <xdr:col>3</xdr:col>
      <xdr:colOff>1132873</xdr:colOff>
      <xdr:row>0</xdr:row>
      <xdr:rowOff>936571</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8651875" y="95250"/>
          <a:ext cx="1844073" cy="8413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190501</xdr:colOff>
      <xdr:row>1</xdr:row>
      <xdr:rowOff>108858</xdr:rowOff>
    </xdr:from>
    <xdr:ext cx="2626178" cy="1101632"/>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585108" y="285751"/>
          <a:ext cx="2626178" cy="1101632"/>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352425</xdr:colOff>
      <xdr:row>2</xdr:row>
      <xdr:rowOff>0</xdr:rowOff>
    </xdr:to>
    <xdr:pic>
      <xdr:nvPicPr>
        <xdr:cNvPr id="1434716" name="Picture 7" descr="LOGOINVIAS">
          <a:extLst>
            <a:ext uri="{FF2B5EF4-FFF2-40B4-BE49-F238E27FC236}">
              <a16:creationId xmlns:a16="http://schemas.microsoft.com/office/drawing/2014/main" id="{00000000-0008-0000-0200-00005CE41500}"/>
            </a:ext>
          </a:extLst>
        </xdr:cNvPr>
        <xdr:cNvPicPr>
          <a:picLocks noChangeAspect="1" noChangeArrowheads="1"/>
        </xdr:cNvPicPr>
      </xdr:nvPicPr>
      <xdr:blipFill>
        <a:blip xmlns:r="http://schemas.openxmlformats.org/officeDocument/2006/relationships" r:embed="rId1" cstate="print">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0" y="0"/>
          <a:ext cx="3524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352425</xdr:colOff>
      <xdr:row>2</xdr:row>
      <xdr:rowOff>0</xdr:rowOff>
    </xdr:to>
    <xdr:pic>
      <xdr:nvPicPr>
        <xdr:cNvPr id="1441884" name="Picture 7" descr="LOGOINVIAS">
          <a:extLst>
            <a:ext uri="{FF2B5EF4-FFF2-40B4-BE49-F238E27FC236}">
              <a16:creationId xmlns:a16="http://schemas.microsoft.com/office/drawing/2014/main" id="{00000000-0008-0000-0300-00005C001600}"/>
            </a:ext>
          </a:extLst>
        </xdr:cNvPr>
        <xdr:cNvPicPr>
          <a:picLocks noChangeAspect="1" noChangeArrowheads="1"/>
        </xdr:cNvPicPr>
      </xdr:nvPicPr>
      <xdr:blipFill>
        <a:blip xmlns:r="http://schemas.openxmlformats.org/officeDocument/2006/relationships" r:embed="rId1" cstate="print">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0" y="0"/>
          <a:ext cx="3524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0400-000002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400-000003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609600</xdr:colOff>
      <xdr:row>0</xdr:row>
      <xdr:rowOff>97972</xdr:rowOff>
    </xdr:from>
    <xdr:to>
      <xdr:col>3</xdr:col>
      <xdr:colOff>34017</xdr:colOff>
      <xdr:row>4</xdr:row>
      <xdr:rowOff>152250</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0400-000005000000}"/>
            </a:ext>
            <a:ext uri="{147F2762-F138-4A5C-976F-8EAC2B608ADB}">
              <a16:predDERef xmlns:a16="http://schemas.microsoft.com/office/drawing/2014/main" pred="{D1670FBE-0541-4B7A-AC0B-C919B747E54D}"/>
            </a:ext>
          </a:extLst>
        </xdr:cNvPr>
        <xdr:cNvSpPr/>
      </xdr:nvSpPr>
      <xdr:spPr>
        <a:xfrm>
          <a:off x="809625" y="97972"/>
          <a:ext cx="1148442"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0500-000002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500-000003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576943</xdr:colOff>
      <xdr:row>0</xdr:row>
      <xdr:rowOff>87085</xdr:rowOff>
    </xdr:from>
    <xdr:to>
      <xdr:col>3</xdr:col>
      <xdr:colOff>1360</xdr:colOff>
      <xdr:row>4</xdr:row>
      <xdr:rowOff>141363</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0500-000005000000}"/>
            </a:ext>
            <a:ext uri="{147F2762-F138-4A5C-976F-8EAC2B608ADB}">
              <a16:predDERef xmlns:a16="http://schemas.microsoft.com/office/drawing/2014/main" pred="{D1670FBE-0541-4B7A-AC0B-C919B747E54D}"/>
            </a:ext>
          </a:extLst>
        </xdr:cNvPr>
        <xdr:cNvSpPr/>
      </xdr:nvSpPr>
      <xdr:spPr>
        <a:xfrm>
          <a:off x="776968" y="87085"/>
          <a:ext cx="1148442"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0600-000002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600-000003000000}"/>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228600</xdr:colOff>
      <xdr:row>0</xdr:row>
      <xdr:rowOff>76200</xdr:rowOff>
    </xdr:from>
    <xdr:to>
      <xdr:col>2</xdr:col>
      <xdr:colOff>445497</xdr:colOff>
      <xdr:row>4</xdr:row>
      <xdr:rowOff>130478</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0600-000005000000}"/>
            </a:ext>
            <a:ext uri="{147F2762-F138-4A5C-976F-8EAC2B608ADB}">
              <a16:predDERef xmlns:a16="http://schemas.microsoft.com/office/drawing/2014/main" pred="{D1670FBE-0541-4B7A-AC0B-C919B747E54D}"/>
            </a:ext>
          </a:extLst>
        </xdr:cNvPr>
        <xdr:cNvSpPr/>
      </xdr:nvSpPr>
      <xdr:spPr>
        <a:xfrm>
          <a:off x="428625" y="76200"/>
          <a:ext cx="1169397"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6</xdr:col>
      <xdr:colOff>0</xdr:colOff>
      <xdr:row>12</xdr:row>
      <xdr:rowOff>0</xdr:rowOff>
    </xdr:from>
    <xdr:ext cx="104775" cy="167640"/>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4419600" y="217170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1</xdr:col>
      <xdr:colOff>238125</xdr:colOff>
      <xdr:row>0</xdr:row>
      <xdr:rowOff>47625</xdr:rowOff>
    </xdr:from>
    <xdr:to>
      <xdr:col>2</xdr:col>
      <xdr:colOff>66675</xdr:colOff>
      <xdr:row>5</xdr:row>
      <xdr:rowOff>123825</xdr:rowOff>
    </xdr:to>
    <xdr:sp macro="" textlink="">
      <xdr:nvSpPr>
        <xdr:cNvPr id="3" name="Object 1" hidden="1">
          <a:extLst>
            <a:ext uri="{63B3BB69-23CF-44E3-9099-C40C66FF867C}">
              <a14:compatExt xmlns:a14="http://schemas.microsoft.com/office/drawing/2010/main" spid="_x0000_s84993"/>
            </a:ext>
            <a:ext uri="{FF2B5EF4-FFF2-40B4-BE49-F238E27FC236}">
              <a16:creationId xmlns:a16="http://schemas.microsoft.com/office/drawing/2014/main" id="{00000000-0008-0000-0700-000003000000}"/>
            </a:ext>
          </a:extLst>
        </xdr:cNvPr>
        <xdr:cNvSpPr/>
      </xdr:nvSpPr>
      <xdr:spPr bwMode="auto">
        <a:xfrm>
          <a:off x="838200" y="47625"/>
          <a:ext cx="1514475" cy="800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95250</xdr:colOff>
      <xdr:row>9</xdr:row>
      <xdr:rowOff>38100</xdr:rowOff>
    </xdr:from>
    <xdr:ext cx="304800" cy="398145"/>
    <xdr:sp macro="" textlink="">
      <xdr:nvSpPr>
        <xdr:cNvPr id="4" name="Check Box 2" hidden="1">
          <a:extLst>
            <a:ext uri="{63B3BB69-23CF-44E3-9099-C40C66FF867C}">
              <a14:compatExt xmlns:a14="http://schemas.microsoft.com/office/drawing/2010/main" spid="_x0000_s84994"/>
            </a:ext>
            <a:ext uri="{FF2B5EF4-FFF2-40B4-BE49-F238E27FC236}">
              <a16:creationId xmlns:a16="http://schemas.microsoft.com/office/drawing/2014/main" id="{00000000-0008-0000-0700-000004000000}"/>
            </a:ext>
          </a:extLst>
        </xdr:cNvPr>
        <xdr:cNvSpPr/>
      </xdr:nvSpPr>
      <xdr:spPr bwMode="auto">
        <a:xfrm>
          <a:off x="4019550" y="1352550"/>
          <a:ext cx="304800" cy="398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942975</xdr:colOff>
      <xdr:row>9</xdr:row>
      <xdr:rowOff>19050</xdr:rowOff>
    </xdr:from>
    <xdr:ext cx="348615" cy="398145"/>
    <xdr:sp macro="" textlink="">
      <xdr:nvSpPr>
        <xdr:cNvPr id="5" name="Check Box 3" hidden="1">
          <a:extLst>
            <a:ext uri="{63B3BB69-23CF-44E3-9099-C40C66FF867C}">
              <a14:compatExt xmlns:a14="http://schemas.microsoft.com/office/drawing/2010/main" spid="_x0000_s84995"/>
            </a:ext>
            <a:ext uri="{FF2B5EF4-FFF2-40B4-BE49-F238E27FC236}">
              <a16:creationId xmlns:a16="http://schemas.microsoft.com/office/drawing/2014/main" id="{00000000-0008-0000-0700-000005000000}"/>
            </a:ext>
          </a:extLst>
        </xdr:cNvPr>
        <xdr:cNvSpPr/>
      </xdr:nvSpPr>
      <xdr:spPr bwMode="auto">
        <a:xfrm>
          <a:off x="6581775" y="1333500"/>
          <a:ext cx="348615" cy="398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xdr:from>
          <xdr:col>1</xdr:col>
          <xdr:colOff>352425</xdr:colOff>
          <xdr:row>0</xdr:row>
          <xdr:rowOff>47625</xdr:rowOff>
        </xdr:from>
        <xdr:to>
          <xdr:col>1</xdr:col>
          <xdr:colOff>1371600</xdr:colOff>
          <xdr:row>5</xdr:row>
          <xdr:rowOff>66675</xdr:rowOff>
        </xdr:to>
        <xdr:sp macro="" textlink="">
          <xdr:nvSpPr>
            <xdr:cNvPr id="1607681" name="Object 1" hidden="1">
              <a:extLst>
                <a:ext uri="{63B3BB69-23CF-44E3-9099-C40C66FF867C}">
                  <a14:compatExt spid="_x0000_s1607681"/>
                </a:ext>
                <a:ext uri="{FF2B5EF4-FFF2-40B4-BE49-F238E27FC236}">
                  <a16:creationId xmlns:a16="http://schemas.microsoft.com/office/drawing/2014/main" id="{00000000-0008-0000-0700-00000188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19050</xdr:rowOff>
        </xdr:from>
        <xdr:to>
          <xdr:col>5</xdr:col>
          <xdr:colOff>314325</xdr:colOff>
          <xdr:row>9</xdr:row>
          <xdr:rowOff>247650</xdr:rowOff>
        </xdr:to>
        <xdr:sp macro="" textlink="">
          <xdr:nvSpPr>
            <xdr:cNvPr id="1607682" name="Check Box 2" hidden="1">
              <a:extLst>
                <a:ext uri="{63B3BB69-23CF-44E3-9099-C40C66FF867C}">
                  <a14:compatExt spid="_x0000_s1607682"/>
                </a:ext>
                <a:ext uri="{FF2B5EF4-FFF2-40B4-BE49-F238E27FC236}">
                  <a16:creationId xmlns:a16="http://schemas.microsoft.com/office/drawing/2014/main" id="{00000000-0008-0000-0700-0000028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800100</xdr:colOff>
          <xdr:row>9</xdr:row>
          <xdr:rowOff>19050</xdr:rowOff>
        </xdr:from>
        <xdr:to>
          <xdr:col>9</xdr:col>
          <xdr:colOff>95250</xdr:colOff>
          <xdr:row>9</xdr:row>
          <xdr:rowOff>247650</xdr:rowOff>
        </xdr:to>
        <xdr:sp macro="" textlink="">
          <xdr:nvSpPr>
            <xdr:cNvPr id="1607683" name="Check Box 3" hidden="1">
              <a:extLst>
                <a:ext uri="{63B3BB69-23CF-44E3-9099-C40C66FF867C}">
                  <a14:compatExt spid="_x0000_s1607683"/>
                </a:ext>
                <a:ext uri="{FF2B5EF4-FFF2-40B4-BE49-F238E27FC236}">
                  <a16:creationId xmlns:a16="http://schemas.microsoft.com/office/drawing/2014/main" id="{00000000-0008-0000-0700-0000038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ABC3B553" TargetMode="External"/><Relationship Id="rId1" Type="http://schemas.openxmlformats.org/officeDocument/2006/relationships/externalLinkPath" Target="file:///\\ABC3B553\a%20%20aaInformaci&#243;n%20GRUPO"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a%20%20aaInformaci&#243;n%20GRUPO%204\A%20MInformes%20Mensuales\Informe%20de%20estado%20vial%20ene\aCCIDENTES%20DE%201995%20-%201996.xls?6F49BD17" TargetMode="External"/><Relationship Id="rId1" Type="http://schemas.openxmlformats.org/officeDocument/2006/relationships/externalLinkPath" Target="file:///\\6F49BD17\aCCIDENTES%20DE%201995%20-%201996.xls"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ZXPREPLIEGOS%20PUENTE%20ARMADA\PRESUP\ZPREPLIEGOS%20PUENTE%20ARMADA\OBRAS%20PUENTE%20ARMADA2.xls?5D94112C" TargetMode="External"/><Relationship Id="rId1" Type="http://schemas.openxmlformats.org/officeDocument/2006/relationships/externalLinkPath" Target="file:///\\5D94112C\OBRAS%20PUENTE%20ARMADA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Familia%20Monsalvo%20Diaz\Equipo%20Anterior\Rossana\IDU%2050.19\An&#225;lisis%20de%20precios%20unitarios.xls?5089937B" TargetMode="External"/><Relationship Id="rId1" Type="http://schemas.openxmlformats.org/officeDocument/2006/relationships/externalLinkPath" Target="file:///\\5089937B\An&#225;lisis%20de%20precios%20unitario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rodrel\AppData\Local\Microsoft\Windows\Temporary%20Internet%20Files\Content.IE5\90ZIF8WU\Cantidades.xlsx?05AA5C81" TargetMode="External"/><Relationship Id="rId1" Type="http://schemas.openxmlformats.org/officeDocument/2006/relationships/externalLinkPath" Target="file:///\\05AA5C81\Cantidades.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mrojast\A%20Max\Emergencias\INFORMES\PROYECTOS%20FNC\237%20mil\CORDOBA\CAUCACIA%20-%20PLANETA%20RICA.xlsx?A6D0875B" TargetMode="External"/><Relationship Id="rId1" Type="http://schemas.openxmlformats.org/officeDocument/2006/relationships/externalLinkPath" Target="file:///\\A6D0875B\CAUCACIA%20-%20PLANETA%20RICA.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mapale/Users/avillamizar/Downloads/Users/LUIS%20ENRIQUE/Documents/AMV04%20BOYACA/ANTIGUO/PRESUPUESTOS/PRESUPUESTOS%202012/ADM%20VIAL%2003%20-%20CORDOBA/ESTADO%20DE%20RED/2103mar%2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Juan%20Andr&#233;s\Techo\Informe%20final\Juan%20Andr&#233;s\Aci-Sedic\Ciudad%20de%20Cali\dise&#241;o%20pozos.xls?4CB589C1" TargetMode="External"/><Relationship Id="rId1" Type="http://schemas.openxmlformats.org/officeDocument/2006/relationships/externalLinkPath" Target="file:///\\4CB589C1\dise&#241;o%20pozo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37.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usuario\Mis%20documentos\Mis%20documentos\presupuesto.xls?7339FEF8" TargetMode="External"/><Relationship Id="rId1" Type="http://schemas.openxmlformats.org/officeDocument/2006/relationships/externalLinkPath" Target="file:///\\7339FEF8\presupuest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43.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pc-30\Mis%20documentos\Downloads\DC.01-GEINF-Tramo2-0-Anexos%20(1).xlsx?49085953" TargetMode="External"/><Relationship Id="rId1" Type="http://schemas.openxmlformats.org/officeDocument/2006/relationships/externalLinkPath" Target="file:///\\49085953\DC.01-GEINF-Tramo2-0-Anexos%20(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file:///E:\Documents\MANUALES%20INVIAS\PRECIOS%20UNITARIOS%20INVIAS\APU_5404_NORTE_DE_SANTANDER__ORIENTE_2023_2.xlsx" TargetMode="External"/><Relationship Id="rId1" Type="http://schemas.openxmlformats.org/officeDocument/2006/relationships/externalLinkPath" Target="/Documents/MANUALES%20INVIAS/PRECIOS%20UNITARIOS%20INVIAS/APU_5404_NORTE_DE_SANTANDER__ORIENTE_2023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a  aaInformación GRUPO 4\A MIn"/>
      <sheetName val="CONT_ADI"/>
      <sheetName val="aCCIDENTES DE 1995 - 1996.xls"/>
      <sheetName val="items"/>
      <sheetName val="ACTA DE MODIFICACION  (2)"/>
      <sheetName val="INDICMICROEMP"/>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PR 1"/>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Users\HP\AppData\Local\Microso"/>
      <sheetName val="#REF"/>
      <sheetName val="aCCIDENTES_DE_1995_-_199633"/>
      <sheetName val="aCCIDENTES_DE_1995_-_1996_xls10"/>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ESTADO VÍA-CRIT.TECNICO"/>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LISTADO "/>
      <sheetName val="M.O."/>
      <sheetName val="_aCCIDENTES_DE_1995___1996_xl_2"/>
      <sheetName val="//ccefici"/>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QUIPOS"/>
      <sheetName val="MANO DE OBRA"/>
      <sheetName val="TRANSPORTE"/>
      <sheetName val="//d.docs.live.net/a  aaInformac"/>
      <sheetName val="_aCCIDENTES_DE_1995___1996_xl_3"/>
      <sheetName val="_aCCIDENTES_DE_1995___1996_xl_5"/>
      <sheetName val="_aCCIDENTES_DE_1995___1996_xl_4"/>
      <sheetName val="G.G"/>
      <sheetName val="AC2-AG9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_aCCIDENTES_DE_1995___1996_xl_7"/>
      <sheetName val="_aCCIDENTES_DE_1995___1996_xl_8"/>
      <sheetName val="CANT OBRA"/>
      <sheetName val="\Users\ANDRES FELIPE MUÑOZ\Down"/>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refreshError="1"/>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refreshError="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ORTA EST"/>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Base de Datos"/>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DE PRECIOS"/>
      <sheetName val="Tramo 2"/>
      <sheetName val="TARIFAS MATERIALES"/>
      <sheetName val="TARIFAS EQUIPOS "/>
      <sheetName val="TARIFA SALARIOS"/>
      <sheetName val="ó&gt;_x005f_x0000__x005f_x0001__x005f_x0000__x005f_x0000__"/>
      <sheetName val="PRES"/>
      <sheetName val="Lista ICCU"/>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AMOBLAMINETO"/>
      <sheetName val="_x0000_㈀㰰⌀_x0000_㈀㰮⌀_x0000_䰀଒v_x0000__x0000__x0000_頀"/>
      <sheetName val="&quot;PAGA&quot;"/>
      <sheetName val="Skid Lifting Lug"/>
      <sheetName val="Datos_CO"/>
      <sheetName val="CABLE CONTROL"/>
      <sheetName val="CCONC"/>
      <sheetName val="ACTA PROVEEDORES"/>
      <sheetName val="ACTA INICIO"/>
      <sheetName val="ACTA PARCIAL"/>
      <sheetName val="ACTA TERMINACION"/>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EMPRESAS"/>
      <sheetName val="PSM Monthly"/>
      <sheetName val="BQMPALOC"/>
      <sheetName val="ó&gt;????j0$?#???j_$?#???LÓu????"/>
      <sheetName val="ACTA No.5"/>
      <sheetName val="IV. MANO DE OBRA AIU"/>
      <sheetName val="MATERIALES Y RECURSOS"/>
      <sheetName val="CORTE DE OBRA N° 1"/>
      <sheetName val="memoria"/>
      <sheetName val="memoria 1"/>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sistividad "/>
      <sheetName val="PRESUPUESTOS-REV1.xls"/>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RELACION DE PRECIOS"/>
      <sheetName val="ACTA 5"/>
      <sheetName val="MODIF. 2"/>
      <sheetName val="MODIF. 3"/>
      <sheetName val="cant"/>
      <sheetName val="par mar19"/>
      <sheetName val="par"/>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resum96"/>
      <sheetName val="Equipo_Menor"/>
      <sheetName val="ALQUILADO_F-7857-308_"/>
      <sheetName val="Real_Para_tarifas"/>
      <sheetName val="Causa_Posible"/>
      <sheetName val="Base_de_Datos"/>
      <sheetName val="Elementos_Involucrados"/>
      <sheetName val="CRA_MODI"/>
      <sheetName val="BCE-ENERO-2004"/>
      <sheetName val="Programacion"/>
      <sheetName val="API9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sheetData sheetId="1061">
        <row r="2">
          <cell r="A2">
            <v>0</v>
          </cell>
        </row>
      </sheetData>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row r="2">
          <cell r="A2">
            <v>0</v>
          </cell>
        </row>
      </sheetData>
      <sheetData sheetId="1077"/>
      <sheetData sheetId="1078"/>
      <sheetData sheetId="1079"/>
      <sheetData sheetId="1080">
        <row r="2">
          <cell r="A2">
            <v>0</v>
          </cell>
        </row>
      </sheetData>
      <sheetData sheetId="1081"/>
      <sheetData sheetId="1082"/>
      <sheetData sheetId="1083"/>
      <sheetData sheetId="1084">
        <row r="2">
          <cell r="A2">
            <v>0</v>
          </cell>
        </row>
      </sheetData>
      <sheetData sheetId="1085"/>
      <sheetData sheetId="1086"/>
      <sheetData sheetId="1087">
        <row r="2">
          <cell r="A2">
            <v>0</v>
          </cell>
        </row>
      </sheetData>
      <sheetData sheetId="1088">
        <row r="2">
          <cell r="A2">
            <v>0</v>
          </cell>
        </row>
      </sheetData>
      <sheetData sheetId="1089"/>
      <sheetData sheetId="1090"/>
      <sheetData sheetId="1091"/>
      <sheetData sheetId="1092"/>
      <sheetData sheetId="1093"/>
      <sheetData sheetId="1094"/>
      <sheetData sheetId="1095">
        <row r="2">
          <cell r="A2">
            <v>0</v>
          </cell>
        </row>
      </sheetData>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row r="2">
          <cell r="A2">
            <v>0</v>
          </cell>
        </row>
      </sheetData>
      <sheetData sheetId="1155">
        <row r="2">
          <cell r="A2">
            <v>0</v>
          </cell>
        </row>
      </sheetData>
      <sheetData sheetId="1156"/>
      <sheetData sheetId="1157"/>
      <sheetData sheetId="1158">
        <row r="2">
          <cell r="A2">
            <v>0</v>
          </cell>
        </row>
      </sheetData>
      <sheetData sheetId="1159"/>
      <sheetData sheetId="1160"/>
      <sheetData sheetId="1161"/>
      <sheetData sheetId="1162"/>
      <sheetData sheetId="1163"/>
      <sheetData sheetId="1164"/>
      <sheetData sheetId="1165"/>
      <sheetData sheetId="1166"/>
      <sheetData sheetId="1167"/>
      <sheetData sheetId="1168"/>
      <sheetData sheetId="1169"/>
      <sheetData sheetId="1170">
        <row r="2">
          <cell r="A2">
            <v>0</v>
          </cell>
        </row>
      </sheetData>
      <sheetData sheetId="1171">
        <row r="2">
          <cell r="A2">
            <v>0</v>
          </cell>
        </row>
      </sheetData>
      <sheetData sheetId="1172"/>
      <sheetData sheetId="1173">
        <row r="2">
          <cell r="A2">
            <v>0</v>
          </cell>
        </row>
      </sheetData>
      <sheetData sheetId="1174"/>
      <sheetData sheetId="1175"/>
      <sheetData sheetId="1176"/>
      <sheetData sheetId="1177"/>
      <sheetData sheetId="1178">
        <row r="2">
          <cell r="A2">
            <v>0</v>
          </cell>
        </row>
      </sheetData>
      <sheetData sheetId="1179">
        <row r="2">
          <cell r="A2">
            <v>0</v>
          </cell>
        </row>
      </sheetData>
      <sheetData sheetId="1180"/>
      <sheetData sheetId="1181"/>
      <sheetData sheetId="1182"/>
      <sheetData sheetId="1183"/>
      <sheetData sheetId="1184"/>
      <sheetData sheetId="1185"/>
      <sheetData sheetId="1186"/>
      <sheetData sheetId="1187"/>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5">
          <cell r="B5" t="str">
            <v>T1</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B2">
            <v>100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5">
          <cell r="B5" t="str">
            <v>T1</v>
          </cell>
        </row>
      </sheetData>
      <sheetData sheetId="1305">
        <row r="2">
          <cell r="B2">
            <v>100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sheetData sheetId="1311"/>
      <sheetData sheetId="1312">
        <row r="5">
          <cell r="B5" t="str">
            <v>T1</v>
          </cell>
        </row>
      </sheetData>
      <sheetData sheetId="1313">
        <row r="2">
          <cell r="B2">
            <v>100</v>
          </cell>
        </row>
      </sheetData>
      <sheetData sheetId="1314">
        <row r="2">
          <cell r="A2">
            <v>0</v>
          </cell>
        </row>
      </sheetData>
      <sheetData sheetId="1315">
        <row r="2">
          <cell r="A2">
            <v>0</v>
          </cell>
        </row>
      </sheetData>
      <sheetData sheetId="1316">
        <row r="5">
          <cell r="B5" t="str">
            <v>T1</v>
          </cell>
        </row>
      </sheetData>
      <sheetData sheetId="1317">
        <row r="2">
          <cell r="B2">
            <v>100</v>
          </cell>
        </row>
      </sheetData>
      <sheetData sheetId="1318">
        <row r="2">
          <cell r="A2">
            <v>0</v>
          </cell>
        </row>
      </sheetData>
      <sheetData sheetId="1319">
        <row r="2">
          <cell r="A2">
            <v>0</v>
          </cell>
        </row>
      </sheetData>
      <sheetData sheetId="1320"/>
      <sheetData sheetId="1321"/>
      <sheetData sheetId="1322"/>
      <sheetData sheetId="1323"/>
      <sheetData sheetId="1324">
        <row r="5">
          <cell r="B5" t="str">
            <v>T1</v>
          </cell>
        </row>
      </sheetData>
      <sheetData sheetId="1325">
        <row r="2">
          <cell r="B2">
            <v>100</v>
          </cell>
        </row>
      </sheetData>
      <sheetData sheetId="1326">
        <row r="2">
          <cell r="A2">
            <v>0</v>
          </cell>
        </row>
      </sheetData>
      <sheetData sheetId="1327">
        <row r="2">
          <cell r="A2">
            <v>0</v>
          </cell>
        </row>
      </sheetData>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row r="2">
          <cell r="A2">
            <v>0</v>
          </cell>
        </row>
      </sheetData>
      <sheetData sheetId="1387">
        <row r="2">
          <cell r="A2">
            <v>0</v>
          </cell>
        </row>
      </sheetData>
      <sheetData sheetId="1388"/>
      <sheetData sheetId="1389"/>
      <sheetData sheetId="1390">
        <row r="2">
          <cell r="A2">
            <v>0</v>
          </cell>
        </row>
      </sheetData>
      <sheetData sheetId="1391"/>
      <sheetData sheetId="1392"/>
      <sheetData sheetId="1393"/>
      <sheetData sheetId="1394"/>
      <sheetData sheetId="1395"/>
      <sheetData sheetId="1396"/>
      <sheetData sheetId="1397"/>
      <sheetData sheetId="1398"/>
      <sheetData sheetId="1399"/>
      <sheetData sheetId="1400"/>
      <sheetData sheetId="1401"/>
      <sheetData sheetId="1402">
        <row r="2">
          <cell r="A2">
            <v>0</v>
          </cell>
        </row>
      </sheetData>
      <sheetData sheetId="1403">
        <row r="2">
          <cell r="A2">
            <v>0</v>
          </cell>
        </row>
      </sheetData>
      <sheetData sheetId="1404"/>
      <sheetData sheetId="1405">
        <row r="2">
          <cell r="A2">
            <v>0</v>
          </cell>
        </row>
      </sheetData>
      <sheetData sheetId="1406"/>
      <sheetData sheetId="1407"/>
      <sheetData sheetId="1408"/>
      <sheetData sheetId="1409"/>
      <sheetData sheetId="1410">
        <row r="2">
          <cell r="A2">
            <v>0</v>
          </cell>
        </row>
      </sheetData>
      <sheetData sheetId="1411">
        <row r="2">
          <cell r="A2">
            <v>0</v>
          </cell>
        </row>
      </sheetData>
      <sheetData sheetId="1412"/>
      <sheetData sheetId="1413"/>
      <sheetData sheetId="1414"/>
      <sheetData sheetId="1415"/>
      <sheetData sheetId="1416"/>
      <sheetData sheetId="1417"/>
      <sheetData sheetId="1418"/>
      <sheetData sheetId="1419"/>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sheetData sheetId="1478">
        <row r="2">
          <cell r="A2">
            <v>0</v>
          </cell>
        </row>
      </sheetData>
      <sheetData sheetId="1479">
        <row r="2">
          <cell r="A2">
            <v>0</v>
          </cell>
        </row>
      </sheetData>
      <sheetData sheetId="1480">
        <row r="2">
          <cell r="A2">
            <v>0</v>
          </cell>
        </row>
      </sheetData>
      <sheetData sheetId="1481">
        <row r="2">
          <cell r="A2">
            <v>0</v>
          </cell>
        </row>
      </sheetData>
      <sheetData sheetId="1482"/>
      <sheetData sheetId="1483"/>
      <sheetData sheetId="1484"/>
      <sheetData sheetId="1485"/>
      <sheetData sheetId="1486"/>
      <sheetData sheetId="1487"/>
      <sheetData sheetId="1488"/>
      <sheetData sheetId="1489">
        <row r="2">
          <cell r="A2">
            <v>0</v>
          </cell>
        </row>
      </sheetData>
      <sheetData sheetId="1490">
        <row r="2">
          <cell r="A2">
            <v>0</v>
          </cell>
        </row>
      </sheetData>
      <sheetData sheetId="1491"/>
      <sheetData sheetId="1492"/>
      <sheetData sheetId="1493">
        <row r="2">
          <cell r="A2">
            <v>0</v>
          </cell>
        </row>
      </sheetData>
      <sheetData sheetId="1494"/>
      <sheetData sheetId="1495"/>
      <sheetData sheetId="1496"/>
      <sheetData sheetId="1497"/>
      <sheetData sheetId="1498"/>
      <sheetData sheetId="1499"/>
      <sheetData sheetId="1500"/>
      <sheetData sheetId="1501"/>
      <sheetData sheetId="1502"/>
      <sheetData sheetId="1503"/>
      <sheetData sheetId="1504"/>
      <sheetData sheetId="1505">
        <row r="2">
          <cell r="A2">
            <v>0</v>
          </cell>
        </row>
      </sheetData>
      <sheetData sheetId="1506">
        <row r="2">
          <cell r="A2">
            <v>0</v>
          </cell>
        </row>
      </sheetData>
      <sheetData sheetId="1507"/>
      <sheetData sheetId="1508">
        <row r="2">
          <cell r="A2">
            <v>0</v>
          </cell>
        </row>
      </sheetData>
      <sheetData sheetId="1509"/>
      <sheetData sheetId="1510"/>
      <sheetData sheetId="1511"/>
      <sheetData sheetId="1512"/>
      <sheetData sheetId="1513">
        <row r="2">
          <cell r="A2">
            <v>0</v>
          </cell>
        </row>
      </sheetData>
      <sheetData sheetId="1514">
        <row r="2">
          <cell r="A2">
            <v>0</v>
          </cell>
        </row>
      </sheetData>
      <sheetData sheetId="1515"/>
      <sheetData sheetId="1516"/>
      <sheetData sheetId="1517"/>
      <sheetData sheetId="1518"/>
      <sheetData sheetId="1519"/>
      <sheetData sheetId="1520"/>
      <sheetData sheetId="1521"/>
      <sheetData sheetId="1522"/>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5">
          <cell r="B5" t="str">
            <v>T1</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B2">
            <v>100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5">
          <cell r="B5" t="str">
            <v>T1</v>
          </cell>
        </row>
      </sheetData>
      <sheetData sheetId="1640">
        <row r="2">
          <cell r="B2">
            <v>100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sheetData sheetId="1646"/>
      <sheetData sheetId="1647">
        <row r="5">
          <cell r="B5" t="str">
            <v>T1</v>
          </cell>
        </row>
      </sheetData>
      <sheetData sheetId="1648">
        <row r="2">
          <cell r="B2">
            <v>100</v>
          </cell>
        </row>
      </sheetData>
      <sheetData sheetId="1649">
        <row r="2">
          <cell r="A2">
            <v>0</v>
          </cell>
        </row>
      </sheetData>
      <sheetData sheetId="1650">
        <row r="2">
          <cell r="A2">
            <v>0</v>
          </cell>
        </row>
      </sheetData>
      <sheetData sheetId="1651">
        <row r="5">
          <cell r="B5" t="str">
            <v>T1</v>
          </cell>
        </row>
      </sheetData>
      <sheetData sheetId="1652">
        <row r="2">
          <cell r="B2">
            <v>100</v>
          </cell>
        </row>
      </sheetData>
      <sheetData sheetId="1653">
        <row r="2">
          <cell r="A2">
            <v>0</v>
          </cell>
        </row>
      </sheetData>
      <sheetData sheetId="1654">
        <row r="2">
          <cell r="A2">
            <v>0</v>
          </cell>
        </row>
      </sheetData>
      <sheetData sheetId="1655"/>
      <sheetData sheetId="1656"/>
      <sheetData sheetId="1657"/>
      <sheetData sheetId="1658"/>
      <sheetData sheetId="1659">
        <row r="5">
          <cell r="B5" t="str">
            <v>T1</v>
          </cell>
        </row>
      </sheetData>
      <sheetData sheetId="1660">
        <row r="2">
          <cell r="B2">
            <v>100</v>
          </cell>
        </row>
      </sheetData>
      <sheetData sheetId="1661">
        <row r="2">
          <cell r="A2">
            <v>0</v>
          </cell>
        </row>
      </sheetData>
      <sheetData sheetId="1662">
        <row r="2">
          <cell r="A2">
            <v>0</v>
          </cell>
        </row>
      </sheetData>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row r="2">
          <cell r="B2">
            <v>0</v>
          </cell>
        </row>
      </sheetData>
      <sheetData sheetId="1679">
        <row r="2">
          <cell r="A2">
            <v>0</v>
          </cell>
        </row>
      </sheetData>
      <sheetData sheetId="1680"/>
      <sheetData sheetId="1681">
        <row r="2">
          <cell r="A2">
            <v>0</v>
          </cell>
        </row>
      </sheetData>
      <sheetData sheetId="1682"/>
      <sheetData sheetId="1683"/>
      <sheetData sheetId="1684"/>
      <sheetData sheetId="1685"/>
      <sheetData sheetId="1686">
        <row r="2">
          <cell r="A2">
            <v>0</v>
          </cell>
        </row>
      </sheetData>
      <sheetData sheetId="1687"/>
      <sheetData sheetId="1688"/>
      <sheetData sheetId="1689"/>
      <sheetData sheetId="1690" refreshError="1"/>
      <sheetData sheetId="1691" refreshError="1"/>
      <sheetData sheetId="1692" refreshError="1"/>
      <sheetData sheetId="1693"/>
      <sheetData sheetId="1694">
        <row r="2">
          <cell r="A2">
            <v>0</v>
          </cell>
        </row>
      </sheetData>
      <sheetData sheetId="1695"/>
      <sheetData sheetId="1696">
        <row r="2">
          <cell r="A2">
            <v>0</v>
          </cell>
        </row>
      </sheetData>
      <sheetData sheetId="1697"/>
      <sheetData sheetId="1698"/>
      <sheetData sheetId="1699"/>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efreshError="1"/>
      <sheetData sheetId="1706" refreshError="1"/>
      <sheetData sheetId="1707"/>
      <sheetData sheetId="1708">
        <row r="2">
          <cell r="B2" t="str">
            <v>Patrimonio
neto
personal</v>
          </cell>
        </row>
      </sheetData>
      <sheetData sheetId="1709"/>
      <sheetData sheetId="1710" refreshError="1"/>
      <sheetData sheetId="1711" refreshError="1"/>
      <sheetData sheetId="1712" refreshError="1"/>
      <sheetData sheetId="1713" refreshError="1"/>
      <sheetData sheetId="1714">
        <row r="2">
          <cell r="A2" t="str">
            <v>Locación</v>
          </cell>
        </row>
      </sheetData>
      <sheetData sheetId="1715">
        <row r="2">
          <cell r="A2">
            <v>0</v>
          </cell>
        </row>
      </sheetData>
      <sheetData sheetId="1716">
        <row r="2">
          <cell r="A2">
            <v>0</v>
          </cell>
        </row>
      </sheetData>
      <sheetData sheetId="1717"/>
      <sheetData sheetId="1718"/>
      <sheetData sheetId="1719"/>
      <sheetData sheetId="1720"/>
      <sheetData sheetId="1721" refreshError="1"/>
      <sheetData sheetId="1722">
        <row r="2">
          <cell r="B2">
            <v>0</v>
          </cell>
        </row>
      </sheetData>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refreshError="1"/>
      <sheetData sheetId="1737" refreshError="1"/>
      <sheetData sheetId="1738" refreshError="1"/>
      <sheetData sheetId="1739"/>
      <sheetData sheetId="1740" refreshError="1"/>
      <sheetData sheetId="1741" refreshError="1"/>
      <sheetData sheetId="1742" refreshError="1"/>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refreshError="1"/>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refreshError="1"/>
      <sheetData sheetId="2518"/>
      <sheetData sheetId="2519"/>
      <sheetData sheetId="2520"/>
      <sheetData sheetId="2521"/>
      <sheetData sheetId="2522"/>
      <sheetData sheetId="2523"/>
      <sheetData sheetId="2524"/>
      <sheetData sheetId="2525"/>
      <sheetData sheetId="2526"/>
      <sheetData sheetId="2527"/>
      <sheetData sheetId="2528"/>
      <sheetData sheetId="2529" refreshError="1"/>
      <sheetData sheetId="2530"/>
      <sheetData sheetId="2531"/>
      <sheetData sheetId="2532"/>
      <sheetData sheetId="2533"/>
      <sheetData sheetId="2534"/>
      <sheetData sheetId="2535"/>
      <sheetData sheetId="2536"/>
      <sheetData sheetId="2537"/>
      <sheetData sheetId="2538"/>
      <sheetData sheetId="2539"/>
      <sheetData sheetId="2540"/>
      <sheetData sheetId="2541" refreshError="1"/>
      <sheetData sheetId="2542"/>
      <sheetData sheetId="2543"/>
      <sheetData sheetId="2544"/>
      <sheetData sheetId="2545"/>
      <sheetData sheetId="2546"/>
      <sheetData sheetId="2547"/>
      <sheetData sheetId="2548"/>
      <sheetData sheetId="2549"/>
      <sheetData sheetId="2550"/>
      <sheetData sheetId="2551"/>
      <sheetData sheetId="2552"/>
      <sheetData sheetId="2553" refreshError="1"/>
      <sheetData sheetId="2554"/>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refreshError="1"/>
      <sheetData sheetId="5539" refreshError="1"/>
      <sheetData sheetId="5540" refreshError="1"/>
      <sheetData sheetId="5541"/>
      <sheetData sheetId="5542"/>
      <sheetData sheetId="5543"/>
      <sheetData sheetId="5544"/>
      <sheetData sheetId="5545"/>
      <sheetData sheetId="5546"/>
      <sheetData sheetId="5547"/>
      <sheetData sheetId="5548" refreshError="1"/>
      <sheetData sheetId="5549" refreshError="1"/>
      <sheetData sheetId="555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 val="_a  aaInformación GRUPO 4_A MIn"/>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DUB-823"/>
      <sheetName val="GPI 526"/>
      <sheetName val="SKJ452"/>
      <sheetName val="ITA878"/>
      <sheetName val="AEA-944"/>
      <sheetName val="XXJ617"/>
      <sheetName val="SNG_855"/>
      <sheetName val="VEA 374"/>
      <sheetName val="HFB024"/>
      <sheetName val="PAJ825"/>
      <sheetName val="\Users\HP\AppData\Local\Microso"/>
      <sheetName val="SEGUIM Y REPROG MES 1 (2)"/>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INST"/>
      <sheetName val="Equipo_Trans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COSTOS UNITARIOS"/>
      <sheetName val="CA-290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Factura"/>
      <sheetName val="Macros"/>
      <sheetName val="ATW"/>
      <sheetName val="Lock"/>
      <sheetName val="TemplateInformation"/>
      <sheetName val="dobletroque"/>
      <sheetName val="dumper"/>
      <sheetName val="terex"/>
      <sheetName val="mantos"/>
      <sheetName val="taladros"/>
      <sheetName val="mula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ANO DE OBRA"/>
      <sheetName val="TRANSPORTE"/>
      <sheetName val="MINFRA-MN-IN-10-FR-1"/>
      <sheetName val="INICIO"/>
      <sheetName val="EMPRESA"/>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OBRA TOTAL"/>
      <sheetName val="91"/>
      <sheetName val="92"/>
      <sheetName val="93"/>
      <sheetName val="94"/>
      <sheetName val="95"/>
      <sheetName val="96"/>
      <sheetName val="97"/>
      <sheetName val="98"/>
      <sheetName val="99"/>
      <sheetName val="100"/>
      <sheetName val="101"/>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Hoja6"/>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ELECTRICO"/>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graficos"/>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Hoja8"/>
      <sheetName val="API93"/>
      <sheetName val="P2000"/>
      <sheetName val="INSUMOS (2)"/>
      <sheetName val="ITEM"/>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P Y G (T1-T5) "/>
      <sheetName val="Libro1"/>
      <sheetName val="Hipótesis"/>
      <sheetName val="Cash Flow"/>
      <sheetName val="CONTROL"/>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CUADRILLA"/>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Reajustes"/>
      <sheetName val="Variables"/>
      <sheetName val="Presupuesto_"/>
      <sheetName val="UN-AÑO1-P1"/>
      <sheetName val="Database"/>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Interventoria"/>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EQUIP"/>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cell r="N70">
            <v>80395702</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efreshError="1">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sheetData sheetId="552" refreshError="1"/>
      <sheetData sheetId="553" refreshError="1"/>
      <sheetData sheetId="554" refreshError="1"/>
      <sheetData sheetId="555" refreshError="1"/>
      <sheetData sheetId="556"/>
      <sheetData sheetId="557" refreshError="1"/>
      <sheetData sheetId="558" refreshError="1"/>
      <sheetData sheetId="559"/>
      <sheetData sheetId="560"/>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row r="1">
          <cell r="A1" t="str">
            <v>ABRAZADERA DE SALIDA TIPO 1</v>
          </cell>
        </row>
      </sheetData>
      <sheetData sheetId="616"/>
      <sheetData sheetId="617"/>
      <sheetData sheetId="618"/>
      <sheetData sheetId="619"/>
      <sheetData sheetId="620"/>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sheetData sheetId="838"/>
      <sheetData sheetId="839"/>
      <sheetData sheetId="840"/>
      <sheetData sheetId="841"/>
      <sheetData sheetId="842"/>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sheetData sheetId="2865"/>
      <sheetData sheetId="2866" refreshError="1"/>
      <sheetData sheetId="2867"/>
      <sheetData sheetId="2868" refreshError="1"/>
      <sheetData sheetId="2869"/>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sheetData sheetId="2909"/>
      <sheetData sheetId="2910"/>
      <sheetData sheetId="2911"/>
      <sheetData sheetId="2912"/>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sheetData sheetId="2931"/>
      <sheetData sheetId="2932"/>
      <sheetData sheetId="2933"/>
      <sheetData sheetId="2934"/>
      <sheetData sheetId="2935"/>
      <sheetData sheetId="2936"/>
      <sheetData sheetId="2937"/>
      <sheetData sheetId="2938"/>
      <sheetData sheetId="2939"/>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sheetData sheetId="2978"/>
      <sheetData sheetId="2979"/>
      <sheetData sheetId="2980">
        <row r="1">
          <cell r="A1" t="str">
            <v>ITEM</v>
          </cell>
        </row>
      </sheetData>
      <sheetData sheetId="2981">
        <row r="1">
          <cell r="A1" t="str">
            <v>EQUIPO</v>
          </cell>
        </row>
      </sheetData>
      <sheetData sheetId="2982">
        <row r="1">
          <cell r="A1" t="str">
            <v>ADMINISTRACION</v>
          </cell>
        </row>
      </sheetData>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refreshError="1"/>
      <sheetData sheetId="3006" refreshError="1"/>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refreshError="1"/>
      <sheetData sheetId="3058" refreshError="1"/>
      <sheetData sheetId="3059"/>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sheetData sheetId="3095"/>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sheetData sheetId="3175"/>
      <sheetData sheetId="3176" refreshError="1"/>
      <sheetData sheetId="3177" refreshError="1"/>
      <sheetData sheetId="3178"/>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sheetData sheetId="3218"/>
      <sheetData sheetId="3219"/>
      <sheetData sheetId="3220"/>
      <sheetData sheetId="3221"/>
      <sheetData sheetId="3222"/>
      <sheetData sheetId="3223"/>
      <sheetData sheetId="3224"/>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refreshError="1"/>
      <sheetData sheetId="3261" refreshError="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row r="1">
          <cell r="A1" t="str">
            <v>INSTITUTO NACIONAL DE VIAS</v>
          </cell>
        </row>
      </sheetData>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refreshError="1"/>
      <sheetData sheetId="3352" refreshError="1"/>
      <sheetData sheetId="3353" refreshError="1"/>
      <sheetData sheetId="3354" refreshError="1"/>
      <sheetData sheetId="3355" refreshError="1"/>
      <sheetData sheetId="3356"/>
      <sheetData sheetId="3357" refreshError="1"/>
      <sheetData sheetId="3358"/>
      <sheetData sheetId="3359" refreshError="1"/>
      <sheetData sheetId="3360" refreshError="1"/>
      <sheetData sheetId="3361" refreshError="1"/>
      <sheetData sheetId="3362"/>
      <sheetData sheetId="3363">
        <row r="22">
          <cell r="G22" t="str">
            <v>Tarjeta 1</v>
          </cell>
        </row>
      </sheetData>
      <sheetData sheetId="3364"/>
      <sheetData sheetId="3365" refreshError="1"/>
      <sheetData sheetId="3366"/>
      <sheetData sheetId="3367"/>
      <sheetData sheetId="3368"/>
      <sheetData sheetId="3369" refreshError="1"/>
      <sheetData sheetId="3370" refreshError="1"/>
      <sheetData sheetId="337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ow r="103">
          <cell r="C103" t="str">
            <v>EXP</v>
          </cell>
        </row>
      </sheetData>
      <sheetData sheetId="3546" refreshError="1"/>
      <sheetData sheetId="3547"/>
      <sheetData sheetId="3548"/>
      <sheetData sheetId="3549">
        <row r="147">
          <cell r="B147" t="str">
            <v>SUB TOTAL OBRAS DE  INSTALACIONES ELÉCTRICAS DE LAS ESTACIONES (Urbanismo)</v>
          </cell>
        </row>
      </sheetData>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refreshError="1"/>
      <sheetData sheetId="3929"/>
      <sheetData sheetId="3930"/>
      <sheetData sheetId="3931"/>
      <sheetData sheetId="3932" refreshError="1"/>
      <sheetData sheetId="3933" refreshError="1"/>
      <sheetData sheetId="3934" refreshError="1"/>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refreshError="1"/>
      <sheetData sheetId="4068" refreshError="1"/>
      <sheetData sheetId="4069" refreshError="1"/>
      <sheetData sheetId="4070" refreshError="1"/>
      <sheetData sheetId="4071" refreshError="1"/>
      <sheetData sheetId="4072"/>
      <sheetData sheetId="4073" refreshError="1"/>
      <sheetData sheetId="4074"/>
      <sheetData sheetId="4075"/>
      <sheetData sheetId="4076"/>
      <sheetData sheetId="4077"/>
      <sheetData sheetId="4078"/>
      <sheetData sheetId="4079"/>
      <sheetData sheetId="4080" refreshError="1"/>
      <sheetData sheetId="4081" refreshError="1"/>
      <sheetData sheetId="4082" refreshError="1"/>
      <sheetData sheetId="4083"/>
      <sheetData sheetId="4084" refreshError="1"/>
      <sheetData sheetId="4085"/>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sheetData sheetId="4111" refreshError="1"/>
      <sheetData sheetId="4112" refreshError="1"/>
      <sheetData sheetId="4113" refreshError="1"/>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refreshError="1"/>
      <sheetData sheetId="4142" refreshError="1"/>
      <sheetData sheetId="4143" refreshError="1"/>
      <sheetData sheetId="4144"/>
      <sheetData sheetId="4145"/>
      <sheetData sheetId="4146"/>
      <sheetData sheetId="4147"/>
      <sheetData sheetId="4148"/>
      <sheetData sheetId="4149"/>
      <sheetData sheetId="4150" refreshError="1"/>
      <sheetData sheetId="4151" refreshError="1"/>
      <sheetData sheetId="4152" refreshError="1"/>
      <sheetData sheetId="4153"/>
      <sheetData sheetId="4154" refreshError="1"/>
      <sheetData sheetId="4155"/>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sheetData sheetId="4180" refreshError="1"/>
      <sheetData sheetId="4181" refreshError="1"/>
      <sheetData sheetId="4182" refreshError="1"/>
      <sheetData sheetId="4183"/>
      <sheetData sheetId="4184"/>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sheetData sheetId="4359"/>
      <sheetData sheetId="4360"/>
      <sheetData sheetId="4361"/>
      <sheetData sheetId="4362"/>
      <sheetData sheetId="4363"/>
      <sheetData sheetId="4364"/>
      <sheetData sheetId="4365"/>
      <sheetData sheetId="4366" refreshError="1"/>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refreshError="1"/>
      <sheetData sheetId="4414"/>
      <sheetData sheetId="4415"/>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sheetData sheetId="4425" refreshError="1"/>
      <sheetData sheetId="4426"/>
      <sheetData sheetId="4427"/>
      <sheetData sheetId="4428"/>
      <sheetData sheetId="4429"/>
      <sheetData sheetId="4430"/>
      <sheetData sheetId="4431"/>
      <sheetData sheetId="4432"/>
      <sheetData sheetId="4433"/>
      <sheetData sheetId="4434"/>
      <sheetData sheetId="4435"/>
      <sheetData sheetId="4436" refreshError="1"/>
      <sheetData sheetId="4437"/>
      <sheetData sheetId="4438"/>
      <sheetData sheetId="4439"/>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refreshError="1"/>
      <sheetData sheetId="4544" refreshError="1"/>
      <sheetData sheetId="4545" refreshError="1"/>
      <sheetData sheetId="4546" refreshError="1"/>
      <sheetData sheetId="4547"/>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sheetData sheetId="4665" refreshError="1"/>
      <sheetData sheetId="4666" refreshError="1"/>
      <sheetData sheetId="4667" refreshError="1"/>
      <sheetData sheetId="4668"/>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sheetData sheetId="4691" refreshError="1"/>
      <sheetData sheetId="4692"/>
      <sheetData sheetId="4693" refreshError="1"/>
      <sheetData sheetId="4694" refreshError="1"/>
      <sheetData sheetId="4695" refreshError="1"/>
      <sheetData sheetId="4696" refreshError="1"/>
      <sheetData sheetId="4697" refreshError="1"/>
      <sheetData sheetId="4698"/>
      <sheetData sheetId="4699"/>
      <sheetData sheetId="4700"/>
      <sheetData sheetId="4701"/>
      <sheetData sheetId="4702" refreshError="1"/>
      <sheetData sheetId="4703" refreshError="1"/>
      <sheetData sheetId="4704" refreshError="1"/>
      <sheetData sheetId="4705" refreshError="1"/>
      <sheetData sheetId="4706" refreshError="1"/>
      <sheetData sheetId="4707"/>
      <sheetData sheetId="4708"/>
      <sheetData sheetId="4709" refreshError="1"/>
      <sheetData sheetId="4710" refreshError="1"/>
      <sheetData sheetId="471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sheetData sheetId="4827"/>
      <sheetData sheetId="4828"/>
      <sheetData sheetId="4829"/>
      <sheetData sheetId="4830"/>
      <sheetData sheetId="4831"/>
      <sheetData sheetId="4832"/>
      <sheetData sheetId="4833" refreshError="1"/>
      <sheetData sheetId="4834" refreshError="1"/>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refreshError="1"/>
      <sheetData sheetId="4906"/>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refreshError="1"/>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refreshError="1"/>
      <sheetData sheetId="4950" refreshError="1"/>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sheetData sheetId="5379" refreshError="1"/>
      <sheetData sheetId="5380" refreshError="1"/>
      <sheetData sheetId="5381" refreshError="1"/>
      <sheetData sheetId="5382" refreshError="1"/>
      <sheetData sheetId="5383"/>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sheetData sheetId="5399"/>
      <sheetData sheetId="5400"/>
      <sheetData sheetId="5401"/>
      <sheetData sheetId="5402"/>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refreshError="1"/>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sheetData sheetId="6243" refreshError="1"/>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sheetData sheetId="6292" refreshError="1"/>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refreshError="1"/>
      <sheetData sheetId="6329" refreshError="1"/>
      <sheetData sheetId="6330" refreshError="1"/>
      <sheetData sheetId="6331"/>
      <sheetData sheetId="6332"/>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sheetData sheetId="6344" refreshError="1"/>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refreshError="1"/>
      <sheetData sheetId="6358" refreshError="1"/>
      <sheetData sheetId="6359" refreshError="1"/>
      <sheetData sheetId="6360" refreshError="1"/>
      <sheetData sheetId="6361" refreshError="1"/>
      <sheetData sheetId="6362"/>
      <sheetData sheetId="6363"/>
      <sheetData sheetId="6364"/>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sheetData sheetId="6389" refreshError="1"/>
      <sheetData sheetId="6390"/>
      <sheetData sheetId="6391" refreshError="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REF"/>
      <sheetName val="CONT_ADI"/>
      <sheetName val="Formulario N° 4"/>
      <sheetName val="MATERIALES"/>
      <sheetName val="EQUIPO"/>
      <sheetName val="Datos"/>
      <sheetName val="Cuadrillas"/>
      <sheetName val="Jornal"/>
      <sheetName val="\G\I\MANTENIMIENTO RUTA 1001_MA"/>
      <sheetName val="\D\MANTENIMIENTO RUTA 1001_MARZ"/>
      <sheetName val="\G\D\MANTENIMIENTO RUTA 1001_MA"/>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__cceficien_2"/>
      <sheetName val="[a  aaInformación]__cceficien_4"/>
      <sheetName val="[a  aaInformación]__cceficien_3"/>
      <sheetName val="[a  aaInformación]//cceficien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PRESUP"/>
      <sheetName val="M.O."/>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3"/>
      <sheetName val="[a  aaInformación]__cceficie_11"/>
      <sheetName val="[a  aaInformación]__cceficie_12"/>
      <sheetName val="[a  aaInformación]__cceficie_1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equipos"/>
      <sheetName val="indice alfabetico"/>
      <sheetName val="materiales"/>
      <sheetName val="otros"/>
      <sheetName val="Informacion"/>
      <sheetName val="Mat"/>
      <sheetName val="Equi"/>
      <sheetName val="AiuApoSaraBrut2000.xls"/>
      <sheetName val="\\Lucho\transfer lucho\Mis doc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tems"/>
      <sheetName val="\a  aaInformación GRUPO 4\A MIn"/>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Res-Accide-10"/>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Formulario N° 4"/>
      <sheetName val="EQUIPO"/>
      <sheetName val="otros"/>
      <sheetName val="PRESUPUESTO"/>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 val="BASES"/>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DATOS"/>
    </sheetNames>
    <sheetDataSet>
      <sheetData sheetId="0">
        <row r="2">
          <cell r="A2" t="str">
            <v>REGIONAL CUNDINAMARCA</v>
          </cell>
        </row>
      </sheetData>
      <sheetData sheetId="1" refreshError="1">
        <row r="2">
          <cell r="A2" t="str">
            <v>REGIONAL CUNDINAMARCA</v>
          </cell>
        </row>
      </sheetData>
      <sheetData sheetId="2">
        <row r="8">
          <cell r="E8" t="str">
            <v>BIMESTRE: JULIO - AGOSTO DE 2001</v>
          </cell>
        </row>
      </sheetData>
      <sheetData sheetId="3" refreshError="1">
        <row r="2">
          <cell r="A2" t="str">
            <v>REGIONAL CUNDINAMARCA</v>
          </cell>
        </row>
        <row r="9">
          <cell r="E9" t="str">
            <v>EDGAR EDUARDO HERNANDEZ Q.</v>
          </cell>
        </row>
      </sheetData>
      <sheetData sheetId="4"/>
      <sheetData sheetId="5">
        <row r="8">
          <cell r="E8" t="str">
            <v>BIMESTRE: JULIO - AGOSTO DE 2001</v>
          </cell>
        </row>
      </sheetData>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Pc1\E\AMV-3005-2005\ADMON GRU"/>
      <sheetName val="1_Preliminares"/>
      <sheetName val="Insumos"/>
      <sheetName val="M.Obra"/>
      <sheetName val="Tablas"/>
      <sheetName val="ITEM"/>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RONOGRAMA-2022"/>
      <sheetName val="CRONOGRAMA-2023"/>
      <sheetName val="CRONOGRAMA-2024"/>
      <sheetName val="CRONOGRAMA-2025"/>
      <sheetName val="201,7"/>
      <sheetName val="640.1"/>
      <sheetName val="630.2.1"/>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INSUMOS"/>
      <sheetName val="A.P.U."/>
      <sheetName val="A.P.U. (2)"/>
      <sheetName val="RESUMEN VIAS"/>
      <sheetName val="COSTOS POR KM"/>
      <sheetName val="RESUMEN UNITARIOS"/>
      <sheetName val="683.2"/>
      <sheetName val="683.3"/>
      <sheetName val="683.4"/>
      <sheetName val="683.5"/>
      <sheetName val="690.1"/>
      <sheetName val="700.1"/>
      <sheetName val="700.2"/>
      <sheetName val="700.3"/>
      <sheetName val="COSTOS SEMANALES"/>
      <sheetName val="Prog.Inver (2)"/>
      <sheetName val="COSTOS OFICINA"/>
      <sheetName val="Format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refreshError="1"/>
      <sheetData sheetId="731" refreshError="1"/>
      <sheetData sheetId="732" refreshError="1"/>
      <sheetData sheetId="73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210.2.2"/>
      <sheetName val="PESOS"/>
      <sheetName val="TARIFAS"/>
      <sheetName val="OCTUBRE"/>
      <sheetName val="Sheet1"/>
      <sheetName val="PrecRec"/>
      <sheetName val="Sanitario"/>
      <sheetName val="EST2"/>
      <sheetName val="Hoja2"/>
      <sheetName val="PORTADA"/>
      <sheetName val="C_C_"/>
      <sheetName val="ENTRADAS"/>
      <sheetName val="BALANCE"/>
      <sheetName val="59y22%"/>
      <sheetName val="Valores Desplegables"/>
      <sheetName val="EQ"/>
      <sheetName val="CONTROL S24"/>
      <sheetName val="data"/>
      <sheetName val="Puntos"/>
      <sheetName val="ALTERNATIVA 1"/>
      <sheetName val="presup"/>
      <sheetName val="cantidades pH3"/>
      <sheetName val="resumen monal"/>
      <sheetName val="MI"/>
      <sheetName val="L. de Constru"/>
      <sheetName val="BUSCADOR"/>
      <sheetName val="Datos_C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MAMPO 1"/>
      <sheetName val="Tabla"/>
      <sheetName val="COSTOS DE TRANSPORTE"/>
      <sheetName val="BOUNDS &amp; ROWS"/>
      <sheetName val="COMPRA MATERIA PRIM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Sheet1"/>
      <sheetName val="GPI 526"/>
      <sheetName val="SKJ452"/>
      <sheetName val="ITA878"/>
      <sheetName val="AEA-944"/>
      <sheetName val="DUB-823"/>
      <sheetName val="XXJ617"/>
      <sheetName val="SNG_855"/>
      <sheetName val="VEA 374"/>
      <sheetName val="HFB024"/>
      <sheetName val="PAJ825"/>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Hoja4"/>
      <sheetName val="INDICE"/>
      <sheetName val="Equipo_Trans "/>
      <sheetName val="Apus_Preliminare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VÍA CRITERIO TECNICO 90BLB"/>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BASE"/>
      <sheetName val="PRECIOS"/>
      <sheetName val="Index"/>
      <sheetName val="CONT_ADI"/>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 val="BASE"/>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items"/>
      <sheetName val="Hoja1"/>
      <sheetName val="ESTADO RED TEC"/>
      <sheetName val="PR 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Excavación Mat. Común Estacione"/>
      <sheetName val="Demolición Pavimento"/>
      <sheetName val="TRANSPORTE"/>
      <sheetName val="SUB APU"/>
      <sheetName val="Equipo"/>
      <sheetName val="PRESUPUESTO"/>
      <sheetName val="ESTADO VÍA-CRIT.TECNICO"/>
      <sheetName val="Listas"/>
      <sheetName val="PUNITARIOS%20PARA%20241201%202S"/>
      <sheetName val="GCB2000"/>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A. P. U."/>
      <sheetName val="CRA.MODI"/>
      <sheetName val="FORMULA"/>
      <sheetName val="K16+000 AL K18+500"/>
      <sheetName val="K23+200 AL K24+700"/>
      <sheetName val="k18+500 AL K23+050"/>
      <sheetName val="Presupuesto PUENTE"/>
      <sheetName val="VOLUMENES (4)"/>
      <sheetName val="VOLUMENES (4SA)"/>
      <sheetName val="c2.5y2.6"/>
      <sheetName val="A.P.U"/>
      <sheetName val="OCTUBRE"/>
      <sheetName val="OBRAS SES"/>
      <sheetName val="PUNITARIOS PARA 241201 2S.xls"/>
      <sheetName val="CLASIFICACION"/>
      <sheetName val=" Liquidacion de Obra por Tramos"/>
      <sheetName val="062"/>
      <sheetName val="LISTA DE PRECIOS"/>
      <sheetName val="Listado"/>
      <sheetName val="TODAS"/>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Lp"/>
      <sheetName val="5. ELECTRICO"/>
      <sheetName val="REC-COD,"/>
      <sheetName val="c2_5y2_6"/>
      <sheetName val="c2_5y2_62"/>
      <sheetName val="c2_5y2_61"/>
      <sheetName val="c2_5y2_63"/>
      <sheetName val="c2_5y2_65"/>
      <sheetName val="c2_5y2_64"/>
      <sheetName val="c2_5y2_66"/>
      <sheetName val="c2_5y2_67"/>
      <sheetName val="c2_5y2_68"/>
      <sheetName val="c2_5y2_69"/>
      <sheetName val="c2_5y2_610"/>
      <sheetName val="materiales"/>
      <sheetName val="otros"/>
      <sheetName val="Bajadas"/>
      <sheetName val="NARIÑO"/>
      <sheetName val="TABLAS"/>
      <sheetName val="skj452"/>
      <sheetName val="ita878"/>
      <sheetName val="aea-944"/>
      <sheetName val="dub-823"/>
      <sheetName val="gpi 526"/>
      <sheetName val="xxj617"/>
      <sheetName val="sng_855"/>
      <sheetName val="vea 374"/>
      <sheetName val="hfb024"/>
      <sheetName val="paj825"/>
      <sheetName val="FINANC"/>
      <sheetName val="Hoja2"/>
      <sheetName val="Cuadr."/>
      <sheetName val="Summary"/>
      <sheetName val="CODCONST"/>
      <sheetName val="2,2,6,1 Pilotes 0,30"/>
      <sheetName val="Requisición1"/>
      <sheetName val="APU NO PREVISTO"/>
      <sheetName val="PPTA (3)"/>
      <sheetName val="PPTA (2)"/>
      <sheetName val="PPTA"/>
      <sheetName val="PERSONAL"/>
      <sheetName val="Tarifa MT"/>
      <sheetName val="PREACTA Y CONTRATISTAS"/>
      <sheetName val="7.1.8.1.1"/>
      <sheetName val="SALARI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refreshError="1"/>
      <sheetData sheetId="120"/>
      <sheetData sheetId="121" refreshError="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row r="48">
          <cell r="E48">
            <v>0</v>
          </cell>
        </row>
      </sheetData>
      <sheetData sheetId="171"/>
      <sheetData sheetId="172"/>
      <sheetData sheetId="173" refreshError="1"/>
      <sheetData sheetId="174" refreshError="1"/>
      <sheetData sheetId="175" refreshError="1"/>
      <sheetData sheetId="176" refreshError="1"/>
      <sheetData sheetId="17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Lista APU"/>
      <sheetName val="c2.5y2.6"/>
      <sheetName val="PROGR_2"/>
      <sheetName val="PROGR_3"/>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 val="tarif2002"/>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RTADA"/>
      <sheetName val="MENU"/>
      <sheetName val="LISTADO PROVINCIAS"/>
      <sheetName val="ÍNDICE"/>
      <sheetName val="MATERIALES"/>
      <sheetName val="EQUIPOS"/>
      <sheetName val="TRANSPORTE"/>
      <sheetName val="GEOSINT."/>
      <sheetName val="MANO DE OBRA"/>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900.1"/>
      <sheetName val="900.2.1"/>
      <sheetName val="900.2.2"/>
      <sheetName val="900.2.3"/>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2978.919177908846</v>
          </cell>
        </row>
        <row r="7">
          <cell r="C7" t="str">
            <v>B0020001</v>
          </cell>
          <cell r="D7" t="str">
            <v>kg</v>
          </cell>
          <cell r="E7" t="str">
            <v>Acero A-36 para estructura metálica</v>
          </cell>
          <cell r="F7">
            <v>5456.176504912245</v>
          </cell>
        </row>
        <row r="8">
          <cell r="C8" t="str">
            <v>B0020004</v>
          </cell>
          <cell r="D8" t="str">
            <v>kg</v>
          </cell>
          <cell r="E8" t="str">
            <v>Acero A-37</v>
          </cell>
          <cell r="F8">
            <v>5456.176504912245</v>
          </cell>
        </row>
        <row r="9">
          <cell r="C9" t="str">
            <v>B0020002</v>
          </cell>
          <cell r="D9" t="str">
            <v>kg</v>
          </cell>
          <cell r="E9" t="str">
            <v>Acero A-40</v>
          </cell>
          <cell r="F9">
            <v>3642.9981160548241</v>
          </cell>
        </row>
        <row r="10">
          <cell r="C10" t="str">
            <v>B0020003</v>
          </cell>
          <cell r="D10" t="str">
            <v>kg</v>
          </cell>
          <cell r="E10" t="str">
            <v>Acero de refuerzo PDR-60, Fy: 4200 kg/cm2</v>
          </cell>
          <cell r="F10">
            <v>3771.9005637009577</v>
          </cell>
        </row>
        <row r="11">
          <cell r="C11" t="str">
            <v>B0014905</v>
          </cell>
          <cell r="D11" t="str">
            <v>kg</v>
          </cell>
          <cell r="E11" t="str">
            <v>Adhesivo bituminoso para tacha</v>
          </cell>
          <cell r="F11">
            <v>102813.42365509649</v>
          </cell>
        </row>
        <row r="12">
          <cell r="C12" t="str">
            <v>B0014896</v>
          </cell>
          <cell r="D12" t="str">
            <v>kg</v>
          </cell>
          <cell r="E12" t="str">
            <v>Adhesivo epoxico para pega de concreto endurecido  y concreto fresco</v>
          </cell>
          <cell r="F12">
            <v>138201.29259999999</v>
          </cell>
        </row>
        <row r="13">
          <cell r="C13" t="str">
            <v>B003003</v>
          </cell>
          <cell r="D13" t="str">
            <v>kg</v>
          </cell>
          <cell r="E13" t="str">
            <v>Aditivo acelerante de fraguado para concreto hidraulico</v>
          </cell>
          <cell r="F13">
            <v>41535.080933333338</v>
          </cell>
        </row>
        <row r="14">
          <cell r="C14" t="str">
            <v>B0014899</v>
          </cell>
          <cell r="D14" t="str">
            <v>kg</v>
          </cell>
          <cell r="E14" t="str">
            <v>Aditivo acuoso acelerante de fraguado y resistencia del concreto</v>
          </cell>
          <cell r="F14">
            <v>24888.647700000001</v>
          </cell>
        </row>
        <row r="15">
          <cell r="C15" t="str">
            <v>B0030001</v>
          </cell>
          <cell r="D15" t="str">
            <v>kg</v>
          </cell>
          <cell r="E15" t="str">
            <v>Aditivo curador para pilotes</v>
          </cell>
          <cell r="F15">
            <v>19012.035</v>
          </cell>
        </row>
        <row r="16">
          <cell r="C16" t="str">
            <v>B003004</v>
          </cell>
          <cell r="D16" t="str">
            <v>kg</v>
          </cell>
          <cell r="E16" t="str">
            <v xml:space="preserve">Aditivo inclusor de aire para concreto </v>
          </cell>
          <cell r="F16">
            <v>3236.5974399791062</v>
          </cell>
        </row>
        <row r="17">
          <cell r="C17" t="str">
            <v>B003007</v>
          </cell>
          <cell r="D17" t="str">
            <v>kg</v>
          </cell>
          <cell r="E17" t="str">
            <v>Aditivo para modificar la reología</v>
          </cell>
          <cell r="F17">
            <v>12242.448945547445</v>
          </cell>
        </row>
        <row r="18">
          <cell r="C18" t="str">
            <v>B003009</v>
          </cell>
          <cell r="D18" t="str">
            <v>kg</v>
          </cell>
          <cell r="E18" t="str">
            <v>Aditivo retardante de fraguado</v>
          </cell>
          <cell r="F18">
            <v>8845.1372138698334</v>
          </cell>
        </row>
        <row r="19">
          <cell r="C19" t="str">
            <v>B003010</v>
          </cell>
          <cell r="D19" t="str">
            <v>kg</v>
          </cell>
          <cell r="E19" t="str">
            <v>Aditivos mejoradores de adherencia</v>
          </cell>
          <cell r="F19">
            <v>60431.853299999995</v>
          </cell>
        </row>
        <row r="20">
          <cell r="C20" t="str">
            <v>B0043090</v>
          </cell>
          <cell r="D20" t="str">
            <v>u</v>
          </cell>
          <cell r="E20" t="str">
            <v>Adoquín grama 20cm x 20cm e=8cm</v>
          </cell>
          <cell r="F20">
            <v>9906.5775739559413</v>
          </cell>
        </row>
        <row r="21">
          <cell r="C21" t="str">
            <v>B0043080</v>
          </cell>
          <cell r="D21" t="str">
            <v>m2</v>
          </cell>
          <cell r="E21" t="str">
            <v>Adoquín rectangular biselado de 10cm x 20cm e=8cm</v>
          </cell>
          <cell r="F21">
            <v>81316.662700000001</v>
          </cell>
        </row>
        <row r="22">
          <cell r="C22" t="str">
            <v>B0053101</v>
          </cell>
          <cell r="D22" t="str">
            <v>m3</v>
          </cell>
          <cell r="E22" t="str">
            <v>Agregado fino para concreto (tamaño máximo 4,75mm - arena natural o trituración de roca, gravas, y/o escorias)</v>
          </cell>
          <cell r="F22">
            <v>55224.667166666673</v>
          </cell>
        </row>
        <row r="23">
          <cell r="C23" t="str">
            <v>B0053161</v>
          </cell>
          <cell r="D23" t="str">
            <v>m3</v>
          </cell>
          <cell r="E23" t="str">
            <v>Agregado fino para lechada asfáltica (trituración de piedra de cantera o grava natural - cantidad max de arena: 25% total de la mezcla de agregados)</v>
          </cell>
          <cell r="F23">
            <v>65225.000749999999</v>
          </cell>
        </row>
        <row r="24">
          <cell r="C24" t="str">
            <v>B0053192</v>
          </cell>
          <cell r="D24" t="str">
            <v>m3</v>
          </cell>
          <cell r="E24" t="str">
            <v>Agregado fino para mezcla asfáltica (arena de trituración de roca de cantera o de grava natural y arena natural - cantidad máxima de arena natural: 50% del agregado fino)</v>
          </cell>
          <cell r="F24">
            <v>65225.000749999999</v>
          </cell>
        </row>
        <row r="25">
          <cell r="C25" t="str">
            <v>B0053102</v>
          </cell>
          <cell r="D25" t="str">
            <v>m3</v>
          </cell>
          <cell r="E25" t="str">
            <v>Agregado fino tamaño No. 2 -  NTC 2240</v>
          </cell>
          <cell r="F25">
            <v>32849.997600000002</v>
          </cell>
        </row>
        <row r="26">
          <cell r="C26" t="str">
            <v>B0053103</v>
          </cell>
          <cell r="D26" t="str">
            <v>m3</v>
          </cell>
          <cell r="E26" t="str">
            <v>Agregado grueso (grava, grava triturada y/o roca triturada)</v>
          </cell>
          <cell r="F26">
            <v>30374.999899999999</v>
          </cell>
        </row>
        <row r="27">
          <cell r="C27" t="str">
            <v>B0053193</v>
          </cell>
          <cell r="D27" t="str">
            <v>m3</v>
          </cell>
          <cell r="E27" t="str">
            <v>Agregado grueso para mezcla asfáltica (trituración de roca y/o de grava)</v>
          </cell>
          <cell r="F27">
            <v>32000.004399999998</v>
          </cell>
        </row>
        <row r="28">
          <cell r="C28" t="str">
            <v>B0053100</v>
          </cell>
          <cell r="D28" t="str">
            <v>m3</v>
          </cell>
          <cell r="E28" t="str">
            <v>Agregado para concreto hidráulico</v>
          </cell>
          <cell r="F28">
            <v>32648.665066666668</v>
          </cell>
        </row>
        <row r="29">
          <cell r="C29" t="str">
            <v>B0053160</v>
          </cell>
          <cell r="D29" t="str">
            <v>m3</v>
          </cell>
          <cell r="E29" t="str">
            <v>Agregado para lechada asfáltica gradación tipo LA 10</v>
          </cell>
          <cell r="F29">
            <v>29999.995200000001</v>
          </cell>
        </row>
        <row r="30">
          <cell r="C30" t="str">
            <v>B0053150</v>
          </cell>
          <cell r="D30" t="str">
            <v>m3</v>
          </cell>
          <cell r="E30" t="str">
            <v>Agregado para lechada asfáltica gradación tipo LA 13</v>
          </cell>
          <cell r="F30">
            <v>29874.997600000002</v>
          </cell>
        </row>
        <row r="31">
          <cell r="C31" t="str">
            <v>B0053180</v>
          </cell>
          <cell r="D31" t="str">
            <v>m3</v>
          </cell>
          <cell r="E31" t="str">
            <v>Agregado para lechada asfáltica gradación tipo LA 3</v>
          </cell>
          <cell r="F31">
            <v>29999.995200000001</v>
          </cell>
        </row>
        <row r="32">
          <cell r="C32" t="str">
            <v>B0053170</v>
          </cell>
          <cell r="D32" t="str">
            <v>m3</v>
          </cell>
          <cell r="E32" t="str">
            <v>Agregado para lechada asfáltica gradación tipo LA 5</v>
          </cell>
          <cell r="F32">
            <v>29999.995200000001</v>
          </cell>
        </row>
        <row r="33">
          <cell r="C33" t="str">
            <v>B0053111</v>
          </cell>
          <cell r="D33" t="str">
            <v>m3</v>
          </cell>
          <cell r="E33" t="str">
            <v>Agregado para tratamiento superficial doble tipo TSD-10</v>
          </cell>
          <cell r="F33">
            <v>29874.997600000002</v>
          </cell>
        </row>
        <row r="34">
          <cell r="C34" t="str">
            <v>B0053112</v>
          </cell>
          <cell r="D34" t="str">
            <v>m3</v>
          </cell>
          <cell r="E34" t="str">
            <v>Agregado para tratamiento superficial doble tipo TSD-25</v>
          </cell>
          <cell r="F34">
            <v>29874.997600000002</v>
          </cell>
        </row>
        <row r="35">
          <cell r="C35" t="str">
            <v>B0053121</v>
          </cell>
          <cell r="D35" t="str">
            <v>m3</v>
          </cell>
          <cell r="E35" t="str">
            <v>Agregado para tratamiento superficial tipo TSS-13 / TSD-13</v>
          </cell>
          <cell r="F35">
            <v>32849.997600000002</v>
          </cell>
        </row>
        <row r="36">
          <cell r="C36" t="str">
            <v>B0053122</v>
          </cell>
          <cell r="D36" t="str">
            <v>m3</v>
          </cell>
          <cell r="E36" t="str">
            <v>Agregado para tratamiento superficial tipo TSS-19/TSD-19</v>
          </cell>
          <cell r="F36">
            <v>32849.997600000002</v>
          </cell>
        </row>
        <row r="37">
          <cell r="C37" t="str">
            <v>B0053194</v>
          </cell>
          <cell r="D37" t="str">
            <v>m3</v>
          </cell>
          <cell r="E37" t="str">
            <v>Agregado pétreo para mezcla asfáltica tipo MAF-19</v>
          </cell>
          <cell r="F37">
            <v>29874.997600000002</v>
          </cell>
        </row>
        <row r="38">
          <cell r="C38" t="str">
            <v>B0053195</v>
          </cell>
          <cell r="D38" t="str">
            <v>m3</v>
          </cell>
          <cell r="E38" t="str">
            <v>Agregado pétreo para mezcla asfáltica tipo MAF-25</v>
          </cell>
          <cell r="F38">
            <v>30999.999799999998</v>
          </cell>
        </row>
        <row r="39">
          <cell r="C39" t="str">
            <v>B0053196</v>
          </cell>
          <cell r="D39" t="str">
            <v>m3</v>
          </cell>
          <cell r="E39" t="str">
            <v>Agregado pétreo para mezcla asfáltica tipo MAF-38</v>
          </cell>
          <cell r="F39">
            <v>30999.999799999998</v>
          </cell>
        </row>
        <row r="40">
          <cell r="C40" t="str">
            <v>B0053197</v>
          </cell>
          <cell r="D40" t="str">
            <v>m3</v>
          </cell>
          <cell r="E40" t="str">
            <v>Agregado pétreo para mezcla asfáltica tipo MDF-19</v>
          </cell>
          <cell r="F40">
            <v>29874.997600000002</v>
          </cell>
        </row>
        <row r="41">
          <cell r="C41" t="str">
            <v>B0053198</v>
          </cell>
          <cell r="D41" t="str">
            <v>m3</v>
          </cell>
          <cell r="E41" t="str">
            <v>Agregado pétreo para mezcla asfáltica tipo MDF-25</v>
          </cell>
          <cell r="F41">
            <v>30999.999799999998</v>
          </cell>
        </row>
        <row r="42">
          <cell r="C42" t="str">
            <v>B0053199</v>
          </cell>
          <cell r="D42" t="str">
            <v>m3</v>
          </cell>
          <cell r="E42" t="str">
            <v>Agregado pétreo para mezcla asfáltica tipo MDF-38</v>
          </cell>
          <cell r="F42">
            <v>30999.999799999998</v>
          </cell>
        </row>
        <row r="43">
          <cell r="C43" t="str">
            <v>B0053191</v>
          </cell>
          <cell r="D43" t="str">
            <v>m3</v>
          </cell>
          <cell r="E43" t="str">
            <v>Agregado pétreo para triturar (crudo) para mezcla asfáltica</v>
          </cell>
          <cell r="F43">
            <v>19999.996800000001</v>
          </cell>
        </row>
        <row r="44">
          <cell r="C44" t="str">
            <v>B0063200</v>
          </cell>
          <cell r="D44" t="str">
            <v>L</v>
          </cell>
          <cell r="E44" t="str">
            <v>Agua</v>
          </cell>
          <cell r="F44">
            <v>106.46815473737021</v>
          </cell>
        </row>
        <row r="45">
          <cell r="C45" t="str">
            <v>B0073210</v>
          </cell>
          <cell r="D45" t="str">
            <v>m</v>
          </cell>
          <cell r="E45" t="str">
            <v>Alambre de púa calibre 12 (350 m)</v>
          </cell>
          <cell r="F45">
            <v>817.58617117117115</v>
          </cell>
        </row>
        <row r="46">
          <cell r="C46" t="str">
            <v>B0073223</v>
          </cell>
          <cell r="D46" t="str">
            <v>kg</v>
          </cell>
          <cell r="E46" t="str">
            <v>Alambre dulce galvanizado calibre 9</v>
          </cell>
          <cell r="F46">
            <v>9275.999866666667</v>
          </cell>
        </row>
        <row r="47">
          <cell r="C47" t="str">
            <v>B0073211</v>
          </cell>
          <cell r="D47" t="str">
            <v>kg</v>
          </cell>
          <cell r="E47" t="str">
            <v>Alambre galvanizado aleación Zn-5A1-Mm y PVC</v>
          </cell>
          <cell r="F47">
            <v>11602.981474137508</v>
          </cell>
        </row>
        <row r="48">
          <cell r="C48" t="str">
            <v>B0073220</v>
          </cell>
          <cell r="D48" t="str">
            <v>kg</v>
          </cell>
          <cell r="E48" t="str">
            <v>Alambre galvanizado calibre 12</v>
          </cell>
          <cell r="F48">
            <v>10242.4622</v>
          </cell>
        </row>
        <row r="49">
          <cell r="C49" t="str">
            <v>B0073221</v>
          </cell>
          <cell r="D49" t="str">
            <v>kg</v>
          </cell>
          <cell r="E49" t="str">
            <v>Alambre galvanizado zinc y PVC</v>
          </cell>
          <cell r="F49">
            <v>15291.5</v>
          </cell>
        </row>
        <row r="50">
          <cell r="C50" t="str">
            <v>B0073230</v>
          </cell>
          <cell r="D50" t="str">
            <v>kg</v>
          </cell>
          <cell r="E50" t="str">
            <v>Alambre negro para amarre calibre 18</v>
          </cell>
          <cell r="F50">
            <v>6979.2401142857143</v>
          </cell>
        </row>
        <row r="51">
          <cell r="C51" t="str">
            <v>B031001</v>
          </cell>
          <cell r="D51" t="str">
            <v>u</v>
          </cell>
          <cell r="E51" t="str">
            <v>Almohadillas de neopreno para puentes dureza 60 (35cmx45cmx5cm con laminas de 3mm)</v>
          </cell>
          <cell r="F51">
            <v>864622.95677928813</v>
          </cell>
        </row>
        <row r="52">
          <cell r="C52" t="str">
            <v>B031002</v>
          </cell>
          <cell r="D52" t="str">
            <v>u</v>
          </cell>
          <cell r="E52" t="str">
            <v>Almohadillas simples de neopreno para apoyo de panel de concreto</v>
          </cell>
          <cell r="F52">
            <v>518688.97710502363</v>
          </cell>
        </row>
        <row r="53">
          <cell r="C53" t="str">
            <v>B026011</v>
          </cell>
          <cell r="D53" t="str">
            <v>u</v>
          </cell>
          <cell r="E53" t="str">
            <v>Amortiguador de impacto (para defensas metálicas)</v>
          </cell>
          <cell r="F53">
            <v>41963.757763767338</v>
          </cell>
        </row>
        <row r="54">
          <cell r="C54" t="str">
            <v>B0113260</v>
          </cell>
          <cell r="D54" t="str">
            <v>u</v>
          </cell>
          <cell r="E54" t="str">
            <v>Anclaje para fijación del manto de refuerzo de vegetacion.</v>
          </cell>
          <cell r="F54">
            <v>1881.7230424771499</v>
          </cell>
        </row>
        <row r="55">
          <cell r="C55" t="str">
            <v>B0013770</v>
          </cell>
          <cell r="D55" t="str">
            <v>u</v>
          </cell>
          <cell r="E55" t="str">
            <v>Anclajes o cuñas para el tensionamiento</v>
          </cell>
          <cell r="F55">
            <v>7341.2472548086689</v>
          </cell>
        </row>
        <row r="56">
          <cell r="C56" t="str">
            <v>B0013270</v>
          </cell>
          <cell r="D56" t="str">
            <v>kg</v>
          </cell>
          <cell r="E56" t="str">
            <v>Anfo</v>
          </cell>
          <cell r="F56">
            <v>8456.5403208447697</v>
          </cell>
        </row>
        <row r="57">
          <cell r="C57" t="str">
            <v>B0013280</v>
          </cell>
          <cell r="D57" t="str">
            <v>m</v>
          </cell>
          <cell r="E57" t="str">
            <v>Angulo de 1-1/2" x 1/4" (cerramiento en malla)</v>
          </cell>
          <cell r="F57">
            <v>18177.6427</v>
          </cell>
        </row>
        <row r="58">
          <cell r="C58" t="str">
            <v>B031003</v>
          </cell>
          <cell r="D58" t="str">
            <v>u</v>
          </cell>
          <cell r="E58" t="str">
            <v>Apoyo elástomérico para puentes tipo 3, reforzado con acero o tela, dureza 60. (alto: 25-35cm, lados: 35-70cm)</v>
          </cell>
          <cell r="F58">
            <v>912778.10760215891</v>
          </cell>
        </row>
        <row r="59">
          <cell r="C59" t="str">
            <v>B0303300</v>
          </cell>
          <cell r="D59" t="str">
            <v>u</v>
          </cell>
          <cell r="E59" t="str">
            <v>Árbol tipo protector de 0.60 m (especie nativa)</v>
          </cell>
          <cell r="F59">
            <v>12216.729514989569</v>
          </cell>
        </row>
        <row r="60">
          <cell r="C60" t="str">
            <v>B0303310</v>
          </cell>
          <cell r="D60" t="str">
            <v>u</v>
          </cell>
          <cell r="E60" t="str">
            <v>Árbol tipo paisajístico de 1.20m (especie nativa)</v>
          </cell>
          <cell r="F60">
            <v>17850</v>
          </cell>
        </row>
        <row r="61">
          <cell r="C61" t="str">
            <v>B0093320</v>
          </cell>
          <cell r="D61" t="str">
            <v>m3</v>
          </cell>
          <cell r="E61" t="str">
            <v>Arena fina de rio para sello de juntas</v>
          </cell>
          <cell r="F61">
            <v>45382.048268228093</v>
          </cell>
        </row>
        <row r="62">
          <cell r="C62" t="str">
            <v>B009111</v>
          </cell>
          <cell r="D62" t="str">
            <v>m3</v>
          </cell>
          <cell r="E62" t="str">
            <v>Arena de trituración y/o arena natural</v>
          </cell>
          <cell r="F62">
            <v>91455.500375000003</v>
          </cell>
        </row>
        <row r="63">
          <cell r="C63" t="str">
            <v>B0093350</v>
          </cell>
          <cell r="D63" t="str">
            <v>m3</v>
          </cell>
          <cell r="E63" t="str">
            <v>Arena lavada</v>
          </cell>
          <cell r="F63">
            <v>45382.048268228093</v>
          </cell>
        </row>
        <row r="64">
          <cell r="C64" t="str">
            <v>B0093330</v>
          </cell>
          <cell r="D64" t="str">
            <v>m3</v>
          </cell>
          <cell r="E64" t="str">
            <v>Arena media de rio para capa de soporte</v>
          </cell>
          <cell r="F64">
            <v>45382.048268228093</v>
          </cell>
        </row>
        <row r="65">
          <cell r="C65" t="str">
            <v>B0013281</v>
          </cell>
          <cell r="D65" t="str">
            <v>m</v>
          </cell>
          <cell r="E65" t="str">
            <v>Armadura de acero galvanizado A-663</v>
          </cell>
          <cell r="F65">
            <v>5456.176504912245</v>
          </cell>
        </row>
        <row r="66">
          <cell r="C66" t="str">
            <v>B008010</v>
          </cell>
          <cell r="D66" t="str">
            <v>gl</v>
          </cell>
          <cell r="E66" t="str">
            <v>Asfalto líquido MC 70</v>
          </cell>
          <cell r="F66">
            <v>17749.000108218217</v>
          </cell>
        </row>
        <row r="67">
          <cell r="C67" t="str">
            <v>B008011</v>
          </cell>
          <cell r="D67" t="str">
            <v>gl</v>
          </cell>
          <cell r="E67" t="str">
            <v>Asfalto líquido MC-30</v>
          </cell>
          <cell r="F67">
            <v>17749.000108218217</v>
          </cell>
        </row>
        <row r="68">
          <cell r="C68" t="str">
            <v>B008009</v>
          </cell>
          <cell r="D68" t="str">
            <v>gl</v>
          </cell>
          <cell r="E68" t="str">
            <v>Asfalto líquido RC 250</v>
          </cell>
          <cell r="F68">
            <v>17749.000108218217</v>
          </cell>
        </row>
        <row r="69">
          <cell r="C69" t="str">
            <v>B0010090</v>
          </cell>
          <cell r="D69" t="str">
            <v>u</v>
          </cell>
          <cell r="E69" t="str">
            <v xml:space="preserve">Baño portátil sencillo </v>
          </cell>
          <cell r="F69">
            <v>4179407.465654328</v>
          </cell>
        </row>
        <row r="70">
          <cell r="C70" t="str">
            <v>B0013381</v>
          </cell>
          <cell r="D70" t="str">
            <v>kg</v>
          </cell>
          <cell r="E70" t="str">
            <v>Barras de amarre corrugadas fy= 420 MPa</v>
          </cell>
          <cell r="F70">
            <v>4403</v>
          </cell>
        </row>
        <row r="71">
          <cell r="C71" t="str">
            <v>B0013380</v>
          </cell>
          <cell r="D71" t="str">
            <v>kg</v>
          </cell>
          <cell r="E71" t="str">
            <v>Barras de transferencia de carga (1'')</v>
          </cell>
          <cell r="F71">
            <v>4373.1224946681223</v>
          </cell>
        </row>
        <row r="72">
          <cell r="C72" t="str">
            <v>B0013390</v>
          </cell>
          <cell r="D72" t="str">
            <v>kg</v>
          </cell>
          <cell r="E72" t="str">
            <v>Barras de unión de 1/2"</v>
          </cell>
          <cell r="F72">
            <v>4373.1224946681223</v>
          </cell>
        </row>
        <row r="73">
          <cell r="C73" t="str">
            <v>B0010016</v>
          </cell>
          <cell r="D73" t="str">
            <v>u</v>
          </cell>
          <cell r="E73" t="str">
            <v>Barrera tipo maletín plástico de 2,00x1,40x0,50 m</v>
          </cell>
          <cell r="F73">
            <v>547663.66830000002</v>
          </cell>
        </row>
        <row r="74">
          <cell r="C74" t="str">
            <v>B0013410</v>
          </cell>
          <cell r="D74" t="str">
            <v>kg</v>
          </cell>
          <cell r="E74" t="str">
            <v>Bentonita</v>
          </cell>
          <cell r="F74">
            <v>8579.2872323774791</v>
          </cell>
        </row>
        <row r="75">
          <cell r="C75" t="str">
            <v>B0013430</v>
          </cell>
          <cell r="D75" t="str">
            <v>m3</v>
          </cell>
          <cell r="E75" t="str">
            <v>Bolsacreto de 1m3</v>
          </cell>
          <cell r="F75">
            <v>33824.800349999998</v>
          </cell>
        </row>
        <row r="76">
          <cell r="C76" t="str">
            <v>B0013437</v>
          </cell>
          <cell r="D76" t="str">
            <v>u</v>
          </cell>
          <cell r="E76" t="str">
            <v>Bordillo o sardinel prefabricado en concreto de 21 MPa</v>
          </cell>
          <cell r="F76">
            <v>34867</v>
          </cell>
        </row>
        <row r="77">
          <cell r="C77" t="str">
            <v>B0013438</v>
          </cell>
          <cell r="D77" t="str">
            <v>u</v>
          </cell>
          <cell r="E77" t="str">
            <v>Bordillo prefabricado en concreto Ref.A80 NTC-4109, 0,20 x 0,35 x 0.80 m</v>
          </cell>
          <cell r="F77">
            <v>35858.666666666664</v>
          </cell>
        </row>
        <row r="78">
          <cell r="C78" t="str">
            <v>B0013436</v>
          </cell>
          <cell r="D78" t="str">
            <v>u</v>
          </cell>
          <cell r="E78" t="str">
            <v>Bordillo prefabricado en concreto Ref.A85 NTC-4109, 0,20 x 0,35 x 0.80 m</v>
          </cell>
          <cell r="F78">
            <v>29555</v>
          </cell>
        </row>
        <row r="79">
          <cell r="C79" t="str">
            <v>B0013432</v>
          </cell>
          <cell r="D79" t="str">
            <v>u</v>
          </cell>
          <cell r="E79" t="str">
            <v>Botella de gas propano (40 lb) (5% de oxígeno)</v>
          </cell>
          <cell r="F79">
            <v>99662.793411757011</v>
          </cell>
        </row>
        <row r="80">
          <cell r="C80" t="str">
            <v>B0013434</v>
          </cell>
          <cell r="D80" t="str">
            <v>u</v>
          </cell>
          <cell r="E80" t="str">
            <v>Botella de oxígeno (1800 lb)</v>
          </cell>
          <cell r="F80">
            <v>93259.941174374602</v>
          </cell>
        </row>
        <row r="81">
          <cell r="C81" t="str">
            <v>B0320001</v>
          </cell>
          <cell r="D81" t="str">
            <v>m</v>
          </cell>
          <cell r="E81" t="str">
            <v>Cable de 1/2" (para anclajes)</v>
          </cell>
          <cell r="F81">
            <v>11039.469556103266</v>
          </cell>
        </row>
        <row r="82">
          <cell r="C82" t="str">
            <v>B0013451</v>
          </cell>
          <cell r="D82" t="str">
            <v>kg</v>
          </cell>
          <cell r="E82" t="str">
            <v>Cal hidratada</v>
          </cell>
          <cell r="F82">
            <v>1298.0596602558396</v>
          </cell>
        </row>
        <row r="83">
          <cell r="C83" t="str">
            <v>B0013450</v>
          </cell>
          <cell r="D83" t="str">
            <v>kg</v>
          </cell>
          <cell r="E83" t="str">
            <v>Cal viva</v>
          </cell>
          <cell r="F83">
            <v>1298.0596602558396</v>
          </cell>
        </row>
        <row r="84">
          <cell r="C84" t="str">
            <v>B0013460</v>
          </cell>
          <cell r="D84" t="str">
            <v>kg</v>
          </cell>
          <cell r="E84" t="str">
            <v>Camisa metálica para pilote calibre 36</v>
          </cell>
          <cell r="F84">
            <v>12204.175804008693</v>
          </cell>
        </row>
        <row r="85">
          <cell r="C85" t="str">
            <v>B0013461</v>
          </cell>
          <cell r="D85" t="str">
            <v>kg</v>
          </cell>
          <cell r="E85" t="str">
            <v>Camisa metalica para pilote D=1 m calibre 36</v>
          </cell>
          <cell r="F85">
            <v>12204.175804008693</v>
          </cell>
        </row>
        <row r="86">
          <cell r="C86" t="str">
            <v>B0010060</v>
          </cell>
          <cell r="D86" t="str">
            <v>u</v>
          </cell>
          <cell r="E86" t="str">
            <v>Canal drenante prefabricado (polímeros) para aguas lluvias  (0.32x0.40x1.0m)</v>
          </cell>
          <cell r="F86">
            <v>2312399.2742853174</v>
          </cell>
        </row>
        <row r="87">
          <cell r="C87" t="str">
            <v>B0010061</v>
          </cell>
          <cell r="D87" t="str">
            <v>u</v>
          </cell>
          <cell r="E87" t="str">
            <v>Canal drenante prefabricado en concreto, para aguas lluvias C-32 (0.32x0.40x1.0m)</v>
          </cell>
          <cell r="F87">
            <v>31216.801206602613</v>
          </cell>
        </row>
        <row r="88">
          <cell r="C88" t="str">
            <v>B0010062</v>
          </cell>
          <cell r="D88" t="str">
            <v>u</v>
          </cell>
          <cell r="E88" t="str">
            <v>Canal drenante prefabricado en concreto, para aguas lluvias C-45 (0.45x0.40x1.0m)</v>
          </cell>
          <cell r="F88">
            <v>34750.778701689698</v>
          </cell>
        </row>
        <row r="89">
          <cell r="C89" t="str">
            <v>B0013480</v>
          </cell>
          <cell r="D89" t="str">
            <v>u</v>
          </cell>
          <cell r="E89" t="str">
            <v>Captafaro de cara rectangular o trapezoide en metal, plástico u otros. L1:15cm - L2:5.5cm - H:8cm</v>
          </cell>
          <cell r="F89">
            <v>9520</v>
          </cell>
        </row>
        <row r="90">
          <cell r="C90" t="str">
            <v>B0013484</v>
          </cell>
          <cell r="D90" t="str">
            <v>u</v>
          </cell>
          <cell r="E90" t="str">
            <v>Celda especial de carga Osterberg (prueba pilotes)</v>
          </cell>
          <cell r="F90">
            <v>29897103.874131799</v>
          </cell>
        </row>
        <row r="91">
          <cell r="C91" t="str">
            <v>B0103501</v>
          </cell>
          <cell r="D91" t="str">
            <v>kg</v>
          </cell>
          <cell r="E91" t="str">
            <v>Cemento Asfáltico de penetración 40-50</v>
          </cell>
          <cell r="F91">
            <v>3379.6</v>
          </cell>
        </row>
        <row r="92">
          <cell r="C92" t="str">
            <v>B0103490</v>
          </cell>
          <cell r="D92" t="str">
            <v>kg</v>
          </cell>
          <cell r="E92" t="str">
            <v>Cemento Asfáltico de penetración 60-70</v>
          </cell>
          <cell r="F92">
            <v>3326.0499999999997</v>
          </cell>
        </row>
        <row r="93">
          <cell r="C93" t="str">
            <v>B0103500</v>
          </cell>
          <cell r="D93" t="str">
            <v>kg</v>
          </cell>
          <cell r="E93" t="str">
            <v>Cemento Asfáltico de penetración 80-100</v>
          </cell>
          <cell r="F93">
            <v>3332</v>
          </cell>
        </row>
        <row r="94">
          <cell r="C94" t="str">
            <v>B0103551</v>
          </cell>
          <cell r="D94" t="str">
            <v>kg</v>
          </cell>
          <cell r="E94" t="str">
            <v>Cemento asfáltico modificado con GCR tipo I</v>
          </cell>
          <cell r="F94">
            <v>3294.698225186019</v>
          </cell>
        </row>
        <row r="95">
          <cell r="C95" t="str">
            <v>B0103552</v>
          </cell>
          <cell r="D95" t="str">
            <v>kg</v>
          </cell>
          <cell r="E95" t="str">
            <v>Cemento asfáltico modificado con GCR tipo II</v>
          </cell>
          <cell r="F95">
            <v>4170.95</v>
          </cell>
        </row>
        <row r="96">
          <cell r="C96" t="str">
            <v>B0103553</v>
          </cell>
          <cell r="D96" t="str">
            <v>kg</v>
          </cell>
          <cell r="E96" t="str">
            <v>Cemento asfáltico modificado con GCR tipo III</v>
          </cell>
          <cell r="F96">
            <v>4307.8</v>
          </cell>
        </row>
        <row r="97">
          <cell r="C97" t="str">
            <v>B0103510</v>
          </cell>
          <cell r="D97" t="str">
            <v>kg</v>
          </cell>
          <cell r="E97" t="str">
            <v>Cemento asfáltico modificado con polímeros CAM-1 (tipo I)</v>
          </cell>
          <cell r="F97">
            <v>3405.6252508581119</v>
          </cell>
        </row>
        <row r="98">
          <cell r="C98" t="str">
            <v>B0103520</v>
          </cell>
          <cell r="D98" t="str">
            <v>kg</v>
          </cell>
          <cell r="E98" t="str">
            <v>Cemento asfáltico modificado con polímeros CAM-2 (tipo II)</v>
          </cell>
          <cell r="F98">
            <v>3452.5666815201471</v>
          </cell>
        </row>
        <row r="99">
          <cell r="C99" t="str">
            <v>B0103530</v>
          </cell>
          <cell r="D99" t="str">
            <v>kg</v>
          </cell>
          <cell r="E99" t="str">
            <v>Cemento asfáltico modificado con polímeros CAM-3 (tipo III)</v>
          </cell>
          <cell r="F99">
            <v>3565.8463301292254</v>
          </cell>
        </row>
        <row r="100">
          <cell r="C100" t="str">
            <v>B0103540</v>
          </cell>
          <cell r="D100" t="str">
            <v>kg</v>
          </cell>
          <cell r="E100" t="str">
            <v>Cemento asfáltico modificado con polímeros CAM-4 (tipo IV)</v>
          </cell>
          <cell r="F100">
            <v>3509.9297675348553</v>
          </cell>
        </row>
        <row r="101">
          <cell r="C101" t="str">
            <v>B0103550</v>
          </cell>
          <cell r="D101" t="str">
            <v>kg</v>
          </cell>
          <cell r="E101" t="str">
            <v>Cemento asfáltico modificado con polímeros CAM-5 (tipo V)</v>
          </cell>
          <cell r="F101">
            <v>3968.6499999999996</v>
          </cell>
        </row>
        <row r="102">
          <cell r="C102" t="str">
            <v>B0103554</v>
          </cell>
          <cell r="D102" t="str">
            <v>kg</v>
          </cell>
          <cell r="E102" t="str">
            <v>Cemento asfáltico modificado con polímeros CAM-6 (tipo VI)</v>
          </cell>
          <cell r="F102">
            <v>3642.3799474418311</v>
          </cell>
        </row>
        <row r="103">
          <cell r="C103" t="str">
            <v>B0103558</v>
          </cell>
          <cell r="D103" t="str">
            <v>kg</v>
          </cell>
          <cell r="E103" t="str">
            <v>Cemento hidráulico adicionado, ASTM C595 tipo IP</v>
          </cell>
          <cell r="F103">
            <v>599.67323134379262</v>
          </cell>
        </row>
        <row r="104">
          <cell r="C104" t="str">
            <v>B0103560</v>
          </cell>
          <cell r="D104" t="str">
            <v>kg</v>
          </cell>
          <cell r="E104" t="str">
            <v>Cemento hidráulico NTC 121 tipo ARS</v>
          </cell>
          <cell r="F104">
            <v>726.52718412805677</v>
          </cell>
        </row>
        <row r="105">
          <cell r="C105" t="str">
            <v>B0103561</v>
          </cell>
          <cell r="D105" t="str">
            <v>kg</v>
          </cell>
          <cell r="E105" t="str">
            <v>Cemento hidráulico NTC 121 tipo ART</v>
          </cell>
          <cell r="F105">
            <v>806.44517438214325</v>
          </cell>
        </row>
        <row r="106">
          <cell r="C106" t="str">
            <v>B0103563</v>
          </cell>
          <cell r="D106" t="str">
            <v>kg</v>
          </cell>
          <cell r="E106" t="str">
            <v>Cemento hidráulico NTC 121 tipo MRS</v>
          </cell>
          <cell r="F106">
            <v>726.52718412805677</v>
          </cell>
        </row>
        <row r="107">
          <cell r="C107" t="str">
            <v>B0103569</v>
          </cell>
          <cell r="D107" t="str">
            <v>kg</v>
          </cell>
          <cell r="E107" t="str">
            <v>Cemento hidráulico NTC 121 tipo UG</v>
          </cell>
          <cell r="F107">
            <v>599.67323134379262</v>
          </cell>
        </row>
        <row r="108">
          <cell r="C108" t="str">
            <v>B0103564</v>
          </cell>
          <cell r="D108" t="str">
            <v>kg</v>
          </cell>
          <cell r="E108" t="str">
            <v>Cemento portland ASTM C150 tipo I</v>
          </cell>
          <cell r="F108">
            <v>630.22697500000004</v>
          </cell>
        </row>
        <row r="109">
          <cell r="C109" t="str">
            <v>B0303570</v>
          </cell>
          <cell r="D109" t="str">
            <v>m2</v>
          </cell>
          <cell r="E109" t="str">
            <v>Cespedones</v>
          </cell>
          <cell r="F109">
            <v>6429.8576394681968</v>
          </cell>
        </row>
        <row r="110">
          <cell r="C110" t="str">
            <v>B0013580</v>
          </cell>
          <cell r="D110" t="str">
            <v>kg</v>
          </cell>
          <cell r="E110" t="str">
            <v>Cicatrizante hormonal para remoción de especies vegetales</v>
          </cell>
          <cell r="F110">
            <v>39865.117364702812</v>
          </cell>
        </row>
        <row r="111">
          <cell r="C111" t="str">
            <v>B0013602</v>
          </cell>
          <cell r="D111" t="str">
            <v>m</v>
          </cell>
          <cell r="E111" t="str">
            <v>Cinta de poliuretano para sello / empaque de juntas verticales entre páneles de concreto</v>
          </cell>
          <cell r="F111">
            <v>123388.58230993632</v>
          </cell>
        </row>
        <row r="112">
          <cell r="C112" t="str">
            <v>B0013590</v>
          </cell>
          <cell r="D112" t="str">
            <v>m</v>
          </cell>
          <cell r="E112" t="str">
            <v>Cinta PVC 0,22 para sello de juntas</v>
          </cell>
          <cell r="F112">
            <v>77742.144124999992</v>
          </cell>
        </row>
        <row r="113">
          <cell r="C113" t="str">
            <v>B0013772</v>
          </cell>
          <cell r="D113" t="str">
            <v>kg</v>
          </cell>
          <cell r="E113" t="str">
            <v>Cloruro de calcio en esferas (Pellets) al 90%</v>
          </cell>
          <cell r="F113">
            <v>5830.2187607978522</v>
          </cell>
        </row>
        <row r="114">
          <cell r="C114" t="str">
            <v>B0013771</v>
          </cell>
          <cell r="D114" t="str">
            <v>kg</v>
          </cell>
          <cell r="E114" t="str">
            <v>Cloruro de calcio en hojuelas (Flakes) al 77%</v>
          </cell>
          <cell r="F114">
            <v>7402.2932342172671</v>
          </cell>
        </row>
        <row r="115">
          <cell r="C115" t="str">
            <v>B0014066</v>
          </cell>
          <cell r="D115" t="str">
            <v>gl</v>
          </cell>
          <cell r="E115" t="str">
            <v>Combustible ACPM</v>
          </cell>
          <cell r="F115">
            <v>8534.68</v>
          </cell>
        </row>
        <row r="116">
          <cell r="C116" t="str">
            <v>B0133681</v>
          </cell>
          <cell r="D116" t="str">
            <v>m3</v>
          </cell>
          <cell r="E116" t="str">
            <v>Concreto hidráulico para pavimento MR-36 (3.5 MPa)</v>
          </cell>
          <cell r="F116">
            <v>467370.88085665053</v>
          </cell>
        </row>
        <row r="117">
          <cell r="C117" t="str">
            <v>B0133690</v>
          </cell>
          <cell r="D117" t="str">
            <v>m3</v>
          </cell>
          <cell r="E117" t="str">
            <v>Concreto hidráulico para pavimento MR-39 (3.8 MPa)</v>
          </cell>
          <cell r="F117">
            <v>486443.92590465251</v>
          </cell>
        </row>
        <row r="118">
          <cell r="C118" t="str">
            <v>B0133691</v>
          </cell>
          <cell r="D118" t="str">
            <v>m3</v>
          </cell>
          <cell r="E118" t="str">
            <v>Concreto hidráulico para pavimento MR-41 (4.0 MPa)</v>
          </cell>
          <cell r="F118">
            <v>425000</v>
          </cell>
        </row>
        <row r="119">
          <cell r="C119" t="str">
            <v>B0133710</v>
          </cell>
          <cell r="D119" t="str">
            <v>m3</v>
          </cell>
          <cell r="E119" t="str">
            <v>Concreto hidráulico para pavimento MR-43 (4.2 MPa)</v>
          </cell>
          <cell r="F119">
            <v>445000</v>
          </cell>
        </row>
        <row r="120">
          <cell r="C120" t="str">
            <v>B0133700</v>
          </cell>
          <cell r="D120" t="str">
            <v>m3</v>
          </cell>
          <cell r="E120" t="str">
            <v>Concreto hidráulico para pavimento MR-43 (4.2 MPa) - Fastrack: acelerado a 24 horas</v>
          </cell>
          <cell r="F120">
            <v>651680.43406908994</v>
          </cell>
        </row>
        <row r="121">
          <cell r="C121" t="str">
            <v>B0133720</v>
          </cell>
          <cell r="D121" t="str">
            <v>m3</v>
          </cell>
          <cell r="E121" t="str">
            <v>Concreto hidráulico para pavimento MR-50</v>
          </cell>
          <cell r="F121">
            <v>662463.20669565932</v>
          </cell>
        </row>
        <row r="122">
          <cell r="C122" t="str">
            <v>B0123660</v>
          </cell>
          <cell r="D122" t="str">
            <v>m3</v>
          </cell>
          <cell r="E122" t="str">
            <v>Concreto resistencia 14 MPa</v>
          </cell>
          <cell r="F122">
            <v>380000</v>
          </cell>
        </row>
        <row r="123">
          <cell r="C123" t="str">
            <v>B0123650</v>
          </cell>
          <cell r="D123" t="str">
            <v>m3</v>
          </cell>
          <cell r="E123" t="str">
            <v>Concreto resistencia 21 MPa</v>
          </cell>
          <cell r="F123">
            <v>400000</v>
          </cell>
        </row>
        <row r="124">
          <cell r="C124" t="str">
            <v>B0123620</v>
          </cell>
          <cell r="D124" t="str">
            <v>m3</v>
          </cell>
          <cell r="E124" t="str">
            <v>Concreto resistencia 28 MPa</v>
          </cell>
          <cell r="F124">
            <v>425330.5</v>
          </cell>
        </row>
        <row r="125">
          <cell r="C125" t="str">
            <v>B0123640</v>
          </cell>
          <cell r="D125" t="str">
            <v>m3</v>
          </cell>
          <cell r="E125" t="str">
            <v>Concreto resistencia 32 MPa</v>
          </cell>
          <cell r="F125">
            <v>447585.5</v>
          </cell>
        </row>
        <row r="126">
          <cell r="C126" t="str">
            <v>B0123630</v>
          </cell>
          <cell r="D126" t="str">
            <v>m3</v>
          </cell>
          <cell r="E126" t="str">
            <v>Concreto resistencia 35 MPa</v>
          </cell>
          <cell r="F126">
            <v>440000</v>
          </cell>
        </row>
        <row r="127">
          <cell r="C127" t="str">
            <v>B0013730</v>
          </cell>
          <cell r="D127" t="str">
            <v>m</v>
          </cell>
          <cell r="E127" t="str">
            <v>Cordón detonante</v>
          </cell>
          <cell r="F127">
            <v>2478.3048802617641</v>
          </cell>
        </row>
        <row r="128">
          <cell r="C128" t="str">
            <v>B0013761</v>
          </cell>
          <cell r="D128" t="str">
            <v>u</v>
          </cell>
          <cell r="E128" t="str">
            <v>Cuneta prefabricada de concreto perfil U y/o V NTC-4109 (0.20 x 0.30 x 1.0 m)</v>
          </cell>
          <cell r="F128">
            <v>76370.431661330353</v>
          </cell>
        </row>
        <row r="129">
          <cell r="C129" t="str">
            <v>B0013775</v>
          </cell>
          <cell r="D129" t="str">
            <v>u</v>
          </cell>
          <cell r="E129" t="str">
            <v>Defensa de concreto prefabricada bidireccional de 0.80x1.50m</v>
          </cell>
          <cell r="F129">
            <v>660071.60456237278</v>
          </cell>
        </row>
        <row r="130">
          <cell r="C130" t="str">
            <v>B0013773</v>
          </cell>
          <cell r="D130" t="str">
            <v>u</v>
          </cell>
          <cell r="E130" t="str">
            <v xml:space="preserve">Defensa metálica de 4,0 m galvanizada </v>
          </cell>
          <cell r="F130">
            <v>727306.22957856767</v>
          </cell>
        </row>
        <row r="131">
          <cell r="C131" t="str">
            <v>B0013774</v>
          </cell>
          <cell r="D131" t="str">
            <v>m</v>
          </cell>
          <cell r="E131" t="str">
            <v>Defensa metálica galvanizada</v>
          </cell>
          <cell r="F131">
            <v>178500</v>
          </cell>
        </row>
        <row r="132">
          <cell r="C132" t="str">
            <v>B0013780</v>
          </cell>
          <cell r="D132" t="str">
            <v>u</v>
          </cell>
          <cell r="E132" t="str">
            <v>Delineador de corona (hito de arista) tipo: A en lámina galvanizada calibre 16 de 1.55x0.25 m con elementos retroreflectivo tipo III</v>
          </cell>
          <cell r="F132">
            <v>47015.529390871561</v>
          </cell>
        </row>
        <row r="133">
          <cell r="C133" t="str">
            <v>B0013782</v>
          </cell>
          <cell r="D133" t="str">
            <v>u</v>
          </cell>
          <cell r="E133" t="str">
            <v>Delineador de corona (hito de arista) tipo: circular en lámina galvanizada calibre 16 de 1.55x0.25 m con elementos retroreflectivo tipo III</v>
          </cell>
          <cell r="F133">
            <v>47015.529390871561</v>
          </cell>
        </row>
        <row r="134">
          <cell r="C134" t="str">
            <v>B0013783</v>
          </cell>
          <cell r="D134" t="str">
            <v>u</v>
          </cell>
          <cell r="E134" t="str">
            <v>Delineador de corona (hito de arista) tipo: rectangular en lámina galvanizada calibre 16 de 1.55x0.25 m con elementos retroreflectivo tipo III</v>
          </cell>
          <cell r="F134">
            <v>47015.529390871561</v>
          </cell>
        </row>
        <row r="135">
          <cell r="C135" t="str">
            <v>B0013784</v>
          </cell>
          <cell r="D135" t="str">
            <v>u</v>
          </cell>
          <cell r="E135" t="str">
            <v>Delineador flexible de 1.20 m con elementos retroreflectivo tipo III</v>
          </cell>
          <cell r="F135">
            <v>59440.5</v>
          </cell>
        </row>
        <row r="136">
          <cell r="C136" t="str">
            <v>B0013790</v>
          </cell>
          <cell r="D136" t="str">
            <v>m3</v>
          </cell>
          <cell r="E136" t="str">
            <v>Derecho de explotación y/o disposición de materiales</v>
          </cell>
          <cell r="F136">
            <v>6429.8576394681968</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6429.8576394681968</v>
          </cell>
        </row>
        <row r="138">
          <cell r="C138" t="str">
            <v>B014001</v>
          </cell>
          <cell r="D138" t="str">
            <v>gl</v>
          </cell>
          <cell r="E138" t="str">
            <v>Disolvente para pintura (TINNER)</v>
          </cell>
          <cell r="F138">
            <v>37369.375075000004</v>
          </cell>
        </row>
        <row r="139">
          <cell r="C139" t="str">
            <v>B014002</v>
          </cell>
          <cell r="D139" t="str">
            <v>gl</v>
          </cell>
          <cell r="E139" t="str">
            <v>Disolvente para pintura de demarcacion vial (XILOL)</v>
          </cell>
          <cell r="F139">
            <v>68074.667966666675</v>
          </cell>
        </row>
        <row r="140">
          <cell r="C140" t="str">
            <v>B0013830</v>
          </cell>
          <cell r="D140" t="str">
            <v>m</v>
          </cell>
          <cell r="E140" t="str">
            <v>Ductos para tensionamiento</v>
          </cell>
          <cell r="F140">
            <v>13894.276383311566</v>
          </cell>
        </row>
        <row r="141">
          <cell r="C141" t="str">
            <v>B0014895</v>
          </cell>
          <cell r="D141" t="str">
            <v>kg</v>
          </cell>
          <cell r="E141" t="str">
            <v>Emulsión acrílica para recubrimiento y protección de estructuras de concreto en microfisuras y agentes ambientales</v>
          </cell>
          <cell r="F141">
            <v>28187.467114206262</v>
          </cell>
        </row>
        <row r="142">
          <cell r="C142" t="str">
            <v>B0063290</v>
          </cell>
          <cell r="D142" t="str">
            <v>kg</v>
          </cell>
          <cell r="E142" t="str">
            <v>Emulsion acuosa de parafina para curado de concreto, que evite la pérdida prematura de humedad de concretos y morteros</v>
          </cell>
          <cell r="F142">
            <v>11936.747199999998</v>
          </cell>
        </row>
        <row r="143">
          <cell r="C143" t="str">
            <v>B020011</v>
          </cell>
          <cell r="D143" t="str">
            <v>L</v>
          </cell>
          <cell r="E143" t="str">
            <v>Emulsión asfáltica CRL-40 (CRL-0)</v>
          </cell>
          <cell r="F143">
            <v>1655.6272488371956</v>
          </cell>
        </row>
        <row r="144">
          <cell r="C144" t="str">
            <v>B020013</v>
          </cell>
          <cell r="D144" t="str">
            <v>L</v>
          </cell>
          <cell r="E144" t="str">
            <v>Emulsión asfáltica CRL-57 (CRL-1)</v>
          </cell>
          <cell r="F144">
            <v>3552.15</v>
          </cell>
        </row>
        <row r="145">
          <cell r="C145" t="str">
            <v>B020014</v>
          </cell>
          <cell r="D145" t="str">
            <v>L</v>
          </cell>
          <cell r="E145" t="str">
            <v>Emulsión asfáltica CRL-57h (CRL-1h)</v>
          </cell>
          <cell r="F145">
            <v>2377.1745078533481</v>
          </cell>
        </row>
        <row r="146">
          <cell r="C146" t="str">
            <v>B020005</v>
          </cell>
          <cell r="D146" t="str">
            <v>L</v>
          </cell>
          <cell r="E146" t="str">
            <v>Emulsión asfáltica de rotura media (CRM-65)</v>
          </cell>
          <cell r="F146">
            <v>2377.1745078533481</v>
          </cell>
        </row>
        <row r="147">
          <cell r="C147" t="str">
            <v>B020007</v>
          </cell>
          <cell r="D147" t="str">
            <v>L</v>
          </cell>
          <cell r="E147" t="str">
            <v>Emulsión asfáltica CRR-60 (CRR-1)</v>
          </cell>
          <cell r="F147">
            <v>2231.25</v>
          </cell>
        </row>
        <row r="148">
          <cell r="C148" t="str">
            <v>B020008</v>
          </cell>
          <cell r="D148" t="str">
            <v>L</v>
          </cell>
          <cell r="E148" t="str">
            <v>Emulsión asfáltica CRR-65 (CRR-2)</v>
          </cell>
          <cell r="F148">
            <v>2385.9499999999998</v>
          </cell>
        </row>
        <row r="149">
          <cell r="C149" t="str">
            <v>B020015</v>
          </cell>
          <cell r="D149" t="str">
            <v>L</v>
          </cell>
          <cell r="E149" t="str">
            <v>Emulsión asfáltica de rotura lenta modificada con polímeros CRL-57hm (CRL-1hm)</v>
          </cell>
          <cell r="F149">
            <v>2334.4344208604462</v>
          </cell>
        </row>
        <row r="150">
          <cell r="C150" t="str">
            <v>B020016</v>
          </cell>
          <cell r="D150" t="str">
            <v>L</v>
          </cell>
          <cell r="E150" t="str">
            <v>Emulsión asfáltica de rotura media modificada con polímeros CRM-60m (CRM-m)</v>
          </cell>
          <cell r="F150">
            <v>2377.1745078533481</v>
          </cell>
        </row>
        <row r="151">
          <cell r="C151" t="str">
            <v>B020006</v>
          </cell>
          <cell r="D151" t="str">
            <v>L</v>
          </cell>
          <cell r="E151" t="str">
            <v>Emulsión asfáltica de rotura rápida modificada con polímeros CRR-60m (CRR-1m)</v>
          </cell>
          <cell r="F151">
            <v>2963.1</v>
          </cell>
        </row>
        <row r="152">
          <cell r="C152" t="str">
            <v>B020009</v>
          </cell>
          <cell r="D152" t="str">
            <v>L</v>
          </cell>
          <cell r="E152" t="str">
            <v>Emulsión asfáltica de rotura rápida modificada con polímeros CRR-65m (CRR-2m)</v>
          </cell>
          <cell r="F152">
            <v>3082.1</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25659.343538231959</v>
          </cell>
        </row>
        <row r="154">
          <cell r="C154" t="str">
            <v>B0014772</v>
          </cell>
          <cell r="D154" t="str">
            <v>kg</v>
          </cell>
          <cell r="E154" t="str">
            <v>Emulsión plastificante para adicionar al concreto con accion impermeabilizante</v>
          </cell>
          <cell r="F154">
            <v>23719.722467275962</v>
          </cell>
        </row>
        <row r="155">
          <cell r="C155" t="str">
            <v>B0013960</v>
          </cell>
          <cell r="D155" t="str">
            <v>m</v>
          </cell>
          <cell r="E155" t="str">
            <v xml:space="preserve">Estacón en madera, diámetro mayor a 10 cm, L=2 m </v>
          </cell>
          <cell r="F155">
            <v>13926.649477758845</v>
          </cell>
        </row>
        <row r="156">
          <cell r="C156" t="str">
            <v>B0013971</v>
          </cell>
          <cell r="D156" t="str">
            <v>u</v>
          </cell>
          <cell r="E156" t="str">
            <v>Estoperol en resina de 10 cm x 2.5 cm</v>
          </cell>
          <cell r="F156">
            <v>7730.6178399326127</v>
          </cell>
        </row>
        <row r="157">
          <cell r="C157" t="str">
            <v>B0013970</v>
          </cell>
          <cell r="D157" t="str">
            <v>u</v>
          </cell>
          <cell r="E157" t="str">
            <v>Estoperol en resina de 11 cm x 3 cm</v>
          </cell>
          <cell r="F157">
            <v>8396.7510913815186</v>
          </cell>
        </row>
        <row r="158">
          <cell r="C158" t="str">
            <v>B0013980</v>
          </cell>
          <cell r="D158" t="str">
            <v>lb</v>
          </cell>
          <cell r="E158" t="str">
            <v>Explosivos 75% (INDUGEL)</v>
          </cell>
          <cell r="F158">
            <v>9621.638196261687</v>
          </cell>
        </row>
        <row r="159">
          <cell r="C159" t="str">
            <v>B0013991</v>
          </cell>
          <cell r="D159" t="str">
            <v>L</v>
          </cell>
          <cell r="E159" t="str">
            <v>Fertilizante orgánico mineral</v>
          </cell>
          <cell r="F159">
            <v>14017.089654040665</v>
          </cell>
        </row>
        <row r="160">
          <cell r="C160" t="str">
            <v>B021000</v>
          </cell>
          <cell r="D160" t="str">
            <v>m2</v>
          </cell>
          <cell r="E160" t="str">
            <v>Formaleta de madera para concreto</v>
          </cell>
          <cell r="F160">
            <v>28058.432030022897</v>
          </cell>
        </row>
        <row r="161">
          <cell r="C161" t="str">
            <v>B021009</v>
          </cell>
          <cell r="D161" t="str">
            <v>m2</v>
          </cell>
          <cell r="E161" t="str">
            <v>Formaleta para cuneta y/o bordillo de concreto</v>
          </cell>
          <cell r="F161">
            <v>12732.397727909552</v>
          </cell>
        </row>
        <row r="162">
          <cell r="C162" t="str">
            <v>B021010</v>
          </cell>
          <cell r="D162" t="str">
            <v>m2</v>
          </cell>
          <cell r="E162" t="str">
            <v>Formaleta para gaviones</v>
          </cell>
          <cell r="F162">
            <v>14736.571444339757</v>
          </cell>
        </row>
        <row r="163">
          <cell r="C163" t="str">
            <v>B021005</v>
          </cell>
          <cell r="D163" t="str">
            <v>m2</v>
          </cell>
          <cell r="E163" t="str">
            <v>Formaleta para muros</v>
          </cell>
          <cell r="F163">
            <v>11553.472012362368</v>
          </cell>
        </row>
        <row r="164">
          <cell r="C164" t="str">
            <v>B0014040</v>
          </cell>
          <cell r="D164" t="str">
            <v>u</v>
          </cell>
          <cell r="E164" t="str">
            <v>Fulminantes común, con tiempos de retardo de explosión para voladuras controladas</v>
          </cell>
          <cell r="F164">
            <v>857.34159963524269</v>
          </cell>
        </row>
        <row r="165">
          <cell r="C165" t="str">
            <v>B0014050</v>
          </cell>
          <cell r="D165" t="str">
            <v>kg</v>
          </cell>
          <cell r="E165" t="str">
            <v>Fundente</v>
          </cell>
          <cell r="F165">
            <v>51181.66681016684</v>
          </cell>
        </row>
        <row r="166">
          <cell r="C166" t="str">
            <v>B0014060</v>
          </cell>
          <cell r="D166" t="str">
            <v>kg</v>
          </cell>
          <cell r="E166" t="str">
            <v>Gas propano</v>
          </cell>
          <cell r="F166">
            <v>5537.3933991100093</v>
          </cell>
        </row>
        <row r="167">
          <cell r="C167" t="str">
            <v>B0014065</v>
          </cell>
          <cell r="D167" t="str">
            <v>gl</v>
          </cell>
          <cell r="E167" t="str">
            <v>Gasolina corriente</v>
          </cell>
          <cell r="F167">
            <v>14898.8</v>
          </cell>
        </row>
        <row r="168">
          <cell r="C168" t="str">
            <v>B0010050</v>
          </cell>
          <cell r="D168" t="str">
            <v>m2</v>
          </cell>
          <cell r="E168" t="str">
            <v xml:space="preserve">Geocelda para estabilización de suelos </v>
          </cell>
          <cell r="F168">
            <v>52078.664999999994</v>
          </cell>
        </row>
        <row r="169">
          <cell r="C169" t="str">
            <v>B028002</v>
          </cell>
          <cell r="D169" t="str">
            <v>m</v>
          </cell>
          <cell r="E169" t="str">
            <v>Geodren planar diámetro 100 mm y h=0.50</v>
          </cell>
          <cell r="F169">
            <v>22254.406666666666</v>
          </cell>
        </row>
        <row r="170">
          <cell r="C170" t="str">
            <v>B028003</v>
          </cell>
          <cell r="D170" t="str">
            <v>m</v>
          </cell>
          <cell r="E170" t="str">
            <v>Geodren planar diámetro  100 mm y h=1.00</v>
          </cell>
          <cell r="F170">
            <v>49459.4375</v>
          </cell>
        </row>
        <row r="171">
          <cell r="C171" t="str">
            <v>B028004</v>
          </cell>
          <cell r="D171" t="str">
            <v>m</v>
          </cell>
          <cell r="E171" t="str">
            <v>Geodren planar diámetro  100 mm y h=2.00</v>
          </cell>
          <cell r="F171">
            <v>92230.277499999997</v>
          </cell>
        </row>
        <row r="172">
          <cell r="C172" t="str">
            <v>B0014112</v>
          </cell>
          <cell r="D172" t="str">
            <v>m2</v>
          </cell>
          <cell r="E172" t="str">
            <v>Geomalla biaxial de polipropileno con resistencia última a la tensión de 20 kN/m</v>
          </cell>
          <cell r="F172">
            <v>6630.7599999999993</v>
          </cell>
        </row>
        <row r="173">
          <cell r="C173" t="str">
            <v>B0014113</v>
          </cell>
          <cell r="D173" t="str">
            <v>m2</v>
          </cell>
          <cell r="E173" t="str">
            <v>Geomalla biaxial de polipropileno con resistencia última a la tensión de 30 kN/m</v>
          </cell>
          <cell r="F173">
            <v>13467.702933333332</v>
          </cell>
        </row>
        <row r="174">
          <cell r="C174" t="str">
            <v>B0014114</v>
          </cell>
          <cell r="D174" t="str">
            <v>m2</v>
          </cell>
          <cell r="E174" t="str">
            <v>Geomalla biaxial para refuerzo de pavimentos asfálticos</v>
          </cell>
          <cell r="F174">
            <v>9715.69</v>
          </cell>
        </row>
        <row r="175">
          <cell r="C175" t="str">
            <v>B026010</v>
          </cell>
          <cell r="D175" t="str">
            <v>m2</v>
          </cell>
          <cell r="E175" t="str">
            <v>Geomalla en fibra de vidrio</v>
          </cell>
          <cell r="F175">
            <v>11698.775999999998</v>
          </cell>
        </row>
        <row r="176">
          <cell r="C176" t="str">
            <v>B0264115</v>
          </cell>
          <cell r="D176" t="str">
            <v>m2</v>
          </cell>
          <cell r="E176" t="str">
            <v>Geomalla uniaxial de poliester de alta tenacidad con resistencia última a la tensión de 55 kN/m aproximadamente</v>
          </cell>
          <cell r="F176">
            <v>12133.24</v>
          </cell>
        </row>
        <row r="177">
          <cell r="C177" t="str">
            <v>B0264116</v>
          </cell>
          <cell r="D177" t="str">
            <v>m2</v>
          </cell>
          <cell r="E177" t="str">
            <v>Geomalla uniaxial de poliéster de alta tenacidad con resistencia última a la tensión de 115 kN/m aproximadamente</v>
          </cell>
          <cell r="F177">
            <v>21158</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10432.459999999999</v>
          </cell>
        </row>
        <row r="179">
          <cell r="C179" t="str">
            <v>B025008</v>
          </cell>
          <cell r="D179" t="str">
            <v>m2</v>
          </cell>
          <cell r="E179" t="str">
            <v>Geotextil no tejido para repavimentación con resistencia a la tensión Grab mínima de 450 N</v>
          </cell>
          <cell r="F179">
            <v>5743.1574999999993</v>
          </cell>
        </row>
        <row r="180">
          <cell r="C180" t="str">
            <v>B025005</v>
          </cell>
          <cell r="D180" t="str">
            <v>m2</v>
          </cell>
          <cell r="E180" t="str">
            <v>Geotextil no tejido con resistencia a la tensión Grab de 700 N aproximadamente</v>
          </cell>
          <cell r="F180">
            <v>7455.3050000000003</v>
          </cell>
        </row>
        <row r="181">
          <cell r="C181" t="str">
            <v>B025006</v>
          </cell>
          <cell r="D181" t="str">
            <v>m2</v>
          </cell>
          <cell r="E181" t="str">
            <v>Geotextil no tejido con resistencia a la tensión Grab de 720 N aproximadamente</v>
          </cell>
          <cell r="F181">
            <v>7727.5174999999999</v>
          </cell>
        </row>
        <row r="182">
          <cell r="C182" t="str">
            <v>B025101</v>
          </cell>
          <cell r="D182" t="str">
            <v>m2</v>
          </cell>
          <cell r="E182" t="str">
            <v xml:space="preserve">Geotextil tejido de alto modulo con resistencia mínima a la rotura método Grab de 1400 N (MD) y 1500 N (TD) </v>
          </cell>
          <cell r="F182">
            <v>8773.0766666666659</v>
          </cell>
        </row>
        <row r="183">
          <cell r="C183" t="str">
            <v>B025011</v>
          </cell>
          <cell r="D183" t="str">
            <v>m2</v>
          </cell>
          <cell r="E183" t="str">
            <v>Geotextil tejido con resistencia a la tensión Grab mínima de 1100 N</v>
          </cell>
          <cell r="F183">
            <v>7267.16</v>
          </cell>
        </row>
        <row r="184">
          <cell r="C184" t="str">
            <v>B025001</v>
          </cell>
          <cell r="D184" t="str">
            <v>m2</v>
          </cell>
          <cell r="E184" t="str">
            <v>Geotextil tejido con resistencia a la tensión Grab mínima de 1400 N</v>
          </cell>
          <cell r="F184">
            <v>7701.8074999999999</v>
          </cell>
        </row>
        <row r="185">
          <cell r="C185" t="str">
            <v>B025100</v>
          </cell>
          <cell r="D185" t="str">
            <v>m2</v>
          </cell>
          <cell r="E185" t="str">
            <v>Geotextil uniaxial con resistencia ultima a la tensión aproximada de MD de 170 Kn/m y TD de 50 kN/m.</v>
          </cell>
          <cell r="F185">
            <v>26457.27</v>
          </cell>
        </row>
        <row r="186">
          <cell r="C186" t="str">
            <v>B0014180</v>
          </cell>
          <cell r="D186" t="str">
            <v>kg</v>
          </cell>
          <cell r="E186" t="str">
            <v>Grapas para poste de madera</v>
          </cell>
          <cell r="F186">
            <v>10233.652700000001</v>
          </cell>
        </row>
        <row r="187">
          <cell r="C187" t="str">
            <v>B0014184</v>
          </cell>
          <cell r="D187" t="str">
            <v>u</v>
          </cell>
          <cell r="E187" t="str">
            <v>Grata de limpieza ondulada,  trenzada o torcida</v>
          </cell>
          <cell r="F187">
            <v>16035.25</v>
          </cell>
        </row>
        <row r="188">
          <cell r="C188" t="str">
            <v>B0014181</v>
          </cell>
          <cell r="D188" t="str">
            <v>m3</v>
          </cell>
          <cell r="E188" t="str">
            <v>Gravilla para relleno de estructuras</v>
          </cell>
          <cell r="F188">
            <v>37067.765203123563</v>
          </cell>
        </row>
        <row r="189">
          <cell r="C189" t="str">
            <v>B0010030</v>
          </cell>
          <cell r="D189" t="str">
            <v>m</v>
          </cell>
          <cell r="E189" t="str">
            <v>Hilo de poliéster o polipropileno para costura</v>
          </cell>
          <cell r="F189">
            <v>49885.249596435024</v>
          </cell>
        </row>
        <row r="190">
          <cell r="C190" t="str">
            <v>B0014192</v>
          </cell>
          <cell r="D190" t="str">
            <v>gl</v>
          </cell>
          <cell r="E190" t="str">
            <v>Impermeabilizante líquido acrílico y/o poliuretano para concreto</v>
          </cell>
          <cell r="F190">
            <v>10710.856855826118</v>
          </cell>
        </row>
        <row r="191">
          <cell r="C191" t="str">
            <v>B0014191</v>
          </cell>
          <cell r="D191" t="str">
            <v>m2</v>
          </cell>
          <cell r="E191" t="str">
            <v>Impermeabilización con membrana para concreto</v>
          </cell>
          <cell r="F191">
            <v>92876.721659062299</v>
          </cell>
        </row>
        <row r="192">
          <cell r="C192" t="str">
            <v>B0014190</v>
          </cell>
          <cell r="D192" t="str">
            <v>kg</v>
          </cell>
          <cell r="E192" t="str">
            <v xml:space="preserve">Imprimante y puente adhesivo epoxico </v>
          </cell>
          <cell r="F192">
            <v>97223.851961242166</v>
          </cell>
        </row>
        <row r="193">
          <cell r="C193" t="str">
            <v>B0010025</v>
          </cell>
          <cell r="D193" t="str">
            <v>u</v>
          </cell>
          <cell r="E193" t="str">
            <v>Lámina HR calibre 36 de 4"x 8"</v>
          </cell>
          <cell r="F193">
            <v>8961.4517573073554</v>
          </cell>
        </row>
        <row r="194">
          <cell r="C194" t="str">
            <v>B0014200</v>
          </cell>
          <cell r="D194" t="str">
            <v>m2</v>
          </cell>
          <cell r="E194" t="str">
            <v>Láminas impermeabilizantes de concreto con película asfáltica y polímeros de polipropileno</v>
          </cell>
          <cell r="F194">
            <v>4177.7357026680647</v>
          </cell>
        </row>
        <row r="195">
          <cell r="C195" t="str">
            <v>B0014210</v>
          </cell>
          <cell r="D195" t="str">
            <v>L</v>
          </cell>
          <cell r="E195" t="str">
            <v>Lechada para ductos (tensionamiento)</v>
          </cell>
          <cell r="F195">
            <v>1841.6108907371033</v>
          </cell>
        </row>
        <row r="196">
          <cell r="C196" t="str">
            <v>B0014220</v>
          </cell>
          <cell r="D196" t="str">
            <v>u</v>
          </cell>
          <cell r="E196" t="str">
            <v>Limpiador 1/4 de galón (anclajes)</v>
          </cell>
          <cell r="F196">
            <v>71305.989999999991</v>
          </cell>
        </row>
        <row r="197">
          <cell r="C197" t="str">
            <v>B0014230</v>
          </cell>
          <cell r="D197" t="str">
            <v>m</v>
          </cell>
          <cell r="E197" t="str">
            <v>Listón en guadua para empradizar</v>
          </cell>
          <cell r="F197">
            <v>2057.5544446298231</v>
          </cell>
        </row>
        <row r="198">
          <cell r="C198" t="str">
            <v>B0014228</v>
          </cell>
          <cell r="D198" t="str">
            <v>u</v>
          </cell>
          <cell r="E198" t="str">
            <v>Listones o postes de madera para cerco de proteccion de árbol</v>
          </cell>
          <cell r="F198">
            <v>3225.3821497206704</v>
          </cell>
        </row>
        <row r="199">
          <cell r="C199" t="str">
            <v>B0014229</v>
          </cell>
          <cell r="D199" t="str">
            <v>u</v>
          </cell>
          <cell r="E199" t="str">
            <v>Listones o postes de madera para tutor de árbol (dimensiones)</v>
          </cell>
          <cell r="F199">
            <v>3225.3821497206704</v>
          </cell>
        </row>
        <row r="200">
          <cell r="C200" t="str">
            <v>B033006</v>
          </cell>
          <cell r="D200" t="str">
            <v>u</v>
          </cell>
          <cell r="E200" t="str">
            <v>Malla ciclónica para gaviones con zinc galvanizado y plastificada con PVC cal 12 (2m3)</v>
          </cell>
          <cell r="F200">
            <v>184450</v>
          </cell>
        </row>
        <row r="201">
          <cell r="C201" t="str">
            <v>B033005</v>
          </cell>
          <cell r="D201" t="str">
            <v>u</v>
          </cell>
          <cell r="E201" t="str">
            <v>Malla ciclónica para gaviones galvanizada aleación Zn-5A1-MM cal 12 (2m3)</v>
          </cell>
          <cell r="F201">
            <v>176762.49884999997</v>
          </cell>
        </row>
        <row r="202">
          <cell r="C202" t="str">
            <v>B033009</v>
          </cell>
          <cell r="D202" t="str">
            <v>u</v>
          </cell>
          <cell r="E202" t="str">
            <v>Malla ciclónica para gaviones galvanizada aleación Zn-5A1-MM y plastificada con PVC cal 12 (2m3)</v>
          </cell>
          <cell r="F202">
            <v>343910</v>
          </cell>
        </row>
        <row r="203">
          <cell r="C203" t="str">
            <v>B033010</v>
          </cell>
          <cell r="D203" t="str">
            <v>m2</v>
          </cell>
          <cell r="E203" t="str">
            <v>Malla electrosoldada de 5/16 e= 10 cm</v>
          </cell>
          <cell r="F203">
            <v>8055.7049999999999</v>
          </cell>
        </row>
        <row r="204">
          <cell r="C204" t="str">
            <v>B033008</v>
          </cell>
          <cell r="D204" t="str">
            <v>m2</v>
          </cell>
          <cell r="E204" t="str">
            <v>Malla electrosoldada de 5/16 e= 15 cm</v>
          </cell>
          <cell r="F204">
            <v>23223.653249999996</v>
          </cell>
        </row>
        <row r="205">
          <cell r="C205" t="str">
            <v>B033001</v>
          </cell>
          <cell r="D205" t="str">
            <v>m2</v>
          </cell>
          <cell r="E205" t="str">
            <v>Malla eslabonada galvanizada calibre 12</v>
          </cell>
          <cell r="F205">
            <v>17340.001700000001</v>
          </cell>
        </row>
        <row r="206">
          <cell r="C206" t="str">
            <v>B033003</v>
          </cell>
          <cell r="D206" t="str">
            <v>u</v>
          </cell>
          <cell r="E206" t="str">
            <v>Malla para colchogaviones, espesor 0,30m</v>
          </cell>
          <cell r="F206">
            <v>172912.03577612317</v>
          </cell>
        </row>
        <row r="207">
          <cell r="C207" t="str">
            <v>B033002</v>
          </cell>
          <cell r="D207" t="str">
            <v>u</v>
          </cell>
          <cell r="E207" t="str">
            <v>Malla para gaviones clase 1 con zinc galvanizado (2m3)</v>
          </cell>
          <cell r="F207">
            <v>144725</v>
          </cell>
        </row>
        <row r="208">
          <cell r="C208" t="str">
            <v>B033012</v>
          </cell>
          <cell r="D208" t="str">
            <v>m2</v>
          </cell>
          <cell r="E208" t="str">
            <v xml:space="preserve">Malla triple torsión </v>
          </cell>
          <cell r="F208">
            <v>15412.275898121356</v>
          </cell>
        </row>
        <row r="209">
          <cell r="C209" t="str">
            <v>B0014254</v>
          </cell>
          <cell r="D209" t="str">
            <v>m</v>
          </cell>
          <cell r="E209" t="str">
            <v>Manguera de alta presión</v>
          </cell>
          <cell r="F209">
            <v>16053.211239872266</v>
          </cell>
        </row>
        <row r="210">
          <cell r="C210" t="str">
            <v>B0014260</v>
          </cell>
          <cell r="D210" t="str">
            <v>m</v>
          </cell>
          <cell r="E210" t="str">
            <v>Manguera de polietileno de 3"</v>
          </cell>
          <cell r="F210">
            <v>9430.4664443635374</v>
          </cell>
        </row>
        <row r="211">
          <cell r="C211" t="str">
            <v>B0014265</v>
          </cell>
          <cell r="D211" t="str">
            <v>m2</v>
          </cell>
          <cell r="E211" t="str">
            <v>Manto de refuerzo de vegetación - cesped tipo 5A, 5B y/o 5C</v>
          </cell>
          <cell r="F211">
            <v>18326</v>
          </cell>
        </row>
        <row r="212">
          <cell r="C212" t="str">
            <v>B0014264</v>
          </cell>
          <cell r="D212" t="str">
            <v>m2</v>
          </cell>
          <cell r="E212" t="str">
            <v>Manto permanente para refuerzo de la vegetación (MRV) TIPO 5D</v>
          </cell>
          <cell r="F212">
            <v>20874.64</v>
          </cell>
        </row>
        <row r="213">
          <cell r="C213" t="str">
            <v>B0014267</v>
          </cell>
          <cell r="D213" t="str">
            <v>m2</v>
          </cell>
          <cell r="E213" t="str">
            <v>Manto para control de erosión (MCE)</v>
          </cell>
          <cell r="F213">
            <v>5881.6310014914761</v>
          </cell>
        </row>
        <row r="214">
          <cell r="C214" t="str">
            <v>B0014262</v>
          </cell>
          <cell r="D214" t="str">
            <v>m2</v>
          </cell>
          <cell r="E214" t="str">
            <v>Manto temporal para control de erocion (MCE) TIPO 2D</v>
          </cell>
          <cell r="F214">
            <v>7082.88</v>
          </cell>
        </row>
        <row r="215">
          <cell r="C215" t="str">
            <v>B0014263</v>
          </cell>
          <cell r="D215" t="str">
            <v>m2</v>
          </cell>
          <cell r="E215" t="str">
            <v>Manto para control de erosión tipo 3B</v>
          </cell>
          <cell r="F215">
            <v>10642.17</v>
          </cell>
        </row>
        <row r="216">
          <cell r="C216" t="str">
            <v>B0014261</v>
          </cell>
          <cell r="D216" t="str">
            <v>M2</v>
          </cell>
          <cell r="E216" t="str">
            <v>Manto para control de erosión tipo 4</v>
          </cell>
          <cell r="F216">
            <v>71393.95169502731</v>
          </cell>
        </row>
        <row r="217">
          <cell r="C217" t="str">
            <v>B0014266</v>
          </cell>
          <cell r="D217" t="str">
            <v>m2</v>
          </cell>
          <cell r="E217" t="str">
            <v xml:space="preserve">Manto permanente para refuerzo de la vegetación (TRM) </v>
          </cell>
          <cell r="F217">
            <v>17770.864999999998</v>
          </cell>
        </row>
        <row r="218">
          <cell r="C218" t="str">
            <v>B0014270</v>
          </cell>
          <cell r="D218" t="str">
            <v>m3</v>
          </cell>
          <cell r="E218" t="str">
            <v>Material de afirmado CBR ≥ 15%</v>
          </cell>
          <cell r="F218">
            <v>26214.488765597853</v>
          </cell>
        </row>
        <row r="219">
          <cell r="C219" t="str">
            <v>B0014301</v>
          </cell>
          <cell r="D219" t="str">
            <v>m3</v>
          </cell>
          <cell r="E219" t="str">
            <v>Material de base clase A (NT3) gradación fina BG 25</v>
          </cell>
          <cell r="F219">
            <v>39434.999450000003</v>
          </cell>
        </row>
        <row r="220">
          <cell r="C220" t="str">
            <v>B0014302</v>
          </cell>
          <cell r="D220" t="str">
            <v>m3</v>
          </cell>
          <cell r="E220" t="str">
            <v>Material de base clase A (NT3) gradación fina BG 38</v>
          </cell>
          <cell r="F220">
            <v>39434.999450000003</v>
          </cell>
        </row>
        <row r="221">
          <cell r="C221" t="str">
            <v>B0014303</v>
          </cell>
          <cell r="D221" t="str">
            <v>m3</v>
          </cell>
          <cell r="E221" t="str">
            <v>Material de base clase A (NT3) gradación gruesa BG 27</v>
          </cell>
          <cell r="F221">
            <v>39434.999450000003</v>
          </cell>
        </row>
        <row r="222">
          <cell r="C222" t="str">
            <v>B0014304</v>
          </cell>
          <cell r="D222" t="str">
            <v>m3</v>
          </cell>
          <cell r="E222" t="str">
            <v>Material de base clase A (NT3) gradación gruesa BG 40</v>
          </cell>
          <cell r="F222">
            <v>39434.999450000003</v>
          </cell>
        </row>
        <row r="223">
          <cell r="C223" t="str">
            <v>B0014305</v>
          </cell>
          <cell r="D223" t="str">
            <v>m3</v>
          </cell>
          <cell r="E223" t="str">
            <v>Material de base clase B (NT2) gradación fina BG 25</v>
          </cell>
          <cell r="F223">
            <v>39434.999450000003</v>
          </cell>
        </row>
        <row r="224">
          <cell r="C224" t="str">
            <v>B0014306</v>
          </cell>
          <cell r="D224" t="str">
            <v>m3</v>
          </cell>
          <cell r="E224" t="str">
            <v>Material de base clase B (NT2) gradación fina BG 38</v>
          </cell>
          <cell r="F224">
            <v>39434.999450000003</v>
          </cell>
        </row>
        <row r="225">
          <cell r="C225" t="str">
            <v>B0014307</v>
          </cell>
          <cell r="D225" t="str">
            <v>m3</v>
          </cell>
          <cell r="E225" t="str">
            <v>Material de base clase B (NT2) gradación gruesa BG 27</v>
          </cell>
          <cell r="F225">
            <v>39434.999450000003</v>
          </cell>
        </row>
        <row r="226">
          <cell r="C226" t="str">
            <v>B0014308</v>
          </cell>
          <cell r="D226" t="str">
            <v>m3</v>
          </cell>
          <cell r="E226" t="str">
            <v>Material de base clase B (NT2) gradación gruesa BG 40</v>
          </cell>
          <cell r="F226">
            <v>39692.332966666669</v>
          </cell>
        </row>
        <row r="227">
          <cell r="C227" t="str">
            <v>B0014309</v>
          </cell>
          <cell r="D227" t="str">
            <v>m3</v>
          </cell>
          <cell r="E227" t="str">
            <v>Material de base clase C (NT1) gradación fina BG 25</v>
          </cell>
          <cell r="F227">
            <v>39434.999450000003</v>
          </cell>
        </row>
        <row r="228">
          <cell r="C228" t="str">
            <v>B0014311</v>
          </cell>
          <cell r="D228" t="str">
            <v>m3</v>
          </cell>
          <cell r="E228" t="str">
            <v>Material de base clase C (NT1) gradación fina BG 38</v>
          </cell>
          <cell r="F228">
            <v>39434.999450000003</v>
          </cell>
        </row>
        <row r="229">
          <cell r="C229" t="str">
            <v>B0014312</v>
          </cell>
          <cell r="D229" t="str">
            <v>m3</v>
          </cell>
          <cell r="E229" t="str">
            <v>Material de base clase C (NT1) gradación gruesa BG 27</v>
          </cell>
          <cell r="F229">
            <v>39434.999450000003</v>
          </cell>
        </row>
        <row r="230">
          <cell r="C230" t="str">
            <v>B0014313</v>
          </cell>
          <cell r="D230" t="str">
            <v>m3</v>
          </cell>
          <cell r="E230" t="str">
            <v>Material de base clase C (NT1) gradación gruesa BG 40</v>
          </cell>
          <cell r="F230">
            <v>39434.999450000003</v>
          </cell>
        </row>
        <row r="231">
          <cell r="C231" t="str">
            <v>B0014314</v>
          </cell>
          <cell r="D231" t="str">
            <v>m3</v>
          </cell>
          <cell r="E231" t="str">
            <v>Material de base gradación BEE-25</v>
          </cell>
          <cell r="F231">
            <v>39434.999450000003</v>
          </cell>
        </row>
        <row r="232">
          <cell r="C232" t="str">
            <v>B0014315</v>
          </cell>
          <cell r="D232" t="str">
            <v>m3</v>
          </cell>
          <cell r="E232" t="str">
            <v>Material de base gradación BEE-38</v>
          </cell>
          <cell r="F232">
            <v>39434.999450000003</v>
          </cell>
        </row>
        <row r="233">
          <cell r="C233" t="str">
            <v>B0014316</v>
          </cell>
          <cell r="D233" t="str">
            <v>m3</v>
          </cell>
          <cell r="E233" t="str">
            <v>Material de base gradación BEE-5</v>
          </cell>
          <cell r="F233">
            <v>39434.999450000003</v>
          </cell>
        </row>
        <row r="234">
          <cell r="C234" t="str">
            <v>B0014373</v>
          </cell>
          <cell r="D234" t="str">
            <v>m3</v>
          </cell>
          <cell r="E234" t="str">
            <v>Material de recebo para relleno</v>
          </cell>
          <cell r="F234">
            <v>42281.984432790727</v>
          </cell>
        </row>
        <row r="235">
          <cell r="C235" t="str">
            <v>B0014374</v>
          </cell>
          <cell r="D235" t="str">
            <v>m3</v>
          </cell>
          <cell r="E235" t="str">
            <v>Material de relleno para bacheo tipo base y/o sub-base</v>
          </cell>
          <cell r="F235">
            <v>39434.999450000003</v>
          </cell>
        </row>
        <row r="236">
          <cell r="C236" t="str">
            <v>B0014375</v>
          </cell>
          <cell r="D236" t="str">
            <v>kg</v>
          </cell>
          <cell r="E236" t="str">
            <v>Material de relleno y oquedades para roca</v>
          </cell>
          <cell r="F236">
            <v>5053.8681046220026</v>
          </cell>
        </row>
        <row r="237">
          <cell r="C237" t="str">
            <v>B0014341</v>
          </cell>
          <cell r="D237" t="str">
            <v>m3</v>
          </cell>
          <cell r="E237" t="str">
            <v>Material de sub- base clase A (NT3) gradación SBG-38</v>
          </cell>
          <cell r="F237">
            <v>37649.999450000003</v>
          </cell>
        </row>
        <row r="238">
          <cell r="C238" t="str">
            <v>B0014342</v>
          </cell>
          <cell r="D238" t="str">
            <v>m3</v>
          </cell>
          <cell r="E238" t="str">
            <v>Material de sub- base clase A (NT3) gradación SBG-50</v>
          </cell>
          <cell r="F238">
            <v>37649.999450000003</v>
          </cell>
        </row>
        <row r="239">
          <cell r="C239" t="str">
            <v>B0014343</v>
          </cell>
          <cell r="D239" t="str">
            <v>m3</v>
          </cell>
          <cell r="E239" t="str">
            <v>Material de sub- base clase B (NT2) gradación SBG-38</v>
          </cell>
          <cell r="F239">
            <v>37649.999450000003</v>
          </cell>
        </row>
        <row r="240">
          <cell r="C240" t="str">
            <v>B0014344</v>
          </cell>
          <cell r="D240" t="str">
            <v>m3</v>
          </cell>
          <cell r="E240" t="str">
            <v>Material de sub- base clase B (NT2) gradación SBG-50</v>
          </cell>
          <cell r="F240">
            <v>37649.999450000003</v>
          </cell>
        </row>
        <row r="241">
          <cell r="C241" t="str">
            <v>B0014345</v>
          </cell>
          <cell r="D241" t="str">
            <v>m3</v>
          </cell>
          <cell r="E241" t="str">
            <v>Material de sub- base clase C (NT1) gradación SBG-20</v>
          </cell>
          <cell r="F241">
            <v>37649.999450000003</v>
          </cell>
        </row>
        <row r="242">
          <cell r="C242" t="str">
            <v>B0014346</v>
          </cell>
          <cell r="D242" t="str">
            <v>m3</v>
          </cell>
          <cell r="E242" t="str">
            <v>Material de sub- base clase C (NT1) gradación SBG-38</v>
          </cell>
          <cell r="F242">
            <v>37649.999450000003</v>
          </cell>
        </row>
        <row r="243">
          <cell r="C243" t="str">
            <v>B0014347</v>
          </cell>
          <cell r="D243" t="str">
            <v>m3</v>
          </cell>
          <cell r="E243" t="str">
            <v>Material de sub- base clase C (NT1) gradación SBG-50</v>
          </cell>
          <cell r="F243">
            <v>35796.332966666669</v>
          </cell>
        </row>
        <row r="244">
          <cell r="C244" t="str">
            <v>B0014380</v>
          </cell>
          <cell r="D244" t="str">
            <v>m3</v>
          </cell>
          <cell r="E244" t="str">
            <v>Material drenante (3")</v>
          </cell>
          <cell r="F244">
            <v>33363.894792579093</v>
          </cell>
        </row>
        <row r="245">
          <cell r="C245" t="str">
            <v>B0014390</v>
          </cell>
          <cell r="D245" t="str">
            <v>m3</v>
          </cell>
          <cell r="E245" t="str">
            <v>Material filtrante  MF-150  de 6"</v>
          </cell>
          <cell r="F245">
            <v>34999.994399999996</v>
          </cell>
        </row>
        <row r="246">
          <cell r="C246" t="str">
            <v>B0014273</v>
          </cell>
          <cell r="D246" t="str">
            <v>m3</v>
          </cell>
          <cell r="E246" t="str">
            <v>Material fino o granular clase 1 para estabilizar con cemento</v>
          </cell>
          <cell r="F246">
            <v>61961.518900504016</v>
          </cell>
        </row>
        <row r="247">
          <cell r="C247" t="str">
            <v>B0014274</v>
          </cell>
          <cell r="D247" t="str">
            <v>m3</v>
          </cell>
          <cell r="E247" t="str">
            <v>Material fino o granular clase 2 (CBR &gt;= 10%) para estabilizar con cemento</v>
          </cell>
          <cell r="F247">
            <v>61961.518900504016</v>
          </cell>
        </row>
        <row r="248">
          <cell r="C248" t="str">
            <v>B0014400</v>
          </cell>
          <cell r="D248" t="str">
            <v>m3</v>
          </cell>
          <cell r="E248" t="str">
            <v>Material para pedraplén</v>
          </cell>
          <cell r="F248">
            <v>34999.994399999996</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78124.48608075807</v>
          </cell>
        </row>
        <row r="250">
          <cell r="C250" t="str">
            <v>B0014410</v>
          </cell>
          <cell r="D250" t="str">
            <v>m3</v>
          </cell>
          <cell r="E250" t="str">
            <v>Material seleccionado para relleno</v>
          </cell>
          <cell r="F250">
            <v>41704.868490723857</v>
          </cell>
        </row>
        <row r="251">
          <cell r="C251" t="str">
            <v>B0014420</v>
          </cell>
          <cell r="D251" t="str">
            <v>m</v>
          </cell>
          <cell r="E251" t="str">
            <v>Mecha Lenta</v>
          </cell>
          <cell r="F251">
            <v>1536.1889814697615</v>
          </cell>
        </row>
        <row r="252">
          <cell r="C252" t="str">
            <v>B0014450</v>
          </cell>
          <cell r="D252" t="str">
            <v>m3</v>
          </cell>
          <cell r="E252" t="str">
            <v>Mezcla abierta en caliente tipo MAC‐50</v>
          </cell>
          <cell r="F252">
            <v>582599.91431375756</v>
          </cell>
        </row>
        <row r="253">
          <cell r="C253" t="str">
            <v>B0014440</v>
          </cell>
          <cell r="D253" t="str">
            <v>m3</v>
          </cell>
          <cell r="E253" t="str">
            <v>Mezcla abierta en caliente tipo MAC‐63</v>
          </cell>
          <cell r="F253">
            <v>582599.91431375756</v>
          </cell>
        </row>
        <row r="254">
          <cell r="C254" t="str">
            <v>B0014430</v>
          </cell>
          <cell r="D254" t="str">
            <v>m3</v>
          </cell>
          <cell r="E254" t="str">
            <v>Mezcla abierta en caliente tipo MAC‐75</v>
          </cell>
          <cell r="F254">
            <v>582599.91431375756</v>
          </cell>
        </row>
        <row r="255">
          <cell r="C255" t="str">
            <v>B0014461</v>
          </cell>
          <cell r="D255" t="str">
            <v>m3</v>
          </cell>
          <cell r="E255" t="str">
            <v>Mezcla abierta en frío MAF-19</v>
          </cell>
          <cell r="F255">
            <v>582599.91431375756</v>
          </cell>
        </row>
        <row r="256">
          <cell r="C256" t="str">
            <v>B0014542</v>
          </cell>
          <cell r="D256" t="str">
            <v>m3</v>
          </cell>
          <cell r="E256" t="str">
            <v>Mezcla abierta en frío MAF-25</v>
          </cell>
          <cell r="F256">
            <v>582599.91431375756</v>
          </cell>
        </row>
        <row r="257">
          <cell r="C257" t="str">
            <v>B0014469</v>
          </cell>
          <cell r="D257" t="str">
            <v>m3</v>
          </cell>
          <cell r="E257" t="str">
            <v>Mezcla abierta en frio MAF-38</v>
          </cell>
          <cell r="F257">
            <v>582599.91431375756</v>
          </cell>
        </row>
        <row r="258">
          <cell r="C258" t="str">
            <v>B0014505</v>
          </cell>
          <cell r="D258" t="str">
            <v>m3</v>
          </cell>
          <cell r="E258" t="str">
            <v>Mezcla asfáltica drenante</v>
          </cell>
          <cell r="F258">
            <v>459123.52278678532</v>
          </cell>
        </row>
        <row r="259">
          <cell r="C259" t="str">
            <v>B0014520</v>
          </cell>
          <cell r="D259" t="str">
            <v>m3</v>
          </cell>
          <cell r="E259" t="str">
            <v>Mezcla de alto modulo MAM-19</v>
          </cell>
          <cell r="F259">
            <v>945892.95980566682</v>
          </cell>
        </row>
        <row r="260">
          <cell r="C260" t="str">
            <v>B0014521</v>
          </cell>
          <cell r="D260" t="str">
            <v>m3</v>
          </cell>
          <cell r="E260" t="str">
            <v>Mezcla de alto modulo MAM-25</v>
          </cell>
          <cell r="F260">
            <v>941571.77268620173</v>
          </cell>
        </row>
        <row r="261">
          <cell r="C261" t="str">
            <v>B0014501</v>
          </cell>
          <cell r="D261" t="str">
            <v>m3</v>
          </cell>
          <cell r="E261" t="str">
            <v>Mezcla densa en caliente MDC-10</v>
          </cell>
          <cell r="F261">
            <v>595000</v>
          </cell>
        </row>
        <row r="262">
          <cell r="C262" t="str">
            <v>B0014502</v>
          </cell>
          <cell r="D262" t="str">
            <v>m3</v>
          </cell>
          <cell r="E262" t="str">
            <v>Mezcla densa en caliente MDC-19</v>
          </cell>
          <cell r="F262">
            <v>643787.15131655149</v>
          </cell>
        </row>
        <row r="263">
          <cell r="C263" t="str">
            <v>B0014511</v>
          </cell>
          <cell r="D263" t="str">
            <v>m3</v>
          </cell>
          <cell r="E263" t="str">
            <v>Mezcla densa en caliente MDC-25</v>
          </cell>
          <cell r="F263">
            <v>633391.21959456452</v>
          </cell>
        </row>
        <row r="264">
          <cell r="C264" t="str">
            <v>B0014531</v>
          </cell>
          <cell r="D264" t="str">
            <v>m3</v>
          </cell>
          <cell r="E264" t="str">
            <v>Mezcla densa en frio MDF-19</v>
          </cell>
          <cell r="F264">
            <v>582599.91431375756</v>
          </cell>
        </row>
        <row r="265">
          <cell r="C265" t="str">
            <v>B0014541</v>
          </cell>
          <cell r="D265" t="str">
            <v>m3</v>
          </cell>
          <cell r="E265" t="str">
            <v>Mezcla densa en frio MDF-25</v>
          </cell>
          <cell r="F265">
            <v>582599.91431375756</v>
          </cell>
        </row>
        <row r="266">
          <cell r="C266" t="str">
            <v>B0014551</v>
          </cell>
          <cell r="D266" t="str">
            <v>m3</v>
          </cell>
          <cell r="E266" t="str">
            <v>Mezcla densa en frío MDF-38</v>
          </cell>
          <cell r="F266">
            <v>582599.91431375756</v>
          </cell>
        </row>
        <row r="267">
          <cell r="C267" t="str">
            <v>B0014570</v>
          </cell>
          <cell r="D267" t="str">
            <v>m3</v>
          </cell>
          <cell r="E267" t="str">
            <v xml:space="preserve">Mezcla discontinua en caliente tipo F‐10 </v>
          </cell>
          <cell r="F267">
            <v>582599.91431375756</v>
          </cell>
        </row>
        <row r="268">
          <cell r="C268" t="str">
            <v>B0014560</v>
          </cell>
          <cell r="D268" t="str">
            <v>m3</v>
          </cell>
          <cell r="E268" t="str">
            <v xml:space="preserve">Mezcla discontinua en caliente tipo F‐13 </v>
          </cell>
          <cell r="F268">
            <v>582599.91431375756</v>
          </cell>
        </row>
        <row r="269">
          <cell r="C269" t="str">
            <v>B0014590</v>
          </cell>
          <cell r="D269" t="str">
            <v>m3</v>
          </cell>
          <cell r="E269" t="str">
            <v>Mezcla discontinua en caliente tipo M‐10</v>
          </cell>
          <cell r="F269">
            <v>582599.91431375756</v>
          </cell>
        </row>
        <row r="270">
          <cell r="C270" t="str">
            <v>B0014580</v>
          </cell>
          <cell r="D270" t="str">
            <v>m3</v>
          </cell>
          <cell r="E270" t="str">
            <v>Mezcla discontinua en caliente tipo M‐13</v>
          </cell>
          <cell r="F270">
            <v>582599.91431375756</v>
          </cell>
        </row>
        <row r="271">
          <cell r="C271" t="str">
            <v>B0014601</v>
          </cell>
          <cell r="D271" t="str">
            <v>m2</v>
          </cell>
          <cell r="E271" t="str">
            <v>Mezcla fértil para taludes</v>
          </cell>
          <cell r="F271">
            <v>12859.715278936394</v>
          </cell>
        </row>
        <row r="272">
          <cell r="C272" t="str">
            <v>B0014600</v>
          </cell>
          <cell r="D272" t="str">
            <v>m3</v>
          </cell>
          <cell r="E272" t="str">
            <v>Mezcla gruesa en caliente MGC-25</v>
          </cell>
          <cell r="F272">
            <v>421038.18310906965</v>
          </cell>
        </row>
        <row r="273">
          <cell r="C273" t="str">
            <v>B0014599</v>
          </cell>
          <cell r="D273" t="str">
            <v>m3</v>
          </cell>
          <cell r="E273" t="str">
            <v>Mezcla gruesa en caliente MGC-38</v>
          </cell>
          <cell r="F273">
            <v>421038.18310906965</v>
          </cell>
        </row>
        <row r="274">
          <cell r="C274" t="str">
            <v>B0014421</v>
          </cell>
          <cell r="D274" t="str">
            <v>m3</v>
          </cell>
          <cell r="E274" t="str">
            <v>Mezcla semidensa en caliente MSC-19</v>
          </cell>
          <cell r="F274">
            <v>582599.91431375756</v>
          </cell>
        </row>
        <row r="275">
          <cell r="C275" t="str">
            <v>B0014422</v>
          </cell>
          <cell r="D275" t="str">
            <v>m3</v>
          </cell>
          <cell r="E275" t="str">
            <v>Mezcla semidensa en caliente MSC-25</v>
          </cell>
          <cell r="F275">
            <v>582599.91431375756</v>
          </cell>
        </row>
        <row r="276">
          <cell r="C276" t="str">
            <v>B0013940</v>
          </cell>
          <cell r="D276" t="str">
            <v>kg</v>
          </cell>
          <cell r="E276" t="str">
            <v xml:space="preserve">Microesferas reflectivas de vidrio </v>
          </cell>
          <cell r="F276">
            <v>15585.429999999998</v>
          </cell>
        </row>
        <row r="277">
          <cell r="C277" t="str">
            <v>B0014611</v>
          </cell>
          <cell r="D277" t="str">
            <v>m3</v>
          </cell>
          <cell r="E277" t="str">
            <v>Mortero 1:3 de recubrimiento</v>
          </cell>
          <cell r="F277">
            <v>566511.84972411569</v>
          </cell>
        </row>
        <row r="278">
          <cell r="C278" t="str">
            <v>B0014610</v>
          </cell>
          <cell r="D278" t="str">
            <v>m3</v>
          </cell>
          <cell r="E278" t="str">
            <v>Mortero 1:3 para juntas</v>
          </cell>
          <cell r="F278">
            <v>566511.84972411569</v>
          </cell>
        </row>
        <row r="279">
          <cell r="C279" t="str">
            <v>B0014612</v>
          </cell>
          <cell r="D279" t="str">
            <v>m3</v>
          </cell>
          <cell r="E279" t="str">
            <v>Mortero 1:4</v>
          </cell>
          <cell r="F279">
            <v>566511.84972411569</v>
          </cell>
        </row>
        <row r="280">
          <cell r="C280" t="str">
            <v>B0014898</v>
          </cell>
          <cell r="D280" t="str">
            <v>kg</v>
          </cell>
          <cell r="E280" t="str">
            <v>Mortero de cemento modificado para reparación de elementos estructurales de concreto</v>
          </cell>
          <cell r="F280">
            <v>7814.0517</v>
          </cell>
        </row>
        <row r="281">
          <cell r="C281" t="str">
            <v>B0014236</v>
          </cell>
          <cell r="D281" t="str">
            <v>m3</v>
          </cell>
          <cell r="E281" t="str">
            <v>Mortero de resistencia controlada (MCR)</v>
          </cell>
          <cell r="F281">
            <v>341062.3045506241</v>
          </cell>
        </row>
        <row r="282">
          <cell r="C282" t="str">
            <v>B0014237</v>
          </cell>
          <cell r="D282" t="str">
            <v>kg</v>
          </cell>
          <cell r="E282" t="str">
            <v>Mulch Orgánico</v>
          </cell>
          <cell r="F282">
            <v>3214.9288197340979</v>
          </cell>
        </row>
        <row r="283">
          <cell r="C283" t="str">
            <v>B0014640</v>
          </cell>
          <cell r="D283" t="str">
            <v>kg</v>
          </cell>
          <cell r="E283" t="str">
            <v>Oxigeno industrial</v>
          </cell>
          <cell r="F283">
            <v>13649.301797063086</v>
          </cell>
        </row>
        <row r="284">
          <cell r="C284" t="str">
            <v>B0010015</v>
          </cell>
          <cell r="D284" t="str">
            <v>u</v>
          </cell>
          <cell r="E284" t="str">
            <v>Paleta de pare y siga de 45 cm</v>
          </cell>
          <cell r="F284">
            <v>54390.33436666667</v>
          </cell>
        </row>
        <row r="285">
          <cell r="C285" t="str">
            <v>B0014650</v>
          </cell>
          <cell r="D285" t="str">
            <v>m</v>
          </cell>
          <cell r="E285" t="str">
            <v>Paral en madera rolliza de 3" (tablestacados)</v>
          </cell>
          <cell r="F285">
            <v>14854.464015894479</v>
          </cell>
        </row>
        <row r="286">
          <cell r="C286" t="str">
            <v>B0014660</v>
          </cell>
          <cell r="D286" t="str">
            <v>u</v>
          </cell>
          <cell r="E286" t="str">
            <v>Paral en madera rolliza de 5" y 4,5 m de longitud (tablestacados)</v>
          </cell>
          <cell r="F286">
            <v>44209.714333019285</v>
          </cell>
        </row>
        <row r="287">
          <cell r="C287" t="str">
            <v>B0014670</v>
          </cell>
          <cell r="D287" t="str">
            <v>u</v>
          </cell>
          <cell r="E287" t="str">
            <v>Paral en madera rolliza de 6" y 5m de longitud (tablestacados)</v>
          </cell>
          <cell r="F287">
            <v>55998.971488491086</v>
          </cell>
        </row>
        <row r="288">
          <cell r="C288" t="str">
            <v>B0014690</v>
          </cell>
          <cell r="D288" t="str">
            <v>kg</v>
          </cell>
          <cell r="E288" t="str">
            <v>Pegante epóxico para tacha</v>
          </cell>
          <cell r="F288">
            <v>41650</v>
          </cell>
        </row>
        <row r="289">
          <cell r="C289" t="str">
            <v>B0014700</v>
          </cell>
          <cell r="D289" t="str">
            <v>m3</v>
          </cell>
          <cell r="E289" t="str">
            <v>Piedra para concreto ciclópeo (rajón o canto rodado)</v>
          </cell>
          <cell r="F289">
            <v>34999.994399999996</v>
          </cell>
        </row>
        <row r="290">
          <cell r="C290" t="str">
            <v>B0014710</v>
          </cell>
          <cell r="D290" t="str">
            <v>m3</v>
          </cell>
          <cell r="E290" t="str">
            <v>Piedra para gaviónes (entre 80mm y 200mm)</v>
          </cell>
          <cell r="F290">
            <v>34999.994399999996</v>
          </cell>
        </row>
        <row r="291">
          <cell r="C291" t="str">
            <v>B0014735</v>
          </cell>
          <cell r="D291" t="str">
            <v>m</v>
          </cell>
          <cell r="E291" t="str">
            <v>Pilote prefabricado en concreto de 28MPa de diámetro 0.40m</v>
          </cell>
          <cell r="F291">
            <v>205147.39358980546</v>
          </cell>
        </row>
        <row r="292">
          <cell r="C292" t="str">
            <v>B0014740</v>
          </cell>
          <cell r="D292" t="str">
            <v>gl</v>
          </cell>
          <cell r="E292" t="str">
            <v>Pintura acrílica pura para demarcacion vial.</v>
          </cell>
          <cell r="F292">
            <v>113037.00123333333</v>
          </cell>
        </row>
        <row r="293">
          <cell r="C293" t="str">
            <v>B0014750</v>
          </cell>
          <cell r="D293" t="str">
            <v>gl</v>
          </cell>
          <cell r="E293" t="str">
            <v>Pintura acrílica, esmalte o similar</v>
          </cell>
          <cell r="F293">
            <v>126032.4769769034</v>
          </cell>
        </row>
        <row r="294">
          <cell r="C294" t="str">
            <v>B0014760</v>
          </cell>
          <cell r="D294" t="str">
            <v>gl</v>
          </cell>
          <cell r="E294" t="str">
            <v>Pintura anticorrosiva</v>
          </cell>
          <cell r="F294">
            <v>77438.200419999994</v>
          </cell>
        </row>
        <row r="295">
          <cell r="C295" t="str">
            <v>B0014239</v>
          </cell>
          <cell r="D295" t="str">
            <v>gl</v>
          </cell>
          <cell r="E295" t="str">
            <v>Pintura Imprimante</v>
          </cell>
          <cell r="F295">
            <v>107040.5</v>
          </cell>
        </row>
        <row r="296">
          <cell r="C296" t="str">
            <v>B0014790</v>
          </cell>
          <cell r="D296" t="str">
            <v>u</v>
          </cell>
          <cell r="E296" t="str">
            <v xml:space="preserve">Poste de madera curada de 2.3m para cercas </v>
          </cell>
          <cell r="F296">
            <v>40480</v>
          </cell>
        </row>
        <row r="297">
          <cell r="C297" t="str">
            <v>B0014800</v>
          </cell>
          <cell r="D297" t="str">
            <v>u</v>
          </cell>
          <cell r="E297" t="str">
            <v>Poste para señal de tránsito en ángulo de hierro de 2" x 2" x 1/4" de 3.5m.</v>
          </cell>
          <cell r="F297">
            <v>214140.5</v>
          </cell>
        </row>
        <row r="298">
          <cell r="C298" t="str">
            <v>B0014801</v>
          </cell>
          <cell r="D298" t="str">
            <v>u</v>
          </cell>
          <cell r="E298" t="str">
            <v>Poste para señal de tránsito en ángulo de hierro de 2" x 2" x 1/8" de 3.5m.</v>
          </cell>
          <cell r="F298">
            <v>214140.5</v>
          </cell>
        </row>
        <row r="299">
          <cell r="C299" t="str">
            <v>B0014820</v>
          </cell>
          <cell r="D299" t="str">
            <v>u</v>
          </cell>
          <cell r="E299" t="str">
            <v>Postes de 1.20m de concreto reforzado de 21 MPa para cercas (segun especificaciones)</v>
          </cell>
          <cell r="F299">
            <v>32758.018533333336</v>
          </cell>
        </row>
        <row r="300">
          <cell r="C300" t="str">
            <v>B0014830</v>
          </cell>
          <cell r="D300" t="str">
            <v>u</v>
          </cell>
          <cell r="E300" t="str">
            <v>Postes de fijacion galvanizado para defensa metálica (1,80m)</v>
          </cell>
          <cell r="F300">
            <v>261800</v>
          </cell>
        </row>
        <row r="301">
          <cell r="C301" t="str">
            <v>B0014840</v>
          </cell>
          <cell r="D301" t="str">
            <v>lb</v>
          </cell>
          <cell r="E301" t="str">
            <v xml:space="preserve">Puntilla de acero estriada con cabeza de 1" </v>
          </cell>
          <cell r="F301">
            <v>10923.31345</v>
          </cell>
        </row>
        <row r="302">
          <cell r="C302" t="str">
            <v>B0014870</v>
          </cell>
          <cell r="D302" t="str">
            <v>kg</v>
          </cell>
          <cell r="E302" t="str">
            <v>Resina termoplástica para demarcación vial y tachas</v>
          </cell>
          <cell r="F302">
            <v>9520</v>
          </cell>
        </row>
        <row r="303">
          <cell r="C303" t="str">
            <v>B0010001</v>
          </cell>
          <cell r="D303" t="str">
            <v>u</v>
          </cell>
          <cell r="E303" t="str">
            <v xml:space="preserve">Rollo de cinta amarilla para señalización - 500m </v>
          </cell>
          <cell r="F303">
            <v>30145.50245</v>
          </cell>
        </row>
        <row r="304">
          <cell r="C304" t="str">
            <v>B0014875</v>
          </cell>
          <cell r="D304" t="str">
            <v>u</v>
          </cell>
          <cell r="E304" t="str">
            <v>Rollo de tela verde para cerramiento - 100m</v>
          </cell>
          <cell r="F304">
            <v>438387.69385894155</v>
          </cell>
        </row>
        <row r="305">
          <cell r="C305" t="str">
            <v>B0014876</v>
          </cell>
          <cell r="D305" t="str">
            <v>u</v>
          </cell>
          <cell r="E305" t="str">
            <v>Rollo de tela verde para cerramiento - 50m</v>
          </cell>
          <cell r="F305">
            <v>164101</v>
          </cell>
        </row>
        <row r="306">
          <cell r="C306" t="str">
            <v>B0014880</v>
          </cell>
          <cell r="D306" t="str">
            <v>u</v>
          </cell>
          <cell r="E306" t="str">
            <v>Salida en PVC D=2"</v>
          </cell>
          <cell r="F306">
            <v>2581.357280799024</v>
          </cell>
        </row>
        <row r="307">
          <cell r="C307" t="str">
            <v>B0014892</v>
          </cell>
          <cell r="D307" t="str">
            <v>u</v>
          </cell>
          <cell r="E307" t="str">
            <v>Sección de tope de defensa metálica</v>
          </cell>
          <cell r="F307">
            <v>58444.250591134907</v>
          </cell>
        </row>
        <row r="308">
          <cell r="C308" t="str">
            <v>B0014890</v>
          </cell>
          <cell r="D308" t="str">
            <v>u</v>
          </cell>
          <cell r="E308" t="str">
            <v>Sección final de defensa metálica</v>
          </cell>
          <cell r="F308">
            <v>58444.250591134907</v>
          </cell>
        </row>
        <row r="309">
          <cell r="C309" t="str">
            <v>B0013601</v>
          </cell>
          <cell r="D309" t="str">
            <v>m</v>
          </cell>
          <cell r="E309" t="str">
            <v>Sello de poliuretano en cinta para juntas en pavimentos de concreto hidraulico.</v>
          </cell>
          <cell r="F309">
            <v>1419.2624767598154</v>
          </cell>
        </row>
        <row r="310">
          <cell r="C310" t="str">
            <v>B0014900</v>
          </cell>
          <cell r="D310" t="str">
            <v>m</v>
          </cell>
          <cell r="E310" t="str">
            <v>Sello de silicona o sellador autonivelante</v>
          </cell>
          <cell r="F310">
            <v>10224.114846446813</v>
          </cell>
        </row>
        <row r="311">
          <cell r="C311" t="str">
            <v>B0014910</v>
          </cell>
          <cell r="D311" t="str">
            <v>kg</v>
          </cell>
          <cell r="E311" t="str">
            <v>Semillas para empradizar</v>
          </cell>
          <cell r="F311">
            <v>43928.787392846716</v>
          </cell>
        </row>
        <row r="312">
          <cell r="C312" t="str">
            <v>B0014921</v>
          </cell>
          <cell r="D312" t="str">
            <v>m2</v>
          </cell>
          <cell r="E312" t="str">
            <v>Señal informativa (SI-05 y SI-06) tablero en lámina galvanizada calibre 20, retroreflectivo tipo IX.</v>
          </cell>
          <cell r="F312">
            <v>833000</v>
          </cell>
        </row>
        <row r="313">
          <cell r="C313" t="str">
            <v>B0014922</v>
          </cell>
          <cell r="D313" t="str">
            <v>m2</v>
          </cell>
          <cell r="E313" t="str">
            <v>Señal informativa elevada (SI-05 y SI-06) tablero en lámina galvanizada calibre 22, retroreflectivo tipo IX.</v>
          </cell>
          <cell r="F313">
            <v>499993.36810980417</v>
          </cell>
        </row>
        <row r="314">
          <cell r="C314" t="str">
            <v>B0014923</v>
          </cell>
          <cell r="D314" t="str">
            <v>m2</v>
          </cell>
          <cell r="E314" t="str">
            <v>Señal informativa turística ST rectangular y/o en forma de flecha. Tablero en lámina galvanizada; calibre 22, reflectivo tipo IX.</v>
          </cell>
          <cell r="F314">
            <v>833000</v>
          </cell>
        </row>
        <row r="315">
          <cell r="C315" t="str">
            <v>B0014960</v>
          </cell>
          <cell r="D315" t="str">
            <v>u</v>
          </cell>
          <cell r="E315" t="str">
            <v>Señal preventiva delineador de curva horizontal SP-75.Tablero en láminada galvanizada de 75x60cm, calibre 16, reflectivo tipo IX.</v>
          </cell>
          <cell r="F315">
            <v>499800</v>
          </cell>
        </row>
        <row r="316">
          <cell r="C316" t="str">
            <v>B0014965</v>
          </cell>
          <cell r="D316" t="str">
            <v>u</v>
          </cell>
          <cell r="E316" t="str">
            <v>Señal SI-04 (Poste de referencia). Tablero en lámina galvanizada de 1m ó 1,25m x 0,45m; calibre 20, reflectivo tipo IX.</v>
          </cell>
          <cell r="F316">
            <v>571200</v>
          </cell>
        </row>
        <row r="317">
          <cell r="C317" t="str">
            <v>B0014966</v>
          </cell>
          <cell r="D317" t="str">
            <v>u</v>
          </cell>
          <cell r="E317" t="str">
            <v>Señal SI-04 (Poste de referencia). Tablero en lámina galvanizado de 1,25m x 0,45m; calibre 20, reflectivo tipo IX.</v>
          </cell>
          <cell r="F317">
            <v>571200</v>
          </cell>
        </row>
        <row r="318">
          <cell r="C318" t="str">
            <v>B0014950</v>
          </cell>
          <cell r="D318" t="str">
            <v>u</v>
          </cell>
          <cell r="E318" t="str">
            <v>Señal SP-54 tablero en lámina galvanizada de 1,70m x 0,25m, calibre 16, retrorreflectiva tipo IX.</v>
          </cell>
          <cell r="F318">
            <v>499800</v>
          </cell>
        </row>
        <row r="319">
          <cell r="C319" t="str">
            <v>B0014930</v>
          </cell>
          <cell r="D319" t="str">
            <v>u</v>
          </cell>
          <cell r="E319" t="str">
            <v>Señal SR, SP y/o SI, tablero en lámina galvanizada de 75x75 cm, calibre 16, retrorreflectiva tipo IX.</v>
          </cell>
          <cell r="F319">
            <v>499800</v>
          </cell>
        </row>
        <row r="320">
          <cell r="C320" t="str">
            <v>B0014920</v>
          </cell>
          <cell r="D320" t="str">
            <v>u</v>
          </cell>
          <cell r="E320" t="str">
            <v>Señal SR, SP y/o SI, tablero en lámina galvanizada de 90x90 cm, calibre 16, retrorreflectiva tipo IX.</v>
          </cell>
          <cell r="F320">
            <v>571200</v>
          </cell>
        </row>
        <row r="321">
          <cell r="C321" t="str">
            <v>B0014980</v>
          </cell>
          <cell r="D321" t="str">
            <v>u</v>
          </cell>
          <cell r="E321" t="str">
            <v>Señal temporal preventiva SP en tablero de lámina galvanizada calibre 16, reflectiva tipo IX.</v>
          </cell>
          <cell r="F321">
            <v>357000</v>
          </cell>
        </row>
        <row r="322">
          <cell r="C322" t="str">
            <v>B0014981</v>
          </cell>
          <cell r="D322" t="str">
            <v>u</v>
          </cell>
          <cell r="E322" t="str">
            <v xml:space="preserve">Señalizador vial tubular en PVC para señalización provisional de obra </v>
          </cell>
          <cell r="F322">
            <v>45275.001799999998</v>
          </cell>
        </row>
        <row r="323">
          <cell r="C323" t="str">
            <v>B0014982</v>
          </cell>
          <cell r="D323" t="str">
            <v>u</v>
          </cell>
          <cell r="E323" t="str">
            <v xml:space="preserve">Señalizador vial tubular en PVC, base apernada </v>
          </cell>
          <cell r="F323">
            <v>47246.998400000004</v>
          </cell>
        </row>
        <row r="324">
          <cell r="C324" t="str">
            <v>B021008</v>
          </cell>
          <cell r="D324" t="str">
            <v>m</v>
          </cell>
          <cell r="E324" t="str">
            <v>Sistema con sello para juntas de dilatación y compresión en puentes (BEJS)</v>
          </cell>
          <cell r="F324">
            <v>1377102.3593821323</v>
          </cell>
        </row>
        <row r="325">
          <cell r="C325" t="str">
            <v>B0015000</v>
          </cell>
          <cell r="D325" t="str">
            <v>kg</v>
          </cell>
          <cell r="E325" t="str">
            <v>Soldadura 6013 de 1/8</v>
          </cell>
          <cell r="F325">
            <v>23974.435271428574</v>
          </cell>
        </row>
        <row r="326">
          <cell r="C326" t="str">
            <v>B0015010</v>
          </cell>
          <cell r="D326" t="str">
            <v>kg</v>
          </cell>
          <cell r="E326" t="str">
            <v>Soldadura 7018</v>
          </cell>
          <cell r="F326">
            <v>18599.239819999999</v>
          </cell>
        </row>
        <row r="327">
          <cell r="C327" t="str">
            <v>B0015020</v>
          </cell>
          <cell r="D327" t="str">
            <v>u</v>
          </cell>
          <cell r="E327" t="str">
            <v>Soldadura en PVC 1/8 de galón (anclajes)</v>
          </cell>
          <cell r="F327">
            <v>48444.771159999997</v>
          </cell>
        </row>
        <row r="328">
          <cell r="C328" t="str">
            <v>B0015030</v>
          </cell>
          <cell r="D328" t="str">
            <v>kg</v>
          </cell>
          <cell r="E328" t="str">
            <v>Soldadura L-70</v>
          </cell>
          <cell r="F328">
            <v>32149.288197340982</v>
          </cell>
        </row>
        <row r="329">
          <cell r="C329" t="str">
            <v>B0015071</v>
          </cell>
          <cell r="D329" t="str">
            <v>u</v>
          </cell>
          <cell r="E329" t="str">
            <v>Tablestaca de madera aserrada (0.25x0.03x3m)</v>
          </cell>
          <cell r="F329">
            <v>47600</v>
          </cell>
        </row>
        <row r="330">
          <cell r="C330" t="str">
            <v>B0015060</v>
          </cell>
          <cell r="D330" t="str">
            <v>u</v>
          </cell>
          <cell r="E330" t="str">
            <v>Tablestaca en madera aserrada (0.25x0.05x3m)</v>
          </cell>
          <cell r="F330">
            <v>77350</v>
          </cell>
        </row>
        <row r="331">
          <cell r="C331" t="str">
            <v>B0015080</v>
          </cell>
          <cell r="D331" t="str">
            <v>u</v>
          </cell>
          <cell r="E331" t="str">
            <v>Tablestaca metálica - riel de acero grado 36</v>
          </cell>
          <cell r="F331">
            <v>132529.49114229021</v>
          </cell>
        </row>
        <row r="332">
          <cell r="C332" t="str">
            <v>B0015090</v>
          </cell>
          <cell r="D332" t="str">
            <v>u</v>
          </cell>
          <cell r="E332" t="str">
            <v>Tacha retrorreflectiva bidireccional amarilla y/o blanca (área minima retrorreflectante 6cm2)</v>
          </cell>
          <cell r="F332">
            <v>5924.9980999999998</v>
          </cell>
        </row>
        <row r="333">
          <cell r="C333" t="str">
            <v>B0015091</v>
          </cell>
          <cell r="D333" t="str">
            <v>u</v>
          </cell>
          <cell r="E333" t="str">
            <v>Tacha retrorreflectiva unidireccional amarilla y/o blanca (área mínima retrorreflectante 6cm2)</v>
          </cell>
          <cell r="F333">
            <v>5950</v>
          </cell>
        </row>
        <row r="334">
          <cell r="C334" t="str">
            <v>B0015100</v>
          </cell>
          <cell r="D334" t="str">
            <v>u</v>
          </cell>
          <cell r="E334" t="str">
            <v>Tachón en resina de 25x15x6 cm</v>
          </cell>
          <cell r="F334">
            <v>29750</v>
          </cell>
        </row>
        <row r="335">
          <cell r="C335" t="str">
            <v>B0015105</v>
          </cell>
          <cell r="D335" t="str">
            <v>u</v>
          </cell>
          <cell r="E335" t="str">
            <v>Tanque de agua 1000 L</v>
          </cell>
          <cell r="F335">
            <v>510557.82822857145</v>
          </cell>
        </row>
        <row r="336">
          <cell r="C336" t="str">
            <v>B0015106</v>
          </cell>
          <cell r="D336" t="str">
            <v>u</v>
          </cell>
          <cell r="E336" t="str">
            <v>Tanque de agua 2000 L</v>
          </cell>
          <cell r="F336">
            <v>874718.87890000001</v>
          </cell>
        </row>
        <row r="337">
          <cell r="C337" t="str">
            <v>B0015110</v>
          </cell>
          <cell r="D337" t="str">
            <v>u</v>
          </cell>
          <cell r="E337" t="str">
            <v>Tapón en PVC RD21 de 1"  (para anclaje)</v>
          </cell>
          <cell r="F337">
            <v>1483.307</v>
          </cell>
        </row>
        <row r="338">
          <cell r="C338" t="str">
            <v>B0013740</v>
          </cell>
          <cell r="D338" t="str">
            <v>m2</v>
          </cell>
          <cell r="E338" t="str">
            <v>Tela de fique o similar</v>
          </cell>
          <cell r="F338">
            <v>9007.1099999999988</v>
          </cell>
        </row>
        <row r="339">
          <cell r="C339" t="str">
            <v>B0013745</v>
          </cell>
          <cell r="D339" t="str">
            <v>m2</v>
          </cell>
          <cell r="E339" t="str">
            <v>Textil de tejido abierto (TTA)</v>
          </cell>
          <cell r="F339">
            <v>6658.0499999999993</v>
          </cell>
        </row>
        <row r="340">
          <cell r="C340" t="str">
            <v>B0015130</v>
          </cell>
          <cell r="D340" t="str">
            <v>m3</v>
          </cell>
          <cell r="E340" t="str">
            <v>Tierra abonada y/o orgánica</v>
          </cell>
          <cell r="F340">
            <v>94208.331349999993</v>
          </cell>
        </row>
        <row r="341">
          <cell r="C341" t="str">
            <v>B0015141</v>
          </cell>
          <cell r="D341" t="str">
            <v>u</v>
          </cell>
          <cell r="E341" t="str">
            <v>Tornillos de unión de D= 12 mm</v>
          </cell>
          <cell r="F341">
            <v>891.7456224223472</v>
          </cell>
        </row>
        <row r="342">
          <cell r="C342" t="str">
            <v>B0015150</v>
          </cell>
          <cell r="D342" t="str">
            <v>kg</v>
          </cell>
          <cell r="E342" t="str">
            <v>Torón de tensionamiento 1/2" o 5/8"</v>
          </cell>
          <cell r="F342">
            <v>9780.4268848053325</v>
          </cell>
        </row>
        <row r="343">
          <cell r="C343" t="str">
            <v>B0015164</v>
          </cell>
          <cell r="D343" t="str">
            <v>u</v>
          </cell>
          <cell r="E343" t="str">
            <v>Transductores electrónicos medidores de deformación/desplazamiento (incluye cables, protección contra el concreto y panel de lectura)</v>
          </cell>
          <cell r="F343">
            <v>1977011.535474078</v>
          </cell>
        </row>
        <row r="344">
          <cell r="C344" t="str">
            <v>B0015166</v>
          </cell>
          <cell r="D344" t="str">
            <v>u</v>
          </cell>
          <cell r="E344" t="str">
            <v>Transductores mecánicos  medidores de deformación/desplazamiento (incluye cables, protección contra el concreto y panel de lectura)</v>
          </cell>
          <cell r="F344">
            <v>1220234.0691399213</v>
          </cell>
        </row>
        <row r="345">
          <cell r="C345" t="str">
            <v>B0015350</v>
          </cell>
          <cell r="D345" t="str">
            <v>m3</v>
          </cell>
          <cell r="E345" t="str">
            <v>Triturado tamaño 1/2''</v>
          </cell>
          <cell r="F345">
            <v>26933.631284916199</v>
          </cell>
        </row>
        <row r="346">
          <cell r="C346" t="str">
            <v>B0015170</v>
          </cell>
          <cell r="D346" t="str">
            <v>u</v>
          </cell>
          <cell r="E346" t="str">
            <v>Trompetas de 12 torones (tensionamiento)</v>
          </cell>
          <cell r="F346">
            <v>20813.332372310524</v>
          </cell>
        </row>
        <row r="347">
          <cell r="C347" t="str">
            <v>B0015360</v>
          </cell>
          <cell r="D347" t="str">
            <v>m</v>
          </cell>
          <cell r="E347" t="str">
            <v>Tubería de lámina corrugada de acero con recubrimiento bituminoso helicoidal tipo B – AASHTO M 190 calibre 12 y diámetro 600mm</v>
          </cell>
          <cell r="F347">
            <v>439556.35685310117</v>
          </cell>
        </row>
        <row r="348">
          <cell r="C348" t="str">
            <v>B0015300</v>
          </cell>
          <cell r="D348" t="str">
            <v>m</v>
          </cell>
          <cell r="E348" t="str">
            <v>Tubería de lámina corrugada de acero galvanizado helicoidal tipo I y/o II – ASTM A 760 calibre 12 y diámetro 600mm</v>
          </cell>
          <cell r="F348">
            <v>167081.00175</v>
          </cell>
        </row>
        <row r="349">
          <cell r="C349" t="str">
            <v>B0015233</v>
          </cell>
          <cell r="D349" t="str">
            <v>m</v>
          </cell>
          <cell r="E349" t="str">
            <v>Tubería de PVC alcantarillado diametro= 36" / 900mm  (Norma NTC-5055)</v>
          </cell>
          <cell r="F349">
            <v>1496002.1946333691</v>
          </cell>
        </row>
        <row r="350">
          <cell r="C350" t="str">
            <v>B0015304</v>
          </cell>
          <cell r="D350" t="str">
            <v>m</v>
          </cell>
          <cell r="E350" t="str">
            <v>Tubería metálica de alta resistencia con límite elástico mínimo de 700 MPa</v>
          </cell>
          <cell r="F350">
            <v>115234.13575253841</v>
          </cell>
        </row>
        <row r="351">
          <cell r="C351" t="str">
            <v>B0015200</v>
          </cell>
          <cell r="D351" t="str">
            <v>m</v>
          </cell>
          <cell r="E351" t="str">
            <v>Tubería Perforada en PVC de 2"</v>
          </cell>
          <cell r="F351">
            <v>18312.664559103192</v>
          </cell>
        </row>
        <row r="352">
          <cell r="C352" t="str">
            <v>B0015231</v>
          </cell>
          <cell r="D352" t="str">
            <v>m</v>
          </cell>
          <cell r="E352" t="str">
            <v>Tubería Pvc Alcantarillado D= 24"</v>
          </cell>
          <cell r="F352">
            <v>1070930.8025833333</v>
          </cell>
        </row>
        <row r="353">
          <cell r="C353" t="str">
            <v>B0015232</v>
          </cell>
          <cell r="D353" t="str">
            <v>m</v>
          </cell>
          <cell r="E353" t="str">
            <v>Tubería Pvc Alcantarillado D= 36"</v>
          </cell>
          <cell r="F353">
            <v>3685632.7271500002</v>
          </cell>
        </row>
        <row r="354">
          <cell r="C354" t="str">
            <v>B0015220</v>
          </cell>
          <cell r="D354" t="str">
            <v>m</v>
          </cell>
          <cell r="E354" t="str">
            <v>Tubería PVC de 1" (para escamas en concreto)</v>
          </cell>
          <cell r="F354">
            <v>11613.180250000001</v>
          </cell>
        </row>
        <row r="355">
          <cell r="C355" t="str">
            <v>B0015210</v>
          </cell>
          <cell r="D355" t="str">
            <v>m</v>
          </cell>
          <cell r="E355" t="str">
            <v>Tubería PVC RD21 de 1" (para anclajes)</v>
          </cell>
          <cell r="F355">
            <v>12861.791049999998</v>
          </cell>
        </row>
        <row r="356">
          <cell r="C356" t="str">
            <v>B0015251</v>
          </cell>
          <cell r="D356" t="str">
            <v>m</v>
          </cell>
          <cell r="E356" t="str">
            <v>Tubo concreto reforzado 600mm (clase II)</v>
          </cell>
          <cell r="F356">
            <v>344516.58783648111</v>
          </cell>
        </row>
        <row r="357">
          <cell r="C357" t="str">
            <v>B0015250</v>
          </cell>
          <cell r="D357" t="str">
            <v>m</v>
          </cell>
          <cell r="E357" t="str">
            <v>Tubo concreto reforzado 900mm (clase II)</v>
          </cell>
          <cell r="F357">
            <v>538874.20054506336</v>
          </cell>
        </row>
        <row r="358">
          <cell r="C358" t="str">
            <v>B0015240</v>
          </cell>
          <cell r="D358" t="str">
            <v>m</v>
          </cell>
          <cell r="E358" t="str">
            <v>Tubo concreto reforzado 900mm (clase III)</v>
          </cell>
          <cell r="F358">
            <v>634294.17331102083</v>
          </cell>
        </row>
        <row r="359">
          <cell r="C359" t="str">
            <v>B0015260</v>
          </cell>
          <cell r="D359" t="str">
            <v>m</v>
          </cell>
          <cell r="E359" t="str">
            <v>Tubo concreto simple clase II de 450 mm</v>
          </cell>
          <cell r="F359">
            <v>181680</v>
          </cell>
        </row>
        <row r="360">
          <cell r="C360" t="str">
            <v>B0015270</v>
          </cell>
          <cell r="D360" t="str">
            <v>m</v>
          </cell>
          <cell r="E360" t="str">
            <v>Tubo concreto simple clase II de 500 mm</v>
          </cell>
          <cell r="F360">
            <v>191276</v>
          </cell>
        </row>
        <row r="361">
          <cell r="C361" t="str">
            <v>B0015281</v>
          </cell>
          <cell r="D361" t="str">
            <v>m</v>
          </cell>
          <cell r="E361" t="str">
            <v>Tubo concreto simple clase III de 500 mm</v>
          </cell>
          <cell r="F361">
            <v>174416.2013114279</v>
          </cell>
        </row>
        <row r="362">
          <cell r="C362" t="str">
            <v>B0015280</v>
          </cell>
          <cell r="D362" t="str">
            <v>m</v>
          </cell>
          <cell r="E362" t="str">
            <v>Tubo concreto simple clase III de 600 mm</v>
          </cell>
          <cell r="F362">
            <v>188290.21732483699</v>
          </cell>
        </row>
        <row r="363">
          <cell r="C363" t="str">
            <v>B0015320</v>
          </cell>
          <cell r="D363" t="str">
            <v>u</v>
          </cell>
          <cell r="E363" t="str">
            <v>Unión en PVC RD21 de 1" (para anclajes)</v>
          </cell>
          <cell r="F363">
            <v>1219.1029666666666</v>
          </cell>
        </row>
        <row r="364">
          <cell r="C364" t="str">
            <v>B0015334</v>
          </cell>
          <cell r="D364" t="str">
            <v>u</v>
          </cell>
          <cell r="E364" t="str">
            <v>Uniones metálicas de alta resistencia para tubería, con límite elástico mínimo de 700 MPa</v>
          </cell>
          <cell r="F364">
            <v>26952.173330927457</v>
          </cell>
        </row>
        <row r="365">
          <cell r="C365" t="str">
            <v>B0015361</v>
          </cell>
          <cell r="D365" t="str">
            <v>kg</v>
          </cell>
          <cell r="E365" t="str">
            <v>Varilla 5/8</v>
          </cell>
          <cell r="F365">
            <v>4979.2297333333327</v>
          </cell>
        </row>
        <row r="366">
          <cell r="C366" t="str">
            <v>B0014701</v>
          </cell>
          <cell r="D366" t="str">
            <v>m</v>
          </cell>
          <cell r="E366" t="str">
            <v>Varilla corrugada  No. 6</v>
          </cell>
          <cell r="F366">
            <v>7929.7434999999996</v>
          </cell>
        </row>
        <row r="367">
          <cell r="C367" t="str">
            <v>B0015364</v>
          </cell>
          <cell r="D367" t="str">
            <v>kg</v>
          </cell>
          <cell r="E367" t="str">
            <v>Varilla de acero corrugada  1/2"</v>
          </cell>
          <cell r="F367">
            <v>5570.199599999999</v>
          </cell>
        </row>
        <row r="368">
          <cell r="C368" t="str">
            <v>B0015363</v>
          </cell>
          <cell r="D368" t="str">
            <v>kg</v>
          </cell>
          <cell r="E368" t="str">
            <v>Varilla de acero corrugada  3/8"</v>
          </cell>
          <cell r="F368">
            <v>5585.0698400000001</v>
          </cell>
        </row>
        <row r="369">
          <cell r="C369" t="str">
            <v>B0015368</v>
          </cell>
          <cell r="D369" t="str">
            <v>kg</v>
          </cell>
          <cell r="E369" t="str">
            <v>Varilla de acero corrugada  No. 10</v>
          </cell>
          <cell r="F369">
            <v>3703.1840653726645</v>
          </cell>
        </row>
        <row r="370">
          <cell r="C370" t="str">
            <v>B0015369</v>
          </cell>
          <cell r="D370" t="str">
            <v>kg</v>
          </cell>
          <cell r="E370" t="str">
            <v>Varilla de acero corrugada  No. 12</v>
          </cell>
          <cell r="F370">
            <v>5090.1059999999998</v>
          </cell>
        </row>
        <row r="371">
          <cell r="C371" t="str">
            <v>B0015365</v>
          </cell>
          <cell r="D371" t="str">
            <v>kg</v>
          </cell>
          <cell r="E371" t="str">
            <v>Varilla de acero corrugada  No. 5</v>
          </cell>
          <cell r="F371">
            <v>5884.4190999999992</v>
          </cell>
        </row>
        <row r="372">
          <cell r="C372" t="str">
            <v>B0015366</v>
          </cell>
          <cell r="D372" t="str">
            <v>kg</v>
          </cell>
          <cell r="E372" t="str">
            <v>Varilla de acero corrugada  No. 6</v>
          </cell>
          <cell r="F372">
            <v>5856.9618333333337</v>
          </cell>
        </row>
        <row r="373">
          <cell r="C373" t="str">
            <v>B0015367</v>
          </cell>
          <cell r="D373" t="str">
            <v>kg</v>
          </cell>
          <cell r="E373" t="str">
            <v>Varilla de acero corrugada  No. 8</v>
          </cell>
          <cell r="F373">
            <v>5064.8125500000006</v>
          </cell>
        </row>
      </sheetData>
      <sheetData sheetId="5">
        <row r="6">
          <cell r="C6" t="str">
            <v>C0010011</v>
          </cell>
          <cell r="D6" t="str">
            <v>u</v>
          </cell>
          <cell r="E6" t="str">
            <v>Andamiaje para aplicar la carga (Equipo sustituto de la tara)</v>
          </cell>
          <cell r="F6" t="str">
            <v>Mixto - Herramienta menor</v>
          </cell>
          <cell r="G6">
            <v>67939.156833768822</v>
          </cell>
        </row>
        <row r="7">
          <cell r="C7" t="str">
            <v>C0010010</v>
          </cell>
          <cell r="D7" t="str">
            <v>h</v>
          </cell>
          <cell r="E7" t="str">
            <v>Aspersor manual de 20 litros</v>
          </cell>
          <cell r="F7" t="str">
            <v>Mixto - Herramienta menor</v>
          </cell>
          <cell r="G7">
            <v>2152.3739447830408</v>
          </cell>
        </row>
        <row r="8">
          <cell r="C8" t="str">
            <v>C0010015</v>
          </cell>
          <cell r="D8" t="str">
            <v>h</v>
          </cell>
          <cell r="E8" t="str">
            <v>Astilladora de madera para triturar, potencia aproximada 75 HP</v>
          </cell>
          <cell r="F8" t="str">
            <v>Mixto - Herramienta menor</v>
          </cell>
          <cell r="G8">
            <v>88193.143197768266</v>
          </cell>
        </row>
        <row r="9">
          <cell r="C9" t="str">
            <v>C0010600</v>
          </cell>
          <cell r="D9" t="str">
            <v>h</v>
          </cell>
          <cell r="E9" t="str">
            <v>Motobomba de concreto</v>
          </cell>
          <cell r="F9" t="str">
            <v>Concreto y mortero</v>
          </cell>
          <cell r="G9">
            <v>77350</v>
          </cell>
        </row>
        <row r="10">
          <cell r="C10" t="str">
            <v>C0010020</v>
          </cell>
          <cell r="D10" t="str">
            <v>h</v>
          </cell>
          <cell r="E10" t="str">
            <v>Barredora de succión, almacenamiento aproximado 6 m3</v>
          </cell>
          <cell r="F10" t="str">
            <v>Mixto - Herramienta menor</v>
          </cell>
          <cell r="G10">
            <v>101687.41605877299</v>
          </cell>
        </row>
        <row r="11">
          <cell r="C11" t="str">
            <v>C0010030</v>
          </cell>
          <cell r="D11" t="str">
            <v>h</v>
          </cell>
          <cell r="E11" t="str">
            <v>Bomba de concreto, producción: 30 m3/h- 50 m3/h</v>
          </cell>
          <cell r="F11" t="str">
            <v>Concreto y mortero</v>
          </cell>
          <cell r="G11">
            <v>47600</v>
          </cell>
        </row>
        <row r="12">
          <cell r="C12" t="str">
            <v>C0010040</v>
          </cell>
          <cell r="D12" t="str">
            <v>h</v>
          </cell>
          <cell r="E12" t="str">
            <v>Bomba de inyección de lechada</v>
          </cell>
          <cell r="F12" t="str">
            <v>Concreto y mortero</v>
          </cell>
          <cell r="G12">
            <v>34437.983116528652</v>
          </cell>
        </row>
        <row r="13">
          <cell r="C13" t="str">
            <v>C0010034</v>
          </cell>
          <cell r="D13" t="str">
            <v>h</v>
          </cell>
          <cell r="E13" t="str">
            <v>Bomba eléctrica para accionar la celda especial de carga</v>
          </cell>
          <cell r="F13" t="str">
            <v>Mixto - Herramienta menor</v>
          </cell>
          <cell r="G13">
            <v>97574.285496831159</v>
          </cell>
        </row>
        <row r="14">
          <cell r="C14" t="str">
            <v>C0010050</v>
          </cell>
          <cell r="D14" t="str">
            <v>h</v>
          </cell>
          <cell r="E14" t="str">
            <v>Bomba para gato de tensionamiento (fuerza máxima 300 toneladas)</v>
          </cell>
          <cell r="F14" t="str">
            <v>Mixto - Herramienta menor</v>
          </cell>
          <cell r="G14">
            <v>63136.302380302528</v>
          </cell>
        </row>
        <row r="15">
          <cell r="C15" t="str">
            <v>C0010053</v>
          </cell>
          <cell r="D15" t="str">
            <v>h</v>
          </cell>
          <cell r="E15" t="str">
            <v>Buldozer potencia al volante de 305 HP, motor de 2100 RPM, longitud de hoja 6,39m</v>
          </cell>
          <cell r="F15" t="str">
            <v>Movimiento de tierra</v>
          </cell>
          <cell r="G15">
            <v>206455.70878358925</v>
          </cell>
        </row>
        <row r="16">
          <cell r="C16" t="str">
            <v>C0010052</v>
          </cell>
          <cell r="D16" t="str">
            <v>h</v>
          </cell>
          <cell r="E16" t="str">
            <v>Buldozer, potencia al volante de 140 HP, motor de 2200 RPM, longitud de hoja 4,80m</v>
          </cell>
          <cell r="F16" t="str">
            <v>Movimiento de tierra</v>
          </cell>
          <cell r="G16">
            <v>285600</v>
          </cell>
        </row>
        <row r="17">
          <cell r="C17" t="str">
            <v>C0010051</v>
          </cell>
          <cell r="D17" t="str">
            <v>h</v>
          </cell>
          <cell r="E17" t="str">
            <v>Buldozer, Potencia al volante de 80 HP, motor de 2400 RPM, longitud de hoja 3,99m</v>
          </cell>
          <cell r="F17" t="str">
            <v>Movimiento de tierra</v>
          </cell>
          <cell r="G17">
            <v>178500</v>
          </cell>
        </row>
        <row r="18">
          <cell r="C18" t="str">
            <v>C0010961</v>
          </cell>
          <cell r="D18" t="str">
            <v>h</v>
          </cell>
          <cell r="E18" t="str">
            <v>Caldera para pintura termoplástica (NTC 4744-2)</v>
          </cell>
          <cell r="F18" t="str">
            <v>Mixto - Herramienta menor</v>
          </cell>
          <cell r="G18">
            <v>154344.63081445621</v>
          </cell>
        </row>
        <row r="19">
          <cell r="C19" t="str">
            <v>C0010125</v>
          </cell>
          <cell r="D19" t="str">
            <v>h</v>
          </cell>
          <cell r="E19" t="str">
            <v>Camabaja capacidad de 30-40 toneladas</v>
          </cell>
          <cell r="F19" t="str">
            <v xml:space="preserve">Transporte – Acarreo </v>
          </cell>
          <cell r="G19">
            <v>134944.08890934696</v>
          </cell>
        </row>
        <row r="20">
          <cell r="C20" t="str">
            <v>C0010100</v>
          </cell>
          <cell r="D20" t="str">
            <v>h</v>
          </cell>
          <cell r="E20" t="str">
            <v>Camión 350 (F-350, Cheyenne 350 o similares)</v>
          </cell>
          <cell r="F20" t="str">
            <v xml:space="preserve">Transporte – Acarreo </v>
          </cell>
          <cell r="G20">
            <v>45917.310822038198</v>
          </cell>
        </row>
        <row r="21">
          <cell r="C21" t="str">
            <v>C0010105</v>
          </cell>
          <cell r="D21" t="str">
            <v>h</v>
          </cell>
          <cell r="E21" t="str">
            <v>Camión con capacidad de 5 ton o superior</v>
          </cell>
          <cell r="F21" t="str">
            <v xml:space="preserve">Transporte – Acarreo </v>
          </cell>
          <cell r="G21">
            <v>36733.848657630559</v>
          </cell>
        </row>
        <row r="22">
          <cell r="C22" t="str">
            <v>C0010110</v>
          </cell>
          <cell r="D22" t="str">
            <v>h</v>
          </cell>
          <cell r="E22" t="str">
            <v xml:space="preserve">Camión de slurry, volumen de depósito de emulsión 4m3 a 6 m3, ancho aproximado 7 m </v>
          </cell>
          <cell r="F22" t="str">
            <v>Asfalto</v>
          </cell>
          <cell r="G22">
            <v>120498.71580202795</v>
          </cell>
        </row>
        <row r="23">
          <cell r="C23" t="str">
            <v>C0010115</v>
          </cell>
          <cell r="D23" t="str">
            <v>h</v>
          </cell>
          <cell r="E23" t="str">
            <v>Camión grúa capacidad 5 toneladas</v>
          </cell>
          <cell r="F23" t="str">
            <v xml:space="preserve">Transporte – Acarreo </v>
          </cell>
          <cell r="G23">
            <v>120223.2788174044</v>
          </cell>
        </row>
        <row r="24">
          <cell r="C24" t="str">
            <v>C0010118</v>
          </cell>
          <cell r="D24" t="str">
            <v>h</v>
          </cell>
          <cell r="E24" t="str">
            <v>Camión mixer</v>
          </cell>
          <cell r="F24" t="str">
            <v>Concreto y mortero</v>
          </cell>
          <cell r="G24">
            <v>68301.999847781815</v>
          </cell>
        </row>
        <row r="25">
          <cell r="C25" t="str">
            <v>C0010120</v>
          </cell>
          <cell r="D25" t="str">
            <v>h</v>
          </cell>
          <cell r="E25" t="str">
            <v>Camioneta de estacas 4x4</v>
          </cell>
          <cell r="F25" t="str">
            <v xml:space="preserve">Transporte – Acarreo </v>
          </cell>
          <cell r="G25">
            <v>32142.117575426739</v>
          </cell>
        </row>
        <row r="26">
          <cell r="C26" t="str">
            <v>C0010124</v>
          </cell>
          <cell r="D26" t="str">
            <v>kg</v>
          </cell>
          <cell r="E26" t="str">
            <v>Camisa metálica para pilote calibre 36 D=1.20m - Recuperable (kg)</v>
          </cell>
          <cell r="F26" t="str">
            <v>Mixto - Herramienta menor</v>
          </cell>
          <cell r="G26">
            <v>8802.3621470557209</v>
          </cell>
        </row>
        <row r="27">
          <cell r="C27" t="str">
            <v>C0010123</v>
          </cell>
          <cell r="D27" t="str">
            <v>h</v>
          </cell>
          <cell r="E27" t="str">
            <v>Camisa metálica para pilote calibre 36 D=1m - Recuperable (m)</v>
          </cell>
          <cell r="F27" t="str">
            <v>Mixto - Herramienta menor</v>
          </cell>
          <cell r="G27">
            <v>11479.327705509548</v>
          </cell>
        </row>
        <row r="28">
          <cell r="C28" t="str">
            <v>C0010130</v>
          </cell>
          <cell r="D28" t="str">
            <v>h</v>
          </cell>
          <cell r="E28" t="str">
            <v>Cargador: potencia en el volante 110 hp, clasificación de rpm del motor 2300</v>
          </cell>
          <cell r="F28" t="str">
            <v>Movimiento de tierra</v>
          </cell>
          <cell r="G28">
            <v>163924.79963467637</v>
          </cell>
        </row>
        <row r="29">
          <cell r="C29" t="str">
            <v>C0010140</v>
          </cell>
          <cell r="D29" t="str">
            <v>h</v>
          </cell>
          <cell r="E29" t="str">
            <v>Cargador: potencia en el volante 125 hp, clasificación de rpm del motor 2300</v>
          </cell>
          <cell r="F29" t="str">
            <v>Movimiento de tierra</v>
          </cell>
          <cell r="G29">
            <v>163924.79963467637</v>
          </cell>
        </row>
        <row r="30">
          <cell r="C30" t="str">
            <v>C0010150</v>
          </cell>
          <cell r="D30" t="str">
            <v>h</v>
          </cell>
          <cell r="E30" t="str">
            <v>Carrotanque de agua(1000 Galones)</v>
          </cell>
          <cell r="F30" t="str">
            <v>Mixto - Herramienta menor</v>
          </cell>
          <cell r="G30">
            <v>57396.638527547744</v>
          </cell>
        </row>
        <row r="31">
          <cell r="C31" t="str">
            <v>C0010160</v>
          </cell>
          <cell r="D31" t="str">
            <v>h</v>
          </cell>
          <cell r="E31" t="str">
            <v>Carrotanque irrigador de asfalto, 1000 galones de capacidad</v>
          </cell>
          <cell r="F31" t="str">
            <v>Asfalto</v>
          </cell>
          <cell r="G31">
            <v>70741.28912329243</v>
          </cell>
        </row>
        <row r="32">
          <cell r="C32" t="str">
            <v>C0010170</v>
          </cell>
          <cell r="D32" t="str">
            <v>h</v>
          </cell>
          <cell r="E32" t="str">
            <v>Cizalla manual de 90 cm</v>
          </cell>
          <cell r="F32" t="str">
            <v>Mixto - Herramienta menor</v>
          </cell>
          <cell r="G32">
            <v>4017.7646969283423</v>
          </cell>
        </row>
        <row r="33">
          <cell r="C33" t="str">
            <v>C0010214</v>
          </cell>
          <cell r="D33" t="str">
            <v>h</v>
          </cell>
          <cell r="E33" t="str">
            <v>Compactador de rodillo potencia: 80HP, peso: 7 ton</v>
          </cell>
          <cell r="F33" t="str">
            <v xml:space="preserve">Compactación – Nivelación  </v>
          </cell>
          <cell r="G33">
            <v>267750</v>
          </cell>
        </row>
        <row r="34">
          <cell r="C34" t="str">
            <v>C0010211</v>
          </cell>
          <cell r="D34" t="str">
            <v>h</v>
          </cell>
          <cell r="E34" t="str">
            <v>Compactador de rodillo potencia: 99 hp, peso: 8 toneladas</v>
          </cell>
          <cell r="F34" t="str">
            <v xml:space="preserve">Compactación – Nivelación  </v>
          </cell>
          <cell r="G34">
            <v>121975</v>
          </cell>
        </row>
        <row r="35">
          <cell r="C35" t="str">
            <v>C0010212</v>
          </cell>
          <cell r="D35" t="str">
            <v>h</v>
          </cell>
          <cell r="E35" t="str">
            <v>Compactador de rodillo, potencia 105 hp, peso de 6 toneladas</v>
          </cell>
          <cell r="F35" t="str">
            <v xml:space="preserve">Compactación – Nivelación  </v>
          </cell>
          <cell r="G35">
            <v>129773.79971078549</v>
          </cell>
        </row>
        <row r="36">
          <cell r="C36" t="str">
            <v>C0010200</v>
          </cell>
          <cell r="D36" t="str">
            <v>h</v>
          </cell>
          <cell r="E36" t="str">
            <v>Compactador manual (saltarín) peso de operación (kg.) 52, fuerza de impacto por golpe (KN) 12</v>
          </cell>
          <cell r="F36" t="str">
            <v xml:space="preserve">Compactación – Nivelación  </v>
          </cell>
          <cell r="G36">
            <v>11134.947874344267</v>
          </cell>
        </row>
        <row r="37">
          <cell r="C37" t="str">
            <v>C0010210</v>
          </cell>
          <cell r="D37" t="str">
            <v>h</v>
          </cell>
          <cell r="E37" t="str">
            <v>Compactador manual de rodillo</v>
          </cell>
          <cell r="F37" t="str">
            <v xml:space="preserve">Compactación – Nivelación  </v>
          </cell>
          <cell r="G37">
            <v>26106.947294333073</v>
          </cell>
        </row>
        <row r="38">
          <cell r="C38" t="str">
            <v>C0010220</v>
          </cell>
          <cell r="D38" t="str">
            <v>h</v>
          </cell>
          <cell r="E38" t="str">
            <v>Compactador manual vibratorio (CANGURO) (Apisonadores), potencia aproximada 5 HP</v>
          </cell>
          <cell r="F38" t="str">
            <v xml:space="preserve">Compactación – Nivelación  </v>
          </cell>
          <cell r="G38">
            <v>9003.4367975099449</v>
          </cell>
        </row>
        <row r="39">
          <cell r="C39" t="str">
            <v>C0010190</v>
          </cell>
          <cell r="D39" t="str">
            <v>h</v>
          </cell>
          <cell r="E39" t="str">
            <v>Compactador manual vibratorio (rana) con motor de 6 hp</v>
          </cell>
          <cell r="F39" t="str">
            <v xml:space="preserve">Compactación – Nivelación  </v>
          </cell>
          <cell r="G39">
            <v>7502.8639979249538</v>
          </cell>
        </row>
        <row r="40">
          <cell r="C40" t="str">
            <v>C0010230</v>
          </cell>
          <cell r="D40" t="str">
            <v>h</v>
          </cell>
          <cell r="E40" t="str">
            <v>Compactador neumático de Potencia 70 HP, peso de 13 ton</v>
          </cell>
          <cell r="F40" t="str">
            <v xml:space="preserve">Compactación – Nivelación  </v>
          </cell>
          <cell r="G40">
            <v>133765.34670586206</v>
          </cell>
        </row>
        <row r="41">
          <cell r="C41" t="str">
            <v>C0010213</v>
          </cell>
          <cell r="D41" t="str">
            <v>h</v>
          </cell>
          <cell r="E41" t="str">
            <v>Compactador neumático peso 3,5 ton</v>
          </cell>
          <cell r="F41" t="str">
            <v xml:space="preserve">Compactación – Nivelación  </v>
          </cell>
          <cell r="G41">
            <v>83300</v>
          </cell>
        </row>
        <row r="42">
          <cell r="C42" t="str">
            <v>C0010240</v>
          </cell>
          <cell r="D42" t="str">
            <v>h</v>
          </cell>
          <cell r="E42" t="str">
            <v>Compactador vibratorio potencia aproximada de 15 Kw</v>
          </cell>
          <cell r="F42" t="str">
            <v xml:space="preserve">Compactación – Nivelación  </v>
          </cell>
          <cell r="G42">
            <v>79179.709072985803</v>
          </cell>
        </row>
        <row r="43">
          <cell r="C43" t="str">
            <v>C0010250</v>
          </cell>
          <cell r="D43" t="str">
            <v>h</v>
          </cell>
          <cell r="E43" t="str">
            <v>Compresor (barrido y soplado)</v>
          </cell>
          <cell r="F43" t="str">
            <v>Mixto - Herramienta menor</v>
          </cell>
          <cell r="G43">
            <v>100491.97161682717</v>
          </cell>
        </row>
        <row r="44">
          <cell r="C44" t="str">
            <v>C0010280</v>
          </cell>
          <cell r="D44" t="str">
            <v>h</v>
          </cell>
          <cell r="E44" t="str">
            <v>Compresor para penetrar roca</v>
          </cell>
          <cell r="F44" t="str">
            <v>Mixto - Herramienta menor</v>
          </cell>
          <cell r="G44">
            <v>87461.957461525177</v>
          </cell>
        </row>
        <row r="45">
          <cell r="C45" t="str">
            <v>C0010270</v>
          </cell>
          <cell r="D45" t="str">
            <v>h</v>
          </cell>
          <cell r="E45" t="str">
            <v>Compresor portátil de 70 a 120 HP, con martillo</v>
          </cell>
          <cell r="F45" t="str">
            <v>Mixto - Herramienta menor</v>
          </cell>
          <cell r="G45">
            <v>46112.5</v>
          </cell>
        </row>
        <row r="46">
          <cell r="C46" t="str">
            <v>C0010295</v>
          </cell>
          <cell r="D46" t="str">
            <v>h</v>
          </cell>
          <cell r="E46" t="str">
            <v xml:space="preserve">Cortadora de adoquines </v>
          </cell>
          <cell r="F46" t="str">
            <v>Mixto - Herramienta menor</v>
          </cell>
          <cell r="G46">
            <v>4501.7183987549724</v>
          </cell>
        </row>
        <row r="47">
          <cell r="C47" t="str">
            <v>C0010290</v>
          </cell>
          <cell r="D47" t="str">
            <v>h</v>
          </cell>
          <cell r="E47" t="str">
            <v>Cortadora de pavimento, profundidad de corte: 16- 19 cm. capacidad de disco: desde 12" hasta 20" de diámetro</v>
          </cell>
          <cell r="F47" t="str">
            <v>Mixto - Herramienta menor</v>
          </cell>
          <cell r="G47">
            <v>18922.12335276229</v>
          </cell>
        </row>
        <row r="48">
          <cell r="C48" t="str">
            <v>C0010311</v>
          </cell>
          <cell r="D48" t="str">
            <v>h</v>
          </cell>
          <cell r="E48" t="str">
            <v>Derretidora de asfalto (crafco o similar)</v>
          </cell>
          <cell r="F48" t="str">
            <v>Asfalto</v>
          </cell>
          <cell r="G48">
            <v>3517.5464920039717</v>
          </cell>
        </row>
        <row r="49">
          <cell r="C49" t="str">
            <v>C0010300</v>
          </cell>
          <cell r="D49" t="str">
            <v>h</v>
          </cell>
          <cell r="E49" t="str">
            <v>Diferencial de 2 toneladas</v>
          </cell>
          <cell r="F49" t="str">
            <v xml:space="preserve">Carga – Izaje </v>
          </cell>
          <cell r="G49">
            <v>2561.3249942918183</v>
          </cell>
        </row>
        <row r="50">
          <cell r="C50" t="str">
            <v>C0010310</v>
          </cell>
          <cell r="D50" t="str">
            <v>h</v>
          </cell>
          <cell r="E50" t="str">
            <v>Diferencial de 3 toneladas</v>
          </cell>
          <cell r="F50" t="str">
            <v xml:space="preserve">Carga – Izaje </v>
          </cell>
          <cell r="G50">
            <v>5123.223954968912</v>
          </cell>
        </row>
        <row r="51">
          <cell r="C51" t="str">
            <v>C0010351</v>
          </cell>
          <cell r="D51" t="str">
            <v>h</v>
          </cell>
          <cell r="E51" t="str">
            <v>Equipo autopropulsado para aplicación de pintura termoplástica (NTC 4744-2)</v>
          </cell>
          <cell r="F51" t="str">
            <v>Mixto - Herramienta menor</v>
          </cell>
          <cell r="G51">
            <v>297500</v>
          </cell>
        </row>
        <row r="52">
          <cell r="C52" t="str">
            <v>C0010314</v>
          </cell>
          <cell r="D52" t="str">
            <v>h</v>
          </cell>
          <cell r="E52" t="str">
            <v>Equipo de acarreo interno</v>
          </cell>
          <cell r="F52" t="str">
            <v>Mixto - Herramienta menor</v>
          </cell>
          <cell r="G52">
            <v>71745.798159434693</v>
          </cell>
        </row>
        <row r="53">
          <cell r="C53" t="str">
            <v>C0010321</v>
          </cell>
          <cell r="D53" t="str">
            <v>h</v>
          </cell>
          <cell r="E53" t="str">
            <v>Equipo de izaje</v>
          </cell>
          <cell r="F53" t="str">
            <v xml:space="preserve">Carga – Izaje </v>
          </cell>
          <cell r="G53">
            <v>130805.26238521862</v>
          </cell>
        </row>
        <row r="54">
          <cell r="C54" t="str">
            <v>C0010401</v>
          </cell>
          <cell r="D54" t="str">
            <v>u</v>
          </cell>
          <cell r="E54" t="str">
            <v>Equipo de medición (deformímetros eléctricos, mecánicos, celdas de carga, etc.) para prueba de carga</v>
          </cell>
          <cell r="F54" t="str">
            <v>Mixto - Herramienta menor</v>
          </cell>
          <cell r="G54">
            <v>161460.60023952217</v>
          </cell>
        </row>
        <row r="55">
          <cell r="C55" t="str">
            <v>C0010330</v>
          </cell>
          <cell r="D55" t="str">
            <v>h</v>
          </cell>
          <cell r="E55" t="str">
            <v>Equipo de oxicorte y soldadura, capacidad de corte 6"-14"</v>
          </cell>
          <cell r="F55" t="str">
            <v>Mixto - Herramienta menor</v>
          </cell>
          <cell r="G55">
            <v>26180</v>
          </cell>
        </row>
        <row r="56">
          <cell r="C56" t="str">
            <v>C0010340</v>
          </cell>
          <cell r="D56" t="str">
            <v>h</v>
          </cell>
          <cell r="E56" t="str">
            <v>Equipo de perforación (TRACKDRILL), potencia aproximada 40 HP, 2100 golpes / minuto</v>
          </cell>
          <cell r="F56" t="str">
            <v>Mixto - Herramienta menor</v>
          </cell>
          <cell r="G56">
            <v>241065.88181570056</v>
          </cell>
        </row>
        <row r="57">
          <cell r="C57" t="str">
            <v>C0010350</v>
          </cell>
          <cell r="D57" t="str">
            <v>h</v>
          </cell>
          <cell r="E57" t="str">
            <v>Equipo de pintura (Compresor). Presión máxima de trabajo 7 HP</v>
          </cell>
          <cell r="F57" t="str">
            <v>Mixto - Herramienta menor</v>
          </cell>
          <cell r="G57">
            <v>7174.579815943468</v>
          </cell>
        </row>
        <row r="58">
          <cell r="C58" t="str">
            <v>C0010352</v>
          </cell>
          <cell r="D58" t="str">
            <v>h</v>
          </cell>
          <cell r="E58" t="str">
            <v>Equipo de rayos X y/o ultrasonido industrial</v>
          </cell>
          <cell r="F58" t="str">
            <v>Mixto - Herramienta menor</v>
          </cell>
          <cell r="G58">
            <v>113869.00756005183</v>
          </cell>
        </row>
        <row r="59">
          <cell r="C59" t="str">
            <v>C0010381</v>
          </cell>
          <cell r="D59" t="str">
            <v>h</v>
          </cell>
          <cell r="E59" t="str">
            <v>Equipo de sandblasting y pintura, compresora 250cfm a 100 psi, pulmón de 70 gal (250 L) para 160 psi</v>
          </cell>
          <cell r="F59" t="str">
            <v>Mixto - Herramienta menor</v>
          </cell>
          <cell r="G59">
            <v>44236.276609830777</v>
          </cell>
        </row>
        <row r="60">
          <cell r="C60" t="str">
            <v>C0010360</v>
          </cell>
          <cell r="D60" t="str">
            <v>h</v>
          </cell>
          <cell r="E60" t="str">
            <v>Equipo de soldadura 250 AMP</v>
          </cell>
          <cell r="F60" t="str">
            <v>Mixto - Herramienta menor</v>
          </cell>
          <cell r="G60">
            <v>26180</v>
          </cell>
        </row>
        <row r="61">
          <cell r="C61" t="str">
            <v>C0010365</v>
          </cell>
          <cell r="D61" t="str">
            <v>h</v>
          </cell>
          <cell r="E61" t="str">
            <v>Equipo de soldadura 400 AMP</v>
          </cell>
          <cell r="F61" t="str">
            <v>Mixto - Herramienta menor</v>
          </cell>
          <cell r="G61">
            <v>16923.83789871808</v>
          </cell>
        </row>
        <row r="62">
          <cell r="C62" t="str">
            <v>C0010380</v>
          </cell>
          <cell r="D62" t="str">
            <v>h</v>
          </cell>
          <cell r="E62" t="str">
            <v>Equipo de soldadura 600 AMP</v>
          </cell>
          <cell r="F62" t="str">
            <v>Mixto - Herramienta menor</v>
          </cell>
          <cell r="G62">
            <v>32142.117575426739</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33096.875</v>
          </cell>
        </row>
        <row r="64">
          <cell r="C64" t="str">
            <v>C0010410</v>
          </cell>
          <cell r="D64" t="str">
            <v>h</v>
          </cell>
          <cell r="E64" t="str">
            <v>Esparcidor de gravilla, ancho de esparcimiento 3 - 7.5 m</v>
          </cell>
          <cell r="F64" t="str">
            <v>Mixto - Herramienta menor</v>
          </cell>
          <cell r="G64">
            <v>99273.396776864334</v>
          </cell>
        </row>
        <row r="65">
          <cell r="C65" t="str">
            <v>C0010420</v>
          </cell>
          <cell r="D65" t="str">
            <v>h</v>
          </cell>
          <cell r="E65" t="str">
            <v>Estación Total con precisión angular de 6". Precisión lineal 2 mm ± 2 ppm</v>
          </cell>
          <cell r="F65" t="str">
            <v>Mixto - Herramienta menor</v>
          </cell>
          <cell r="G65">
            <v>19179.916669070884</v>
          </cell>
        </row>
        <row r="66">
          <cell r="C66" t="str">
            <v>C0010441</v>
          </cell>
          <cell r="D66" t="str">
            <v>h</v>
          </cell>
          <cell r="E66" t="str">
            <v>Formaleta metálica para baranda de concreto (m)</v>
          </cell>
          <cell r="F66" t="str">
            <v>Concreto y mortero</v>
          </cell>
          <cell r="G66">
            <v>1488.4175868094353</v>
          </cell>
        </row>
        <row r="67">
          <cell r="C67" t="str">
            <v>C0010445</v>
          </cell>
          <cell r="D67" t="str">
            <v>h</v>
          </cell>
          <cell r="E67" t="str">
            <v>Formaleta metálica para concreto (m2)</v>
          </cell>
          <cell r="F67" t="str">
            <v>Concreto y mortero</v>
          </cell>
          <cell r="G67">
            <v>896.79021052308383</v>
          </cell>
        </row>
        <row r="68">
          <cell r="C68" t="str">
            <v>C0010443</v>
          </cell>
          <cell r="D68" t="str">
            <v>h</v>
          </cell>
          <cell r="E68" t="str">
            <v>Formaleta metálica para defensa de concreto (m)</v>
          </cell>
          <cell r="F68" t="str">
            <v>Concreto y mortero</v>
          </cell>
          <cell r="G68">
            <v>2776.6626999999999</v>
          </cell>
        </row>
        <row r="69">
          <cell r="C69" t="str">
            <v>C0010447</v>
          </cell>
          <cell r="D69" t="str">
            <v>h</v>
          </cell>
          <cell r="E69" t="str">
            <v>Formaleta metálica para fabricación de paneles de concreto (m2)</v>
          </cell>
          <cell r="F69" t="str">
            <v>Concreto y mortero</v>
          </cell>
          <cell r="G69">
            <v>1564.060616263662</v>
          </cell>
        </row>
        <row r="70">
          <cell r="C70" t="str">
            <v>C0010430</v>
          </cell>
          <cell r="D70" t="str">
            <v>h</v>
          </cell>
          <cell r="E70" t="str">
            <v>Formaleta metálica para pavimento en concreto hidráulico (m)</v>
          </cell>
          <cell r="F70" t="str">
            <v>Concreto y mortero</v>
          </cell>
          <cell r="G70">
            <v>1011.0313186835755</v>
          </cell>
        </row>
        <row r="71">
          <cell r="C71" t="str">
            <v>C0010435</v>
          </cell>
          <cell r="D71" t="str">
            <v>h</v>
          </cell>
          <cell r="E71" t="str">
            <v>Formaleta metálica para pilotes de concreto prefabricado in situ (m)</v>
          </cell>
          <cell r="F71" t="str">
            <v>Concreto y mortero</v>
          </cell>
          <cell r="G71">
            <v>2565.5199717537721</v>
          </cell>
        </row>
        <row r="72">
          <cell r="C72" t="str">
            <v>C0010450</v>
          </cell>
          <cell r="D72" t="str">
            <v>h</v>
          </cell>
          <cell r="E72" t="str">
            <v>Formaleta para camisa de pilote</v>
          </cell>
          <cell r="F72" t="str">
            <v>Concreto y mortero</v>
          </cell>
          <cell r="G72">
            <v>11479.327705509548</v>
          </cell>
        </row>
        <row r="73">
          <cell r="C73" t="str">
            <v>C0010455</v>
          </cell>
          <cell r="D73" t="str">
            <v>glo</v>
          </cell>
          <cell r="E73" t="str">
            <v>Formaleta, platina y accesorios (glo)</v>
          </cell>
          <cell r="F73" t="str">
            <v>Concreto y mortero</v>
          </cell>
          <cell r="G73">
            <v>5287.0413334430723</v>
          </cell>
        </row>
        <row r="74">
          <cell r="C74" t="str">
            <v>C0010456</v>
          </cell>
          <cell r="D74" t="str">
            <v>m</v>
          </cell>
          <cell r="E74" t="str">
            <v>Formaleta, platina y accesorios (m)</v>
          </cell>
          <cell r="F74" t="str">
            <v>Concreto y mortero</v>
          </cell>
          <cell r="G74">
            <v>955.98932167237751</v>
          </cell>
        </row>
        <row r="75">
          <cell r="C75" t="str">
            <v>C0010460</v>
          </cell>
          <cell r="D75" t="str">
            <v>h</v>
          </cell>
          <cell r="E75" t="str">
            <v>Fresadora de pavimento, ancho de trabajo 1.3 m a 1.5 m, potencia aproximada 430 HP, profundidad de corte 30 cm</v>
          </cell>
          <cell r="F75" t="str">
            <v>Asfalto</v>
          </cell>
          <cell r="G75">
            <v>432010.6883830608</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272229.40705760691</v>
          </cell>
        </row>
        <row r="77">
          <cell r="C77" t="str">
            <v>C0010462</v>
          </cell>
          <cell r="D77" t="str">
            <v>h</v>
          </cell>
          <cell r="E77" t="str">
            <v>Fresadora de pavimento, ancho de trabajo 2 m, potencia aproximada 580 HP, profundidad de corte 30 cm</v>
          </cell>
          <cell r="F77" t="str">
            <v>Asfalto</v>
          </cell>
          <cell r="G77">
            <v>549749.59554793476</v>
          </cell>
        </row>
        <row r="78">
          <cell r="C78" t="str">
            <v>C0010480</v>
          </cell>
          <cell r="D78" t="str">
            <v>h</v>
          </cell>
          <cell r="E78" t="str">
            <v>Gato para tensionamiento, fuerza Max 300 toneladas</v>
          </cell>
          <cell r="F78" t="str">
            <v>Mixto - Herramienta menor</v>
          </cell>
          <cell r="G78">
            <v>189408.90714090766</v>
          </cell>
        </row>
        <row r="79">
          <cell r="C79" t="str">
            <v>C0010500</v>
          </cell>
          <cell r="D79" t="str">
            <v>h</v>
          </cell>
          <cell r="E79" t="str">
            <v>Grúa capacidad 10 toneladas</v>
          </cell>
          <cell r="F79" t="str">
            <v xml:space="preserve">Carga – Izaje </v>
          </cell>
          <cell r="G79">
            <v>256132.4994291818</v>
          </cell>
        </row>
        <row r="80">
          <cell r="C80" t="str">
            <v>C0010490</v>
          </cell>
          <cell r="D80" t="str">
            <v>h</v>
          </cell>
          <cell r="E80" t="str">
            <v>Grúa capacidad 15 toneladas</v>
          </cell>
          <cell r="F80" t="str">
            <v xml:space="preserve">Carga – Izaje </v>
          </cell>
          <cell r="G80">
            <v>299083.2488596047</v>
          </cell>
        </row>
        <row r="81">
          <cell r="C81" t="str">
            <v>C0010520</v>
          </cell>
          <cell r="D81" t="str">
            <v>h</v>
          </cell>
          <cell r="E81" t="str">
            <v>Grúa telescópica capacidad 50 toneladas</v>
          </cell>
          <cell r="F81" t="str">
            <v xml:space="preserve">Carga – Izaje </v>
          </cell>
          <cell r="G81">
            <v>512264.9988583636</v>
          </cell>
        </row>
        <row r="82">
          <cell r="C82" t="str">
            <v>C0010491</v>
          </cell>
          <cell r="D82" t="str">
            <v>h</v>
          </cell>
          <cell r="E82" t="str">
            <v>Grúa torre capacidad 1 tonelada en la punta</v>
          </cell>
          <cell r="F82" t="str">
            <v xml:space="preserve">Carga – Izaje </v>
          </cell>
          <cell r="G82">
            <v>170656.42752633835</v>
          </cell>
        </row>
        <row r="83">
          <cell r="C83" t="str">
            <v>C0010530</v>
          </cell>
          <cell r="D83" t="str">
            <v>h</v>
          </cell>
          <cell r="E83" t="str">
            <v>Guadañadora cilindraje 38-58 cm3</v>
          </cell>
          <cell r="F83" t="str">
            <v>Mixto - Herramienta menor</v>
          </cell>
          <cell r="G83">
            <v>6649.9267092695763</v>
          </cell>
        </row>
        <row r="84">
          <cell r="C84" t="str">
            <v>C0010535</v>
          </cell>
          <cell r="D84" t="str">
            <v>h</v>
          </cell>
          <cell r="E84" t="str">
            <v>Lanza de aire comprimido caliente, velocidad de descargue 1000 m/s, temperatura del aire a presión 1000 °c</v>
          </cell>
          <cell r="F84" t="str">
            <v>Mixto - Herramienta menor</v>
          </cell>
          <cell r="G84">
            <v>70128.528909935456</v>
          </cell>
        </row>
        <row r="85">
          <cell r="C85" t="str">
            <v>C0010544</v>
          </cell>
          <cell r="D85" t="str">
            <v>h</v>
          </cell>
          <cell r="E85" t="str">
            <v>Manómetro cable de acero para bajar la celda</v>
          </cell>
          <cell r="F85" t="str">
            <v>Mixto - Herramienta menor</v>
          </cell>
          <cell r="G85">
            <v>1636540.2063075816</v>
          </cell>
        </row>
        <row r="86">
          <cell r="C86" t="str">
            <v>C0010547</v>
          </cell>
          <cell r="D86" t="str">
            <v>h</v>
          </cell>
          <cell r="E86" t="str">
            <v>Máquina estabilizadora con cámara de tambor rotatorio de paso sencillo</v>
          </cell>
          <cell r="F86" t="str">
            <v>Mixto - Herramienta menor</v>
          </cell>
          <cell r="G86">
            <v>260000</v>
          </cell>
        </row>
        <row r="87">
          <cell r="C87" t="str">
            <v>C0010541</v>
          </cell>
          <cell r="D87" t="str">
            <v>h</v>
          </cell>
          <cell r="E87" t="str">
            <v>Máquina hidrosembradora 1000 - 4000 litros</v>
          </cell>
          <cell r="F87" t="str">
            <v>Mixto - Herramienta menor</v>
          </cell>
          <cell r="G87">
            <v>44875.092603854486</v>
          </cell>
        </row>
        <row r="88">
          <cell r="C88" t="str">
            <v>C0010540</v>
          </cell>
          <cell r="D88" t="str">
            <v>h</v>
          </cell>
          <cell r="E88" t="str">
            <v>Máquina térmica para aplicación de adhesivo para tacha</v>
          </cell>
          <cell r="F88" t="str">
            <v>Mixto - Herramienta menor</v>
          </cell>
          <cell r="G88">
            <v>44426.551268260642</v>
          </cell>
        </row>
        <row r="89">
          <cell r="C89" t="str">
            <v>C0010550</v>
          </cell>
          <cell r="D89" t="str">
            <v>h</v>
          </cell>
          <cell r="E89" t="str">
            <v>Mezcladora de concreto tipo trompo</v>
          </cell>
          <cell r="F89" t="str">
            <v>Concreto y mortero</v>
          </cell>
          <cell r="G89">
            <v>6109.4749697388916</v>
          </cell>
        </row>
        <row r="90">
          <cell r="C90" t="str">
            <v>C0010555</v>
          </cell>
          <cell r="D90" t="str">
            <v>h</v>
          </cell>
          <cell r="E90" t="str">
            <v>Miniretroexcavadora sobre neumáticos de 37,5 kW</v>
          </cell>
          <cell r="F90" t="str">
            <v>Movimiento de tierra</v>
          </cell>
          <cell r="G90">
            <v>101150</v>
          </cell>
        </row>
        <row r="91">
          <cell r="C91" t="str">
            <v>C0010560</v>
          </cell>
          <cell r="D91" t="str">
            <v>h</v>
          </cell>
          <cell r="E91" t="str">
            <v>Montacargas capacidad 2-10 toneladas</v>
          </cell>
          <cell r="F91" t="str">
            <v>Mixto - Herramienta menor</v>
          </cell>
          <cell r="G91">
            <v>85542.582884266332</v>
          </cell>
        </row>
        <row r="92">
          <cell r="C92" t="str">
            <v>C0010570</v>
          </cell>
          <cell r="D92" t="str">
            <v>h</v>
          </cell>
          <cell r="E92" t="str">
            <v>Motobomba 3 pulgadas</v>
          </cell>
          <cell r="F92" t="str">
            <v>Mixto - Herramienta menor</v>
          </cell>
          <cell r="G92">
            <v>6431.0262839356756</v>
          </cell>
        </row>
        <row r="93">
          <cell r="C93" t="str">
            <v>C0010580</v>
          </cell>
          <cell r="D93" t="str">
            <v>h</v>
          </cell>
          <cell r="E93" t="str">
            <v>Motobomba 4 pulgadas</v>
          </cell>
          <cell r="F93" t="str">
            <v>Mixto - Herramienta menor</v>
          </cell>
          <cell r="G93">
            <v>8537.7499809727269</v>
          </cell>
        </row>
        <row r="94">
          <cell r="C94" t="str">
            <v>C0010590</v>
          </cell>
          <cell r="D94" t="str">
            <v>h</v>
          </cell>
          <cell r="E94" t="str">
            <v xml:space="preserve">Motobomba 6 pulgadas </v>
          </cell>
          <cell r="F94" t="str">
            <v>Mixto - Herramienta menor</v>
          </cell>
          <cell r="G94">
            <v>11479.327705509548</v>
          </cell>
        </row>
        <row r="95">
          <cell r="C95" t="str">
            <v>C0010610</v>
          </cell>
          <cell r="D95" t="str">
            <v>h</v>
          </cell>
          <cell r="E95" t="str">
            <v>Motoniveladora potencia 215 HP, ancho de cuchilla 4,27 m, peso 18 ton</v>
          </cell>
          <cell r="F95" t="str">
            <v xml:space="preserve">Compactación – Nivelación  </v>
          </cell>
          <cell r="G95">
            <v>185213.55697734744</v>
          </cell>
        </row>
        <row r="96">
          <cell r="C96" t="str">
            <v>C0010611</v>
          </cell>
          <cell r="D96" t="str">
            <v>h</v>
          </cell>
          <cell r="E96" t="str">
            <v>Motoniveladora, potencia 140 HP, ancho de cuchilla 3,66 m, peso 11 ton</v>
          </cell>
          <cell r="F96" t="str">
            <v xml:space="preserve">Compactación – Nivelación  </v>
          </cell>
          <cell r="G96">
            <v>243456.47871262039</v>
          </cell>
        </row>
        <row r="97">
          <cell r="C97" t="str">
            <v>C0010620</v>
          </cell>
          <cell r="D97" t="str">
            <v>h</v>
          </cell>
          <cell r="E97" t="str">
            <v>Motosierra, 4.5 HP - 7.1 HP, longitud de espada 45-90 cm</v>
          </cell>
          <cell r="F97" t="str">
            <v>Mixto - Herramienta menor</v>
          </cell>
          <cell r="G97">
            <v>6824.8136134770211</v>
          </cell>
        </row>
        <row r="98">
          <cell r="C98" t="str">
            <v>C0010621</v>
          </cell>
          <cell r="D98" t="str">
            <v>h</v>
          </cell>
          <cell r="E98" t="str">
            <v>Motosoldador, 300 amperios</v>
          </cell>
          <cell r="F98" t="str">
            <v>Mixto - Herramienta menor</v>
          </cell>
          <cell r="G98">
            <v>13993.372218814304</v>
          </cell>
        </row>
        <row r="99">
          <cell r="C99" t="str">
            <v>C0010630</v>
          </cell>
          <cell r="D99" t="str">
            <v>h</v>
          </cell>
          <cell r="E99" t="str">
            <v>Pala auxiliar de piloteadora</v>
          </cell>
          <cell r="F99" t="str">
            <v>Mixto - Herramienta menor</v>
          </cell>
          <cell r="G99">
            <v>296912.20741580118</v>
          </cell>
        </row>
        <row r="100">
          <cell r="C100" t="str">
            <v>C0010640</v>
          </cell>
          <cell r="D100" t="str">
            <v>h</v>
          </cell>
          <cell r="E100" t="str">
            <v>Pala grúa (dragalina) potencia del motor aproximada 320 Kw - 390 Kw, capacidad de carga aproximada 70 -100 toneladas</v>
          </cell>
          <cell r="F100" t="str">
            <v>Movimiento de tierra</v>
          </cell>
          <cell r="G100">
            <v>299811.26724633708</v>
          </cell>
        </row>
        <row r="101">
          <cell r="C101" t="str">
            <v>C0010850</v>
          </cell>
          <cell r="D101" t="str">
            <v>h</v>
          </cell>
          <cell r="E101" t="str">
            <v>Parales-taco metálico o puntal (escamas en concreto)</v>
          </cell>
          <cell r="F101" t="str">
            <v>Mixto - Herramienta menor</v>
          </cell>
          <cell r="G101">
            <v>142.05625000000001</v>
          </cell>
        </row>
        <row r="102">
          <cell r="C102" t="str">
            <v>C0010651</v>
          </cell>
          <cell r="D102" t="str">
            <v>h</v>
          </cell>
          <cell r="E102" t="str">
            <v>Piloteadora potencia mínima de 250KW, fuerza elevadora 200KN</v>
          </cell>
          <cell r="F102" t="str">
            <v>Mixto - Herramienta menor</v>
          </cell>
          <cell r="G102">
            <v>895387.56102974492</v>
          </cell>
        </row>
        <row r="103">
          <cell r="C103" t="str">
            <v>C0010660</v>
          </cell>
          <cell r="D103" t="str">
            <v>h</v>
          </cell>
          <cell r="E103" t="str">
            <v>Planta de asfalto en caliente continua de 120 toneladas de capacidad</v>
          </cell>
          <cell r="F103" t="str">
            <v>Asfalto</v>
          </cell>
          <cell r="G103">
            <v>648351.46997288114</v>
          </cell>
        </row>
        <row r="104">
          <cell r="C104" t="str">
            <v>C0010661</v>
          </cell>
          <cell r="D104" t="str">
            <v>h</v>
          </cell>
          <cell r="E104" t="str">
            <v>Planta de asfalto en caliente móvil discontinua de 60 toneladas de capacidad</v>
          </cell>
          <cell r="F104" t="str">
            <v>Asfalto</v>
          </cell>
          <cell r="G104">
            <v>632978.16184673714</v>
          </cell>
        </row>
        <row r="105">
          <cell r="C105" t="str">
            <v>C0010662</v>
          </cell>
          <cell r="D105" t="str">
            <v>h</v>
          </cell>
          <cell r="E105" t="str">
            <v>Planta de asfalto en frío de 60 toneladas/hora de capacidad</v>
          </cell>
          <cell r="F105" t="str">
            <v>Asfalto</v>
          </cell>
          <cell r="G105">
            <v>335927.13353646395</v>
          </cell>
        </row>
        <row r="106">
          <cell r="C106" t="str">
            <v>C0010665</v>
          </cell>
          <cell r="D106" t="str">
            <v>h</v>
          </cell>
          <cell r="E106" t="str">
            <v>Planta dosificadora (mezcladora) de concreto</v>
          </cell>
          <cell r="F106" t="str">
            <v>Concreto y mortero</v>
          </cell>
          <cell r="G106">
            <v>153626.35551856968</v>
          </cell>
        </row>
        <row r="107">
          <cell r="C107" t="str">
            <v>C0010680</v>
          </cell>
          <cell r="D107" t="str">
            <v>h</v>
          </cell>
          <cell r="E107" t="str">
            <v>Planta eléctrica 3000 watts -4000 watts</v>
          </cell>
          <cell r="F107" t="str">
            <v>Mixto - Herramienta menor</v>
          </cell>
          <cell r="G107">
            <v>6431.0262839356756</v>
          </cell>
        </row>
        <row r="108">
          <cell r="C108" t="str">
            <v>C0010670</v>
          </cell>
          <cell r="D108" t="str">
            <v>h</v>
          </cell>
          <cell r="E108" t="str">
            <v>Planta para mezcla de asfalto en frio de 160 toneladas/hora de capacidad</v>
          </cell>
          <cell r="F108" t="str">
            <v>Asfalto</v>
          </cell>
          <cell r="G108">
            <v>427189.04988595529</v>
          </cell>
        </row>
        <row r="109">
          <cell r="C109" t="str">
            <v>C0010690</v>
          </cell>
          <cell r="D109" t="str">
            <v>h</v>
          </cell>
          <cell r="E109" t="str">
            <v>Planta trituradora y unidad de clasificación</v>
          </cell>
          <cell r="F109" t="str">
            <v>Mixto - Herramienta menor</v>
          </cell>
          <cell r="G109">
            <v>563490.50465344056</v>
          </cell>
        </row>
        <row r="110">
          <cell r="C110" t="str">
            <v>C0010704</v>
          </cell>
          <cell r="D110" t="str">
            <v>h</v>
          </cell>
          <cell r="E110" t="str">
            <v>Puente grúa</v>
          </cell>
          <cell r="F110" t="str">
            <v xml:space="preserve">Carga – Izaje </v>
          </cell>
          <cell r="G110">
            <v>292162.44067085424</v>
          </cell>
        </row>
        <row r="111">
          <cell r="C111" t="str">
            <v>C0010710</v>
          </cell>
          <cell r="D111" t="str">
            <v>h</v>
          </cell>
          <cell r="E111" t="str">
            <v>Pulidora (8500 REV)</v>
          </cell>
          <cell r="F111" t="str">
            <v>Mixto - Herramienta menor</v>
          </cell>
          <cell r="G111">
            <v>3858.6157703614053</v>
          </cell>
        </row>
        <row r="112">
          <cell r="C112" t="str">
            <v>C0010720</v>
          </cell>
          <cell r="D112" t="str">
            <v>h</v>
          </cell>
          <cell r="E112" t="str">
            <v>Pulvimixer potencia aproximada 500 HP</v>
          </cell>
          <cell r="F112" t="str">
            <v>Mixto - Herramienta menor</v>
          </cell>
          <cell r="G112">
            <v>173987.39662558507</v>
          </cell>
        </row>
        <row r="113">
          <cell r="C113" t="str">
            <v>C0010730</v>
          </cell>
          <cell r="D113" t="str">
            <v>h</v>
          </cell>
          <cell r="E113" t="str">
            <v xml:space="preserve">Recicladora de pavimento potencia aproximada 430 HP </v>
          </cell>
          <cell r="F113" t="str">
            <v>Asfalto</v>
          </cell>
          <cell r="G113">
            <v>534165.68551804998</v>
          </cell>
        </row>
        <row r="114">
          <cell r="C114" t="str">
            <v>C0010740</v>
          </cell>
          <cell r="D114" t="str">
            <v>h</v>
          </cell>
          <cell r="E114" t="str">
            <v>Regla vibratoria de concreto, de longitud de 3 a 5 m, potencia de 6 a 9 HP</v>
          </cell>
          <cell r="F114" t="str">
            <v>Concreto y mortero</v>
          </cell>
          <cell r="G114">
            <v>9407.4584456078464</v>
          </cell>
        </row>
        <row r="115">
          <cell r="C115" t="str">
            <v>C0010750</v>
          </cell>
          <cell r="D115" t="str">
            <v>h</v>
          </cell>
          <cell r="E115" t="str">
            <v>Retrocargador, pala de 1,1 m3 de capacidad, profundidad de excavación de 4.400 mm y una altura de 5.680 mm</v>
          </cell>
          <cell r="F115" t="str">
            <v>Movimiento de tierra</v>
          </cell>
          <cell r="G115">
            <v>181475</v>
          </cell>
        </row>
        <row r="116">
          <cell r="C116" t="str">
            <v>C0010780</v>
          </cell>
          <cell r="D116" t="str">
            <v>h</v>
          </cell>
          <cell r="E116" t="str">
            <v>Retroexcavadora de pivote central y desplazamiento lateral de mínimo 60 kw de potencia</v>
          </cell>
          <cell r="F116" t="str">
            <v>Movimiento de tierra</v>
          </cell>
          <cell r="G116">
            <v>122943.59972600729</v>
          </cell>
        </row>
        <row r="117">
          <cell r="C117" t="str">
            <v>C0010822</v>
          </cell>
          <cell r="D117" t="str">
            <v>h</v>
          </cell>
          <cell r="E117" t="str">
            <v>Retroexcavadora sobre llantas, motor 62HP, Profundidad de excavación de 5.41 metros</v>
          </cell>
          <cell r="F117" t="str">
            <v>Movimiento de tierra</v>
          </cell>
          <cell r="G117">
            <v>130900</v>
          </cell>
        </row>
        <row r="118">
          <cell r="C118" t="str">
            <v>C0010823</v>
          </cell>
          <cell r="D118" t="str">
            <v>h</v>
          </cell>
          <cell r="E118" t="str">
            <v>Retroexcavadora sobre neumáticos de 85 kW, equipada con descabezador hidráulico para pilotes</v>
          </cell>
          <cell r="F118" t="str">
            <v>Movimiento de tierra</v>
          </cell>
          <cell r="G118">
            <v>142800</v>
          </cell>
        </row>
        <row r="119">
          <cell r="C119" t="str">
            <v>C0010790</v>
          </cell>
          <cell r="D119" t="str">
            <v>h</v>
          </cell>
          <cell r="E119" t="str">
            <v>Retroexcavadora sobre oruga, potencia 158 kw, balde de 1.5 m3</v>
          </cell>
          <cell r="F119" t="str">
            <v>Movimiento de tierra</v>
          </cell>
          <cell r="G119">
            <v>243950</v>
          </cell>
        </row>
        <row r="120">
          <cell r="C120" t="str">
            <v>C0010810</v>
          </cell>
          <cell r="D120" t="str">
            <v>h</v>
          </cell>
          <cell r="E120" t="str">
            <v>Retroexcavadora sobre orugas de profundidad de excavación mínima de 6,0 m, de 80 kw de potencia</v>
          </cell>
          <cell r="F120" t="str">
            <v>Movimiento de tierra</v>
          </cell>
          <cell r="G120">
            <v>166600</v>
          </cell>
        </row>
        <row r="121">
          <cell r="C121" t="str">
            <v>C0010765</v>
          </cell>
          <cell r="D121" t="str">
            <v>h</v>
          </cell>
          <cell r="E121" t="str">
            <v>Retroexcavadora, potencia en el volante 78 HP 2200 rpm</v>
          </cell>
          <cell r="F121" t="str">
            <v>Movimiento de tierra</v>
          </cell>
          <cell r="G121">
            <v>191245.59957378908</v>
          </cell>
        </row>
        <row r="122">
          <cell r="C122" t="str">
            <v>C0010840</v>
          </cell>
          <cell r="D122" t="str">
            <v>h</v>
          </cell>
          <cell r="E122" t="str">
            <v>Ruteadora para asfalto, potencia mínima 15 kW</v>
          </cell>
          <cell r="F122" t="str">
            <v>Asfalto</v>
          </cell>
          <cell r="G122">
            <v>5899.5154653477948</v>
          </cell>
        </row>
        <row r="123">
          <cell r="C123" t="str">
            <v>C0010841</v>
          </cell>
          <cell r="D123" t="str">
            <v>h</v>
          </cell>
          <cell r="E123" t="str">
            <v>Sensor de Impacto para prueba de integridad sobre pilotes tipo</v>
          </cell>
          <cell r="F123" t="str">
            <v>Mixto - Herramienta menor</v>
          </cell>
          <cell r="G123">
            <v>103313.94934958595</v>
          </cell>
        </row>
        <row r="124">
          <cell r="C124" t="str">
            <v>C0010845</v>
          </cell>
          <cell r="D124" t="str">
            <v>h</v>
          </cell>
          <cell r="E124" t="str">
            <v>Shuttle buggy</v>
          </cell>
          <cell r="F124" t="str">
            <v>Mixto - Herramienta menor</v>
          </cell>
          <cell r="G124">
            <v>30611.544374468034</v>
          </cell>
        </row>
        <row r="125">
          <cell r="C125" t="str">
            <v>C0010847</v>
          </cell>
          <cell r="D125" t="str">
            <v>h</v>
          </cell>
          <cell r="E125" t="str">
            <v>Silo para almacenamiento de concreto, capacidad 10 m3</v>
          </cell>
          <cell r="F125" t="str">
            <v>Concreto y mortero</v>
          </cell>
          <cell r="G125">
            <v>39749.560266649467</v>
          </cell>
        </row>
        <row r="126">
          <cell r="C126" t="str">
            <v>C0010854</v>
          </cell>
          <cell r="D126" t="str">
            <v>h</v>
          </cell>
          <cell r="E126" t="str">
            <v>Taladro de 1/2", pulidora, lijadora y circular</v>
          </cell>
          <cell r="F126" t="str">
            <v>Mixto - Herramienta menor</v>
          </cell>
          <cell r="G126">
            <v>5144.8210271485395</v>
          </cell>
        </row>
        <row r="127">
          <cell r="C127" t="str">
            <v>C0010855</v>
          </cell>
          <cell r="D127" t="str">
            <v>h</v>
          </cell>
          <cell r="E127" t="str">
            <v>Taladro industrial (columna, de árbol o similares)</v>
          </cell>
          <cell r="F127" t="str">
            <v>Mixto - Herramienta menor</v>
          </cell>
          <cell r="G127">
            <v>5740.4601505814244</v>
          </cell>
        </row>
        <row r="128">
          <cell r="C128" t="str">
            <v>C0010859</v>
          </cell>
          <cell r="D128" t="str">
            <v>u</v>
          </cell>
          <cell r="E128" t="str">
            <v>Tara (Recebo, Agua, Etc.)</v>
          </cell>
          <cell r="F128" t="str">
            <v>Mixto - Herramienta menor</v>
          </cell>
          <cell r="G128">
            <v>230086.40950582625</v>
          </cell>
        </row>
        <row r="129">
          <cell r="C129" t="str">
            <v>C0010911</v>
          </cell>
          <cell r="D129" t="str">
            <v>h</v>
          </cell>
          <cell r="E129" t="str">
            <v>Terminadora de asfalto (Finisher), potencia 130 HP, peso 15 ton.</v>
          </cell>
          <cell r="F129" t="str">
            <v>Asfalto</v>
          </cell>
          <cell r="G129">
            <v>274445.41256208823</v>
          </cell>
        </row>
        <row r="130">
          <cell r="C130" t="str">
            <v>C0010910</v>
          </cell>
          <cell r="D130" t="str">
            <v>h</v>
          </cell>
          <cell r="E130" t="str">
            <v>Terminadora de asfalto (Finisher), potencia en el volante 174 HP, R=20M3/H, velocidad de desplazamiento 114 m/min</v>
          </cell>
          <cell r="F130" t="str">
            <v>Asfalto</v>
          </cell>
          <cell r="G130">
            <v>185213.55697734744</v>
          </cell>
        </row>
        <row r="131">
          <cell r="C131" t="str">
            <v>C0010920</v>
          </cell>
          <cell r="D131" t="str">
            <v>h</v>
          </cell>
          <cell r="E131" t="str">
            <v>Vehículo delineador para aplicación de pintura con mínimo 2 boquillas (NTC 4744-2)</v>
          </cell>
          <cell r="F131" t="str">
            <v>Mixto - Herramienta menor</v>
          </cell>
          <cell r="G131">
            <v>178500</v>
          </cell>
        </row>
        <row r="132">
          <cell r="C132" t="str">
            <v>C0010922</v>
          </cell>
          <cell r="D132" t="str">
            <v>h</v>
          </cell>
          <cell r="E132" t="str">
            <v>Vibrador de concreto, potencia aproximada de 3 hp, mangueras de 4 a 6 metros</v>
          </cell>
          <cell r="F132" t="str">
            <v>Concreto y mortero</v>
          </cell>
          <cell r="G132">
            <v>6109.4749697388916</v>
          </cell>
        </row>
        <row r="133">
          <cell r="C133" t="str">
            <v>C0010923</v>
          </cell>
          <cell r="D133" t="str">
            <v>h</v>
          </cell>
          <cell r="E133" t="str">
            <v>Vibrocompactador, potencia 153 HP, peso 10 ton</v>
          </cell>
          <cell r="F133" t="str">
            <v xml:space="preserve">Compactación – Nivelación  </v>
          </cell>
          <cell r="G133">
            <v>196350</v>
          </cell>
        </row>
        <row r="134">
          <cell r="C134" t="str">
            <v>C0010180</v>
          </cell>
          <cell r="D134" t="str">
            <v>h</v>
          </cell>
          <cell r="E134" t="str">
            <v>Vibrocompactador, tipo benitìn, de peso 700 kg a 1.5 toneladas</v>
          </cell>
          <cell r="F134" t="str">
            <v xml:space="preserve">Compactación – Nivelación  </v>
          </cell>
          <cell r="G134">
            <v>72887.5</v>
          </cell>
        </row>
        <row r="135">
          <cell r="C135" t="str">
            <v>C0010958</v>
          </cell>
          <cell r="D135" t="str">
            <v>h</v>
          </cell>
          <cell r="E135" t="str">
            <v>Volqueta 14 m3</v>
          </cell>
          <cell r="F135" t="str">
            <v xml:space="preserve">Transporte – Acarreo </v>
          </cell>
          <cell r="G135">
            <v>122189.49939477781</v>
          </cell>
        </row>
        <row r="136">
          <cell r="C136" t="str">
            <v>C0010960</v>
          </cell>
          <cell r="D136" t="str">
            <v>h</v>
          </cell>
          <cell r="E136" t="str">
            <v>Volqueta 6 m3</v>
          </cell>
          <cell r="F136" t="str">
            <v xml:space="preserve">Transporte – Acarreo </v>
          </cell>
          <cell r="G136">
            <v>57879.236555421077</v>
          </cell>
        </row>
        <row r="137">
          <cell r="C137" t="str">
            <v>C0010959</v>
          </cell>
          <cell r="D137" t="str">
            <v>h</v>
          </cell>
          <cell r="E137" t="str">
            <v>Volqueta 7 m3</v>
          </cell>
          <cell r="F137" t="str">
            <v xml:space="preserve">Transporte – Acarreo </v>
          </cell>
          <cell r="G137">
            <v>70741.28912329243</v>
          </cell>
        </row>
        <row r="138">
          <cell r="C138" t="str">
            <v>C0011055</v>
          </cell>
          <cell r="D138" t="str">
            <v>h</v>
          </cell>
          <cell r="E138" t="str">
            <v>Compresor portátil de 70 a 120 HP, con dos (2) martillos</v>
          </cell>
          <cell r="F138" t="str">
            <v>Mixto - Herramienta menor</v>
          </cell>
          <cell r="G138">
            <v>67904.375</v>
          </cell>
        </row>
        <row r="139">
          <cell r="C139" t="str">
            <v>C001182</v>
          </cell>
          <cell r="D139" t="str">
            <v>h</v>
          </cell>
          <cell r="E139" t="str">
            <v>Bomba de Achique 3 - 4 Hp (Electrobomba)</v>
          </cell>
          <cell r="F139" t="str">
            <v>Concreto y mortero</v>
          </cell>
          <cell r="G139">
            <v>8061.757233222831</v>
          </cell>
        </row>
        <row r="140">
          <cell r="C140" t="str">
            <v>C0011074</v>
          </cell>
          <cell r="D140" t="str">
            <v>h</v>
          </cell>
          <cell r="E140" t="str">
            <v>Máquina de mortero celular, incluye mixers, bomba de inyección, compresor, etc.</v>
          </cell>
          <cell r="F140" t="str">
            <v>Concreto y mortero</v>
          </cell>
          <cell r="G140">
            <v>167108.44437774402</v>
          </cell>
        </row>
        <row r="141">
          <cell r="C141" t="str">
            <v>C0011076</v>
          </cell>
          <cell r="D141" t="str">
            <v>h</v>
          </cell>
          <cell r="E141" t="str">
            <v>Maquina cosedora portatil para instalacion geosinteticos</v>
          </cell>
          <cell r="F141" t="str">
            <v>Mixto - Herramienta menor</v>
          </cell>
          <cell r="G141">
            <v>74641.161186273646</v>
          </cell>
        </row>
        <row r="142">
          <cell r="C142" t="str">
            <v>C0011077</v>
          </cell>
          <cell r="D142" t="str">
            <v>h</v>
          </cell>
          <cell r="E142" t="str">
            <v>Formaleta metálica para megabolsas (4.25m de largo X 2.25m de ancho X 1.30m de alto)</v>
          </cell>
          <cell r="F142" t="str">
            <v>Mixto - Herramienta menor</v>
          </cell>
          <cell r="G142">
            <v>8393.3985753964716</v>
          </cell>
        </row>
        <row r="143">
          <cell r="C143" t="str">
            <v>C0011085</v>
          </cell>
          <cell r="D143" t="str">
            <v>h</v>
          </cell>
          <cell r="E143" t="str">
            <v>Grúa telescópica capacidad de elevación de 100Tn</v>
          </cell>
          <cell r="F143" t="str">
            <v xml:space="preserve">Carga – Izaje </v>
          </cell>
          <cell r="G143">
            <v>1116951.6620374522</v>
          </cell>
        </row>
        <row r="144">
          <cell r="C144" t="str">
            <v>C0011078</v>
          </cell>
          <cell r="D144" t="str">
            <v>h</v>
          </cell>
          <cell r="E144" t="str">
            <v>sistema Robot de pose (retro hidraulica de 12 ton + abrazadera )</v>
          </cell>
          <cell r="F144" t="str">
            <v xml:space="preserve">Carga – Izaje </v>
          </cell>
          <cell r="G144">
            <v>119959.00904936835</v>
          </cell>
        </row>
        <row r="145">
          <cell r="C145" t="str">
            <v>C0011086</v>
          </cell>
          <cell r="D145" t="str">
            <v>h</v>
          </cell>
          <cell r="E145" t="str">
            <v>Sopladora</v>
          </cell>
          <cell r="F145" t="str">
            <v>Mixto - Herramienta menor</v>
          </cell>
          <cell r="G145">
            <v>6397.8138159663113</v>
          </cell>
        </row>
        <row r="146">
          <cell r="C146" t="str">
            <v>C0011083</v>
          </cell>
          <cell r="D146" t="str">
            <v>h</v>
          </cell>
          <cell r="E146" t="str">
            <v>Generador eléctrico (fuente del taladro)</v>
          </cell>
          <cell r="F146" t="str">
            <v>Mixto - Herramienta menor</v>
          </cell>
          <cell r="G146">
            <v>9276.8300331511546</v>
          </cell>
        </row>
        <row r="147">
          <cell r="C147" t="str">
            <v>C0011075</v>
          </cell>
          <cell r="D147" t="str">
            <v>h</v>
          </cell>
          <cell r="E147" t="str">
            <v>Hincador o martinete hidraulico 5-9 t para hinca de pilotes prefabricados montado sobre grua u oruga</v>
          </cell>
          <cell r="F147" t="str">
            <v>Mixto - Herramienta menor</v>
          </cell>
          <cell r="G147">
            <v>702534.33841053699</v>
          </cell>
        </row>
        <row r="148">
          <cell r="C148" t="str">
            <v>C0011087</v>
          </cell>
          <cell r="D148" t="str">
            <v>h</v>
          </cell>
          <cell r="E148" t="str">
            <v xml:space="preserve">mini cargador </v>
          </cell>
          <cell r="F148" t="str">
            <v xml:space="preserve">Carga – Izaje </v>
          </cell>
          <cell r="G148">
            <v>10000</v>
          </cell>
        </row>
        <row r="149">
          <cell r="C149" t="str">
            <v>C0011090</v>
          </cell>
          <cell r="D149" t="str">
            <v>h</v>
          </cell>
          <cell r="E149" t="str">
            <v>carcamo 10 m3 de capacidad</v>
          </cell>
          <cell r="F149" t="str">
            <v>Mixto - Herramienta menor</v>
          </cell>
          <cell r="G149">
            <v>2947</v>
          </cell>
        </row>
        <row r="150">
          <cell r="C150" t="str">
            <v>C0011088</v>
          </cell>
          <cell r="D150" t="str">
            <v>h</v>
          </cell>
          <cell r="E150" t="str">
            <v>Planta electrica Motogenerador g.p. 100 kw</v>
          </cell>
          <cell r="F150" t="str">
            <v>Mixto - Herramienta menor</v>
          </cell>
          <cell r="G150">
            <v>69000</v>
          </cell>
        </row>
        <row r="151">
          <cell r="C151" t="str">
            <v>C0011089</v>
          </cell>
          <cell r="D151" t="str">
            <v>h</v>
          </cell>
          <cell r="E151" t="str">
            <v>Turbomezclador 3500-1200</v>
          </cell>
          <cell r="F151" t="str">
            <v>Concreto y mortero</v>
          </cell>
          <cell r="G151">
            <v>38000</v>
          </cell>
        </row>
      </sheetData>
      <sheetData sheetId="6">
        <row r="6">
          <cell r="C6" t="str">
            <v>T0100002</v>
          </cell>
          <cell r="D6" t="str">
            <v>kg-km</v>
          </cell>
          <cell r="E6" t="str">
            <v>Transporte de acero</v>
          </cell>
          <cell r="F6">
            <v>0.78958663282136654</v>
          </cell>
        </row>
        <row r="7">
          <cell r="C7" t="str">
            <v>T0010001</v>
          </cell>
          <cell r="D7" t="str">
            <v>t-km</v>
          </cell>
          <cell r="E7" t="str">
            <v>Transporte de acero</v>
          </cell>
          <cell r="F7">
            <v>789.58663282136638</v>
          </cell>
        </row>
        <row r="8">
          <cell r="C8" t="str">
            <v>T0010011</v>
          </cell>
          <cell r="D8" t="str">
            <v>m3-km</v>
          </cell>
          <cell r="E8" t="str">
            <v>Transporte de adoquín e=8cm</v>
          </cell>
          <cell r="F8">
            <v>1434.4803493449781</v>
          </cell>
        </row>
        <row r="9">
          <cell r="C9" t="str">
            <v>T0010400</v>
          </cell>
          <cell r="D9" t="str">
            <v>m3-km</v>
          </cell>
          <cell r="E9" t="str">
            <v>Transporte de agregados</v>
          </cell>
          <cell r="F9">
            <v>1639.4061135371178</v>
          </cell>
        </row>
        <row r="10">
          <cell r="C10" t="str">
            <v>T0010004</v>
          </cell>
          <cell r="D10" t="str">
            <v>m3-km</v>
          </cell>
          <cell r="E10" t="str">
            <v>Transporte de arena</v>
          </cell>
          <cell r="F10">
            <v>1639.4061135371178</v>
          </cell>
        </row>
        <row r="11">
          <cell r="C11" t="str">
            <v>T0010053</v>
          </cell>
          <cell r="D11" t="str">
            <v>m3-km</v>
          </cell>
          <cell r="E11" t="str">
            <v>Transporte de barrera de seguridad en concreto</v>
          </cell>
          <cell r="F11">
            <v>1434.4803493449781</v>
          </cell>
        </row>
        <row r="12">
          <cell r="C12" t="str">
            <v>T0010550</v>
          </cell>
          <cell r="D12" t="str">
            <v>kg-km</v>
          </cell>
          <cell r="E12" t="str">
            <v>Transporte de cal</v>
          </cell>
          <cell r="F12">
            <v>1.4482432668062262</v>
          </cell>
        </row>
        <row r="13">
          <cell r="C13" t="str">
            <v>T0015011</v>
          </cell>
          <cell r="D13" t="str">
            <v>kg-km</v>
          </cell>
          <cell r="E13" t="str">
            <v>Transporte de cemento asfáltico</v>
          </cell>
          <cell r="F13">
            <v>0.69316930261647824</v>
          </cell>
        </row>
        <row r="14">
          <cell r="C14" t="str">
            <v>T0010500</v>
          </cell>
          <cell r="D14" t="str">
            <v>kg-km</v>
          </cell>
          <cell r="E14" t="str">
            <v>Transporte de cemento hidráulico</v>
          </cell>
          <cell r="F14">
            <v>0.69316930261647824</v>
          </cell>
        </row>
        <row r="15">
          <cell r="C15" t="str">
            <v>T0010009</v>
          </cell>
          <cell r="D15" t="str">
            <v>m3-km</v>
          </cell>
          <cell r="E15" t="str">
            <v>Transporte de concreto</v>
          </cell>
          <cell r="F15">
            <v>1434.4803493449781</v>
          </cell>
        </row>
        <row r="16">
          <cell r="C16" t="str">
            <v>T0010120</v>
          </cell>
          <cell r="D16" t="str">
            <v>m3-km</v>
          </cell>
          <cell r="E16" t="str">
            <v>Transporte de emulsión asfáltica</v>
          </cell>
          <cell r="F16">
            <v>1.1631560095609059</v>
          </cell>
        </row>
        <row r="17">
          <cell r="C17" t="str">
            <v>T0010160</v>
          </cell>
          <cell r="D17" t="str">
            <v>kg-km</v>
          </cell>
          <cell r="E17" t="str">
            <v xml:space="preserve">Transporte de estructuras metálicas </v>
          </cell>
          <cell r="F17">
            <v>1.4482432668062262</v>
          </cell>
        </row>
        <row r="18">
          <cell r="C18" t="str">
            <v>T0010570</v>
          </cell>
          <cell r="D18" t="str">
            <v>t-km</v>
          </cell>
          <cell r="E18" t="str">
            <v xml:space="preserve">Transporte de estructuras metálicas </v>
          </cell>
          <cell r="F18">
            <v>1448.2432668062258</v>
          </cell>
        </row>
        <row r="19">
          <cell r="C19" t="str">
            <v>T0010560</v>
          </cell>
          <cell r="D19" t="str">
            <v>kg-km</v>
          </cell>
          <cell r="E19" t="str">
            <v>Transporte de formaleta</v>
          </cell>
          <cell r="F19">
            <v>1.4482432668062262</v>
          </cell>
        </row>
        <row r="20">
          <cell r="C20" t="str">
            <v>T0010088</v>
          </cell>
          <cell r="D20" t="str">
            <v>kg-km</v>
          </cell>
          <cell r="E20" t="str">
            <v>Transporte de madera</v>
          </cell>
          <cell r="F20">
            <v>1.2851733556619027</v>
          </cell>
        </row>
        <row r="21">
          <cell r="C21" t="str">
            <v>T0010010</v>
          </cell>
          <cell r="D21" t="str">
            <v>m3-km</v>
          </cell>
          <cell r="E21" t="str">
            <v>Transporte de material de afirmado</v>
          </cell>
          <cell r="F21">
            <v>1639.4061135371178</v>
          </cell>
        </row>
        <row r="22">
          <cell r="C22" t="str">
            <v>T0010020</v>
          </cell>
          <cell r="D22" t="str">
            <v>m3-km</v>
          </cell>
          <cell r="E22" t="str">
            <v>Transporte de material de base</v>
          </cell>
          <cell r="F22">
            <v>1639.4061135371178</v>
          </cell>
        </row>
        <row r="23">
          <cell r="C23" t="str">
            <v>T0010032</v>
          </cell>
          <cell r="D23" t="str">
            <v>m3-km</v>
          </cell>
          <cell r="E23" t="str">
            <v>Transporte de material de demolición</v>
          </cell>
          <cell r="F23">
            <v>1707.7147016011647</v>
          </cell>
        </row>
        <row r="24">
          <cell r="C24" t="str">
            <v>T0010025</v>
          </cell>
          <cell r="D24" t="str">
            <v>m3-km</v>
          </cell>
          <cell r="E24" t="str">
            <v>Transporte de material de excavación</v>
          </cell>
          <cell r="F24">
            <v>1707.7147016011647</v>
          </cell>
        </row>
        <row r="25">
          <cell r="C25" t="str">
            <v>T0010062</v>
          </cell>
          <cell r="D25" t="str">
            <v>m3-km</v>
          </cell>
          <cell r="E25" t="str">
            <v>Transporte de material de relleno</v>
          </cell>
          <cell r="F25">
            <v>1639.4061135371178</v>
          </cell>
        </row>
        <row r="26">
          <cell r="C26" t="str">
            <v>T0010036</v>
          </cell>
          <cell r="D26" t="str">
            <v>m3-km</v>
          </cell>
          <cell r="E26" t="str">
            <v>Transporte de material de remoción</v>
          </cell>
          <cell r="F26">
            <v>1707.7147016011647</v>
          </cell>
        </row>
        <row r="27">
          <cell r="C27" t="str">
            <v>T0010030</v>
          </cell>
          <cell r="D27" t="str">
            <v>m3-km</v>
          </cell>
          <cell r="E27" t="str">
            <v>Transporte de material de sub-base</v>
          </cell>
          <cell r="F27">
            <v>1639.4061135371178</v>
          </cell>
        </row>
        <row r="28">
          <cell r="C28" t="str">
            <v>T0010040</v>
          </cell>
          <cell r="D28" t="str">
            <v>t-km</v>
          </cell>
          <cell r="E28" t="str">
            <v>Transporte de material desmontado</v>
          </cell>
          <cell r="F28">
            <v>1448.2432668062258</v>
          </cell>
        </row>
        <row r="29">
          <cell r="C29" t="str">
            <v>T0010028</v>
          </cell>
          <cell r="D29" t="str">
            <v>m3-km</v>
          </cell>
          <cell r="E29" t="str">
            <v>Transporte de material drenante</v>
          </cell>
          <cell r="F29">
            <v>1202.5125566748379</v>
          </cell>
        </row>
        <row r="30">
          <cell r="C30" t="str">
            <v>T0010006</v>
          </cell>
          <cell r="D30" t="str">
            <v>m3-km</v>
          </cell>
          <cell r="E30" t="str">
            <v>Transporte de material fresado</v>
          </cell>
          <cell r="F30">
            <v>1707.7147016011647</v>
          </cell>
        </row>
        <row r="31">
          <cell r="C31" t="str">
            <v>T0010480</v>
          </cell>
          <cell r="D31" t="str">
            <v>m3-km</v>
          </cell>
          <cell r="E31" t="str">
            <v>Transporte de material sobrante de poda</v>
          </cell>
          <cell r="F31">
            <v>1434.4803493449781</v>
          </cell>
        </row>
        <row r="32">
          <cell r="C32" t="str">
            <v>T0010130</v>
          </cell>
          <cell r="D32" t="str">
            <v>m3-km</v>
          </cell>
          <cell r="E32" t="str">
            <v>Transporte de mezcla asfáltica drenante</v>
          </cell>
          <cell r="F32">
            <v>1810.1775836972347</v>
          </cell>
        </row>
        <row r="33">
          <cell r="C33" t="str">
            <v>T0010510</v>
          </cell>
          <cell r="D33" t="str">
            <v>m3-km</v>
          </cell>
          <cell r="E33" t="str">
            <v>Transporte de mezcla de mortero</v>
          </cell>
          <cell r="F33">
            <v>1434.4803493449781</v>
          </cell>
        </row>
        <row r="34">
          <cell r="C34" t="str">
            <v>T0010065</v>
          </cell>
          <cell r="D34" t="str">
            <v>m3-km</v>
          </cell>
          <cell r="E34" t="str">
            <v>Transporte de mezcla en caliente</v>
          </cell>
          <cell r="F34">
            <v>1810.1775836972347</v>
          </cell>
        </row>
        <row r="35">
          <cell r="C35" t="str">
            <v>T0010240</v>
          </cell>
          <cell r="D35" t="str">
            <v>m3-km</v>
          </cell>
          <cell r="E35" t="str">
            <v>Transporte de mezcla en frío</v>
          </cell>
          <cell r="F35">
            <v>1810.1775836972347</v>
          </cell>
        </row>
        <row r="36">
          <cell r="C36" t="str">
            <v>T0010091</v>
          </cell>
          <cell r="D36" t="str">
            <v>m3-km</v>
          </cell>
          <cell r="E36" t="str">
            <v>Transporte de piedra para concreto ciclópeo</v>
          </cell>
          <cell r="F36">
            <v>1639.4061135371178</v>
          </cell>
        </row>
        <row r="37">
          <cell r="C37" t="str">
            <v>T0010094</v>
          </cell>
          <cell r="D37" t="str">
            <v>m3-km</v>
          </cell>
          <cell r="E37" t="str">
            <v>Transporte de piedra para gaviones</v>
          </cell>
          <cell r="F37">
            <v>1639.4061135371178</v>
          </cell>
        </row>
        <row r="38">
          <cell r="C38" t="str">
            <v>T0010114</v>
          </cell>
          <cell r="D38" t="str">
            <v>kg-km</v>
          </cell>
          <cell r="E38" t="str">
            <v>Transporte de tubería</v>
          </cell>
          <cell r="F38">
            <v>1.4482432668062262</v>
          </cell>
        </row>
        <row r="39">
          <cell r="C39" t="str">
            <v>T0010115</v>
          </cell>
          <cell r="D39" t="str">
            <v>kg-km</v>
          </cell>
          <cell r="E39" t="str">
            <v>Transporte de tubería de concreto</v>
          </cell>
          <cell r="F39">
            <v>1.4482432668062262</v>
          </cell>
        </row>
        <row r="40">
          <cell r="C40" t="str">
            <v>T0010016</v>
          </cell>
          <cell r="D40" t="str">
            <v>m3-km</v>
          </cell>
          <cell r="E40" t="str">
            <v>Transporte tierra abonada</v>
          </cell>
          <cell r="F40">
            <v>1639.4061135371178</v>
          </cell>
        </row>
      </sheetData>
      <sheetData sheetId="7"/>
      <sheetData sheetId="8">
        <row r="15">
          <cell r="C15" t="str">
            <v>A0100030</v>
          </cell>
          <cell r="D15" t="str">
            <v>día</v>
          </cell>
          <cell r="E15" t="str">
            <v xml:space="preserve">Maestro </v>
          </cell>
          <cell r="F15">
            <v>178833.33333333331</v>
          </cell>
        </row>
        <row r="16">
          <cell r="C16" t="str">
            <v>A0100150</v>
          </cell>
          <cell r="D16" t="str">
            <v>día</v>
          </cell>
          <cell r="E16" t="str">
            <v>Ayudante</v>
          </cell>
          <cell r="F16">
            <v>75110</v>
          </cell>
        </row>
        <row r="17">
          <cell r="C17" t="str">
            <v>A0100190</v>
          </cell>
          <cell r="D17" t="str">
            <v>día</v>
          </cell>
          <cell r="E17" t="str">
            <v>Almacenista</v>
          </cell>
          <cell r="F17">
            <v>75110</v>
          </cell>
        </row>
        <row r="18">
          <cell r="C18" t="str">
            <v>A0030010</v>
          </cell>
          <cell r="D18" t="str">
            <v>día</v>
          </cell>
          <cell r="E18" t="str">
            <v>Obrero</v>
          </cell>
          <cell r="F18">
            <v>71533.333333333328</v>
          </cell>
        </row>
        <row r="19">
          <cell r="C19" t="str">
            <v>A0030020</v>
          </cell>
          <cell r="D19" t="str">
            <v>día</v>
          </cell>
          <cell r="E19" t="str">
            <v>Obrero (2)</v>
          </cell>
          <cell r="F19">
            <v>143066.66666666666</v>
          </cell>
        </row>
        <row r="20">
          <cell r="C20" t="str">
            <v>A0030030</v>
          </cell>
          <cell r="D20" t="str">
            <v>día</v>
          </cell>
          <cell r="E20" t="str">
            <v>Obrero (3)</v>
          </cell>
          <cell r="F20">
            <v>214600</v>
          </cell>
        </row>
        <row r="21">
          <cell r="C21" t="str">
            <v>A0030040</v>
          </cell>
          <cell r="D21" t="str">
            <v>día</v>
          </cell>
          <cell r="E21" t="str">
            <v>Obrero (4)</v>
          </cell>
          <cell r="F21">
            <v>286133.33333333331</v>
          </cell>
        </row>
        <row r="22">
          <cell r="C22" t="str">
            <v>A0030050</v>
          </cell>
          <cell r="D22" t="str">
            <v>día</v>
          </cell>
          <cell r="E22" t="str">
            <v>Obrero (5)</v>
          </cell>
          <cell r="F22">
            <v>357666.66666666663</v>
          </cell>
        </row>
        <row r="23">
          <cell r="C23" t="str">
            <v>A0030060</v>
          </cell>
          <cell r="D23" t="str">
            <v>día</v>
          </cell>
          <cell r="E23" t="str">
            <v>Obrero (6)</v>
          </cell>
          <cell r="F23">
            <v>429200</v>
          </cell>
        </row>
        <row r="24">
          <cell r="C24" t="str">
            <v>A0030070</v>
          </cell>
          <cell r="D24" t="str">
            <v>día</v>
          </cell>
          <cell r="E24" t="str">
            <v>Obrero (7)</v>
          </cell>
          <cell r="F24">
            <v>500733.33333333331</v>
          </cell>
        </row>
        <row r="25">
          <cell r="C25" t="str">
            <v>A0030080</v>
          </cell>
          <cell r="D25" t="str">
            <v>día</v>
          </cell>
          <cell r="E25" t="str">
            <v>Obrero (8)</v>
          </cell>
          <cell r="F25">
            <v>572266.66666666663</v>
          </cell>
        </row>
        <row r="26">
          <cell r="C26" t="str">
            <v>A0030090</v>
          </cell>
          <cell r="D26" t="str">
            <v>día</v>
          </cell>
          <cell r="E26" t="str">
            <v>Obrero (9)</v>
          </cell>
          <cell r="F26">
            <v>643800</v>
          </cell>
        </row>
        <row r="27">
          <cell r="C27" t="str">
            <v>A0030100</v>
          </cell>
          <cell r="D27" t="str">
            <v>día</v>
          </cell>
          <cell r="E27" t="str">
            <v>Obrero (10)</v>
          </cell>
          <cell r="F27">
            <v>715333.33333333326</v>
          </cell>
        </row>
        <row r="28">
          <cell r="C28" t="str">
            <v>A0100060</v>
          </cell>
          <cell r="D28" t="str">
            <v>día</v>
          </cell>
          <cell r="E28" t="str">
            <v>Obrero (prueba de carga)</v>
          </cell>
          <cell r="F28">
            <v>75110</v>
          </cell>
        </row>
        <row r="29">
          <cell r="C29" t="str">
            <v>A0100200</v>
          </cell>
          <cell r="D29" t="str">
            <v>día</v>
          </cell>
          <cell r="E29" t="str">
            <v xml:space="preserve">Obrero de hincado </v>
          </cell>
          <cell r="F29">
            <v>71533.333333333328</v>
          </cell>
        </row>
        <row r="30">
          <cell r="C30" t="str">
            <v>A0030120</v>
          </cell>
          <cell r="D30" t="str">
            <v>día</v>
          </cell>
          <cell r="E30" t="str">
            <v>Obreros de hincado (2)</v>
          </cell>
          <cell r="F30">
            <v>133767.33333333334</v>
          </cell>
        </row>
        <row r="31">
          <cell r="C31" t="str">
            <v>A0100210</v>
          </cell>
          <cell r="D31" t="str">
            <v>día</v>
          </cell>
          <cell r="E31" t="str">
            <v xml:space="preserve">Obrero de izado </v>
          </cell>
          <cell r="F31">
            <v>71533.333333333328</v>
          </cell>
        </row>
        <row r="32">
          <cell r="C32" t="str">
            <v>A0030110</v>
          </cell>
          <cell r="D32" t="str">
            <v>día</v>
          </cell>
          <cell r="E32" t="str">
            <v>Obreros de izado (2)</v>
          </cell>
          <cell r="F32">
            <v>133767.33333333334</v>
          </cell>
        </row>
        <row r="33">
          <cell r="C33" t="str">
            <v>A0040010</v>
          </cell>
          <cell r="D33" t="str">
            <v>día</v>
          </cell>
          <cell r="E33" t="str">
            <v>Oficial</v>
          </cell>
          <cell r="F33">
            <v>121606.66666666666</v>
          </cell>
        </row>
        <row r="34">
          <cell r="C34" t="str">
            <v>A0040020</v>
          </cell>
          <cell r="D34" t="str">
            <v>día</v>
          </cell>
          <cell r="E34" t="str">
            <v>Oficial (2)</v>
          </cell>
          <cell r="F34">
            <v>243213.33333333331</v>
          </cell>
        </row>
        <row r="35">
          <cell r="C35" t="str">
            <v>A0040030</v>
          </cell>
          <cell r="D35" t="str">
            <v>día</v>
          </cell>
          <cell r="E35" t="str">
            <v>Oficial (3)</v>
          </cell>
          <cell r="F35">
            <v>364819.99999999994</v>
          </cell>
        </row>
        <row r="36">
          <cell r="C36" t="str">
            <v>A0100050</v>
          </cell>
          <cell r="D36" t="str">
            <v>día</v>
          </cell>
          <cell r="E36" t="str">
            <v>Oficial + 3 Ayudantes (armado e inyección de anclajes)</v>
          </cell>
          <cell r="F36">
            <v>346936.66666666663</v>
          </cell>
        </row>
        <row r="37">
          <cell r="C37" t="str">
            <v>A0041000</v>
          </cell>
          <cell r="D37" t="str">
            <v>día</v>
          </cell>
          <cell r="E37" t="str">
            <v>Oficial experto en desmontaje</v>
          </cell>
          <cell r="F37">
            <v>143066.66666666666</v>
          </cell>
        </row>
        <row r="38">
          <cell r="C38" t="str">
            <v>A0041001</v>
          </cell>
          <cell r="D38" t="str">
            <v>día</v>
          </cell>
          <cell r="E38" t="str">
            <v>Oficial experto en explosivos</v>
          </cell>
          <cell r="F38">
            <v>146643.33333333331</v>
          </cell>
        </row>
        <row r="39">
          <cell r="C39" t="str">
            <v>A0041002</v>
          </cell>
          <cell r="D39" t="str">
            <v>día</v>
          </cell>
          <cell r="E39" t="str">
            <v xml:space="preserve">Oficial  Obrero (3) Cuadrilla de un oficial y 3 Obreros. </v>
          </cell>
          <cell r="F39">
            <v>336206.66666666663</v>
          </cell>
        </row>
        <row r="40">
          <cell r="C40" t="str">
            <v>A0041008</v>
          </cell>
          <cell r="D40" t="str">
            <v>día</v>
          </cell>
          <cell r="E40" t="str">
            <v>1 Oficial y 1 Obrero.</v>
          </cell>
          <cell r="F40">
            <v>193140</v>
          </cell>
        </row>
        <row r="41">
          <cell r="C41" t="str">
            <v>A0041004</v>
          </cell>
          <cell r="D41" t="str">
            <v>día</v>
          </cell>
          <cell r="E41" t="str">
            <v>Cuadrilla de Un Oficial y (2) Obreros.</v>
          </cell>
          <cell r="F41">
            <v>264673.33333333331</v>
          </cell>
        </row>
        <row r="42">
          <cell r="C42" t="str">
            <v>A0041006</v>
          </cell>
          <cell r="D42" t="str">
            <v>día</v>
          </cell>
          <cell r="E42" t="str">
            <v>Cuadrilla de un oficial y (4) Obreros.</v>
          </cell>
          <cell r="F42">
            <v>407740</v>
          </cell>
        </row>
        <row r="43">
          <cell r="C43" t="str">
            <v>A0100010</v>
          </cell>
          <cell r="D43" t="str">
            <v>día</v>
          </cell>
          <cell r="E43" t="str">
            <v>Cuadrilla de desmontaje (10 personas)</v>
          </cell>
          <cell r="F43">
            <v>670267.33333333326</v>
          </cell>
        </row>
        <row r="44">
          <cell r="C44" t="str">
            <v>A0100180</v>
          </cell>
          <cell r="D44" t="str">
            <v>día</v>
          </cell>
          <cell r="E44" t="str">
            <v>Cuadrilla de fabricación</v>
          </cell>
          <cell r="F44">
            <v>365535.33333333331</v>
          </cell>
        </row>
        <row r="45">
          <cell r="C45" t="str">
            <v>A0010010</v>
          </cell>
          <cell r="D45" t="str">
            <v>día</v>
          </cell>
          <cell r="E45" t="str">
            <v>Cadenero</v>
          </cell>
          <cell r="F45">
            <v>82263.333333333328</v>
          </cell>
        </row>
        <row r="46">
          <cell r="C46" t="str">
            <v>A0100240</v>
          </cell>
          <cell r="D46" t="str">
            <v>día</v>
          </cell>
          <cell r="E46" t="str">
            <v>Cadeneros (2)</v>
          </cell>
          <cell r="F46">
            <v>164526.66666666666</v>
          </cell>
        </row>
        <row r="47">
          <cell r="C47" t="str">
            <v>A0100220</v>
          </cell>
          <cell r="D47" t="str">
            <v>día</v>
          </cell>
          <cell r="E47" t="str">
            <v>Carpintero</v>
          </cell>
          <cell r="F47">
            <v>143066.66666666666</v>
          </cell>
        </row>
        <row r="48">
          <cell r="C48" t="str">
            <v>A0100130</v>
          </cell>
          <cell r="D48" t="str">
            <v>día</v>
          </cell>
          <cell r="E48" t="str">
            <v>Armador</v>
          </cell>
          <cell r="F48">
            <v>75110</v>
          </cell>
        </row>
        <row r="49">
          <cell r="C49" t="str">
            <v>A0050010</v>
          </cell>
          <cell r="D49" t="str">
            <v>día</v>
          </cell>
          <cell r="E49" t="str">
            <v>Paletero</v>
          </cell>
          <cell r="F49">
            <v>71533.333333333328</v>
          </cell>
        </row>
        <row r="50">
          <cell r="C50" t="str">
            <v>A0050020</v>
          </cell>
          <cell r="D50" t="str">
            <v>día</v>
          </cell>
          <cell r="E50" t="str">
            <v>Paletero (2)</v>
          </cell>
          <cell r="F50">
            <v>143066.66666666666</v>
          </cell>
        </row>
        <row r="51">
          <cell r="C51" t="str">
            <v>A0070010</v>
          </cell>
          <cell r="D51" t="str">
            <v>día</v>
          </cell>
          <cell r="E51" t="str">
            <v>Rastrillero</v>
          </cell>
          <cell r="F51">
            <v>91562.666666666657</v>
          </cell>
        </row>
        <row r="52">
          <cell r="C52" t="str">
            <v>A0070020</v>
          </cell>
          <cell r="D52" t="str">
            <v>día</v>
          </cell>
          <cell r="E52" t="str">
            <v>Rastrilleros (2)</v>
          </cell>
          <cell r="F52">
            <v>183125.33333333331</v>
          </cell>
        </row>
        <row r="53">
          <cell r="C53" t="str">
            <v>A0100140</v>
          </cell>
          <cell r="D53" t="str">
            <v>día</v>
          </cell>
          <cell r="E53" t="str">
            <v>Cortador</v>
          </cell>
          <cell r="F53">
            <v>92993.333333333328</v>
          </cell>
        </row>
        <row r="54">
          <cell r="C54" t="str">
            <v>A0100092</v>
          </cell>
          <cell r="D54" t="str">
            <v>día</v>
          </cell>
          <cell r="E54" t="str">
            <v>Operador prueba de integridad</v>
          </cell>
          <cell r="F54">
            <v>152365.99999999997</v>
          </cell>
        </row>
        <row r="55">
          <cell r="C55" t="str">
            <v>A0100280</v>
          </cell>
          <cell r="D55" t="str">
            <v>día</v>
          </cell>
          <cell r="E55" t="str">
            <v xml:space="preserve">Operador de maquinaria pesada </v>
          </cell>
          <cell r="F55">
            <v>152365.99999999997</v>
          </cell>
        </row>
        <row r="56">
          <cell r="C56" t="str">
            <v>A0060010</v>
          </cell>
          <cell r="D56" t="str">
            <v>día</v>
          </cell>
          <cell r="E56" t="str">
            <v>Perforador</v>
          </cell>
          <cell r="F56">
            <v>121606.66666666666</v>
          </cell>
        </row>
        <row r="57">
          <cell r="C57" t="str">
            <v>A0100040</v>
          </cell>
          <cell r="D57" t="str">
            <v>día</v>
          </cell>
          <cell r="E57" t="str">
            <v>Perforador + Ayudante1 + Ayudante2</v>
          </cell>
          <cell r="F57">
            <v>271826.66666666663</v>
          </cell>
        </row>
        <row r="58">
          <cell r="C58" t="str">
            <v>A0080010</v>
          </cell>
          <cell r="D58" t="str">
            <v>día</v>
          </cell>
          <cell r="E58" t="str">
            <v>Soldador</v>
          </cell>
          <cell r="F58">
            <v>121606.66666666666</v>
          </cell>
        </row>
        <row r="59">
          <cell r="C59" t="str">
            <v>A0010083</v>
          </cell>
          <cell r="D59" t="str">
            <v>día</v>
          </cell>
          <cell r="E59" t="str">
            <v>Soldador (2)</v>
          </cell>
          <cell r="F59">
            <v>243213.33333333331</v>
          </cell>
        </row>
        <row r="60">
          <cell r="C60" t="str">
            <v>A0080012</v>
          </cell>
          <cell r="D60" t="str">
            <v>día</v>
          </cell>
          <cell r="E60" t="str">
            <v>Soldador 1A</v>
          </cell>
          <cell r="F60">
            <v>153081.33333333334</v>
          </cell>
        </row>
        <row r="61">
          <cell r="C61" t="str">
            <v>A0100090</v>
          </cell>
          <cell r="D61" t="str">
            <v>día</v>
          </cell>
          <cell r="E61" t="str">
            <v>Soldador experto en montaje y pruebas</v>
          </cell>
          <cell r="F61">
            <v>153081.33333333334</v>
          </cell>
        </row>
        <row r="62">
          <cell r="C62" t="str">
            <v>A0040110</v>
          </cell>
          <cell r="D62" t="str">
            <v>día</v>
          </cell>
          <cell r="E62" t="str">
            <v>Celador</v>
          </cell>
          <cell r="F62">
            <v>71533.333333333328</v>
          </cell>
        </row>
        <row r="63">
          <cell r="C63" t="str">
            <v>A0100160</v>
          </cell>
          <cell r="D63" t="str">
            <v>día</v>
          </cell>
          <cell r="E63" t="str">
            <v xml:space="preserve">Inspector </v>
          </cell>
          <cell r="F63">
            <v>114453.33333333333</v>
          </cell>
        </row>
        <row r="64">
          <cell r="C64" t="str">
            <v>A0020010</v>
          </cell>
          <cell r="D64" t="str">
            <v>día</v>
          </cell>
          <cell r="E64" t="str">
            <v>Inspector de fabricación y montaje</v>
          </cell>
          <cell r="F64">
            <v>143066.66666666666</v>
          </cell>
        </row>
        <row r="65">
          <cell r="C65" t="str">
            <v>A0100260</v>
          </cell>
          <cell r="D65" t="str">
            <v>día</v>
          </cell>
          <cell r="E65" t="str">
            <v>Técnico electricista</v>
          </cell>
          <cell r="F65">
            <v>114453.33333333333</v>
          </cell>
        </row>
        <row r="66">
          <cell r="C66" t="str">
            <v>A0100250</v>
          </cell>
          <cell r="D66" t="str">
            <v>día</v>
          </cell>
          <cell r="E66" t="str">
            <v>Técnico y/o profesionale HSEQ para obra</v>
          </cell>
          <cell r="F66">
            <v>107300</v>
          </cell>
        </row>
        <row r="67">
          <cell r="C67" t="str">
            <v>A0090010</v>
          </cell>
          <cell r="D67" t="str">
            <v>día</v>
          </cell>
          <cell r="E67" t="str">
            <v>Topógrafo</v>
          </cell>
          <cell r="F67">
            <v>171679.99999999997</v>
          </cell>
        </row>
        <row r="68">
          <cell r="C68" t="str">
            <v>A0100181</v>
          </cell>
          <cell r="D68" t="str">
            <v>día</v>
          </cell>
          <cell r="E68" t="str">
            <v>Calculista</v>
          </cell>
          <cell r="F68">
            <v>357666.66666666663</v>
          </cell>
        </row>
        <row r="69">
          <cell r="C69" t="str">
            <v>A0100170</v>
          </cell>
          <cell r="D69" t="str">
            <v>día</v>
          </cell>
          <cell r="E69" t="str">
            <v>Dibujante</v>
          </cell>
          <cell r="F69">
            <v>107300</v>
          </cell>
        </row>
        <row r="70">
          <cell r="C70" t="str">
            <v>A0100182</v>
          </cell>
          <cell r="D70" t="str">
            <v>día</v>
          </cell>
          <cell r="E70" t="str">
            <v>Dibujante 2</v>
          </cell>
          <cell r="F70">
            <v>107300</v>
          </cell>
        </row>
        <row r="71">
          <cell r="C71" t="str">
            <v>A0100270</v>
          </cell>
          <cell r="D71" t="str">
            <v>día</v>
          </cell>
          <cell r="E71" t="str">
            <v xml:space="preserve">Técnico agricola, técnico en botánica y/o jardinero </v>
          </cell>
          <cell r="F71">
            <v>71533.333333333328</v>
          </cell>
        </row>
        <row r="72">
          <cell r="C72" t="str">
            <v>A0100070</v>
          </cell>
          <cell r="D72" t="str">
            <v>día</v>
          </cell>
          <cell r="E72" t="str">
            <v>Ingeniero de montaje y prueba</v>
          </cell>
          <cell r="F72">
            <v>555098.66666666663</v>
          </cell>
        </row>
        <row r="73">
          <cell r="C73" t="str">
            <v>A0100069</v>
          </cell>
          <cell r="D73" t="str">
            <v>día</v>
          </cell>
          <cell r="E73" t="str">
            <v>Ingeniero de Montaje y Prueba Pilote 1</v>
          </cell>
          <cell r="F73">
            <v>545084</v>
          </cell>
        </row>
        <row r="74">
          <cell r="C74" t="str">
            <v>A0100082</v>
          </cell>
          <cell r="D74" t="str">
            <v>día</v>
          </cell>
          <cell r="E74" t="str">
            <v>Ingeniero Especialista prueba de  integridad</v>
          </cell>
          <cell r="F74">
            <v>468543.33333333331</v>
          </cell>
        </row>
        <row r="75">
          <cell r="C75" t="str">
            <v>A0100071</v>
          </cell>
          <cell r="D75" t="str">
            <v>día</v>
          </cell>
          <cell r="E75" t="str">
            <v xml:space="preserve">Ingeniero Geotecnista </v>
          </cell>
          <cell r="F75">
            <v>468543.33333333331</v>
          </cell>
        </row>
        <row r="76">
          <cell r="C76" t="str">
            <v>A0100020</v>
          </cell>
          <cell r="D76" t="str">
            <v>día</v>
          </cell>
          <cell r="E76" t="str">
            <v>Ingeniero supervisor</v>
          </cell>
          <cell r="F76">
            <v>422046.66666666669</v>
          </cell>
        </row>
        <row r="77">
          <cell r="C77" t="str">
            <v>A0100080</v>
          </cell>
          <cell r="D77" t="str">
            <v>día</v>
          </cell>
          <cell r="E77" t="str">
            <v>Ingeniero supervisor y director de prueba</v>
          </cell>
          <cell r="F77">
            <v>650953.33333333326</v>
          </cell>
        </row>
        <row r="78">
          <cell r="C78" t="str">
            <v>A0100081</v>
          </cell>
          <cell r="D78" t="str">
            <v>día</v>
          </cell>
          <cell r="E78" t="str">
            <v>Ingeniero Supervisor y Director de Prueba Pilote</v>
          </cell>
          <cell r="F78">
            <v>650953.33333333326</v>
          </cell>
        </row>
        <row r="79">
          <cell r="C79" t="str">
            <v>A0100230</v>
          </cell>
          <cell r="D79" t="str">
            <v>día</v>
          </cell>
          <cell r="E79" t="str">
            <v xml:space="preserve">Inspector de fabricacion montaje y pintura </v>
          </cell>
          <cell r="F79">
            <v>157373.33333333334</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ow r="10">
          <cell r="H10" t="str">
            <v>2023 - 2 D/EMBRE 2023</v>
          </cell>
        </row>
      </sheetData>
      <sheetData sheetId="376"/>
      <sheetData sheetId="377">
        <row r="10">
          <cell r="H10" t="str">
            <v>2023 - 2 D/EMBRE 2023</v>
          </cell>
        </row>
      </sheetData>
      <sheetData sheetId="378"/>
      <sheetData sheetId="379"/>
      <sheetData sheetId="380"/>
      <sheetData sheetId="381">
        <row r="10">
          <cell r="H10" t="str">
            <v>2023 - 2 D/EMBRE 2023</v>
          </cell>
        </row>
      </sheetData>
      <sheetData sheetId="382"/>
      <sheetData sheetId="383"/>
      <sheetData sheetId="384"/>
      <sheetData sheetId="385"/>
      <sheetData sheetId="386"/>
      <sheetData sheetId="387"/>
      <sheetData sheetId="388"/>
      <sheetData sheetId="389"/>
      <sheetData sheetId="390"/>
      <sheetData sheetId="391"/>
      <sheetData sheetId="392"/>
      <sheetData sheetId="393">
        <row r="60">
          <cell r="J60" t="str">
            <v>m3</v>
          </cell>
          <cell r="K60">
            <v>3.3399999999999999E-2</v>
          </cell>
        </row>
      </sheetData>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8.xml"/><Relationship Id="rId1" Type="http://schemas.openxmlformats.org/officeDocument/2006/relationships/printerSettings" Target="../printerSettings/printerSettings6.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499984740745262"/>
  </sheetPr>
  <dimension ref="A1:J334"/>
  <sheetViews>
    <sheetView zoomScaleNormal="100" workbookViewId="0">
      <pane xSplit="2" ySplit="2" topLeftCell="C315" activePane="bottomRight" state="frozen"/>
      <selection activeCell="D20" sqref="D20"/>
      <selection pane="topRight" activeCell="D20" sqref="D20"/>
      <selection pane="bottomLeft" activeCell="D20" sqref="D20"/>
      <selection pane="bottomRight" activeCell="B320" sqref="B320"/>
    </sheetView>
  </sheetViews>
  <sheetFormatPr baseColWidth="10" defaultColWidth="11.42578125" defaultRowHeight="52.5"/>
  <cols>
    <col min="1" max="1" width="16.7109375" style="173" customWidth="1"/>
    <col min="2" max="2" width="108.28515625" style="174" customWidth="1"/>
    <col min="3" max="3" width="15.42578125" style="175" customWidth="1"/>
    <col min="4" max="4" width="23.5703125" style="176" customWidth="1"/>
    <col min="5" max="5" width="30" style="145" customWidth="1"/>
    <col min="6" max="7" width="11.42578125" style="146" customWidth="1"/>
    <col min="8" max="8" width="1.28515625" style="146" customWidth="1"/>
    <col min="9" max="9" width="11.42578125" style="146"/>
    <col min="10" max="10" width="34.42578125" style="146" customWidth="1"/>
    <col min="11" max="16384" width="11.42578125" style="146"/>
  </cols>
  <sheetData>
    <row r="1" spans="1:10" ht="96" customHeight="1" thickTop="1" thickBot="1">
      <c r="A1" s="723" t="s">
        <v>170</v>
      </c>
      <c r="B1" s="724"/>
      <c r="C1" s="724"/>
      <c r="D1" s="725"/>
    </row>
    <row r="2" spans="1:10" ht="56.25" customHeight="1" thickTop="1" thickBot="1">
      <c r="A2" s="147" t="s">
        <v>110</v>
      </c>
      <c r="B2" s="148" t="s">
        <v>171</v>
      </c>
      <c r="C2" s="148" t="s">
        <v>172</v>
      </c>
      <c r="D2" s="149" t="s">
        <v>173</v>
      </c>
    </row>
    <row r="3" spans="1:10" ht="54" thickTop="1" thickBot="1">
      <c r="A3" s="150" t="s">
        <v>174</v>
      </c>
      <c r="B3" s="151" t="s">
        <v>175</v>
      </c>
      <c r="C3" s="152" t="s">
        <v>178</v>
      </c>
      <c r="D3" s="153">
        <v>3028765.7506278614</v>
      </c>
      <c r="G3" s="146" t="s">
        <v>134</v>
      </c>
      <c r="J3" s="154"/>
    </row>
    <row r="4" spans="1:10" ht="54" thickTop="1" thickBot="1">
      <c r="A4" s="155" t="s">
        <v>176</v>
      </c>
      <c r="B4" s="156" t="s">
        <v>177</v>
      </c>
      <c r="C4" s="152" t="s">
        <v>178</v>
      </c>
      <c r="D4" s="153">
        <v>213795.16602845403</v>
      </c>
      <c r="J4" s="154"/>
    </row>
    <row r="5" spans="1:10" ht="54" thickTop="1" thickBot="1">
      <c r="A5" s="155" t="s">
        <v>179</v>
      </c>
      <c r="B5" s="156" t="s">
        <v>180</v>
      </c>
      <c r="C5" s="157" t="s">
        <v>181</v>
      </c>
      <c r="D5" s="153">
        <v>154292.07398068966</v>
      </c>
    </row>
    <row r="6" spans="1:10" ht="54" thickTop="1" thickBot="1">
      <c r="A6" s="155" t="s">
        <v>182</v>
      </c>
      <c r="B6" s="156" t="s">
        <v>183</v>
      </c>
      <c r="C6" s="157" t="s">
        <v>181</v>
      </c>
      <c r="D6" s="153">
        <v>157236.4271932189</v>
      </c>
    </row>
    <row r="7" spans="1:10" ht="70.5" customHeight="1" thickTop="1" thickBot="1">
      <c r="A7" s="155" t="s">
        <v>184</v>
      </c>
      <c r="B7" s="156" t="s">
        <v>185</v>
      </c>
      <c r="C7" s="157" t="s">
        <v>181</v>
      </c>
      <c r="D7" s="153">
        <v>36834.5161771852</v>
      </c>
    </row>
    <row r="8" spans="1:10" ht="54" thickTop="1" thickBot="1">
      <c r="A8" s="155" t="s">
        <v>186</v>
      </c>
      <c r="B8" s="156" t="s">
        <v>187</v>
      </c>
      <c r="C8" s="157" t="s">
        <v>181</v>
      </c>
      <c r="D8" s="158">
        <v>53022.81816471809</v>
      </c>
    </row>
    <row r="9" spans="1:10" ht="54" thickTop="1" thickBot="1">
      <c r="A9" s="155" t="s">
        <v>188</v>
      </c>
      <c r="B9" s="156" t="s">
        <v>180</v>
      </c>
      <c r="C9" s="157" t="s">
        <v>52</v>
      </c>
      <c r="D9" s="158">
        <v>154292.07398068966</v>
      </c>
    </row>
    <row r="10" spans="1:10" ht="54" thickTop="1" thickBot="1">
      <c r="A10" s="155" t="s">
        <v>189</v>
      </c>
      <c r="B10" s="156" t="s">
        <v>183</v>
      </c>
      <c r="C10" s="157" t="s">
        <v>52</v>
      </c>
      <c r="D10" s="158">
        <v>157236.4271932189</v>
      </c>
    </row>
    <row r="11" spans="1:10" ht="54" thickTop="1" thickBot="1">
      <c r="A11" s="155" t="s">
        <v>169</v>
      </c>
      <c r="B11" s="156" t="s">
        <v>183</v>
      </c>
      <c r="C11" s="157" t="s">
        <v>190</v>
      </c>
      <c r="D11" s="158">
        <v>154521.37460305999</v>
      </c>
    </row>
    <row r="12" spans="1:10" ht="54" thickTop="1" thickBot="1">
      <c r="A12" s="155" t="s">
        <v>191</v>
      </c>
      <c r="B12" s="156" t="s">
        <v>192</v>
      </c>
      <c r="C12" s="157" t="s">
        <v>193</v>
      </c>
      <c r="D12" s="158">
        <v>15486.695373855533</v>
      </c>
    </row>
    <row r="13" spans="1:10" ht="54" thickTop="1" thickBot="1">
      <c r="A13" s="155" t="s">
        <v>194</v>
      </c>
      <c r="B13" s="156" t="s">
        <v>195</v>
      </c>
      <c r="C13" s="157" t="s">
        <v>193</v>
      </c>
      <c r="D13" s="158">
        <v>15235.190676885835</v>
      </c>
    </row>
    <row r="14" spans="1:10" ht="54" thickTop="1" thickBot="1">
      <c r="A14" s="155" t="s">
        <v>196</v>
      </c>
      <c r="B14" s="156" t="s">
        <v>197</v>
      </c>
      <c r="C14" s="157" t="s">
        <v>198</v>
      </c>
      <c r="D14" s="158">
        <v>5712.8015267090213</v>
      </c>
    </row>
    <row r="15" spans="1:10" ht="54" thickTop="1" thickBot="1">
      <c r="A15" s="155" t="s">
        <v>199</v>
      </c>
      <c r="B15" s="156" t="s">
        <v>200</v>
      </c>
      <c r="C15" s="157" t="s">
        <v>201</v>
      </c>
      <c r="D15" s="158">
        <v>1939.118412125114</v>
      </c>
    </row>
    <row r="16" spans="1:10" ht="54" thickTop="1" thickBot="1">
      <c r="A16" s="155" t="s">
        <v>202</v>
      </c>
      <c r="B16" s="156" t="s">
        <v>203</v>
      </c>
      <c r="C16" s="157" t="s">
        <v>52</v>
      </c>
      <c r="D16" s="158">
        <v>104247.53993597845</v>
      </c>
    </row>
    <row r="17" spans="1:4" ht="64.5" thickTop="1" thickBot="1">
      <c r="A17" s="155" t="s">
        <v>204</v>
      </c>
      <c r="B17" s="156" t="s">
        <v>205</v>
      </c>
      <c r="C17" s="157" t="s">
        <v>52</v>
      </c>
      <c r="D17" s="158">
        <v>95880.211536998977</v>
      </c>
    </row>
    <row r="18" spans="1:4" ht="54" thickTop="1" thickBot="1">
      <c r="A18" s="155" t="s">
        <v>206</v>
      </c>
      <c r="B18" s="156" t="s">
        <v>207</v>
      </c>
      <c r="C18" s="157" t="s">
        <v>198</v>
      </c>
      <c r="D18" s="158">
        <v>40560.01332829766</v>
      </c>
    </row>
    <row r="19" spans="1:4" ht="54" thickTop="1" thickBot="1">
      <c r="A19" s="155" t="s">
        <v>208</v>
      </c>
      <c r="B19" s="156" t="s">
        <v>209</v>
      </c>
      <c r="C19" s="157" t="s">
        <v>198</v>
      </c>
      <c r="D19" s="158">
        <v>49395.332528102699</v>
      </c>
    </row>
    <row r="20" spans="1:4" ht="54" thickTop="1" thickBot="1">
      <c r="A20" s="155" t="s">
        <v>210</v>
      </c>
      <c r="B20" s="156" t="s">
        <v>211</v>
      </c>
      <c r="C20" s="157" t="s">
        <v>198</v>
      </c>
      <c r="D20" s="158">
        <v>1837.1346778546663</v>
      </c>
    </row>
    <row r="21" spans="1:4" ht="54" thickTop="1" thickBot="1">
      <c r="A21" s="155" t="s">
        <v>212</v>
      </c>
      <c r="B21" s="156" t="s">
        <v>213</v>
      </c>
      <c r="C21" s="157" t="s">
        <v>52</v>
      </c>
      <c r="D21" s="158">
        <v>86790.814811678618</v>
      </c>
    </row>
    <row r="22" spans="1:4" ht="54" thickTop="1" thickBot="1">
      <c r="A22" s="155" t="s">
        <v>214</v>
      </c>
      <c r="B22" s="156" t="s">
        <v>215</v>
      </c>
      <c r="C22" s="157" t="s">
        <v>52</v>
      </c>
      <c r="D22" s="158">
        <v>86790.814811678618</v>
      </c>
    </row>
    <row r="23" spans="1:4" ht="54" thickTop="1" thickBot="1">
      <c r="A23" s="155" t="s">
        <v>216</v>
      </c>
      <c r="B23" s="156" t="s">
        <v>217</v>
      </c>
      <c r="C23" s="157" t="s">
        <v>198</v>
      </c>
      <c r="D23" s="158">
        <v>44010.988575565018</v>
      </c>
    </row>
    <row r="24" spans="1:4" ht="54" thickTop="1" thickBot="1">
      <c r="A24" s="155" t="s">
        <v>218</v>
      </c>
      <c r="B24" s="156" t="s">
        <v>219</v>
      </c>
      <c r="C24" s="157" t="s">
        <v>198</v>
      </c>
      <c r="D24" s="158">
        <v>11869.639449106115</v>
      </c>
    </row>
    <row r="25" spans="1:4" ht="54" thickTop="1" thickBot="1">
      <c r="A25" s="155" t="s">
        <v>220</v>
      </c>
      <c r="B25" s="156" t="s">
        <v>221</v>
      </c>
      <c r="C25" s="157" t="s">
        <v>198</v>
      </c>
      <c r="D25" s="158">
        <v>6536.0007184400147</v>
      </c>
    </row>
    <row r="26" spans="1:4" ht="54" thickTop="1" thickBot="1">
      <c r="A26" s="155" t="s">
        <v>222</v>
      </c>
      <c r="B26" s="156" t="s">
        <v>223</v>
      </c>
      <c r="C26" s="157" t="s">
        <v>52</v>
      </c>
      <c r="D26" s="158">
        <v>672454.17085502506</v>
      </c>
    </row>
    <row r="27" spans="1:4" ht="54" thickTop="1" thickBot="1">
      <c r="A27" s="155" t="s">
        <v>224</v>
      </c>
      <c r="B27" s="156" t="s">
        <v>225</v>
      </c>
      <c r="C27" s="157" t="s">
        <v>52</v>
      </c>
      <c r="D27" s="158">
        <v>826285.3719021146</v>
      </c>
    </row>
    <row r="28" spans="1:4" ht="54" thickTop="1" thickBot="1">
      <c r="A28" s="155" t="s">
        <v>226</v>
      </c>
      <c r="B28" s="156" t="s">
        <v>227</v>
      </c>
      <c r="C28" s="157" t="s">
        <v>52</v>
      </c>
      <c r="D28" s="158">
        <v>936164.80122146418</v>
      </c>
    </row>
    <row r="29" spans="1:4" ht="54" thickTop="1" thickBot="1">
      <c r="A29" s="155" t="s">
        <v>228</v>
      </c>
      <c r="B29" s="156" t="s">
        <v>229</v>
      </c>
      <c r="C29" s="157" t="s">
        <v>52</v>
      </c>
      <c r="D29" s="158">
        <v>462658.37858382385</v>
      </c>
    </row>
    <row r="30" spans="1:4" ht="54" thickTop="1" thickBot="1">
      <c r="A30" s="155" t="s">
        <v>230</v>
      </c>
      <c r="B30" s="156" t="s">
        <v>231</v>
      </c>
      <c r="C30" s="157" t="s">
        <v>52</v>
      </c>
      <c r="D30" s="158">
        <v>534345.59168112779</v>
      </c>
    </row>
    <row r="31" spans="1:4" ht="54" thickTop="1" thickBot="1">
      <c r="A31" s="155" t="s">
        <v>232</v>
      </c>
      <c r="B31" s="156" t="s">
        <v>233</v>
      </c>
      <c r="C31" s="157" t="s">
        <v>52</v>
      </c>
      <c r="D31" s="158">
        <v>579964.72728850297</v>
      </c>
    </row>
    <row r="32" spans="1:4" ht="54" thickTop="1" thickBot="1">
      <c r="A32" s="155" t="s">
        <v>234</v>
      </c>
      <c r="B32" s="156" t="s">
        <v>235</v>
      </c>
      <c r="C32" s="157" t="s">
        <v>52</v>
      </c>
      <c r="D32" s="158">
        <v>172094.68704667778</v>
      </c>
    </row>
    <row r="33" spans="1:4" ht="54" thickTop="1" thickBot="1">
      <c r="A33" s="155" t="s">
        <v>236</v>
      </c>
      <c r="B33" s="156" t="s">
        <v>237</v>
      </c>
      <c r="C33" s="157" t="s">
        <v>52</v>
      </c>
      <c r="D33" s="158">
        <v>268583.96876084583</v>
      </c>
    </row>
    <row r="34" spans="1:4" ht="54" thickTop="1" thickBot="1">
      <c r="A34" s="155" t="s">
        <v>238</v>
      </c>
      <c r="B34" s="156" t="s">
        <v>239</v>
      </c>
      <c r="C34" s="157" t="s">
        <v>52</v>
      </c>
      <c r="D34" s="158">
        <v>284320.56001156889</v>
      </c>
    </row>
    <row r="35" spans="1:4" ht="54" thickTop="1" thickBot="1">
      <c r="A35" s="155" t="s">
        <v>240</v>
      </c>
      <c r="B35" s="156" t="s">
        <v>241</v>
      </c>
      <c r="C35" s="157" t="s">
        <v>52</v>
      </c>
      <c r="D35" s="158">
        <v>137204.79028500835</v>
      </c>
    </row>
    <row r="36" spans="1:4" ht="54" thickTop="1" thickBot="1">
      <c r="A36" s="155" t="s">
        <v>242</v>
      </c>
      <c r="B36" s="156" t="s">
        <v>243</v>
      </c>
      <c r="C36" s="157" t="s">
        <v>52</v>
      </c>
      <c r="D36" s="158">
        <v>204207.00455334244</v>
      </c>
    </row>
    <row r="37" spans="1:4" ht="54" thickTop="1" thickBot="1">
      <c r="A37" s="155" t="s">
        <v>244</v>
      </c>
      <c r="B37" s="159" t="s">
        <v>245</v>
      </c>
      <c r="C37" s="157" t="s">
        <v>52</v>
      </c>
      <c r="D37" s="158">
        <v>212381.85715112064</v>
      </c>
    </row>
    <row r="38" spans="1:4" ht="54" thickTop="1" thickBot="1">
      <c r="A38" s="155" t="s">
        <v>33</v>
      </c>
      <c r="B38" s="156" t="s">
        <v>34</v>
      </c>
      <c r="C38" s="157" t="s">
        <v>190</v>
      </c>
      <c r="D38" s="158">
        <v>11041.240695460994</v>
      </c>
    </row>
    <row r="39" spans="1:4" ht="54" thickTop="1" thickBot="1">
      <c r="A39" s="155" t="s">
        <v>246</v>
      </c>
      <c r="B39" s="156" t="s">
        <v>247</v>
      </c>
      <c r="C39" s="157" t="s">
        <v>190</v>
      </c>
      <c r="D39" s="158">
        <v>3638.1740287943276</v>
      </c>
    </row>
    <row r="40" spans="1:4" ht="54" thickTop="1" thickBot="1">
      <c r="A40" s="155" t="s">
        <v>248</v>
      </c>
      <c r="B40" s="156" t="s">
        <v>249</v>
      </c>
      <c r="C40" s="157" t="s">
        <v>190</v>
      </c>
      <c r="D40" s="158">
        <v>520946.67247780727</v>
      </c>
    </row>
    <row r="41" spans="1:4" ht="54" thickTop="1" thickBot="1">
      <c r="A41" s="155" t="s">
        <v>250</v>
      </c>
      <c r="B41" s="156" t="s">
        <v>251</v>
      </c>
      <c r="C41" s="157" t="s">
        <v>190</v>
      </c>
      <c r="D41" s="158">
        <v>11041.240695460994</v>
      </c>
    </row>
    <row r="42" spans="1:4" ht="54" thickTop="1" thickBot="1">
      <c r="A42" s="155" t="s">
        <v>252</v>
      </c>
      <c r="B42" s="156" t="s">
        <v>253</v>
      </c>
      <c r="C42" s="157" t="s">
        <v>190</v>
      </c>
      <c r="D42" s="158">
        <v>513543.60581114056</v>
      </c>
    </row>
    <row r="43" spans="1:4" ht="54" thickTop="1" thickBot="1">
      <c r="A43" s="155" t="s">
        <v>254</v>
      </c>
      <c r="B43" s="156" t="s">
        <v>255</v>
      </c>
      <c r="C43" s="157" t="s">
        <v>190</v>
      </c>
      <c r="D43" s="158">
        <v>3638.1740287943276</v>
      </c>
    </row>
    <row r="44" spans="1:4" ht="54" thickTop="1" thickBot="1">
      <c r="A44" s="155" t="s">
        <v>9</v>
      </c>
      <c r="B44" s="156" t="s">
        <v>156</v>
      </c>
      <c r="C44" s="157" t="s">
        <v>190</v>
      </c>
      <c r="D44" s="158">
        <v>20759.803613144213</v>
      </c>
    </row>
    <row r="45" spans="1:4" ht="54" thickTop="1" thickBot="1">
      <c r="A45" s="155" t="s">
        <v>256</v>
      </c>
      <c r="B45" s="156" t="s">
        <v>257</v>
      </c>
      <c r="C45" s="157" t="s">
        <v>190</v>
      </c>
      <c r="D45" s="158">
        <v>12785.37304578986</v>
      </c>
    </row>
    <row r="46" spans="1:4" ht="54" thickTop="1" thickBot="1">
      <c r="A46" s="155" t="s">
        <v>258</v>
      </c>
      <c r="B46" s="156" t="s">
        <v>259</v>
      </c>
      <c r="C46" s="157" t="s">
        <v>190</v>
      </c>
      <c r="D46" s="158">
        <v>9744.027418348438</v>
      </c>
    </row>
    <row r="47" spans="1:4" ht="54" thickTop="1" thickBot="1">
      <c r="A47" s="155" t="s">
        <v>260</v>
      </c>
      <c r="B47" s="156" t="s">
        <v>261</v>
      </c>
      <c r="C47" s="157" t="s">
        <v>190</v>
      </c>
      <c r="D47" s="158">
        <v>5672.3190850151041</v>
      </c>
    </row>
    <row r="48" spans="1:4" ht="64.5" thickTop="1" thickBot="1">
      <c r="A48" s="155" t="s">
        <v>262</v>
      </c>
      <c r="B48" s="156" t="s">
        <v>263</v>
      </c>
      <c r="C48" s="157" t="s">
        <v>193</v>
      </c>
      <c r="D48" s="158">
        <v>7592.7611488136208</v>
      </c>
    </row>
    <row r="49" spans="1:4" ht="54" thickTop="1" thickBot="1">
      <c r="A49" s="155" t="s">
        <v>264</v>
      </c>
      <c r="B49" s="156" t="s">
        <v>265</v>
      </c>
      <c r="C49" s="157" t="s">
        <v>193</v>
      </c>
      <c r="D49" s="158">
        <v>16173.717948813617</v>
      </c>
    </row>
    <row r="50" spans="1:4" ht="54" thickTop="1" thickBot="1">
      <c r="A50" s="155" t="s">
        <v>266</v>
      </c>
      <c r="B50" s="156" t="s">
        <v>267</v>
      </c>
      <c r="C50" s="157" t="s">
        <v>190</v>
      </c>
      <c r="D50" s="158">
        <v>52571</v>
      </c>
    </row>
    <row r="51" spans="1:4" ht="64.5" thickTop="1" thickBot="1">
      <c r="A51" s="155" t="s">
        <v>268</v>
      </c>
      <c r="B51" s="156" t="s">
        <v>269</v>
      </c>
      <c r="C51" s="157" t="s">
        <v>190</v>
      </c>
      <c r="D51" s="158">
        <v>50015.347839332448</v>
      </c>
    </row>
    <row r="52" spans="1:4" ht="54" thickTop="1" thickBot="1">
      <c r="A52" s="155" t="s">
        <v>270</v>
      </c>
      <c r="B52" s="156" t="s">
        <v>271</v>
      </c>
      <c r="C52" s="157" t="s">
        <v>190</v>
      </c>
      <c r="D52" s="158">
        <v>47385.828400790779</v>
      </c>
    </row>
    <row r="53" spans="1:4" ht="54" thickTop="1" thickBot="1">
      <c r="A53" s="160" t="s">
        <v>272</v>
      </c>
      <c r="B53" s="161" t="s">
        <v>273</v>
      </c>
      <c r="C53" s="157" t="s">
        <v>193</v>
      </c>
      <c r="D53" s="158">
        <v>2730.1015689018859</v>
      </c>
    </row>
    <row r="54" spans="1:4" ht="54" thickTop="1" thickBot="1">
      <c r="A54" s="160" t="s">
        <v>274</v>
      </c>
      <c r="B54" s="161" t="s">
        <v>275</v>
      </c>
      <c r="C54" s="157" t="s">
        <v>193</v>
      </c>
      <c r="D54" s="158">
        <v>7127.6445488136205</v>
      </c>
    </row>
    <row r="55" spans="1:4" ht="54" thickTop="1" thickBot="1">
      <c r="A55" s="160" t="s">
        <v>276</v>
      </c>
      <c r="B55" s="161" t="s">
        <v>277</v>
      </c>
      <c r="C55" s="157" t="s">
        <v>193</v>
      </c>
      <c r="D55" s="158">
        <v>7513.9915488136212</v>
      </c>
    </row>
    <row r="56" spans="1:4" ht="54" thickTop="1" thickBot="1">
      <c r="A56" s="160" t="s">
        <v>278</v>
      </c>
      <c r="B56" s="161" t="s">
        <v>279</v>
      </c>
      <c r="C56" s="157" t="s">
        <v>193</v>
      </c>
      <c r="D56" s="158">
        <v>36023.360748813626</v>
      </c>
    </row>
    <row r="57" spans="1:4" ht="54" thickTop="1" thickBot="1">
      <c r="A57" s="160" t="s">
        <v>280</v>
      </c>
      <c r="B57" s="161" t="s">
        <v>281</v>
      </c>
      <c r="C57" s="157" t="s">
        <v>193</v>
      </c>
      <c r="D57" s="158">
        <v>23817.084502146954</v>
      </c>
    </row>
    <row r="58" spans="1:4" ht="54" thickTop="1" thickBot="1">
      <c r="A58" s="160" t="s">
        <v>282</v>
      </c>
      <c r="B58" s="161" t="s">
        <v>283</v>
      </c>
      <c r="C58" s="157" t="s">
        <v>193</v>
      </c>
      <c r="D58" s="158">
        <v>1016.1634750433833</v>
      </c>
    </row>
    <row r="59" spans="1:4" ht="54" thickTop="1" thickBot="1">
      <c r="A59" s="160" t="s">
        <v>284</v>
      </c>
      <c r="B59" s="161" t="s">
        <v>285</v>
      </c>
      <c r="C59" s="157" t="s">
        <v>190</v>
      </c>
      <c r="D59" s="158">
        <v>50381.429287693318</v>
      </c>
    </row>
    <row r="60" spans="1:4" ht="54" thickTop="1" thickBot="1">
      <c r="A60" s="160" t="s">
        <v>286</v>
      </c>
      <c r="B60" s="161" t="s">
        <v>287</v>
      </c>
      <c r="C60" s="157" t="s">
        <v>190</v>
      </c>
      <c r="D60" s="158">
        <v>14103.104203248875</v>
      </c>
    </row>
    <row r="61" spans="1:4" ht="54" thickTop="1" thickBot="1">
      <c r="A61" s="160" t="s">
        <v>288</v>
      </c>
      <c r="B61" s="161" t="s">
        <v>289</v>
      </c>
      <c r="C61" s="157" t="s">
        <v>290</v>
      </c>
      <c r="D61" s="158">
        <v>453.47906355555563</v>
      </c>
    </row>
    <row r="62" spans="1:4" ht="54" thickTop="1" thickBot="1">
      <c r="A62" s="160" t="s">
        <v>291</v>
      </c>
      <c r="B62" s="161" t="s">
        <v>292</v>
      </c>
      <c r="C62" s="157" t="s">
        <v>190</v>
      </c>
      <c r="D62" s="158">
        <v>412631.10420324886</v>
      </c>
    </row>
    <row r="63" spans="1:4" ht="54" thickTop="1" thickBot="1">
      <c r="A63" s="160" t="s">
        <v>293</v>
      </c>
      <c r="B63" s="161" t="s">
        <v>294</v>
      </c>
      <c r="C63" s="157" t="s">
        <v>190</v>
      </c>
      <c r="D63" s="158">
        <v>14103.104203248875</v>
      </c>
    </row>
    <row r="64" spans="1:4" ht="54" thickTop="1" thickBot="1">
      <c r="A64" s="160" t="s">
        <v>295</v>
      </c>
      <c r="B64" s="161" t="s">
        <v>296</v>
      </c>
      <c r="C64" s="162" t="s">
        <v>290</v>
      </c>
      <c r="D64" s="158">
        <v>4981.6000000000004</v>
      </c>
    </row>
    <row r="65" spans="1:4" ht="54" thickTop="1" thickBot="1">
      <c r="A65" s="160" t="s">
        <v>297</v>
      </c>
      <c r="B65" s="161" t="s">
        <v>298</v>
      </c>
      <c r="C65" s="157" t="s">
        <v>193</v>
      </c>
      <c r="D65" s="158">
        <v>909.00638748431902</v>
      </c>
    </row>
    <row r="66" spans="1:4" ht="54" thickTop="1" thickBot="1">
      <c r="A66" s="160" t="s">
        <v>299</v>
      </c>
      <c r="B66" s="161" t="s">
        <v>300</v>
      </c>
      <c r="C66" s="157" t="s">
        <v>190</v>
      </c>
      <c r="D66" s="158">
        <v>30441.741926600978</v>
      </c>
    </row>
    <row r="67" spans="1:4" ht="54" thickTop="1" thickBot="1">
      <c r="A67" s="160" t="s">
        <v>301</v>
      </c>
      <c r="B67" s="161" t="s">
        <v>302</v>
      </c>
      <c r="C67" s="157" t="s">
        <v>201</v>
      </c>
      <c r="D67" s="158">
        <v>5682.7333333333327</v>
      </c>
    </row>
    <row r="68" spans="1:4" ht="54" thickTop="1" thickBot="1">
      <c r="A68" s="160" t="s">
        <v>303</v>
      </c>
      <c r="B68" s="161" t="s">
        <v>304</v>
      </c>
      <c r="C68" s="157" t="s">
        <v>201</v>
      </c>
      <c r="D68" s="158">
        <v>5581.333333333333</v>
      </c>
    </row>
    <row r="69" spans="1:4" ht="54" thickTop="1" thickBot="1">
      <c r="A69" s="160" t="s">
        <v>305</v>
      </c>
      <c r="B69" s="161" t="s">
        <v>306</v>
      </c>
      <c r="C69" s="157" t="s">
        <v>307</v>
      </c>
      <c r="D69" s="158">
        <v>2065.6133333333332</v>
      </c>
    </row>
    <row r="70" spans="1:4" ht="54" thickTop="1" thickBot="1">
      <c r="A70" s="160" t="s">
        <v>308</v>
      </c>
      <c r="B70" s="161" t="s">
        <v>309</v>
      </c>
      <c r="C70" s="157" t="s">
        <v>190</v>
      </c>
      <c r="D70" s="163">
        <v>30488.949749790918</v>
      </c>
    </row>
    <row r="71" spans="1:4" ht="54" thickTop="1" thickBot="1">
      <c r="A71" s="160" t="s">
        <v>310</v>
      </c>
      <c r="B71" s="161" t="s">
        <v>311</v>
      </c>
      <c r="C71" s="157" t="s">
        <v>190</v>
      </c>
      <c r="D71" s="163">
        <v>46575.10040829092</v>
      </c>
    </row>
    <row r="72" spans="1:4" ht="54" thickTop="1" thickBot="1">
      <c r="A72" s="160" t="s">
        <v>312</v>
      </c>
      <c r="B72" s="161" t="s">
        <v>313</v>
      </c>
      <c r="C72" s="157" t="s">
        <v>190</v>
      </c>
      <c r="D72" s="163">
        <v>48265.10040829092</v>
      </c>
    </row>
    <row r="73" spans="1:4" ht="54" thickTop="1" thickBot="1">
      <c r="A73" s="160" t="s">
        <v>314</v>
      </c>
      <c r="B73" s="161" t="s">
        <v>315</v>
      </c>
      <c r="C73" s="157" t="s">
        <v>190</v>
      </c>
      <c r="D73" s="163">
        <v>48265.10040829092</v>
      </c>
    </row>
    <row r="74" spans="1:4" ht="54" thickTop="1" thickBot="1">
      <c r="A74" s="160" t="s">
        <v>316</v>
      </c>
      <c r="B74" s="161" t="s">
        <v>317</v>
      </c>
      <c r="C74" s="157" t="s">
        <v>190</v>
      </c>
      <c r="D74" s="163">
        <v>63193.203165007501</v>
      </c>
    </row>
    <row r="75" spans="1:4" ht="54" thickTop="1" thickBot="1">
      <c r="A75" s="160" t="s">
        <v>318</v>
      </c>
      <c r="B75" s="161" t="s">
        <v>319</v>
      </c>
      <c r="C75" s="157" t="s">
        <v>190</v>
      </c>
      <c r="D75" s="163">
        <v>64883.203165007508</v>
      </c>
    </row>
    <row r="76" spans="1:4" ht="54" thickTop="1" thickBot="1">
      <c r="A76" s="160" t="s">
        <v>320</v>
      </c>
      <c r="B76" s="161" t="s">
        <v>321</v>
      </c>
      <c r="C76" s="157" t="s">
        <v>190</v>
      </c>
      <c r="D76" s="163">
        <v>64883.203165007508</v>
      </c>
    </row>
    <row r="77" spans="1:4" ht="54" thickTop="1" thickBot="1">
      <c r="A77" s="160" t="s">
        <v>322</v>
      </c>
      <c r="B77" s="161" t="s">
        <v>323</v>
      </c>
      <c r="C77" s="157" t="s">
        <v>190</v>
      </c>
      <c r="D77" s="163">
        <v>57557.191092068693</v>
      </c>
    </row>
    <row r="78" spans="1:4" ht="54" thickTop="1" thickBot="1">
      <c r="A78" s="160" t="s">
        <v>324</v>
      </c>
      <c r="B78" s="161" t="s">
        <v>325</v>
      </c>
      <c r="C78" s="157" t="s">
        <v>190</v>
      </c>
      <c r="D78" s="163">
        <v>57557.191092068693</v>
      </c>
    </row>
    <row r="79" spans="1:4" ht="54" thickTop="1" thickBot="1">
      <c r="A79" s="160" t="s">
        <v>326</v>
      </c>
      <c r="B79" s="161" t="s">
        <v>327</v>
      </c>
      <c r="C79" s="157" t="s">
        <v>190</v>
      </c>
      <c r="D79" s="163">
        <v>53125.635536513131</v>
      </c>
    </row>
    <row r="80" spans="1:4" ht="54" thickTop="1" thickBot="1">
      <c r="A80" s="160" t="s">
        <v>328</v>
      </c>
      <c r="B80" s="161" t="s">
        <v>329</v>
      </c>
      <c r="C80" s="157" t="s">
        <v>190</v>
      </c>
      <c r="D80" s="163">
        <v>74175.293848785281</v>
      </c>
    </row>
    <row r="81" spans="1:4" ht="54" thickTop="1" thickBot="1">
      <c r="A81" s="160" t="s">
        <v>330</v>
      </c>
      <c r="B81" s="161" t="s">
        <v>331</v>
      </c>
      <c r="C81" s="157" t="s">
        <v>190</v>
      </c>
      <c r="D81" s="163">
        <v>69743.738293229719</v>
      </c>
    </row>
    <row r="82" spans="1:4" ht="54" thickTop="1" thickBot="1">
      <c r="A82" s="160" t="s">
        <v>332</v>
      </c>
      <c r="B82" s="161" t="s">
        <v>333</v>
      </c>
      <c r="C82" s="157" t="s">
        <v>190</v>
      </c>
      <c r="D82" s="163">
        <v>69743.738293229719</v>
      </c>
    </row>
    <row r="83" spans="1:4" ht="54" thickTop="1" thickBot="1">
      <c r="A83" s="160" t="s">
        <v>334</v>
      </c>
      <c r="B83" s="161" t="s">
        <v>335</v>
      </c>
      <c r="C83" s="157" t="s">
        <v>190</v>
      </c>
      <c r="D83" s="163">
        <v>60749.245270751198</v>
      </c>
    </row>
    <row r="84" spans="1:4" ht="54" thickTop="1" thickBot="1">
      <c r="A84" s="160" t="s">
        <v>336</v>
      </c>
      <c r="B84" s="161" t="s">
        <v>337</v>
      </c>
      <c r="C84" s="157" t="s">
        <v>190</v>
      </c>
      <c r="D84" s="163">
        <v>56488.134159640074</v>
      </c>
    </row>
    <row r="85" spans="1:4" ht="54" thickTop="1" thickBot="1">
      <c r="A85" s="160" t="s">
        <v>338</v>
      </c>
      <c r="B85" s="161" t="s">
        <v>339</v>
      </c>
      <c r="C85" s="157" t="s">
        <v>190</v>
      </c>
      <c r="D85" s="163">
        <v>56488.134159640074</v>
      </c>
    </row>
    <row r="86" spans="1:4" ht="54" thickTop="1" thickBot="1">
      <c r="A86" s="160" t="s">
        <v>340</v>
      </c>
      <c r="B86" s="161" t="s">
        <v>341</v>
      </c>
      <c r="C86" s="157" t="s">
        <v>190</v>
      </c>
      <c r="D86" s="163">
        <v>97532.36854046378</v>
      </c>
    </row>
    <row r="87" spans="1:4" ht="54" thickTop="1" thickBot="1">
      <c r="A87" s="164" t="s">
        <v>342</v>
      </c>
      <c r="B87" s="161" t="s">
        <v>343</v>
      </c>
      <c r="C87" s="157" t="s">
        <v>190</v>
      </c>
      <c r="D87" s="163">
        <v>93100.812984908203</v>
      </c>
    </row>
    <row r="88" spans="1:4" ht="54" thickTop="1" thickBot="1">
      <c r="A88" s="160" t="s">
        <v>344</v>
      </c>
      <c r="B88" s="161" t="s">
        <v>345</v>
      </c>
      <c r="C88" s="157" t="s">
        <v>190</v>
      </c>
      <c r="D88" s="163">
        <v>97532.36854046378</v>
      </c>
    </row>
    <row r="89" spans="1:4" ht="54" thickTop="1" thickBot="1">
      <c r="A89" s="160" t="s">
        <v>346</v>
      </c>
      <c r="B89" s="161" t="s">
        <v>347</v>
      </c>
      <c r="C89" s="157" t="s">
        <v>190</v>
      </c>
      <c r="D89" s="163">
        <v>93100.812984908203</v>
      </c>
    </row>
    <row r="90" spans="1:4" ht="54" thickTop="1" thickBot="1">
      <c r="A90" s="160" t="s">
        <v>348</v>
      </c>
      <c r="B90" s="161" t="s">
        <v>349</v>
      </c>
      <c r="C90" s="157" t="s">
        <v>190</v>
      </c>
      <c r="D90" s="163">
        <v>56719.252820463749</v>
      </c>
    </row>
    <row r="91" spans="1:4" ht="54" thickTop="1" thickBot="1">
      <c r="A91" s="160" t="s">
        <v>350</v>
      </c>
      <c r="B91" s="161" t="s">
        <v>351</v>
      </c>
      <c r="C91" s="157" t="s">
        <v>190</v>
      </c>
      <c r="D91" s="163">
        <v>52287.697264908194</v>
      </c>
    </row>
    <row r="92" spans="1:4" ht="54" thickTop="1" thickBot="1">
      <c r="A92" s="160" t="s">
        <v>352</v>
      </c>
      <c r="B92" s="161" t="s">
        <v>353</v>
      </c>
      <c r="C92" s="157" t="s">
        <v>190</v>
      </c>
      <c r="D92" s="163">
        <v>56719.252820463749</v>
      </c>
    </row>
    <row r="93" spans="1:4" ht="54" thickTop="1" thickBot="1">
      <c r="A93" s="160" t="s">
        <v>354</v>
      </c>
      <c r="B93" s="161" t="s">
        <v>355</v>
      </c>
      <c r="C93" s="157" t="s">
        <v>190</v>
      </c>
      <c r="D93" s="163">
        <v>52287.697264908194</v>
      </c>
    </row>
    <row r="94" spans="1:4" ht="54" thickTop="1" thickBot="1">
      <c r="A94" s="160" t="s">
        <v>356</v>
      </c>
      <c r="B94" s="161" t="s">
        <v>357</v>
      </c>
      <c r="C94" s="157" t="s">
        <v>201</v>
      </c>
      <c r="D94" s="163">
        <v>453.47906355555563</v>
      </c>
    </row>
    <row r="95" spans="1:4" ht="54" thickTop="1" thickBot="1">
      <c r="A95" s="160" t="s">
        <v>358</v>
      </c>
      <c r="B95" s="161" t="s">
        <v>359</v>
      </c>
      <c r="C95" s="157" t="s">
        <v>190</v>
      </c>
      <c r="D95" s="163">
        <v>93100.812984908203</v>
      </c>
    </row>
    <row r="96" spans="1:4" ht="54" thickTop="1" thickBot="1">
      <c r="A96" s="160" t="s">
        <v>360</v>
      </c>
      <c r="B96" s="161" t="s">
        <v>361</v>
      </c>
      <c r="C96" s="157" t="s">
        <v>190</v>
      </c>
      <c r="D96" s="163">
        <v>93100.812984908203</v>
      </c>
    </row>
    <row r="97" spans="1:4" ht="54" thickTop="1" thickBot="1">
      <c r="A97" s="160" t="s">
        <v>362</v>
      </c>
      <c r="B97" s="161" t="s">
        <v>363</v>
      </c>
      <c r="C97" s="157" t="s">
        <v>190</v>
      </c>
      <c r="D97" s="163">
        <v>52287.697264908194</v>
      </c>
    </row>
    <row r="98" spans="1:4" ht="54" thickTop="1" thickBot="1">
      <c r="A98" s="160" t="s">
        <v>364</v>
      </c>
      <c r="B98" s="161" t="s">
        <v>365</v>
      </c>
      <c r="C98" s="157" t="s">
        <v>190</v>
      </c>
      <c r="D98" s="163">
        <v>52287.697264908194</v>
      </c>
    </row>
    <row r="99" spans="1:4" ht="54" thickTop="1" thickBot="1">
      <c r="A99" s="160" t="s">
        <v>366</v>
      </c>
      <c r="B99" s="161" t="s">
        <v>367</v>
      </c>
      <c r="C99" s="157" t="s">
        <v>201</v>
      </c>
      <c r="D99" s="163">
        <v>453.47906355555563</v>
      </c>
    </row>
    <row r="100" spans="1:4" ht="54" thickTop="1" thickBot="1">
      <c r="A100" s="160" t="s">
        <v>368</v>
      </c>
      <c r="B100" s="161" t="s">
        <v>369</v>
      </c>
      <c r="C100" s="157" t="s">
        <v>201</v>
      </c>
      <c r="D100" s="163">
        <v>1734.9366666666667</v>
      </c>
    </row>
    <row r="101" spans="1:4" ht="54" thickTop="1" thickBot="1">
      <c r="A101" s="160" t="s">
        <v>370</v>
      </c>
      <c r="B101" s="161" t="s">
        <v>371</v>
      </c>
      <c r="C101" s="157" t="s">
        <v>201</v>
      </c>
      <c r="D101" s="163">
        <v>1897.4756666666665</v>
      </c>
    </row>
    <row r="102" spans="1:4" ht="54" thickTop="1" thickBot="1">
      <c r="A102" s="160" t="s">
        <v>372</v>
      </c>
      <c r="B102" s="161" t="s">
        <v>373</v>
      </c>
      <c r="C102" s="157" t="s">
        <v>290</v>
      </c>
      <c r="D102" s="163">
        <v>1759.3593333333333</v>
      </c>
    </row>
    <row r="103" spans="1:4" ht="54" thickTop="1" thickBot="1">
      <c r="A103" s="160" t="s">
        <v>374</v>
      </c>
      <c r="B103" s="161" t="s">
        <v>375</v>
      </c>
      <c r="C103" s="157" t="s">
        <v>307</v>
      </c>
      <c r="D103" s="163">
        <v>1737.7619999999999</v>
      </c>
    </row>
    <row r="104" spans="1:4" ht="54" thickTop="1" thickBot="1">
      <c r="A104" s="160" t="s">
        <v>376</v>
      </c>
      <c r="B104" s="161" t="s">
        <v>377</v>
      </c>
      <c r="C104" s="157" t="s">
        <v>307</v>
      </c>
      <c r="D104" s="163">
        <v>7861.9883333333337</v>
      </c>
    </row>
    <row r="105" spans="1:4" ht="54" thickTop="1" thickBot="1">
      <c r="A105" s="160" t="s">
        <v>378</v>
      </c>
      <c r="B105" s="161" t="s">
        <v>379</v>
      </c>
      <c r="C105" s="157" t="s">
        <v>307</v>
      </c>
      <c r="D105" s="163">
        <v>1908.1898333333334</v>
      </c>
    </row>
    <row r="106" spans="1:4" ht="54" thickTop="1" thickBot="1">
      <c r="A106" s="160" t="s">
        <v>380</v>
      </c>
      <c r="B106" s="161" t="s">
        <v>381</v>
      </c>
      <c r="C106" s="157" t="s">
        <v>307</v>
      </c>
      <c r="D106" s="163">
        <v>1639.7853333333333</v>
      </c>
    </row>
    <row r="107" spans="1:4" ht="54" thickTop="1" thickBot="1">
      <c r="A107" s="160" t="s">
        <v>382</v>
      </c>
      <c r="B107" s="165" t="s">
        <v>383</v>
      </c>
      <c r="C107" s="157" t="s">
        <v>201</v>
      </c>
      <c r="D107" s="163">
        <v>2612.3066666666664</v>
      </c>
    </row>
    <row r="108" spans="1:4" ht="54" thickTop="1" thickBot="1">
      <c r="A108" s="160" t="s">
        <v>384</v>
      </c>
      <c r="B108" s="161" t="s">
        <v>385</v>
      </c>
      <c r="C108" s="157" t="s">
        <v>201</v>
      </c>
      <c r="D108" s="163">
        <v>2636.6513333333332</v>
      </c>
    </row>
    <row r="109" spans="1:4" ht="54" thickTop="1" thickBot="1">
      <c r="A109" s="160" t="s">
        <v>386</v>
      </c>
      <c r="B109" s="161" t="s">
        <v>387</v>
      </c>
      <c r="C109" s="157" t="s">
        <v>201</v>
      </c>
      <c r="D109" s="163">
        <v>2667.6</v>
      </c>
    </row>
    <row r="110" spans="1:4" ht="54" thickTop="1" thickBot="1">
      <c r="A110" s="160" t="s">
        <v>388</v>
      </c>
      <c r="B110" s="161" t="s">
        <v>389</v>
      </c>
      <c r="C110" s="157" t="s">
        <v>201</v>
      </c>
      <c r="D110" s="163">
        <v>2823.8470000000002</v>
      </c>
    </row>
    <row r="111" spans="1:4" ht="54" thickTop="1" thickBot="1">
      <c r="A111" s="160" t="s">
        <v>390</v>
      </c>
      <c r="B111" s="161" t="s">
        <v>391</v>
      </c>
      <c r="C111" s="157" t="s">
        <v>201</v>
      </c>
      <c r="D111" s="163">
        <v>2853.6646666666666</v>
      </c>
    </row>
    <row r="112" spans="1:4" ht="54" thickTop="1" thickBot="1">
      <c r="A112" s="160" t="s">
        <v>392</v>
      </c>
      <c r="B112" s="161" t="s">
        <v>393</v>
      </c>
      <c r="C112" s="157" t="s">
        <v>201</v>
      </c>
      <c r="D112" s="163">
        <v>2853.6646666666666</v>
      </c>
    </row>
    <row r="113" spans="1:4" ht="54" thickTop="1" thickBot="1">
      <c r="A113" s="160" t="s">
        <v>394</v>
      </c>
      <c r="B113" s="161" t="s">
        <v>395</v>
      </c>
      <c r="C113" s="157" t="s">
        <v>201</v>
      </c>
      <c r="D113" s="163">
        <v>2875.9466666666667</v>
      </c>
    </row>
    <row r="114" spans="1:4" ht="54" thickTop="1" thickBot="1">
      <c r="A114" s="160" t="s">
        <v>396</v>
      </c>
      <c r="B114" s="161" t="s">
        <v>397</v>
      </c>
      <c r="C114" s="157" t="s">
        <v>201</v>
      </c>
      <c r="D114" s="163">
        <v>2919.2799999999997</v>
      </c>
    </row>
    <row r="115" spans="1:4" ht="54" thickTop="1" thickBot="1">
      <c r="A115" s="160" t="s">
        <v>398</v>
      </c>
      <c r="B115" s="161" t="s">
        <v>399</v>
      </c>
      <c r="C115" s="157" t="s">
        <v>201</v>
      </c>
      <c r="D115" s="163">
        <v>3309.2799999999997</v>
      </c>
    </row>
    <row r="116" spans="1:4" ht="54" thickTop="1" thickBot="1">
      <c r="A116" s="160" t="s">
        <v>400</v>
      </c>
      <c r="B116" s="161" t="s">
        <v>401</v>
      </c>
      <c r="C116" s="157" t="s">
        <v>307</v>
      </c>
      <c r="D116" s="163">
        <v>1356.9876666666669</v>
      </c>
    </row>
    <row r="117" spans="1:4" ht="54" thickTop="1" thickBot="1">
      <c r="A117" s="160" t="s">
        <v>8</v>
      </c>
      <c r="B117" s="161" t="s">
        <v>402</v>
      </c>
      <c r="C117" s="157" t="s">
        <v>193</v>
      </c>
      <c r="D117" s="163">
        <v>1991.5848872034048</v>
      </c>
    </row>
    <row r="118" spans="1:4" ht="54" thickTop="1" thickBot="1">
      <c r="A118" s="160" t="s">
        <v>403</v>
      </c>
      <c r="B118" s="161" t="s">
        <v>404</v>
      </c>
      <c r="C118" s="166" t="s">
        <v>193</v>
      </c>
      <c r="D118" s="163">
        <v>3113.2032205367377</v>
      </c>
    </row>
    <row r="119" spans="1:4" ht="54" thickTop="1" thickBot="1">
      <c r="A119" s="160" t="s">
        <v>405</v>
      </c>
      <c r="B119" s="161" t="s">
        <v>406</v>
      </c>
      <c r="C119" s="157" t="s">
        <v>193</v>
      </c>
      <c r="D119" s="163">
        <v>1967.2532205367384</v>
      </c>
    </row>
    <row r="120" spans="1:4" ht="54" thickTop="1" thickBot="1">
      <c r="A120" s="160" t="s">
        <v>407</v>
      </c>
      <c r="B120" s="161" t="s">
        <v>408</v>
      </c>
      <c r="C120" s="157" t="s">
        <v>193</v>
      </c>
      <c r="D120" s="163">
        <v>1066.3119455367384</v>
      </c>
    </row>
    <row r="121" spans="1:4" ht="54" thickTop="1" thickBot="1">
      <c r="A121" s="160" t="s">
        <v>409</v>
      </c>
      <c r="B121" s="161" t="s">
        <v>410</v>
      </c>
      <c r="C121" s="157" t="s">
        <v>193</v>
      </c>
      <c r="D121" s="163">
        <v>1119.3529205367383</v>
      </c>
    </row>
    <row r="122" spans="1:4" ht="54" thickTop="1" thickBot="1">
      <c r="A122" s="160" t="s">
        <v>411</v>
      </c>
      <c r="B122" s="161" t="s">
        <v>412</v>
      </c>
      <c r="C122" s="157" t="s">
        <v>193</v>
      </c>
      <c r="D122" s="163">
        <v>1148.9110205367383</v>
      </c>
    </row>
    <row r="123" spans="1:4" ht="54" thickTop="1" thickBot="1">
      <c r="A123" s="160" t="s">
        <v>413</v>
      </c>
      <c r="B123" s="161" t="s">
        <v>414</v>
      </c>
      <c r="C123" s="157" t="s">
        <v>193</v>
      </c>
      <c r="D123" s="163">
        <v>1185.0796205367383</v>
      </c>
    </row>
    <row r="124" spans="1:4" ht="54" thickTop="1" thickBot="1">
      <c r="A124" s="160" t="s">
        <v>415</v>
      </c>
      <c r="B124" s="161" t="s">
        <v>416</v>
      </c>
      <c r="C124" s="157" t="s">
        <v>193</v>
      </c>
      <c r="D124" s="163">
        <v>5184.1958601730512</v>
      </c>
    </row>
    <row r="125" spans="1:4" ht="54" thickTop="1" thickBot="1">
      <c r="A125" s="160" t="s">
        <v>417</v>
      </c>
      <c r="B125" s="161" t="s">
        <v>418</v>
      </c>
      <c r="C125" s="157" t="s">
        <v>193</v>
      </c>
      <c r="D125" s="163">
        <v>4309.2528301730508</v>
      </c>
    </row>
    <row r="126" spans="1:4" ht="54" thickTop="1" thickBot="1">
      <c r="A126" s="160" t="s">
        <v>419</v>
      </c>
      <c r="B126" s="161" t="s">
        <v>420</v>
      </c>
      <c r="C126" s="157" t="s">
        <v>193</v>
      </c>
      <c r="D126" s="163">
        <v>5184.1958601730512</v>
      </c>
    </row>
    <row r="127" spans="1:4" ht="54" thickTop="1" thickBot="1">
      <c r="A127" s="160" t="s">
        <v>421</v>
      </c>
      <c r="B127" s="161" t="s">
        <v>422</v>
      </c>
      <c r="C127" s="157" t="s">
        <v>193</v>
      </c>
      <c r="D127" s="163">
        <v>4309.2528301730508</v>
      </c>
    </row>
    <row r="128" spans="1:4" ht="54" thickTop="1" thickBot="1">
      <c r="A128" s="160" t="s">
        <v>423</v>
      </c>
      <c r="B128" s="161" t="s">
        <v>424</v>
      </c>
      <c r="C128" s="157" t="s">
        <v>193</v>
      </c>
      <c r="D128" s="163">
        <v>10619.865479342619</v>
      </c>
    </row>
    <row r="129" spans="1:4" ht="54" thickTop="1" thickBot="1">
      <c r="A129" s="160" t="s">
        <v>425</v>
      </c>
      <c r="B129" s="161" t="s">
        <v>426</v>
      </c>
      <c r="C129" s="157" t="s">
        <v>193</v>
      </c>
      <c r="D129" s="163">
        <v>8532.3336043426207</v>
      </c>
    </row>
    <row r="130" spans="1:4" ht="54" thickTop="1" thickBot="1">
      <c r="A130" s="160" t="s">
        <v>427</v>
      </c>
      <c r="B130" s="161" t="s">
        <v>428</v>
      </c>
      <c r="C130" s="157" t="s">
        <v>193</v>
      </c>
      <c r="D130" s="163">
        <v>11239.157052675955</v>
      </c>
    </row>
    <row r="131" spans="1:4" ht="54" thickTop="1" thickBot="1">
      <c r="A131" s="160" t="s">
        <v>429</v>
      </c>
      <c r="B131" s="161" t="s">
        <v>430</v>
      </c>
      <c r="C131" s="157" t="s">
        <v>193</v>
      </c>
      <c r="D131" s="163">
        <v>9005.5658443426219</v>
      </c>
    </row>
    <row r="132" spans="1:4" ht="54" thickTop="1" thickBot="1">
      <c r="A132" s="160" t="s">
        <v>431</v>
      </c>
      <c r="B132" s="161" t="s">
        <v>432</v>
      </c>
      <c r="C132" s="157" t="s">
        <v>193</v>
      </c>
      <c r="D132" s="163">
        <v>3323.0894266804316</v>
      </c>
    </row>
    <row r="133" spans="1:4" ht="54" thickTop="1" thickBot="1">
      <c r="A133" s="160" t="s">
        <v>433</v>
      </c>
      <c r="B133" s="161" t="s">
        <v>434</v>
      </c>
      <c r="C133" s="157" t="s">
        <v>193</v>
      </c>
      <c r="D133" s="163">
        <v>3175.7533850137643</v>
      </c>
    </row>
    <row r="134" spans="1:4" ht="54" thickTop="1" thickBot="1">
      <c r="A134" s="160" t="s">
        <v>435</v>
      </c>
      <c r="B134" s="161" t="s">
        <v>436</v>
      </c>
      <c r="C134" s="157" t="s">
        <v>193</v>
      </c>
      <c r="D134" s="163">
        <v>3721.9503881709234</v>
      </c>
    </row>
    <row r="135" spans="1:4" ht="54" thickTop="1" thickBot="1">
      <c r="A135" s="160" t="s">
        <v>437</v>
      </c>
      <c r="B135" s="161" t="s">
        <v>438</v>
      </c>
      <c r="C135" s="157" t="s">
        <v>193</v>
      </c>
      <c r="D135" s="163">
        <v>3462.6552221709221</v>
      </c>
    </row>
    <row r="136" spans="1:4" ht="54" thickTop="1" thickBot="1">
      <c r="A136" s="160" t="s">
        <v>439</v>
      </c>
      <c r="B136" s="161" t="s">
        <v>440</v>
      </c>
      <c r="C136" s="157" t="s">
        <v>193</v>
      </c>
      <c r="D136" s="163">
        <v>3953.3609831709227</v>
      </c>
    </row>
    <row r="137" spans="1:4" ht="54" thickTop="1" thickBot="1">
      <c r="A137" s="160" t="s">
        <v>441</v>
      </c>
      <c r="B137" s="161" t="s">
        <v>442</v>
      </c>
      <c r="C137" s="157" t="s">
        <v>193</v>
      </c>
      <c r="D137" s="163">
        <v>2625.6578694209229</v>
      </c>
    </row>
    <row r="138" spans="1:4" ht="54" thickTop="1" thickBot="1">
      <c r="A138" s="160" t="s">
        <v>443</v>
      </c>
      <c r="B138" s="161" t="s">
        <v>444</v>
      </c>
      <c r="C138" s="157" t="s">
        <v>193</v>
      </c>
      <c r="D138" s="163">
        <v>4114.4919694209229</v>
      </c>
    </row>
    <row r="139" spans="1:4" ht="54" thickTop="1" thickBot="1">
      <c r="A139" s="160" t="s">
        <v>445</v>
      </c>
      <c r="B139" s="161" t="s">
        <v>446</v>
      </c>
      <c r="C139" s="157" t="s">
        <v>193</v>
      </c>
      <c r="D139" s="163">
        <v>3841.3068705459227</v>
      </c>
    </row>
    <row r="140" spans="1:4" ht="54" thickTop="1" thickBot="1">
      <c r="A140" s="160" t="s">
        <v>447</v>
      </c>
      <c r="B140" s="161" t="s">
        <v>448</v>
      </c>
      <c r="C140" s="157" t="s">
        <v>193</v>
      </c>
      <c r="D140" s="163">
        <v>4412.3326781709229</v>
      </c>
    </row>
    <row r="141" spans="1:4" ht="54" thickTop="1" thickBot="1">
      <c r="A141" s="160" t="s">
        <v>449</v>
      </c>
      <c r="B141" s="161" t="s">
        <v>450</v>
      </c>
      <c r="C141" s="157" t="s">
        <v>193</v>
      </c>
      <c r="D141" s="163">
        <v>2912.5151787959221</v>
      </c>
    </row>
    <row r="142" spans="1:4" ht="54" thickTop="1" thickBot="1">
      <c r="A142" s="160" t="s">
        <v>451</v>
      </c>
      <c r="B142" s="161" t="s">
        <v>452</v>
      </c>
      <c r="C142" s="157" t="s">
        <v>190</v>
      </c>
      <c r="D142" s="163">
        <v>189911.91917212243</v>
      </c>
    </row>
    <row r="143" spans="1:4" ht="54" thickTop="1" thickBot="1">
      <c r="A143" s="160" t="s">
        <v>453</v>
      </c>
      <c r="B143" s="161" t="s">
        <v>454</v>
      </c>
      <c r="C143" s="157" t="s">
        <v>190</v>
      </c>
      <c r="D143" s="163">
        <v>189911.91917212243</v>
      </c>
    </row>
    <row r="144" spans="1:4" ht="54" thickTop="1" thickBot="1">
      <c r="A144" s="160" t="s">
        <v>455</v>
      </c>
      <c r="B144" s="161" t="s">
        <v>456</v>
      </c>
      <c r="C144" s="157" t="s">
        <v>190</v>
      </c>
      <c r="D144" s="163">
        <v>189911.91917212243</v>
      </c>
    </row>
    <row r="145" spans="1:4" ht="54" thickTop="1" thickBot="1">
      <c r="A145" s="160" t="s">
        <v>457</v>
      </c>
      <c r="B145" s="161" t="s">
        <v>458</v>
      </c>
      <c r="C145" s="157" t="s">
        <v>190</v>
      </c>
      <c r="D145" s="163">
        <v>207896.64236416115</v>
      </c>
    </row>
    <row r="146" spans="1:4" ht="54" thickTop="1" thickBot="1">
      <c r="A146" s="160" t="s">
        <v>459</v>
      </c>
      <c r="B146" s="161" t="s">
        <v>460</v>
      </c>
      <c r="C146" s="157" t="s">
        <v>190</v>
      </c>
      <c r="D146" s="163">
        <v>189911.91917212243</v>
      </c>
    </row>
    <row r="147" spans="1:4" ht="54" thickTop="1" thickBot="1">
      <c r="A147" s="160" t="s">
        <v>461</v>
      </c>
      <c r="B147" s="161" t="s">
        <v>462</v>
      </c>
      <c r="C147" s="157" t="s">
        <v>190</v>
      </c>
      <c r="D147" s="163">
        <v>189911.91917212243</v>
      </c>
    </row>
    <row r="148" spans="1:4" ht="54" thickTop="1" thickBot="1">
      <c r="A148" s="160" t="s">
        <v>463</v>
      </c>
      <c r="B148" s="161" t="s">
        <v>464</v>
      </c>
      <c r="C148" s="157" t="s">
        <v>190</v>
      </c>
      <c r="D148" s="163">
        <v>189966.08583878909</v>
      </c>
    </row>
    <row r="149" spans="1:4" ht="54" thickTop="1" thickBot="1">
      <c r="A149" s="160" t="s">
        <v>465</v>
      </c>
      <c r="B149" s="161" t="s">
        <v>466</v>
      </c>
      <c r="C149" s="157" t="s">
        <v>190</v>
      </c>
      <c r="D149" s="163">
        <v>208113.3090308278</v>
      </c>
    </row>
    <row r="150" spans="1:4" ht="54" thickTop="1" thickBot="1">
      <c r="A150" s="160" t="s">
        <v>167</v>
      </c>
      <c r="B150" s="161" t="s">
        <v>467</v>
      </c>
      <c r="C150" s="157" t="s">
        <v>190</v>
      </c>
      <c r="D150" s="163">
        <v>219181.43330806575</v>
      </c>
    </row>
    <row r="151" spans="1:4" ht="54" thickTop="1" thickBot="1">
      <c r="A151" s="160" t="s">
        <v>22</v>
      </c>
      <c r="B151" s="161" t="s">
        <v>468</v>
      </c>
      <c r="C151" s="157" t="s">
        <v>190</v>
      </c>
      <c r="D151" s="163">
        <v>219181.43330806575</v>
      </c>
    </row>
    <row r="152" spans="1:4" ht="54" thickTop="1" thickBot="1">
      <c r="A152" s="160" t="s">
        <v>469</v>
      </c>
      <c r="B152" s="161" t="s">
        <v>470</v>
      </c>
      <c r="C152" s="157" t="s">
        <v>190</v>
      </c>
      <c r="D152" s="163">
        <v>219181.43330806575</v>
      </c>
    </row>
    <row r="153" spans="1:4" ht="54" thickTop="1" thickBot="1">
      <c r="A153" s="160" t="s">
        <v>471</v>
      </c>
      <c r="B153" s="161" t="s">
        <v>472</v>
      </c>
      <c r="C153" s="157" t="s">
        <v>190</v>
      </c>
      <c r="D153" s="163">
        <v>219181.43330806575</v>
      </c>
    </row>
    <row r="154" spans="1:4" ht="63.75" customHeight="1" thickTop="1" thickBot="1">
      <c r="A154" s="160" t="s">
        <v>473</v>
      </c>
      <c r="B154" s="161" t="s">
        <v>474</v>
      </c>
      <c r="C154" s="157" t="s">
        <v>190</v>
      </c>
      <c r="D154" s="163">
        <v>219181.43330806575</v>
      </c>
    </row>
    <row r="155" spans="1:4" ht="54" thickTop="1" thickBot="1">
      <c r="A155" s="160" t="s">
        <v>475</v>
      </c>
      <c r="B155" s="161" t="s">
        <v>476</v>
      </c>
      <c r="C155" s="157" t="s">
        <v>190</v>
      </c>
      <c r="D155" s="163">
        <v>219289.76664139912</v>
      </c>
    </row>
    <row r="156" spans="1:4" ht="54" thickTop="1" thickBot="1">
      <c r="A156" s="160" t="s">
        <v>477</v>
      </c>
      <c r="B156" s="161" t="s">
        <v>478</v>
      </c>
      <c r="C156" s="157" t="s">
        <v>190</v>
      </c>
      <c r="D156" s="163">
        <v>219289.76664139912</v>
      </c>
    </row>
    <row r="157" spans="1:4" ht="54" thickTop="1" thickBot="1">
      <c r="A157" s="160" t="s">
        <v>479</v>
      </c>
      <c r="B157" s="161" t="s">
        <v>480</v>
      </c>
      <c r="C157" s="157" t="s">
        <v>190</v>
      </c>
      <c r="D157" s="163">
        <v>219289.76664139912</v>
      </c>
    </row>
    <row r="158" spans="1:4" ht="54" thickTop="1" thickBot="1">
      <c r="A158" s="160" t="s">
        <v>481</v>
      </c>
      <c r="B158" s="161" t="s">
        <v>31</v>
      </c>
      <c r="C158" s="157" t="s">
        <v>190</v>
      </c>
      <c r="D158" s="163">
        <v>253027.15991286319</v>
      </c>
    </row>
    <row r="159" spans="1:4" ht="54" thickTop="1" thickBot="1">
      <c r="A159" s="160" t="s">
        <v>482</v>
      </c>
      <c r="B159" s="161" t="s">
        <v>483</v>
      </c>
      <c r="C159" s="157" t="s">
        <v>190</v>
      </c>
      <c r="D159" s="163">
        <v>253135.49324619654</v>
      </c>
    </row>
    <row r="160" spans="1:4" ht="54" thickTop="1" thickBot="1">
      <c r="A160" s="160" t="s">
        <v>484</v>
      </c>
      <c r="B160" s="161" t="s">
        <v>485</v>
      </c>
      <c r="C160" s="157" t="s">
        <v>190</v>
      </c>
      <c r="D160" s="163">
        <v>253135.49324619654</v>
      </c>
    </row>
    <row r="161" spans="1:4" ht="54" thickTop="1" thickBot="1">
      <c r="A161" s="160" t="s">
        <v>486</v>
      </c>
      <c r="B161" s="161" t="s">
        <v>487</v>
      </c>
      <c r="C161" s="157" t="s">
        <v>190</v>
      </c>
      <c r="D161" s="163">
        <v>219289.76664139912</v>
      </c>
    </row>
    <row r="162" spans="1:4" ht="54" thickTop="1" thickBot="1">
      <c r="A162" s="160" t="s">
        <v>488</v>
      </c>
      <c r="B162" s="161" t="s">
        <v>489</v>
      </c>
      <c r="C162" s="157" t="s">
        <v>190</v>
      </c>
      <c r="D162" s="163">
        <v>219289.76664139912</v>
      </c>
    </row>
    <row r="163" spans="1:4" ht="54" thickTop="1" thickBot="1">
      <c r="A163" s="160" t="s">
        <v>490</v>
      </c>
      <c r="B163" s="161" t="s">
        <v>491</v>
      </c>
      <c r="C163" s="157" t="s">
        <v>190</v>
      </c>
      <c r="D163" s="163">
        <v>219289.76664139912</v>
      </c>
    </row>
    <row r="164" spans="1:4" ht="54" thickTop="1" thickBot="1">
      <c r="A164" s="160" t="s">
        <v>492</v>
      </c>
      <c r="B164" s="161" t="s">
        <v>493</v>
      </c>
      <c r="C164" s="157" t="s">
        <v>190</v>
      </c>
      <c r="D164" s="163">
        <v>253135.49324619654</v>
      </c>
    </row>
    <row r="165" spans="1:4" ht="54" thickTop="1" thickBot="1">
      <c r="A165" s="160" t="s">
        <v>494</v>
      </c>
      <c r="B165" s="161" t="s">
        <v>495</v>
      </c>
      <c r="C165" s="157" t="s">
        <v>190</v>
      </c>
      <c r="D165" s="163">
        <v>219289.76664139912</v>
      </c>
    </row>
    <row r="166" spans="1:4" ht="54" thickTop="1" thickBot="1">
      <c r="A166" s="160" t="s">
        <v>496</v>
      </c>
      <c r="B166" s="161" t="s">
        <v>497</v>
      </c>
      <c r="C166" s="157" t="s">
        <v>190</v>
      </c>
      <c r="D166" s="163">
        <v>219289.76664139912</v>
      </c>
    </row>
    <row r="167" spans="1:4" ht="54" thickTop="1" thickBot="1">
      <c r="A167" s="160" t="s">
        <v>498</v>
      </c>
      <c r="B167" s="161" t="s">
        <v>499</v>
      </c>
      <c r="C167" s="157" t="s">
        <v>190</v>
      </c>
      <c r="D167" s="163">
        <v>219289.76664139912</v>
      </c>
    </row>
    <row r="168" spans="1:4" ht="54" thickTop="1" thickBot="1">
      <c r="A168" s="160" t="s">
        <v>500</v>
      </c>
      <c r="B168" s="161" t="s">
        <v>501</v>
      </c>
      <c r="C168" s="157" t="s">
        <v>190</v>
      </c>
      <c r="D168" s="163">
        <v>219289.76664139912</v>
      </c>
    </row>
    <row r="169" spans="1:4" ht="54" thickTop="1" thickBot="1">
      <c r="A169" s="160" t="s">
        <v>502</v>
      </c>
      <c r="B169" s="161" t="s">
        <v>503</v>
      </c>
      <c r="C169" s="157" t="s">
        <v>190</v>
      </c>
      <c r="D169" s="163">
        <v>220937.50527348777</v>
      </c>
    </row>
    <row r="170" spans="1:4" ht="54" thickTop="1" thickBot="1">
      <c r="A170" s="160" t="s">
        <v>504</v>
      </c>
      <c r="B170" s="161" t="s">
        <v>505</v>
      </c>
      <c r="C170" s="157" t="s">
        <v>193</v>
      </c>
      <c r="D170" s="163">
        <v>4402.3537629002394</v>
      </c>
    </row>
    <row r="171" spans="1:4" ht="54" thickTop="1" thickBot="1">
      <c r="A171" s="167" t="s">
        <v>506</v>
      </c>
      <c r="B171" s="161" t="s">
        <v>507</v>
      </c>
      <c r="C171" s="157" t="s">
        <v>193</v>
      </c>
      <c r="D171" s="163">
        <v>2201.1768814501197</v>
      </c>
    </row>
    <row r="172" spans="1:4" ht="51.75" customHeight="1" thickTop="1" thickBot="1">
      <c r="A172" s="160" t="s">
        <v>508</v>
      </c>
      <c r="B172" s="161" t="s">
        <v>509</v>
      </c>
      <c r="C172" s="157" t="s">
        <v>190</v>
      </c>
      <c r="D172" s="163">
        <v>83333.484357216323</v>
      </c>
    </row>
    <row r="173" spans="1:4" ht="54" thickTop="1" thickBot="1">
      <c r="A173" s="160" t="s">
        <v>510</v>
      </c>
      <c r="B173" s="161" t="s">
        <v>511</v>
      </c>
      <c r="C173" s="157" t="s">
        <v>190</v>
      </c>
      <c r="D173" s="163">
        <v>104262.5709423699</v>
      </c>
    </row>
    <row r="174" spans="1:4" ht="54" thickTop="1" thickBot="1">
      <c r="A174" s="160" t="s">
        <v>512</v>
      </c>
      <c r="B174" s="161" t="s">
        <v>513</v>
      </c>
      <c r="C174" s="157" t="s">
        <v>190</v>
      </c>
      <c r="D174" s="163">
        <v>118867.66258568299</v>
      </c>
    </row>
    <row r="175" spans="1:4" ht="54" thickTop="1" thickBot="1">
      <c r="A175" s="160" t="s">
        <v>514</v>
      </c>
      <c r="B175" s="161" t="s">
        <v>515</v>
      </c>
      <c r="C175" s="157" t="s">
        <v>190</v>
      </c>
      <c r="D175" s="163">
        <v>120374.99308568297</v>
      </c>
    </row>
    <row r="176" spans="1:4" ht="54" thickTop="1" thickBot="1">
      <c r="A176" s="160" t="s">
        <v>516</v>
      </c>
      <c r="B176" s="161" t="s">
        <v>517</v>
      </c>
      <c r="C176" s="157" t="s">
        <v>190</v>
      </c>
      <c r="D176" s="163">
        <v>131914.76009781958</v>
      </c>
    </row>
    <row r="177" spans="1:4" ht="54" thickTop="1" thickBot="1">
      <c r="A177" s="160" t="s">
        <v>518</v>
      </c>
      <c r="B177" s="161" t="s">
        <v>519</v>
      </c>
      <c r="C177" s="157" t="s">
        <v>190</v>
      </c>
      <c r="D177" s="163">
        <v>133422.0905978196</v>
      </c>
    </row>
    <row r="178" spans="1:4" ht="54" thickTop="1" thickBot="1">
      <c r="A178" s="160" t="s">
        <v>520</v>
      </c>
      <c r="B178" s="161" t="s">
        <v>521</v>
      </c>
      <c r="C178" s="157" t="s">
        <v>193</v>
      </c>
      <c r="D178" s="163">
        <v>6152.5125976272393</v>
      </c>
    </row>
    <row r="179" spans="1:4" ht="54" thickTop="1" thickBot="1">
      <c r="A179" s="160" t="s">
        <v>36</v>
      </c>
      <c r="B179" s="161" t="s">
        <v>522</v>
      </c>
      <c r="C179" s="157" t="s">
        <v>190</v>
      </c>
      <c r="D179" s="163">
        <v>80811.835938220829</v>
      </c>
    </row>
    <row r="180" spans="1:4" ht="54" thickTop="1" thickBot="1">
      <c r="A180" s="160" t="s">
        <v>523</v>
      </c>
      <c r="B180" s="161" t="s">
        <v>524</v>
      </c>
      <c r="C180" s="157" t="s">
        <v>190</v>
      </c>
      <c r="D180" s="163">
        <v>27926.873752169169</v>
      </c>
    </row>
    <row r="181" spans="1:4" ht="54" thickTop="1" thickBot="1">
      <c r="A181" s="160" t="s">
        <v>525</v>
      </c>
      <c r="B181" s="161" t="s">
        <v>526</v>
      </c>
      <c r="C181" s="157" t="s">
        <v>198</v>
      </c>
      <c r="D181" s="163">
        <v>3105.331454902986</v>
      </c>
    </row>
    <row r="182" spans="1:4" ht="54" thickTop="1" thickBot="1">
      <c r="A182" s="160" t="s">
        <v>527</v>
      </c>
      <c r="B182" s="161" t="s">
        <v>528</v>
      </c>
      <c r="C182" s="157" t="s">
        <v>198</v>
      </c>
      <c r="D182" s="163">
        <v>3604.0962008052084</v>
      </c>
    </row>
    <row r="183" spans="1:4" ht="54" thickTop="1" thickBot="1">
      <c r="A183" s="160" t="s">
        <v>529</v>
      </c>
      <c r="B183" s="161" t="s">
        <v>530</v>
      </c>
      <c r="C183" s="157" t="s">
        <v>190</v>
      </c>
      <c r="D183" s="163">
        <v>763753.72837176209</v>
      </c>
    </row>
    <row r="184" spans="1:4" ht="54" thickTop="1" thickBot="1">
      <c r="A184" s="160" t="s">
        <v>531</v>
      </c>
      <c r="B184" s="161" t="s">
        <v>532</v>
      </c>
      <c r="C184" s="157" t="s">
        <v>190</v>
      </c>
      <c r="D184" s="163">
        <v>790444.69285780657</v>
      </c>
    </row>
    <row r="185" spans="1:4" ht="57.75" thickTop="1" thickBot="1">
      <c r="A185" s="160" t="s">
        <v>533</v>
      </c>
      <c r="B185" s="161" t="s">
        <v>534</v>
      </c>
      <c r="C185" s="157" t="s">
        <v>290</v>
      </c>
      <c r="D185" s="163">
        <v>837.46592308888887</v>
      </c>
    </row>
    <row r="186" spans="1:4" ht="57.75" thickTop="1" thickBot="1">
      <c r="A186" s="160" t="s">
        <v>535</v>
      </c>
      <c r="B186" s="161" t="s">
        <v>536</v>
      </c>
      <c r="C186" s="157" t="s">
        <v>290</v>
      </c>
      <c r="D186" s="163">
        <v>893.09487626666657</v>
      </c>
    </row>
    <row r="187" spans="1:4" ht="57.75" thickTop="1" thickBot="1">
      <c r="A187" s="160" t="s">
        <v>537</v>
      </c>
      <c r="B187" s="161" t="s">
        <v>538</v>
      </c>
      <c r="C187" s="157" t="s">
        <v>290</v>
      </c>
      <c r="D187" s="163">
        <v>453.47906355555563</v>
      </c>
    </row>
    <row r="188" spans="1:4" ht="54" thickTop="1" thickBot="1">
      <c r="A188" s="160" t="s">
        <v>539</v>
      </c>
      <c r="B188" s="161" t="s">
        <v>540</v>
      </c>
      <c r="C188" s="157" t="s">
        <v>190</v>
      </c>
      <c r="D188" s="163">
        <v>666000.09701415582</v>
      </c>
    </row>
    <row r="189" spans="1:4" ht="54" thickTop="1" thickBot="1">
      <c r="A189" s="160" t="s">
        <v>541</v>
      </c>
      <c r="B189" s="161" t="s">
        <v>542</v>
      </c>
      <c r="C189" s="157" t="s">
        <v>193</v>
      </c>
      <c r="D189" s="163">
        <v>71370.639858309994</v>
      </c>
    </row>
    <row r="190" spans="1:4" ht="54" thickTop="1" thickBot="1">
      <c r="A190" s="160" t="s">
        <v>543</v>
      </c>
      <c r="B190" s="161" t="s">
        <v>157</v>
      </c>
      <c r="C190" s="157" t="s">
        <v>190</v>
      </c>
      <c r="D190" s="163">
        <v>18859.003269572451</v>
      </c>
    </row>
    <row r="191" spans="1:4" ht="54" thickTop="1" thickBot="1">
      <c r="A191" s="160" t="s">
        <v>544</v>
      </c>
      <c r="B191" s="161" t="s">
        <v>545</v>
      </c>
      <c r="C191" s="157" t="s">
        <v>190</v>
      </c>
      <c r="D191" s="163">
        <v>633744.21151265968</v>
      </c>
    </row>
    <row r="192" spans="1:4" ht="54" thickTop="1" thickBot="1">
      <c r="A192" s="160" t="s">
        <v>546</v>
      </c>
      <c r="B192" s="161" t="s">
        <v>547</v>
      </c>
      <c r="C192" s="157" t="s">
        <v>190</v>
      </c>
      <c r="D192" s="163">
        <v>671872.72272302862</v>
      </c>
    </row>
    <row r="193" spans="1:4" ht="54" thickTop="1" thickBot="1">
      <c r="A193" s="160" t="s">
        <v>548</v>
      </c>
      <c r="B193" s="161" t="s">
        <v>549</v>
      </c>
      <c r="C193" s="157" t="s">
        <v>190</v>
      </c>
      <c r="D193" s="163">
        <v>18175.450888620071</v>
      </c>
    </row>
    <row r="194" spans="1:4" ht="54" thickTop="1" thickBot="1">
      <c r="A194" s="160" t="s">
        <v>550</v>
      </c>
      <c r="B194" s="161" t="s">
        <v>551</v>
      </c>
      <c r="C194" s="157" t="s">
        <v>190</v>
      </c>
      <c r="D194" s="163">
        <v>23658.820449287428</v>
      </c>
    </row>
    <row r="195" spans="1:4" ht="54" thickTop="1" thickBot="1">
      <c r="A195" s="160" t="s">
        <v>552</v>
      </c>
      <c r="B195" s="161" t="s">
        <v>553</v>
      </c>
      <c r="C195" s="157" t="s">
        <v>190</v>
      </c>
      <c r="D195" s="163">
        <v>58015.413128253756</v>
      </c>
    </row>
    <row r="196" spans="1:4" ht="54" thickTop="1" thickBot="1">
      <c r="A196" s="160" t="s">
        <v>554</v>
      </c>
      <c r="B196" s="161" t="s">
        <v>555</v>
      </c>
      <c r="C196" s="157" t="s">
        <v>190</v>
      </c>
      <c r="D196" s="163">
        <v>65423.246461587085</v>
      </c>
    </row>
    <row r="197" spans="1:4" ht="54" thickTop="1" thickBot="1">
      <c r="A197" s="160" t="s">
        <v>556</v>
      </c>
      <c r="B197" s="161" t="s">
        <v>557</v>
      </c>
      <c r="C197" s="157" t="s">
        <v>190</v>
      </c>
      <c r="D197" s="163">
        <v>72230.729828253752</v>
      </c>
    </row>
    <row r="198" spans="1:4" ht="54" thickTop="1" thickBot="1">
      <c r="A198" s="160" t="s">
        <v>558</v>
      </c>
      <c r="B198" s="161" t="s">
        <v>559</v>
      </c>
      <c r="C198" s="157" t="s">
        <v>190</v>
      </c>
      <c r="D198" s="163">
        <v>71278.157572698197</v>
      </c>
    </row>
    <row r="199" spans="1:4" ht="54" thickTop="1" thickBot="1">
      <c r="A199" s="160" t="s">
        <v>560</v>
      </c>
      <c r="B199" s="161" t="s">
        <v>561</v>
      </c>
      <c r="C199" s="157" t="s">
        <v>190</v>
      </c>
      <c r="D199" s="163">
        <v>59289.196461587075</v>
      </c>
    </row>
    <row r="200" spans="1:4" ht="54" thickTop="1" thickBot="1">
      <c r="A200" s="160" t="s">
        <v>562</v>
      </c>
      <c r="B200" s="161" t="s">
        <v>563</v>
      </c>
      <c r="C200" s="157" t="s">
        <v>190</v>
      </c>
      <c r="D200" s="163">
        <v>54436.079794920413</v>
      </c>
    </row>
    <row r="201" spans="1:4" ht="54" thickTop="1" thickBot="1">
      <c r="A201" s="160" t="s">
        <v>564</v>
      </c>
      <c r="B201" s="161" t="s">
        <v>565</v>
      </c>
      <c r="C201" s="157" t="s">
        <v>190</v>
      </c>
      <c r="D201" s="163">
        <v>83966.767861502492</v>
      </c>
    </row>
    <row r="202" spans="1:4" ht="54" thickTop="1" thickBot="1">
      <c r="A202" s="160" t="s">
        <v>566</v>
      </c>
      <c r="B202" s="161" t="s">
        <v>567</v>
      </c>
      <c r="C202" s="157" t="s">
        <v>198</v>
      </c>
      <c r="D202" s="163">
        <v>336107.6282418319</v>
      </c>
    </row>
    <row r="203" spans="1:4" ht="54" thickTop="1" thickBot="1">
      <c r="A203" s="160" t="s">
        <v>568</v>
      </c>
      <c r="B203" s="161" t="s">
        <v>569</v>
      </c>
      <c r="C203" s="157" t="s">
        <v>198</v>
      </c>
      <c r="D203" s="163">
        <v>336107.6282418319</v>
      </c>
    </row>
    <row r="204" spans="1:4" ht="54" thickTop="1" thickBot="1">
      <c r="A204" s="160" t="s">
        <v>570</v>
      </c>
      <c r="B204" s="161" t="s">
        <v>571</v>
      </c>
      <c r="C204" s="157" t="s">
        <v>52</v>
      </c>
      <c r="D204" s="163">
        <v>63118971.101851955</v>
      </c>
    </row>
    <row r="205" spans="1:4" ht="54" thickTop="1" thickBot="1">
      <c r="A205" s="160" t="s">
        <v>572</v>
      </c>
      <c r="B205" s="161" t="s">
        <v>573</v>
      </c>
      <c r="C205" s="157" t="s">
        <v>198</v>
      </c>
      <c r="D205" s="163">
        <v>2402467.4107046984</v>
      </c>
    </row>
    <row r="206" spans="1:4" ht="54" thickTop="1" thickBot="1">
      <c r="A206" s="160" t="s">
        <v>574</v>
      </c>
      <c r="B206" s="161" t="s">
        <v>575</v>
      </c>
      <c r="C206" s="157" t="s">
        <v>198</v>
      </c>
      <c r="D206" s="163">
        <v>3970401.4381749001</v>
      </c>
    </row>
    <row r="207" spans="1:4" ht="54" thickTop="1" thickBot="1">
      <c r="A207" s="160" t="s">
        <v>576</v>
      </c>
      <c r="B207" s="161" t="s">
        <v>577</v>
      </c>
      <c r="C207" s="157" t="s">
        <v>190</v>
      </c>
      <c r="D207" s="163">
        <v>2119516.8596829297</v>
      </c>
    </row>
    <row r="208" spans="1:4" ht="54" thickTop="1" thickBot="1">
      <c r="A208" s="160" t="s">
        <v>578</v>
      </c>
      <c r="B208" s="161" t="s">
        <v>579</v>
      </c>
      <c r="C208" s="157" t="s">
        <v>198</v>
      </c>
      <c r="D208" s="163">
        <v>62555344.668252572</v>
      </c>
    </row>
    <row r="209" spans="1:4" ht="54" thickTop="1" thickBot="1">
      <c r="A209" s="160" t="s">
        <v>580</v>
      </c>
      <c r="B209" s="161" t="s">
        <v>581</v>
      </c>
      <c r="C209" s="157" t="s">
        <v>190</v>
      </c>
      <c r="D209" s="163">
        <v>56539768.001585901</v>
      </c>
    </row>
    <row r="210" spans="1:4" ht="54" thickTop="1" thickBot="1">
      <c r="A210" s="160" t="s">
        <v>582</v>
      </c>
      <c r="B210" s="161" t="s">
        <v>583</v>
      </c>
      <c r="C210" s="157" t="s">
        <v>198</v>
      </c>
      <c r="D210" s="163">
        <v>3386958.006293172</v>
      </c>
    </row>
    <row r="211" spans="1:4" ht="54" thickTop="1" thickBot="1">
      <c r="A211" s="160" t="s">
        <v>584</v>
      </c>
      <c r="B211" s="161" t="s">
        <v>585</v>
      </c>
      <c r="C211" s="157" t="s">
        <v>198</v>
      </c>
      <c r="D211" s="163">
        <v>543553.05422437028</v>
      </c>
    </row>
    <row r="212" spans="1:4" ht="54" thickTop="1" thickBot="1">
      <c r="A212" s="160" t="s">
        <v>586</v>
      </c>
      <c r="B212" s="161" t="s">
        <v>587</v>
      </c>
      <c r="C212" s="157" t="s">
        <v>52</v>
      </c>
      <c r="D212" s="163">
        <v>67254087.597436786</v>
      </c>
    </row>
    <row r="213" spans="1:4" ht="54" thickTop="1" thickBot="1">
      <c r="A213" s="160" t="s">
        <v>588</v>
      </c>
      <c r="B213" s="161" t="s">
        <v>589</v>
      </c>
      <c r="C213" s="157" t="s">
        <v>52</v>
      </c>
      <c r="D213" s="163">
        <v>2155544.3575560837</v>
      </c>
    </row>
    <row r="214" spans="1:4" ht="54" thickTop="1" thickBot="1">
      <c r="A214" s="160" t="s">
        <v>590</v>
      </c>
      <c r="B214" s="161" t="s">
        <v>591</v>
      </c>
      <c r="C214" s="157" t="s">
        <v>193</v>
      </c>
      <c r="D214" s="163">
        <v>74486.813727518165</v>
      </c>
    </row>
    <row r="215" spans="1:4" ht="54" thickTop="1" thickBot="1">
      <c r="A215" s="160" t="s">
        <v>592</v>
      </c>
      <c r="B215" s="161" t="s">
        <v>593</v>
      </c>
      <c r="C215" s="157" t="s">
        <v>193</v>
      </c>
      <c r="D215" s="163">
        <v>345617.52037784294</v>
      </c>
    </row>
    <row r="216" spans="1:4" ht="54" thickTop="1" thickBot="1">
      <c r="A216" s="160" t="s">
        <v>594</v>
      </c>
      <c r="B216" s="161" t="s">
        <v>595</v>
      </c>
      <c r="C216" s="157" t="s">
        <v>193</v>
      </c>
      <c r="D216" s="163">
        <v>758519.52550599526</v>
      </c>
    </row>
    <row r="217" spans="1:4" ht="54" thickTop="1" thickBot="1">
      <c r="A217" s="160" t="s">
        <v>596</v>
      </c>
      <c r="B217" s="161" t="s">
        <v>597</v>
      </c>
      <c r="C217" s="157" t="s">
        <v>193</v>
      </c>
      <c r="D217" s="163">
        <v>759718.0821726619</v>
      </c>
    </row>
    <row r="218" spans="1:4" ht="54" thickTop="1" thickBot="1">
      <c r="A218" s="160" t="s">
        <v>598</v>
      </c>
      <c r="B218" s="161" t="s">
        <v>599</v>
      </c>
      <c r="C218" s="157" t="s">
        <v>198</v>
      </c>
      <c r="D218" s="163">
        <v>74029.117052041387</v>
      </c>
    </row>
    <row r="219" spans="1:4" ht="54" thickTop="1" thickBot="1">
      <c r="A219" s="160" t="s">
        <v>600</v>
      </c>
      <c r="B219" s="161" t="s">
        <v>601</v>
      </c>
      <c r="C219" s="157" t="s">
        <v>198</v>
      </c>
      <c r="D219" s="163">
        <v>457921.53335761122</v>
      </c>
    </row>
    <row r="220" spans="1:4" ht="54" thickTop="1" thickBot="1">
      <c r="A220" s="160" t="s">
        <v>602</v>
      </c>
      <c r="B220" s="161" t="s">
        <v>603</v>
      </c>
      <c r="C220" s="157" t="s">
        <v>604</v>
      </c>
      <c r="D220" s="163">
        <v>2779672.0355215771</v>
      </c>
    </row>
    <row r="221" spans="1:4" ht="54" thickTop="1" thickBot="1">
      <c r="A221" s="160" t="s">
        <v>605</v>
      </c>
      <c r="B221" s="161" t="s">
        <v>606</v>
      </c>
      <c r="C221" s="157" t="s">
        <v>190</v>
      </c>
      <c r="D221" s="163">
        <v>798837.12928439071</v>
      </c>
    </row>
    <row r="222" spans="1:4" ht="54" thickTop="1" thickBot="1">
      <c r="A222" s="160" t="s">
        <v>607</v>
      </c>
      <c r="B222" s="161" t="s">
        <v>608</v>
      </c>
      <c r="C222" s="157" t="s">
        <v>190</v>
      </c>
      <c r="D222" s="163">
        <v>786955.11209417949</v>
      </c>
    </row>
    <row r="223" spans="1:4" ht="54" thickTop="1" thickBot="1">
      <c r="A223" s="160" t="s">
        <v>158</v>
      </c>
      <c r="B223" s="161" t="s">
        <v>609</v>
      </c>
      <c r="C223" s="157" t="s">
        <v>190</v>
      </c>
      <c r="D223" s="163">
        <v>650792.72209417913</v>
      </c>
    </row>
    <row r="224" spans="1:4" ht="54" thickTop="1" thickBot="1">
      <c r="A224" s="160" t="s">
        <v>610</v>
      </c>
      <c r="B224" s="161" t="s">
        <v>611</v>
      </c>
      <c r="C224" s="157" t="s">
        <v>190</v>
      </c>
      <c r="D224" s="163">
        <v>569332.09320529026</v>
      </c>
    </row>
    <row r="225" spans="1:4" ht="54" thickTop="1" thickBot="1">
      <c r="A225" s="160" t="s">
        <v>612</v>
      </c>
      <c r="B225" s="161" t="s">
        <v>613</v>
      </c>
      <c r="C225" s="157" t="s">
        <v>190</v>
      </c>
      <c r="D225" s="163">
        <v>357686.80179217015</v>
      </c>
    </row>
    <row r="226" spans="1:4" ht="54" thickTop="1" thickBot="1">
      <c r="A226" s="160" t="s">
        <v>614</v>
      </c>
      <c r="B226" s="161" t="s">
        <v>615</v>
      </c>
      <c r="C226" s="157" t="s">
        <v>190</v>
      </c>
      <c r="D226" s="163">
        <v>302777.60176669236</v>
      </c>
    </row>
    <row r="227" spans="1:4" ht="54" thickTop="1" thickBot="1">
      <c r="A227" s="160" t="s">
        <v>616</v>
      </c>
      <c r="B227" s="161" t="s">
        <v>617</v>
      </c>
      <c r="C227" s="157" t="s">
        <v>190</v>
      </c>
      <c r="D227" s="163">
        <v>218472.06544043834</v>
      </c>
    </row>
    <row r="228" spans="1:4" ht="54" thickTop="1" thickBot="1">
      <c r="A228" s="160" t="s">
        <v>618</v>
      </c>
      <c r="B228" s="161" t="s">
        <v>619</v>
      </c>
      <c r="C228" s="157" t="s">
        <v>198</v>
      </c>
      <c r="D228" s="163">
        <v>336512.16751352779</v>
      </c>
    </row>
    <row r="229" spans="1:4" ht="54" thickTop="1" thickBot="1">
      <c r="A229" s="160" t="s">
        <v>620</v>
      </c>
      <c r="B229" s="161" t="s">
        <v>621</v>
      </c>
      <c r="C229" s="157" t="s">
        <v>198</v>
      </c>
      <c r="D229" s="163">
        <v>342015.66551352781</v>
      </c>
    </row>
    <row r="230" spans="1:4" ht="54" thickTop="1" thickBot="1">
      <c r="A230" s="160" t="s">
        <v>14</v>
      </c>
      <c r="B230" s="161" t="s">
        <v>622</v>
      </c>
      <c r="C230" s="157" t="s">
        <v>290</v>
      </c>
      <c r="D230" s="163">
        <v>6498.1124882363711</v>
      </c>
    </row>
    <row r="231" spans="1:4" ht="54" thickTop="1" thickBot="1">
      <c r="A231" s="160" t="s">
        <v>623</v>
      </c>
      <c r="B231" s="161" t="s">
        <v>624</v>
      </c>
      <c r="C231" s="157" t="s">
        <v>290</v>
      </c>
      <c r="D231" s="163">
        <v>5726.3566549030365</v>
      </c>
    </row>
    <row r="232" spans="1:4" ht="54" thickTop="1" thickBot="1">
      <c r="A232" s="160" t="s">
        <v>625</v>
      </c>
      <c r="B232" s="161" t="s">
        <v>626</v>
      </c>
      <c r="C232" s="157" t="s">
        <v>627</v>
      </c>
      <c r="D232" s="163">
        <v>1559.0467402577049</v>
      </c>
    </row>
    <row r="233" spans="1:4" ht="54" thickTop="1" thickBot="1">
      <c r="A233" s="160" t="s">
        <v>628</v>
      </c>
      <c r="B233" s="161" t="s">
        <v>626</v>
      </c>
      <c r="C233" s="157" t="s">
        <v>290</v>
      </c>
      <c r="D233" s="163">
        <v>29271.374240257712</v>
      </c>
    </row>
    <row r="234" spans="1:4" ht="54" thickTop="1" thickBot="1">
      <c r="A234" s="160" t="s">
        <v>629</v>
      </c>
      <c r="B234" s="161" t="s">
        <v>630</v>
      </c>
      <c r="C234" s="157" t="s">
        <v>52</v>
      </c>
      <c r="D234" s="163">
        <v>318570.07980843977</v>
      </c>
    </row>
    <row r="235" spans="1:4" ht="54" thickTop="1" thickBot="1">
      <c r="A235" s="160" t="s">
        <v>631</v>
      </c>
      <c r="B235" s="161" t="s">
        <v>632</v>
      </c>
      <c r="C235" s="157" t="s">
        <v>198</v>
      </c>
      <c r="D235" s="163">
        <v>35745.283750433839</v>
      </c>
    </row>
    <row r="236" spans="1:4" ht="54" thickTop="1" thickBot="1">
      <c r="A236" s="160" t="s">
        <v>633</v>
      </c>
      <c r="B236" s="161" t="s">
        <v>634</v>
      </c>
      <c r="C236" s="157" t="s">
        <v>290</v>
      </c>
      <c r="D236" s="163">
        <v>12465.862496036894</v>
      </c>
    </row>
    <row r="237" spans="1:4" ht="54" thickTop="1" thickBot="1">
      <c r="A237" s="160" t="s">
        <v>635</v>
      </c>
      <c r="B237" s="161" t="s">
        <v>636</v>
      </c>
      <c r="C237" s="157" t="s">
        <v>290</v>
      </c>
      <c r="D237" s="163">
        <v>10278.090537402524</v>
      </c>
    </row>
    <row r="238" spans="1:4" ht="54" thickTop="1" thickBot="1">
      <c r="A238" s="160" t="s">
        <v>637</v>
      </c>
      <c r="B238" s="161" t="s">
        <v>638</v>
      </c>
      <c r="C238" s="157" t="s">
        <v>290</v>
      </c>
      <c r="D238" s="168">
        <v>1083.3333333333335</v>
      </c>
    </row>
    <row r="239" spans="1:4" ht="54" thickTop="1" thickBot="1">
      <c r="A239" s="160" t="s">
        <v>639</v>
      </c>
      <c r="B239" s="161" t="s">
        <v>640</v>
      </c>
      <c r="C239" s="157" t="s">
        <v>290</v>
      </c>
      <c r="D239" s="163">
        <v>4016.9282704758589</v>
      </c>
    </row>
    <row r="240" spans="1:4" ht="57.75" thickTop="1" thickBot="1">
      <c r="A240" s="160" t="s">
        <v>641</v>
      </c>
      <c r="B240" s="161" t="s">
        <v>642</v>
      </c>
      <c r="C240" s="157" t="s">
        <v>193</v>
      </c>
      <c r="D240" s="163">
        <v>423492.07909255446</v>
      </c>
    </row>
    <row r="241" spans="1:4" ht="76.5" thickTop="1" thickBot="1">
      <c r="A241" s="160" t="s">
        <v>643</v>
      </c>
      <c r="B241" s="161" t="s">
        <v>644</v>
      </c>
      <c r="C241" s="157" t="s">
        <v>198</v>
      </c>
      <c r="D241" s="163">
        <v>472510.87214810995</v>
      </c>
    </row>
    <row r="242" spans="1:4" ht="54" thickTop="1" thickBot="1">
      <c r="A242" s="160" t="s">
        <v>35</v>
      </c>
      <c r="B242" s="161" t="s">
        <v>645</v>
      </c>
      <c r="C242" s="157" t="s">
        <v>198</v>
      </c>
      <c r="D242" s="163">
        <v>437012.16021599865</v>
      </c>
    </row>
    <row r="243" spans="1:4" ht="54" thickTop="1" thickBot="1">
      <c r="A243" s="160" t="s">
        <v>646</v>
      </c>
      <c r="B243" s="161" t="s">
        <v>647</v>
      </c>
      <c r="C243" s="157" t="s">
        <v>198</v>
      </c>
      <c r="D243" s="163">
        <v>435157.6461542194</v>
      </c>
    </row>
    <row r="244" spans="1:4" ht="54" thickTop="1" thickBot="1">
      <c r="A244" s="160" t="s">
        <v>648</v>
      </c>
      <c r="B244" s="161" t="s">
        <v>649</v>
      </c>
      <c r="C244" s="157" t="s">
        <v>198</v>
      </c>
      <c r="D244" s="163">
        <v>427403.86837644165</v>
      </c>
    </row>
    <row r="245" spans="1:4" ht="54" thickTop="1" thickBot="1">
      <c r="A245" s="160" t="s">
        <v>650</v>
      </c>
      <c r="B245" s="161" t="s">
        <v>651</v>
      </c>
      <c r="C245" s="157" t="s">
        <v>198</v>
      </c>
      <c r="D245" s="163">
        <v>38621.186876084583</v>
      </c>
    </row>
    <row r="246" spans="1:4" ht="54" thickTop="1" thickBot="1">
      <c r="A246" s="160" t="s">
        <v>652</v>
      </c>
      <c r="B246" s="161" t="s">
        <v>653</v>
      </c>
      <c r="C246" s="157" t="s">
        <v>190</v>
      </c>
      <c r="D246" s="163">
        <v>269421.07877460204</v>
      </c>
    </row>
    <row r="247" spans="1:4" ht="54" thickTop="1" thickBot="1">
      <c r="A247" s="160" t="s">
        <v>654</v>
      </c>
      <c r="B247" s="161" t="s">
        <v>655</v>
      </c>
      <c r="C247" s="157" t="s">
        <v>190</v>
      </c>
      <c r="D247" s="163">
        <v>247727.32877460209</v>
      </c>
    </row>
    <row r="248" spans="1:4" ht="54" thickTop="1" thickBot="1">
      <c r="A248" s="160" t="s">
        <v>656</v>
      </c>
      <c r="B248" s="161" t="s">
        <v>657</v>
      </c>
      <c r="C248" s="157" t="s">
        <v>190</v>
      </c>
      <c r="D248" s="163">
        <v>258800.47744126874</v>
      </c>
    </row>
    <row r="249" spans="1:4" ht="54" thickTop="1" thickBot="1">
      <c r="A249" s="160" t="s">
        <v>658</v>
      </c>
      <c r="B249" s="161" t="s">
        <v>659</v>
      </c>
      <c r="C249" s="157" t="s">
        <v>190</v>
      </c>
      <c r="D249" s="163">
        <v>252996.41077460206</v>
      </c>
    </row>
    <row r="250" spans="1:4" ht="54" thickTop="1" thickBot="1">
      <c r="A250" s="160" t="s">
        <v>660</v>
      </c>
      <c r="B250" s="161" t="s">
        <v>661</v>
      </c>
      <c r="C250" s="157" t="s">
        <v>190</v>
      </c>
      <c r="D250" s="163">
        <v>252082.7331541946</v>
      </c>
    </row>
    <row r="251" spans="1:4" ht="54" thickTop="1" thickBot="1">
      <c r="A251" s="160" t="s">
        <v>662</v>
      </c>
      <c r="B251" s="161" t="s">
        <v>663</v>
      </c>
      <c r="C251" s="157" t="s">
        <v>190</v>
      </c>
      <c r="D251" s="163">
        <v>513118.43714973464</v>
      </c>
    </row>
    <row r="252" spans="1:4" ht="54" thickTop="1" thickBot="1">
      <c r="A252" s="160" t="s">
        <v>664</v>
      </c>
      <c r="B252" s="161" t="s">
        <v>665</v>
      </c>
      <c r="C252" s="157" t="s">
        <v>198</v>
      </c>
      <c r="D252" s="163">
        <v>45487.335672800662</v>
      </c>
    </row>
    <row r="253" spans="1:4" ht="54" thickTop="1" thickBot="1">
      <c r="A253" s="160" t="s">
        <v>30</v>
      </c>
      <c r="B253" s="161" t="s">
        <v>666</v>
      </c>
      <c r="C253" s="157" t="s">
        <v>190</v>
      </c>
      <c r="D253" s="163">
        <v>552964.36382073979</v>
      </c>
    </row>
    <row r="254" spans="1:4" ht="54" thickTop="1" thickBot="1">
      <c r="A254" s="160" t="s">
        <v>667</v>
      </c>
      <c r="B254" s="161" t="s">
        <v>668</v>
      </c>
      <c r="C254" s="157" t="s">
        <v>198</v>
      </c>
      <c r="D254" s="163">
        <v>48652.765645312131</v>
      </c>
    </row>
    <row r="255" spans="1:4" ht="54" thickTop="1" thickBot="1">
      <c r="A255" s="160" t="s">
        <v>669</v>
      </c>
      <c r="B255" s="161" t="s">
        <v>670</v>
      </c>
      <c r="C255" s="157" t="s">
        <v>198</v>
      </c>
      <c r="D255" s="163">
        <v>38910.429653862353</v>
      </c>
    </row>
    <row r="256" spans="1:4" ht="54" thickTop="1" thickBot="1">
      <c r="A256" s="160" t="s">
        <v>671</v>
      </c>
      <c r="B256" s="161" t="s">
        <v>672</v>
      </c>
      <c r="C256" s="157" t="s">
        <v>198</v>
      </c>
      <c r="D256" s="163">
        <v>68621.295222800676</v>
      </c>
    </row>
    <row r="257" spans="1:4" ht="54" thickTop="1" thickBot="1">
      <c r="A257" s="160" t="s">
        <v>673</v>
      </c>
      <c r="B257" s="161" t="s">
        <v>674</v>
      </c>
      <c r="C257" s="157" t="s">
        <v>198</v>
      </c>
      <c r="D257" s="163">
        <v>40436.826029079282</v>
      </c>
    </row>
    <row r="258" spans="1:4" ht="54" thickTop="1" thickBot="1">
      <c r="A258" s="160" t="s">
        <v>675</v>
      </c>
      <c r="B258" s="161" t="s">
        <v>676</v>
      </c>
      <c r="C258" s="157" t="s">
        <v>198</v>
      </c>
      <c r="D258" s="163">
        <v>40436.826029079282</v>
      </c>
    </row>
    <row r="259" spans="1:4" ht="54" thickTop="1" thickBot="1">
      <c r="A259" s="160" t="s">
        <v>677</v>
      </c>
      <c r="B259" s="161" t="s">
        <v>678</v>
      </c>
      <c r="C259" s="157" t="s">
        <v>193</v>
      </c>
      <c r="D259" s="163">
        <v>6758.5561237918746</v>
      </c>
    </row>
    <row r="260" spans="1:4" ht="54" thickTop="1" thickBot="1">
      <c r="A260" s="160" t="s">
        <v>679</v>
      </c>
      <c r="B260" s="161" t="s">
        <v>680</v>
      </c>
      <c r="C260" s="157" t="s">
        <v>193</v>
      </c>
      <c r="D260" s="163">
        <v>6849.7448404585411</v>
      </c>
    </row>
    <row r="261" spans="1:4" ht="54" thickTop="1" thickBot="1">
      <c r="A261" s="160" t="s">
        <v>12</v>
      </c>
      <c r="B261" s="161" t="s">
        <v>150</v>
      </c>
      <c r="C261" s="157" t="s">
        <v>190</v>
      </c>
      <c r="D261" s="163">
        <v>50179.646002602996</v>
      </c>
    </row>
    <row r="262" spans="1:4" ht="54" thickTop="1" thickBot="1">
      <c r="A262" s="160" t="s">
        <v>681</v>
      </c>
      <c r="B262" s="161" t="s">
        <v>682</v>
      </c>
      <c r="C262" s="157" t="s">
        <v>190</v>
      </c>
      <c r="D262" s="163">
        <v>44496.979327323614</v>
      </c>
    </row>
    <row r="263" spans="1:4" ht="54" thickTop="1" thickBot="1">
      <c r="A263" s="160" t="s">
        <v>683</v>
      </c>
      <c r="B263" s="161" t="s">
        <v>684</v>
      </c>
      <c r="C263" s="157" t="s">
        <v>198</v>
      </c>
      <c r="D263" s="163">
        <v>123440.97689242041</v>
      </c>
    </row>
    <row r="264" spans="1:4" ht="54" thickTop="1" thickBot="1">
      <c r="A264" s="160" t="s">
        <v>685</v>
      </c>
      <c r="B264" s="161" t="s">
        <v>686</v>
      </c>
      <c r="C264" s="157" t="s">
        <v>198</v>
      </c>
      <c r="D264" s="163">
        <v>214021.11127284335</v>
      </c>
    </row>
    <row r="265" spans="1:4" ht="54" thickTop="1" thickBot="1">
      <c r="A265" s="160" t="s">
        <v>687</v>
      </c>
      <c r="B265" s="161" t="s">
        <v>688</v>
      </c>
      <c r="C265" s="157" t="s">
        <v>193</v>
      </c>
      <c r="D265" s="163">
        <v>177241.91992329023</v>
      </c>
    </row>
    <row r="266" spans="1:4" ht="54" thickTop="1" thickBot="1">
      <c r="A266" s="160" t="s">
        <v>689</v>
      </c>
      <c r="B266" s="161" t="s">
        <v>690</v>
      </c>
      <c r="C266" s="157" t="s">
        <v>198</v>
      </c>
      <c r="D266" s="163">
        <v>36289.425504195497</v>
      </c>
    </row>
    <row r="267" spans="1:4" ht="54" thickTop="1" thickBot="1">
      <c r="A267" s="160" t="s">
        <v>691</v>
      </c>
      <c r="B267" s="161" t="s">
        <v>692</v>
      </c>
      <c r="C267" s="157" t="s">
        <v>190</v>
      </c>
      <c r="D267" s="163">
        <v>58937.722350440861</v>
      </c>
    </row>
    <row r="268" spans="1:4" ht="54" thickTop="1" thickBot="1">
      <c r="A268" s="160" t="s">
        <v>693</v>
      </c>
      <c r="B268" s="161" t="s">
        <v>694</v>
      </c>
      <c r="C268" s="157" t="s">
        <v>190</v>
      </c>
      <c r="D268" s="163">
        <v>180076.32248984085</v>
      </c>
    </row>
    <row r="269" spans="1:4" ht="54" thickTop="1" thickBot="1">
      <c r="A269" s="160" t="s">
        <v>695</v>
      </c>
      <c r="B269" s="161" t="s">
        <v>696</v>
      </c>
      <c r="C269" s="157" t="s">
        <v>190</v>
      </c>
      <c r="D269" s="163">
        <v>158382.57248984085</v>
      </c>
    </row>
    <row r="270" spans="1:4" ht="54" thickTop="1" thickBot="1">
      <c r="A270" s="160" t="s">
        <v>697</v>
      </c>
      <c r="B270" s="161" t="s">
        <v>698</v>
      </c>
      <c r="C270" s="157" t="s">
        <v>190</v>
      </c>
      <c r="D270" s="163">
        <v>169455.7211565075</v>
      </c>
    </row>
    <row r="271" spans="1:4" ht="54" thickTop="1" thickBot="1">
      <c r="A271" s="160" t="s">
        <v>699</v>
      </c>
      <c r="B271" s="161" t="s">
        <v>700</v>
      </c>
      <c r="C271" s="157" t="s">
        <v>190</v>
      </c>
      <c r="D271" s="163">
        <v>163651.65448984085</v>
      </c>
    </row>
    <row r="272" spans="1:4" ht="54" thickTop="1" thickBot="1">
      <c r="A272" s="160" t="s">
        <v>701</v>
      </c>
      <c r="B272" s="161" t="s">
        <v>702</v>
      </c>
      <c r="C272" s="157" t="s">
        <v>190</v>
      </c>
      <c r="D272" s="163">
        <v>252716.32975650748</v>
      </c>
    </row>
    <row r="273" spans="1:4" ht="54" thickTop="1" thickBot="1">
      <c r="A273" s="160" t="s">
        <v>703</v>
      </c>
      <c r="B273" s="161" t="s">
        <v>704</v>
      </c>
      <c r="C273" s="157" t="s">
        <v>190</v>
      </c>
      <c r="D273" s="163">
        <v>252716.32975650748</v>
      </c>
    </row>
    <row r="274" spans="1:4" ht="54" thickTop="1" thickBot="1">
      <c r="A274" s="160" t="s">
        <v>705</v>
      </c>
      <c r="B274" s="161" t="s">
        <v>706</v>
      </c>
      <c r="C274" s="157" t="s">
        <v>190</v>
      </c>
      <c r="D274" s="163">
        <v>252716.32975650748</v>
      </c>
    </row>
    <row r="275" spans="1:4" ht="54" thickTop="1" thickBot="1">
      <c r="A275" s="160" t="s">
        <v>707</v>
      </c>
      <c r="B275" s="161" t="s">
        <v>708</v>
      </c>
      <c r="C275" s="157" t="s">
        <v>190</v>
      </c>
      <c r="D275" s="163">
        <v>252716.32975650748</v>
      </c>
    </row>
    <row r="276" spans="1:4" ht="54" thickTop="1" thickBot="1">
      <c r="A276" s="160" t="s">
        <v>709</v>
      </c>
      <c r="B276" s="161" t="s">
        <v>710</v>
      </c>
      <c r="C276" s="157" t="s">
        <v>193</v>
      </c>
      <c r="D276" s="163">
        <v>16151.163072048334</v>
      </c>
    </row>
    <row r="277" spans="1:4" ht="54" thickTop="1" thickBot="1">
      <c r="A277" s="160" t="s">
        <v>711</v>
      </c>
      <c r="B277" s="161" t="s">
        <v>712</v>
      </c>
      <c r="C277" s="157" t="s">
        <v>193</v>
      </c>
      <c r="D277" s="163">
        <v>25442.948692048332</v>
      </c>
    </row>
    <row r="278" spans="1:4" ht="54" thickTop="1" thickBot="1">
      <c r="A278" s="160" t="s">
        <v>713</v>
      </c>
      <c r="B278" s="161" t="s">
        <v>714</v>
      </c>
      <c r="C278" s="157" t="s">
        <v>193</v>
      </c>
      <c r="D278" s="163">
        <v>16151.163072048334</v>
      </c>
    </row>
    <row r="279" spans="1:4" ht="54" thickTop="1" thickBot="1">
      <c r="A279" s="160" t="s">
        <v>715</v>
      </c>
      <c r="B279" s="161" t="s">
        <v>716</v>
      </c>
      <c r="C279" s="157" t="s">
        <v>193</v>
      </c>
      <c r="D279" s="163">
        <v>25442.948692048332</v>
      </c>
    </row>
    <row r="280" spans="1:4" ht="54" thickTop="1" thickBot="1">
      <c r="A280" s="160" t="s">
        <v>717</v>
      </c>
      <c r="B280" s="161" t="s">
        <v>718</v>
      </c>
      <c r="C280" s="157" t="s">
        <v>193</v>
      </c>
      <c r="D280" s="163">
        <v>65728.536055772172</v>
      </c>
    </row>
    <row r="281" spans="1:4" ht="54" thickTop="1" thickBot="1">
      <c r="A281" s="160" t="s">
        <v>719</v>
      </c>
      <c r="B281" s="161" t="s">
        <v>720</v>
      </c>
      <c r="C281" s="157" t="s">
        <v>193</v>
      </c>
      <c r="D281" s="163">
        <v>8242.0083897565528</v>
      </c>
    </row>
    <row r="282" spans="1:4" ht="54" thickTop="1" thickBot="1">
      <c r="A282" s="160" t="s">
        <v>721</v>
      </c>
      <c r="B282" s="161" t="s">
        <v>722</v>
      </c>
      <c r="C282" s="157" t="s">
        <v>193</v>
      </c>
      <c r="D282" s="163">
        <v>194264.05850433832</v>
      </c>
    </row>
    <row r="283" spans="1:4" ht="54" thickTop="1" thickBot="1">
      <c r="A283" s="160" t="s">
        <v>82</v>
      </c>
      <c r="B283" s="161" t="s">
        <v>723</v>
      </c>
      <c r="C283" s="157" t="s">
        <v>198</v>
      </c>
      <c r="D283" s="163">
        <v>1171.9979852236411</v>
      </c>
    </row>
    <row r="284" spans="1:4" ht="54" thickTop="1" thickBot="1">
      <c r="A284" s="160" t="s">
        <v>724</v>
      </c>
      <c r="B284" s="161" t="s">
        <v>725</v>
      </c>
      <c r="C284" s="157" t="s">
        <v>198</v>
      </c>
      <c r="D284" s="163">
        <v>957.31791775248291</v>
      </c>
    </row>
    <row r="285" spans="1:4" ht="54" thickTop="1" thickBot="1">
      <c r="A285" s="160" t="s">
        <v>726</v>
      </c>
      <c r="B285" s="161" t="s">
        <v>727</v>
      </c>
      <c r="C285" s="157" t="s">
        <v>193</v>
      </c>
      <c r="D285" s="163">
        <v>28735.168087920119</v>
      </c>
    </row>
    <row r="286" spans="1:4" ht="54" thickTop="1" thickBot="1">
      <c r="A286" s="160" t="s">
        <v>728</v>
      </c>
      <c r="B286" s="161" t="s">
        <v>729</v>
      </c>
      <c r="C286" s="157" t="s">
        <v>193</v>
      </c>
      <c r="D286" s="163">
        <v>38811.436756123047</v>
      </c>
    </row>
    <row r="287" spans="1:4" ht="54" thickTop="1" thickBot="1">
      <c r="A287" s="160" t="s">
        <v>730</v>
      </c>
      <c r="B287" s="161" t="s">
        <v>731</v>
      </c>
      <c r="C287" s="157" t="s">
        <v>52</v>
      </c>
      <c r="D287" s="163">
        <v>8222.4957744068088</v>
      </c>
    </row>
    <row r="288" spans="1:4" ht="54" thickTop="1" thickBot="1">
      <c r="A288" s="160" t="s">
        <v>13</v>
      </c>
      <c r="B288" s="161" t="s">
        <v>732</v>
      </c>
      <c r="C288" s="157" t="s">
        <v>52</v>
      </c>
      <c r="D288" s="163">
        <v>447169.58175612305</v>
      </c>
    </row>
    <row r="289" spans="1:4" ht="54" thickTop="1" thickBot="1">
      <c r="A289" s="160" t="s">
        <v>733</v>
      </c>
      <c r="B289" s="161" t="s">
        <v>734</v>
      </c>
      <c r="C289" s="157" t="s">
        <v>193</v>
      </c>
      <c r="D289" s="163">
        <v>565231.24842278974</v>
      </c>
    </row>
    <row r="290" spans="1:4" ht="54" thickTop="1" thickBot="1">
      <c r="A290" s="160" t="s">
        <v>735</v>
      </c>
      <c r="B290" s="161" t="s">
        <v>736</v>
      </c>
      <c r="C290" s="157" t="s">
        <v>52</v>
      </c>
      <c r="D290" s="163">
        <v>261309.89171139483</v>
      </c>
    </row>
    <row r="291" spans="1:4" ht="54" thickTop="1" thickBot="1">
      <c r="A291" s="160" t="s">
        <v>737</v>
      </c>
      <c r="B291" s="161" t="s">
        <v>738</v>
      </c>
      <c r="C291" s="157" t="s">
        <v>198</v>
      </c>
      <c r="D291" s="163">
        <v>74322.646357929872</v>
      </c>
    </row>
    <row r="292" spans="1:4" ht="54" thickTop="1" thickBot="1">
      <c r="A292" s="160" t="s">
        <v>739</v>
      </c>
      <c r="B292" s="161" t="s">
        <v>740</v>
      </c>
      <c r="C292" s="157" t="s">
        <v>52</v>
      </c>
      <c r="D292" s="163">
        <v>67275.032480227004</v>
      </c>
    </row>
    <row r="293" spans="1:4" ht="54" thickTop="1" thickBot="1">
      <c r="A293" s="160" t="s">
        <v>741</v>
      </c>
      <c r="B293" s="161" t="s">
        <v>742</v>
      </c>
      <c r="C293" s="157" t="s">
        <v>52</v>
      </c>
      <c r="D293" s="163">
        <v>58862.114979545164</v>
      </c>
    </row>
    <row r="294" spans="1:4" ht="54" thickTop="1" thickBot="1">
      <c r="A294" s="160" t="s">
        <v>743</v>
      </c>
      <c r="B294" s="161" t="s">
        <v>744</v>
      </c>
      <c r="C294" s="157" t="s">
        <v>52</v>
      </c>
      <c r="D294" s="163">
        <v>40454.808312878507</v>
      </c>
    </row>
    <row r="295" spans="1:4" ht="54" thickTop="1" thickBot="1">
      <c r="A295" s="160" t="s">
        <v>745</v>
      </c>
      <c r="B295" s="161" t="s">
        <v>746</v>
      </c>
      <c r="C295" s="157" t="s">
        <v>198</v>
      </c>
      <c r="D295" s="163">
        <v>143833.05355815502</v>
      </c>
    </row>
    <row r="296" spans="1:4" ht="54" thickTop="1" thickBot="1">
      <c r="A296" s="160" t="s">
        <v>747</v>
      </c>
      <c r="B296" s="161" t="s">
        <v>748</v>
      </c>
      <c r="C296" s="157" t="s">
        <v>604</v>
      </c>
      <c r="D296" s="163">
        <v>11002.416642588327</v>
      </c>
    </row>
    <row r="297" spans="1:4" ht="54" thickTop="1" thickBot="1">
      <c r="A297" s="160" t="s">
        <v>749</v>
      </c>
      <c r="B297" s="161" t="s">
        <v>750</v>
      </c>
      <c r="C297" s="157" t="s">
        <v>52</v>
      </c>
      <c r="D297" s="163">
        <v>52335.922020127691</v>
      </c>
    </row>
    <row r="298" spans="1:4" ht="54" thickTop="1" thickBot="1">
      <c r="A298" s="160" t="s">
        <v>751</v>
      </c>
      <c r="B298" s="161" t="s">
        <v>752</v>
      </c>
      <c r="C298" s="157" t="s">
        <v>198</v>
      </c>
      <c r="D298" s="163">
        <v>211147.96616277494</v>
      </c>
    </row>
    <row r="299" spans="1:4" ht="54" thickTop="1" thickBot="1">
      <c r="A299" s="160" t="s">
        <v>753</v>
      </c>
      <c r="B299" s="161" t="s">
        <v>754</v>
      </c>
      <c r="C299" s="157" t="s">
        <v>198</v>
      </c>
      <c r="D299" s="163">
        <v>223862.77212464163</v>
      </c>
    </row>
    <row r="300" spans="1:4" ht="54" thickTop="1" thickBot="1">
      <c r="A300" s="160" t="s">
        <v>755</v>
      </c>
      <c r="B300" s="161" t="s">
        <v>756</v>
      </c>
      <c r="C300" s="157" t="s">
        <v>198</v>
      </c>
      <c r="D300" s="163">
        <v>238701.0122176903</v>
      </c>
    </row>
    <row r="301" spans="1:4" ht="54" thickTop="1" thickBot="1">
      <c r="A301" s="160" t="s">
        <v>757</v>
      </c>
      <c r="B301" s="161" t="s">
        <v>758</v>
      </c>
      <c r="C301" s="157" t="s">
        <v>198</v>
      </c>
      <c r="D301" s="163">
        <v>251159.22414142365</v>
      </c>
    </row>
    <row r="302" spans="1:4" ht="54" thickTop="1" thickBot="1">
      <c r="A302" s="160" t="s">
        <v>759</v>
      </c>
      <c r="B302" s="161" t="s">
        <v>760</v>
      </c>
      <c r="C302" s="157" t="s">
        <v>52</v>
      </c>
      <c r="D302" s="163">
        <v>247844.05795716669</v>
      </c>
    </row>
    <row r="303" spans="1:4" ht="54" thickTop="1" thickBot="1">
      <c r="A303" s="160" t="s">
        <v>761</v>
      </c>
      <c r="B303" s="161" t="s">
        <v>762</v>
      </c>
      <c r="C303" s="157" t="s">
        <v>52</v>
      </c>
      <c r="D303" s="163">
        <v>66687.993467875</v>
      </c>
    </row>
    <row r="304" spans="1:4" ht="54" thickTop="1" thickBot="1">
      <c r="A304" s="160" t="s">
        <v>763</v>
      </c>
      <c r="B304" s="161" t="s">
        <v>764</v>
      </c>
      <c r="C304" s="157" t="s">
        <v>52</v>
      </c>
      <c r="D304" s="163">
        <v>43723.809994691677</v>
      </c>
    </row>
    <row r="305" spans="1:4" ht="54" thickTop="1" thickBot="1">
      <c r="A305" s="160" t="s">
        <v>765</v>
      </c>
      <c r="B305" s="161" t="s">
        <v>766</v>
      </c>
      <c r="C305" s="157" t="s">
        <v>52</v>
      </c>
      <c r="D305" s="163">
        <v>37721.807496018751</v>
      </c>
    </row>
    <row r="306" spans="1:4" ht="54" thickTop="1" thickBot="1">
      <c r="A306" s="160" t="s">
        <v>767</v>
      </c>
      <c r="B306" s="161" t="s">
        <v>768</v>
      </c>
      <c r="C306" s="157" t="s">
        <v>52</v>
      </c>
      <c r="D306" s="163">
        <v>146413.77157433474</v>
      </c>
    </row>
    <row r="307" spans="1:4" ht="54" thickTop="1" thickBot="1">
      <c r="A307" s="160" t="s">
        <v>769</v>
      </c>
      <c r="B307" s="161" t="s">
        <v>770</v>
      </c>
      <c r="C307" s="157" t="s">
        <v>52</v>
      </c>
      <c r="D307" s="163">
        <v>145184.05824100139</v>
      </c>
    </row>
    <row r="308" spans="1:4" ht="54" thickTop="1" thickBot="1">
      <c r="A308" s="160" t="s">
        <v>771</v>
      </c>
      <c r="B308" s="161" t="s">
        <v>772</v>
      </c>
      <c r="C308" s="157" t="s">
        <v>52</v>
      </c>
      <c r="D308" s="163">
        <v>96257.106438201765</v>
      </c>
    </row>
    <row r="309" spans="1:4" ht="54" thickTop="1" thickBot="1">
      <c r="A309" s="160" t="s">
        <v>773</v>
      </c>
      <c r="B309" s="161" t="s">
        <v>774</v>
      </c>
      <c r="C309" s="157" t="s">
        <v>52</v>
      </c>
      <c r="D309" s="163">
        <v>83898.933739865199</v>
      </c>
    </row>
    <row r="310" spans="1:4" ht="54" thickTop="1" thickBot="1">
      <c r="A310" s="160" t="s">
        <v>775</v>
      </c>
      <c r="B310" s="161" t="s">
        <v>776</v>
      </c>
      <c r="C310" s="157" t="s">
        <v>193</v>
      </c>
      <c r="D310" s="163">
        <v>13507.450854310835</v>
      </c>
    </row>
    <row r="311" spans="1:4" ht="54" thickTop="1" thickBot="1">
      <c r="A311" s="160" t="s">
        <v>777</v>
      </c>
      <c r="B311" s="161" t="s">
        <v>778</v>
      </c>
      <c r="C311" s="157" t="s">
        <v>193</v>
      </c>
      <c r="D311" s="163">
        <v>6249.492675057666</v>
      </c>
    </row>
    <row r="312" spans="1:4" ht="54" thickTop="1" thickBot="1">
      <c r="A312" s="160" t="s">
        <v>779</v>
      </c>
      <c r="B312" s="161" t="s">
        <v>780</v>
      </c>
      <c r="C312" s="157" t="s">
        <v>193</v>
      </c>
      <c r="D312" s="163">
        <v>823036.98619795544</v>
      </c>
    </row>
    <row r="313" spans="1:4" ht="57.75" thickTop="1" thickBot="1">
      <c r="A313" s="160" t="s">
        <v>781</v>
      </c>
      <c r="B313" s="161" t="s">
        <v>782</v>
      </c>
      <c r="C313" s="157" t="s">
        <v>193</v>
      </c>
      <c r="D313" s="163">
        <v>164852.43074767027</v>
      </c>
    </row>
    <row r="314" spans="1:4" ht="57.75" thickTop="1" thickBot="1">
      <c r="A314" s="160" t="s">
        <v>783</v>
      </c>
      <c r="B314" s="161" t="s">
        <v>784</v>
      </c>
      <c r="C314" s="157" t="s">
        <v>193</v>
      </c>
      <c r="D314" s="163">
        <v>177655.58179017025</v>
      </c>
    </row>
    <row r="315" spans="1:4" ht="54" thickTop="1" thickBot="1">
      <c r="A315" s="160" t="s">
        <v>785</v>
      </c>
      <c r="B315" s="161" t="s">
        <v>786</v>
      </c>
      <c r="C315" s="157" t="s">
        <v>193</v>
      </c>
      <c r="D315" s="163">
        <v>142434.15307766714</v>
      </c>
    </row>
    <row r="316" spans="1:4" ht="54" thickTop="1" thickBot="1">
      <c r="A316" s="160" t="s">
        <v>787</v>
      </c>
      <c r="B316" s="161" t="s">
        <v>788</v>
      </c>
      <c r="C316" s="157" t="s">
        <v>604</v>
      </c>
      <c r="D316" s="163">
        <v>26775.940418835831</v>
      </c>
    </row>
    <row r="317" spans="1:4" ht="54" thickTop="1" thickBot="1">
      <c r="A317" s="160" t="s">
        <v>789</v>
      </c>
      <c r="B317" s="161" t="s">
        <v>790</v>
      </c>
      <c r="C317" s="157" t="s">
        <v>178</v>
      </c>
      <c r="D317" s="163">
        <v>10126629.028500834</v>
      </c>
    </row>
    <row r="318" spans="1:4" ht="57.75" thickTop="1" thickBot="1">
      <c r="A318" s="160" t="s">
        <v>791</v>
      </c>
      <c r="B318" s="161" t="s">
        <v>792</v>
      </c>
      <c r="C318" s="157" t="s">
        <v>793</v>
      </c>
      <c r="D318" s="163">
        <v>975.85596707818922</v>
      </c>
    </row>
    <row r="319" spans="1:4" ht="57.75" thickTop="1" thickBot="1">
      <c r="A319" s="160" t="s">
        <v>794</v>
      </c>
      <c r="B319" s="161" t="s">
        <v>795</v>
      </c>
      <c r="C319" s="157" t="s">
        <v>796</v>
      </c>
      <c r="D319" s="163">
        <v>1197.6414141414143</v>
      </c>
    </row>
    <row r="320" spans="1:4" ht="54" thickTop="1" thickBot="1">
      <c r="A320" s="160" t="s">
        <v>168</v>
      </c>
      <c r="B320" s="161" t="s">
        <v>797</v>
      </c>
      <c r="C320" s="157" t="s">
        <v>796</v>
      </c>
      <c r="D320" s="163">
        <v>1197.6414141414143</v>
      </c>
    </row>
    <row r="321" spans="1:4" ht="53.25" thickTop="1">
      <c r="A321" s="169"/>
      <c r="B321" s="170"/>
      <c r="C321" s="171"/>
      <c r="D321" s="172" t="s">
        <v>798</v>
      </c>
    </row>
    <row r="322" spans="1:4">
      <c r="A322" s="169"/>
      <c r="B322" s="170"/>
      <c r="C322" s="171"/>
      <c r="D322" s="172"/>
    </row>
    <row r="323" spans="1:4">
      <c r="A323" s="169"/>
      <c r="B323" s="170"/>
      <c r="C323" s="171"/>
      <c r="D323" s="172"/>
    </row>
    <row r="324" spans="1:4">
      <c r="A324" s="169"/>
      <c r="B324" s="170"/>
      <c r="C324" s="171"/>
      <c r="D324" s="172"/>
    </row>
    <row r="325" spans="1:4">
      <c r="A325" s="169"/>
      <c r="B325" s="170"/>
      <c r="C325" s="171"/>
      <c r="D325" s="172"/>
    </row>
    <row r="326" spans="1:4">
      <c r="A326" s="169"/>
      <c r="B326" s="170"/>
      <c r="C326" s="171"/>
      <c r="D326" s="172"/>
    </row>
    <row r="327" spans="1:4">
      <c r="A327" s="169"/>
      <c r="B327" s="170"/>
      <c r="C327" s="171"/>
      <c r="D327" s="172"/>
    </row>
    <row r="328" spans="1:4">
      <c r="A328" s="169"/>
      <c r="B328" s="170"/>
      <c r="C328" s="171"/>
      <c r="D328" s="172"/>
    </row>
    <row r="329" spans="1:4">
      <c r="A329" s="169"/>
      <c r="B329" s="170"/>
      <c r="C329" s="171"/>
      <c r="D329" s="172"/>
    </row>
    <row r="330" spans="1:4">
      <c r="A330" s="169"/>
      <c r="B330" s="170"/>
      <c r="C330" s="171"/>
      <c r="D330" s="172"/>
    </row>
    <row r="331" spans="1:4">
      <c r="A331" s="169"/>
      <c r="B331" s="170"/>
      <c r="C331" s="171"/>
      <c r="D331" s="172"/>
    </row>
    <row r="332" spans="1:4">
      <c r="A332" s="169"/>
      <c r="B332" s="170"/>
      <c r="C332" s="171"/>
      <c r="D332" s="172"/>
    </row>
    <row r="333" spans="1:4">
      <c r="A333" s="169"/>
      <c r="B333" s="170"/>
      <c r="C333" s="171"/>
      <c r="D333" s="172"/>
    </row>
    <row r="334" spans="1:4">
      <c r="A334" s="169"/>
      <c r="B334" s="170"/>
      <c r="C334" s="171"/>
      <c r="D334" s="172"/>
    </row>
  </sheetData>
  <mergeCells count="1">
    <mergeCell ref="A1:D1"/>
  </mergeCells>
  <hyperlinks>
    <hyperlink ref="B3" location="'200.1'!A1" display="DESMONTE Y LIMPIEZA EN BOSQUE" xr:uid="{00000000-0004-0000-0000-000000000000}"/>
    <hyperlink ref="B4" location="'200.2'!A1" display="DESMONTE Y LIMPIEZA EN ZONAS NO BOSCOSAS" xr:uid="{00000000-0004-0000-0000-000001000000}"/>
    <hyperlink ref="B5" location="'201.1'!A1" display="DEMOLICIÓN DE EDIFICACIONES" xr:uid="{00000000-0004-0000-0000-000002000000}"/>
    <hyperlink ref="B6" location="'201.2'!A1" display="DEMOLICIÓN DE ESTRUCTURAS" xr:uid="{00000000-0004-0000-0000-000003000000}"/>
    <hyperlink ref="B7" location="'201.3'!A1" display="DEMOLICIÓN DE PAVIMENTOS RÍGIDOS, PISOS, ANDENES Y BORDILLOS DE CONCRETO" xr:uid="{00000000-0004-0000-0000-000004000000}"/>
    <hyperlink ref="B8" location="'201.4'!A1" display="DEMOLICIÓN DE OBSTÁCULOS" xr:uid="{00000000-0004-0000-0000-000005000000}"/>
    <hyperlink ref="B9" location="'201.5'!A1" display="DEMOLICIÓN DE EDIFICACIONES" xr:uid="{00000000-0004-0000-0000-000006000000}"/>
    <hyperlink ref="B10" location="'201.6'!A1" display="DEMOLICIÓN DE ESTRUCTURAS" xr:uid="{00000000-0004-0000-0000-000007000000}"/>
    <hyperlink ref="B11" location="'201.7'!A1" display="DEMOLICIÓN DE ESTRUCTURAS" xr:uid="{00000000-0004-0000-0000-000008000000}"/>
    <hyperlink ref="B12" location="'201.8'!A1" display="DEMOLICIÓN DE PAVIMENTOS RÍGIDOS" xr:uid="{00000000-0004-0000-0000-000009000000}"/>
    <hyperlink ref="B13" location="'201.9'!A1" display="DEMOLICIÓN DE PISOS Y ANDENES DE CONCRETO" xr:uid="{00000000-0004-0000-0000-00000A000000}"/>
    <hyperlink ref="B14" location="'201.10'!A1" display="DEMOLICIÓN DE BORDILLOS DE CONCRETO" xr:uid="{00000000-0004-0000-0000-00000B000000}"/>
    <hyperlink ref="B15" location="'201.11'!A1" display="DESMONTAJE Y TRASLADO DE ESTRUCTURAS METÁLICAS" xr:uid="{00000000-0004-0000-0000-00000C000000}"/>
    <hyperlink ref="B16" location="'201.12'!A1" display="REMOCIÓN DE ESPECIES VEGETALES" xr:uid="{00000000-0004-0000-0000-00000D000000}"/>
    <hyperlink ref="A3" location="'200.1'!A1" display="200.1" xr:uid="{00000000-0004-0000-0000-00000E000000}"/>
    <hyperlink ref="A4" location="'200.2'!A1" display="200.2" xr:uid="{00000000-0004-0000-0000-00000F000000}"/>
    <hyperlink ref="A5" location="'201.1'!A1" display="201.1" xr:uid="{00000000-0004-0000-0000-000010000000}"/>
    <hyperlink ref="A6" location="'201.2'!A1" display="201.2" xr:uid="{00000000-0004-0000-0000-000011000000}"/>
    <hyperlink ref="A7" location="'201.3'!A1" display="201.3" xr:uid="{00000000-0004-0000-0000-000012000000}"/>
    <hyperlink ref="A8" location="'201.4'!A1" display="201.4" xr:uid="{00000000-0004-0000-0000-000013000000}"/>
    <hyperlink ref="A9" location="'201.5'!A1" display="201.5" xr:uid="{00000000-0004-0000-0000-000014000000}"/>
    <hyperlink ref="A10" location="'201.6'!A1" display="201.6" xr:uid="{00000000-0004-0000-0000-000015000000}"/>
    <hyperlink ref="A11" location="'201.7'!A1" display="201.7" xr:uid="{00000000-0004-0000-0000-000016000000}"/>
    <hyperlink ref="A12" location="'201.8'!A1" display="201.8" xr:uid="{00000000-0004-0000-0000-000017000000}"/>
    <hyperlink ref="A13" location="'201.9'!A1" display="201.9" xr:uid="{00000000-0004-0000-0000-000018000000}"/>
    <hyperlink ref="A14" location="'201.10'!A1" display="201.10" xr:uid="{00000000-0004-0000-0000-000019000000}"/>
    <hyperlink ref="A15" location="'201.11'!A1" display="201.11" xr:uid="{00000000-0004-0000-0000-00001A000000}"/>
    <hyperlink ref="A16" location="'201.12'!A1" display="201.12" xr:uid="{00000000-0004-0000-0000-00001B000000}"/>
    <hyperlink ref="A17" location="'201.13'!A1" display="201.13" xr:uid="{00000000-0004-0000-0000-00001C000000}"/>
    <hyperlink ref="B17" location="'201.13'!A1" display="REMOCIÓN DE OBSTÁCULOS (SE DEBERÁ HACER UN ÍTEM DE PAGO PARA CADA TIPO DE OBSTÁCULO)" xr:uid="{00000000-0004-0000-0000-00001D000000}"/>
    <hyperlink ref="A18" location="'201.14'!A1" display="201.14" xr:uid="{00000000-0004-0000-0000-00001E000000}"/>
    <hyperlink ref="B18" location="'201.14'!A1" display="REMOCIÓN DE DUCTOS DE SERVICIOS EXISTENTES" xr:uid="{00000000-0004-0000-0000-00001F000000}"/>
    <hyperlink ref="A19" location="'201.15'!A1" display="201.15" xr:uid="{00000000-0004-0000-0000-000020000000}"/>
    <hyperlink ref="B19" location="'201.15'!A1" display="REMOCIÓN DE ALCANTARILLAS" xr:uid="{00000000-0004-0000-0000-000021000000}"/>
    <hyperlink ref="A20" location="'201.16'!A1" display="201.16" xr:uid="{00000000-0004-0000-0000-000022000000}"/>
    <hyperlink ref="B20" location="'201.16'!A1" display="REMOCIÓN DE CERCAS DE ALAMBRE" xr:uid="{00000000-0004-0000-0000-000023000000}"/>
    <hyperlink ref="A21" location="'201.17'!A1" display="201.17" xr:uid="{00000000-0004-0000-0000-000024000000}"/>
    <hyperlink ref="B21" location="'201.17'!A1" display="REMOCIÓN DE OBSTÁCULOS (SE DEBERÁ HACER UN ÍTEM DE PAGO PARA CADA TIPO DE OBSTÁCULO)" xr:uid="{00000000-0004-0000-0000-000025000000}"/>
    <hyperlink ref="A22" location="'201.18'!A1" display="201.18" xr:uid="{00000000-0004-0000-0000-000026000000}"/>
    <hyperlink ref="B22" location="'201.18'!A1" display="TRASLADO DE TORRES" xr:uid="{00000000-0004-0000-0000-000027000000}"/>
    <hyperlink ref="A23" location="'201.19'!A1" display="201.19" xr:uid="{00000000-0004-0000-0000-000028000000}"/>
    <hyperlink ref="B23" location="'201.19'!A1" display="REMOCIÓN DE RIELES" xr:uid="{00000000-0004-0000-0000-000029000000}"/>
    <hyperlink ref="A24" location="'201.20'!A1" display="201.20" xr:uid="{00000000-0004-0000-0000-00002A000000}"/>
    <hyperlink ref="B24" location="'201.20'!A1" display="REMOCIÓN DE DEFENSAS METÁLICAS" xr:uid="{00000000-0004-0000-0000-00002B000000}"/>
    <hyperlink ref="A25" location="'201.21'!A1" display="201.21" xr:uid="{00000000-0004-0000-0000-00002C000000}"/>
    <hyperlink ref="B25" location="'201.21'!A1" display="REMOCIÓN DE BARRERAS DE SEGURIDAD" xr:uid="{00000000-0004-0000-0000-00002D000000}"/>
    <hyperlink ref="A26" location="'203.1'!A1" display="G203.1" xr:uid="{00000000-0004-0000-0000-00002E000000}"/>
    <hyperlink ref="B26" location="'203.1'!A1" display="TRANSPLANTE DE ARBOLES TIPO I TRASLADO CORTO" xr:uid="{00000000-0004-0000-0000-00002F000000}"/>
    <hyperlink ref="A27" location="'203.2'!A1" display="203.2" xr:uid="{00000000-0004-0000-0000-000030000000}"/>
    <hyperlink ref="B27" location="'203.2'!A1" display="TRANSPLANTE DE ARBOLES TIPO I TRASLADO LARGO" xr:uid="{00000000-0004-0000-0000-000031000000}"/>
    <hyperlink ref="A28" location="'203.3'!A1" display="203.3" xr:uid="{00000000-0004-0000-0000-000032000000}"/>
    <hyperlink ref="B28" location="'203.3'!A1" display="TRANSPLANTE DE ARBOLES TIPO I TRASLADO ESPECIAL" xr:uid="{00000000-0004-0000-0000-000033000000}"/>
    <hyperlink ref="A29" location="'203.4'!A1" display="203.4" xr:uid="{00000000-0004-0000-0000-000034000000}"/>
    <hyperlink ref="B29" location="'203.4'!A1" display="TRANSPLANTE DE ARBOLES TIPO II TRASLADO CORTO" xr:uid="{00000000-0004-0000-0000-000035000000}"/>
    <hyperlink ref="A30" location="'203.5'!A1" display="203.5" xr:uid="{00000000-0004-0000-0000-000036000000}"/>
    <hyperlink ref="B30" location="'203.5'!A1" display="TRANSPLANTE DE ARBOLES TIPO II. TRASLADO LARGO" xr:uid="{00000000-0004-0000-0000-000037000000}"/>
    <hyperlink ref="A31" location="'203.6'!A1" display="203.6" xr:uid="{00000000-0004-0000-0000-000038000000}"/>
    <hyperlink ref="B31" location="'203.6'!A1" display="TRANSPLANTE DE ARBOLES TIPO II TRASLADO ESPECIAL" xr:uid="{00000000-0004-0000-0000-000039000000}"/>
    <hyperlink ref="A32" location="'203.7'!A1" display="203.7" xr:uid="{00000000-0004-0000-0000-00003A000000}"/>
    <hyperlink ref="B32" location="'203.7'!A1" display="TRANSPLANTE DE ARBOLES TIPO III TRASLADO CORTO" xr:uid="{00000000-0004-0000-0000-00003B000000}"/>
    <hyperlink ref="A33" location="'203.8'!A1" display="203.8" xr:uid="{00000000-0004-0000-0000-00003C000000}"/>
    <hyperlink ref="B33" location="'203.8'!A1" display="TRANSPLANTE DE ARBOLE TIPO III TRASLADO LARGO" xr:uid="{00000000-0004-0000-0000-00003D000000}"/>
    <hyperlink ref="A34" location="'203.9'!A1" display="203.9" xr:uid="{00000000-0004-0000-0000-00003E000000}"/>
    <hyperlink ref="B34" location="'203.9'!A1" display="TRANSPLANTE  DE ARBOLES TIPO III TRASLADO ESPECIAL" xr:uid="{00000000-0004-0000-0000-00003F000000}"/>
    <hyperlink ref="A35" location="'203.10'!A1" display="203.10" xr:uid="{00000000-0004-0000-0000-000040000000}"/>
    <hyperlink ref="B35" location="'203.10'!A1" display="TRANSPLANTE DE ARBOLES TIPO IV TRASLADO CORTO" xr:uid="{00000000-0004-0000-0000-000041000000}"/>
    <hyperlink ref="A36" location="'203.11'!A1" display="G203.11" xr:uid="{00000000-0004-0000-0000-000042000000}"/>
    <hyperlink ref="B36" location="'203.11'!A1" display="TRANSPLANTE DE ARBOLES TIPO IV TRASLADO LARGO" xr:uid="{00000000-0004-0000-0000-000043000000}"/>
    <hyperlink ref="A41" location="'210.2.2'!A1" display="210.2.2" xr:uid="{00000000-0004-0000-0000-000044000000}"/>
    <hyperlink ref="B41" location="'210.2.2'!A1" display="EXCAVACIÓN EN MATERIAL COMÚN DE LA EXPLANACIÓN Y CANALES" xr:uid="{00000000-0004-0000-0000-000045000000}"/>
    <hyperlink ref="A42" location="'210.2.3'!A1" display="210.2.3" xr:uid="{00000000-0004-0000-0000-000046000000}"/>
    <hyperlink ref="B42" location="'210.2.3'!A1" display="EXCAVACIÓN EN ROCA DE PRÉSTAMOS" xr:uid="{00000000-0004-0000-0000-000047000000}"/>
    <hyperlink ref="A43" location="'210.2.4'!A1" display="210.2.4" xr:uid="{00000000-0004-0000-0000-000048000000}"/>
    <hyperlink ref="B43" location="'210.2.4'!A1" display="EXCAVACIÓN EN MATERIAL COMÚN DE PRÉSTAMOS" xr:uid="{00000000-0004-0000-0000-000049000000}"/>
    <hyperlink ref="A44" location="'211.1'!A1" display="211.1" xr:uid="{00000000-0004-0000-0000-00004A000000}"/>
    <hyperlink ref="B44" location="'211.1'!A1" display="REMOCIÓN DE DERRUMBES" xr:uid="{00000000-0004-0000-0000-00004B000000}"/>
    <hyperlink ref="A45" location="'220.1'!A1" display="220.1" xr:uid="{00000000-0004-0000-0000-00004C000000}"/>
    <hyperlink ref="B45" location="'220.1'!A1" display="TERRAPLENES" xr:uid="{00000000-0004-0000-0000-00004D000000}"/>
    <hyperlink ref="A46" location="'221.1'!A1" display="221.1" xr:uid="{00000000-0004-0000-0000-00004E000000}"/>
    <hyperlink ref="B46" location="'221.1'!A1" display="PEDRAPLÉN COMPACTO" xr:uid="{00000000-0004-0000-0000-00004F000000}"/>
    <hyperlink ref="A47" location="'221.2'!A1" display="221.2" xr:uid="{00000000-0004-0000-0000-000050000000}"/>
    <hyperlink ref="B47" location="'221.2'!A1" display="PEDRAPLÉN SUELTO" xr:uid="{00000000-0004-0000-0000-000051000000}"/>
    <hyperlink ref="A48" location="'223.1'!A1" display="223.1" xr:uid="{00000000-0004-0000-0000-000052000000}"/>
    <hyperlink ref="B48" location="'223.1'!A1" display="GEOTEXTIL DE REFUERZO TIPO NT-2500 PARA TERRAPLENES REFORZADOS POR  GEOSINTETICOS " xr:uid="{00000000-0004-0000-0000-000053000000}"/>
    <hyperlink ref="A49" location="'223.2'!A1" display="223.2" xr:uid="{00000000-0004-0000-0000-000054000000}"/>
    <hyperlink ref="B49" location="'223.2'!A1" display="GEOMALLA DE REFUERZO TIPOS ASPHALT " xr:uid="{00000000-0004-0000-0000-000055000000}"/>
    <hyperlink ref="A50" location="'223.3.1'!A1" display="223.3.1" xr:uid="{00000000-0004-0000-0000-000056000000}"/>
    <hyperlink ref="B50" location="'223.3.1'!A1" display="RELLENO SELECCIONADO PARA TERRAPLENES REFORZADOS CON GEOSINTETICOS" xr:uid="{00000000-0004-0000-0000-000057000000}"/>
    <hyperlink ref="A51" location="'223.3.2'!A1" display="223.3.2" xr:uid="{00000000-0004-0000-0000-000058000000}"/>
    <hyperlink ref="B51" location="'223.3.2'!A1" display="RELLENO TIPO SUB BASE GRANULAR PARA TERRAPLENES REFORZADOS CON GEOSINTETICOS" xr:uid="{00000000-0004-0000-0000-000059000000}"/>
    <hyperlink ref="A52" location="'223.3.3'!A1" display="223.3.3" xr:uid="{00000000-0004-0000-0000-00005A000000}"/>
    <hyperlink ref="B52" location="'223.3.3'!A1" display="RELLENO TIPO BASE GRANULAR PARA TERRAPLENES REFORZADOS CON GEOSINTETICOS" xr:uid="{00000000-0004-0000-0000-00005B000000}"/>
    <hyperlink ref="A38" location="'210.1.1'!A1" display="210.1.1" xr:uid="{00000000-0004-0000-0000-00005C000000}"/>
    <hyperlink ref="B38" location="'210.1.1'!A1" display="EXCAVACIÓN SIN CLASIFICAR DE LA EXPLANACIÓN Y CANALES" xr:uid="{00000000-0004-0000-0000-00005D000000}"/>
    <hyperlink ref="A39" location="'210.1.2'!A1" display="210.1.2" xr:uid="{00000000-0004-0000-0000-00005E000000}"/>
    <hyperlink ref="B39" location="'210.1.2'!A1" display="EXCAVACIÓN SIN CLASIFICAR DE PRÉSTAMOS" xr:uid="{00000000-0004-0000-0000-00005F000000}"/>
    <hyperlink ref="A40" location="'210.2.1'!A1" display="210.2.1" xr:uid="{00000000-0004-0000-0000-000060000000}"/>
    <hyperlink ref="B40" location="'210.2.1'!A1" display="EXCAVACIÓN EN ROCA DE LA EXPLANACIÓN Y CANALES" xr:uid="{00000000-0004-0000-0000-000061000000}"/>
    <hyperlink ref="A37" location="'203.11'!A1" display="G203.11" xr:uid="{00000000-0004-0000-0000-000062000000}"/>
    <hyperlink ref="B37" location="'203.12'!A1" display="TRANSPLANTE DE ARBOLES TIPO IV TRASLADO ESPECIAL" xr:uid="{00000000-0004-0000-0000-000063000000}"/>
    <hyperlink ref="A53" location="'230.1'!A1" display="230.1" xr:uid="{00000000-0004-0000-0000-000064000000}"/>
    <hyperlink ref="B53" location="'230.1'!A1" display="MEJORAMIENTO DE LA SUBRASANTE INVOLUCRANDO EL SUELO EXISTENTE" xr:uid="{00000000-0004-0000-0000-000065000000}"/>
    <hyperlink ref="A54" location="'231.1'!A1" display="231.1" xr:uid="{00000000-0004-0000-0000-000066000000}"/>
    <hyperlink ref="B54" location="'231.1'!A1" display="GEOTEXTIL PARA SEPARACIÓN DE SUELOS DE SUBRASANTE Y CAPAS GRANULARES" xr:uid="{00000000-0004-0000-0000-000067000000}"/>
    <hyperlink ref="A55" location="'232.1'!A1" display="232.1" xr:uid="{00000000-0004-0000-0000-000068000000}"/>
    <hyperlink ref="B55" location="'232.1'!A1" display="GEOTEXTIL PARA ESTABILIZACIÓN DE SUELOS DE SUBRASANTE Y CAPAS GRANULARES" xr:uid="{00000000-0004-0000-0000-000069000000}"/>
    <hyperlink ref="A56" location="'233.1'!A1" display="233.1" xr:uid="{00000000-0004-0000-0000-00006A000000}"/>
    <hyperlink ref="B56" location="'233.1'!A1" display="GEOMALLA PARA ESTABILIZACION DE SUELOS DE SUBRASANTE" xr:uid="{00000000-0004-0000-0000-00006B000000}"/>
    <hyperlink ref="A57" location="'233.10'!A1" display="233.10" xr:uid="{00000000-0004-0000-0000-00006C000000}"/>
    <hyperlink ref="B57" location="'233.10'!A1" display="GEOMALLA PARA REFUERZO DE CAPAS GRANULARES" xr:uid="{00000000-0004-0000-0000-00006D000000}"/>
    <hyperlink ref="A58" location="'234.1'!A1" display="234.1" xr:uid="{00000000-0004-0000-0000-00006E000000}"/>
    <hyperlink ref="B58" location="'234.1'!A1" display="CONFORMACIÓN DE TALUDES EXISTENTES" xr:uid="{00000000-0004-0000-0000-00006F000000}"/>
    <hyperlink ref="A59" location="'235.1'!A1" display="235.1" xr:uid="{00000000-0004-0000-0000-000070000000}"/>
    <hyperlink ref="B59" location="'235.1'!A1" display="SUBRASANTE ESTABILIZADA CON CEMENTO (INCLUYE EL SUMINISTRO DE CEMENTO)" xr:uid="{00000000-0004-0000-0000-000071000000}"/>
    <hyperlink ref="B60" location="'235.10'!A1" display="SUBRASANTE ESTABILIZADA CON CEMENTO (NO INCLUYE EL SUMINISTRO DE CEMENTO)" xr:uid="{00000000-0004-0000-0000-000072000000}"/>
    <hyperlink ref="A60" location="'235.10'!A1" display="235.10" xr:uid="{00000000-0004-0000-0000-000073000000}"/>
    <hyperlink ref="A61" location="'235.11'!A1" display="235.11" xr:uid="{00000000-0004-0000-0000-000074000000}"/>
    <hyperlink ref="B61" location="'235.11'!A1" display="CEMENTO PARA ESTABILIZACION DE SUBRASANTE" xr:uid="{00000000-0004-0000-0000-000075000000}"/>
    <hyperlink ref="A62" location="'236.1'!A1" display="236.1" xr:uid="{00000000-0004-0000-0000-000076000000}"/>
    <hyperlink ref="B62" location="'236.1'!A1" display="SUBRASANTE ESTABILIZADA CON CAL(INCLUYE SUMINISTRO DE CAL)" xr:uid="{00000000-0004-0000-0000-000077000000}"/>
    <hyperlink ref="A65" location="'310.1'!A1" display="310.1" xr:uid="{00000000-0004-0000-0000-000078000000}"/>
    <hyperlink ref="B65" location="'310.1'!A1" display="CONFORMACIÓN DE LA CALZADA EXISTENTE" xr:uid="{00000000-0004-0000-0000-000079000000}"/>
    <hyperlink ref="A66" location="'311.1'!A1" display="311.1" xr:uid="{00000000-0004-0000-0000-00007A000000}"/>
    <hyperlink ref="B66" location="'311.1'!A1" display="AFIRMADO" xr:uid="{00000000-0004-0000-0000-00007B000000}"/>
    <hyperlink ref="A67" location="'312.1'!A1" display="312.1" xr:uid="{00000000-0004-0000-0000-00007C000000}"/>
    <hyperlink ref="B67" location="'312.1'!A1" display="TRATAMIENTO PALIATIVO DE POLVO APLICADO EN FORMA SÓLIDA EN HOJUELAS" xr:uid="{00000000-0004-0000-0000-00007D000000}"/>
    <hyperlink ref="A68" location="'312.2'!A1" display="312.2" xr:uid="{00000000-0004-0000-0000-00007E000000}"/>
    <hyperlink ref="B68" location="'312.2'!A1" display="TRATAMIENTO PALIATIVO DE POLVO APLICADO EN FORMA SÓLIDA EN ESFERAS" xr:uid="{00000000-0004-0000-0000-00007F000000}"/>
    <hyperlink ref="A69" location="'312.3'!A1" display="312.3" xr:uid="{00000000-0004-0000-0000-000080000000}"/>
    <hyperlink ref="B69" location="'312.3'!A1" display="TRATAMIENTO PALIATIVO DE POLVO APLICADO EN FORMA LÍQUIDA" xr:uid="{00000000-0004-0000-0000-000081000000}"/>
    <hyperlink ref="A70" location="'312.4'!A1" display="312.4" xr:uid="{00000000-0004-0000-0000-000082000000}"/>
    <hyperlink ref="B70" location="'312.4'!A1" display="MATERIAL GRANULAR DE ADICIÓN" xr:uid="{00000000-0004-0000-0000-000083000000}"/>
    <hyperlink ref="A71" location="'320.1'!A1" display="320.1" xr:uid="{00000000-0004-0000-0000-000084000000}"/>
    <hyperlink ref="B71" location="'320.1'!A1" display="SUBBASE GRANULAR CLASE A" xr:uid="{00000000-0004-0000-0000-000085000000}"/>
    <hyperlink ref="A72" location="'320.2'!A1" display="320.2" xr:uid="{00000000-0004-0000-0000-000086000000}"/>
    <hyperlink ref="B72" location="'320.2'!A1" display="SUBBASE GRANULAR CLASE B" xr:uid="{00000000-0004-0000-0000-000087000000}"/>
    <hyperlink ref="A73" location="'320.3'!A1" display="320.3" xr:uid="{00000000-0004-0000-0000-000088000000}"/>
    <hyperlink ref="B73" location="'320.3'!A1" display="SUBBASE GRANULAR CLASE C" xr:uid="{00000000-0004-0000-0000-000089000000}"/>
    <hyperlink ref="A74" location="'320.4'!A1" display="320.4" xr:uid="{00000000-0004-0000-0000-00008A000000}"/>
    <hyperlink ref="B74" location="'320.4'!A1" display="SUB-BASE GRANULAR  PARA BACHEO CLASE A" xr:uid="{00000000-0004-0000-0000-00008B000000}"/>
    <hyperlink ref="A75" location="'320.5'!A1" display="320.5" xr:uid="{00000000-0004-0000-0000-00008C000000}"/>
    <hyperlink ref="B75" location="'320.5'!A1" display="SUB-BASE GRANULAR  PARA BACHEO CLASE B" xr:uid="{00000000-0004-0000-0000-00008D000000}"/>
    <hyperlink ref="A76" location="'320.6'!A1" display="320.6" xr:uid="{00000000-0004-0000-0000-00008E000000}"/>
    <hyperlink ref="B76" location="'320.6'!A1" display="SUB-BASE GRANULAR  PARA BACHEO CLASE C" xr:uid="{00000000-0004-0000-0000-00008F000000}"/>
    <hyperlink ref="A77" location="'330.1'!A1" display="330.1" xr:uid="{00000000-0004-0000-0000-000090000000}"/>
    <hyperlink ref="B77" location="'330.1'!A1" display="BASE GRANULAR CLASE A" xr:uid="{00000000-0004-0000-0000-000091000000}"/>
    <hyperlink ref="A78" location="'330.2'!A1" display="330.2" xr:uid="{00000000-0004-0000-0000-000092000000}"/>
    <hyperlink ref="B78" location="'330.2'!A1" display="BASE GRANULAR CLASE B" xr:uid="{00000000-0004-0000-0000-000093000000}"/>
    <hyperlink ref="A79" location="'330.3'!A1" display="330.3" xr:uid="{00000000-0004-0000-0000-000094000000}"/>
    <hyperlink ref="B79" location="'330.3'!A1" display="BASE GRANULAR CLASE C" xr:uid="{00000000-0004-0000-0000-000095000000}"/>
    <hyperlink ref="A80" location="'330.4'!A1" display="330.4" xr:uid="{00000000-0004-0000-0000-000096000000}"/>
    <hyperlink ref="B80" location="'330.4'!A1" display="BASE GRANULAR PARA BACHEO CLASE A" xr:uid="{00000000-0004-0000-0000-000097000000}"/>
    <hyperlink ref="A81" location="'330.5'!A1" display="330.5" xr:uid="{00000000-0004-0000-0000-000098000000}"/>
    <hyperlink ref="B81" location="'330.5'!A1" display="BASE GRANULAR PARA BACHEO CLASE B" xr:uid="{00000000-0004-0000-0000-000099000000}"/>
    <hyperlink ref="A82" location="'330.6'!A1" display="330.6" xr:uid="{00000000-0004-0000-0000-00009A000000}"/>
    <hyperlink ref="B82" location="'330.6'!A1" display="BASE GRANULAR PARA BACHEO CLASE C" xr:uid="{00000000-0004-0000-0000-00009B000000}"/>
    <hyperlink ref="A83" location="'340.1'!A1" display="340.1" xr:uid="{00000000-0004-0000-0000-00009C000000}"/>
    <hyperlink ref="B83" location="'340.1'!A1" display="BASE ESTABILIZADA CON EMULSIÓN ASFÁLTICA TIPO BEE-38" xr:uid="{00000000-0004-0000-0000-00009D000000}"/>
    <hyperlink ref="A84" location="'340.2'!A1" display="340.2" xr:uid="{00000000-0004-0000-0000-00009E000000}"/>
    <hyperlink ref="B84" location="'340.2'!A1" display=" BASE ESTABILIZADA CON EMULSIÓN ASFÁLTICA TIPO BEE-25" xr:uid="{00000000-0004-0000-0000-00009F000000}"/>
    <hyperlink ref="A85" location="'340.3'!A1" display="340.3" xr:uid="{00000000-0004-0000-0000-0000A0000000}"/>
    <hyperlink ref="B85" location="'340.3'!A1" display="BASE ESTABILIZADA CON EMULSIÓN ASFÁLTICA TIPO BEE-5" xr:uid="{00000000-0004-0000-0000-0000A1000000}"/>
    <hyperlink ref="A86" location="'350.1'!A1" display="350.1" xr:uid="{00000000-0004-0000-0000-0000A2000000}"/>
    <hyperlink ref="B86" location="'350.1'!A1" display="SUELO-CEMENTO CLASE CS-D GRADACION TIPO A (INCLUYE SUMINISTRO DEL CEMENTO)" xr:uid="{00000000-0004-0000-0000-0000A3000000}"/>
    <hyperlink ref="A88" location="'350.3'!A1" display="350.3" xr:uid="{00000000-0004-0000-0000-0000A4000000}"/>
    <hyperlink ref="A89" location="'350.4'!A1" display="350.4" xr:uid="{00000000-0004-0000-0000-0000A5000000}"/>
    <hyperlink ref="B88" location="'350.3'!A1" display="SUELO-CEMENTO CLASE SC-R GRADACION TIPO A (INCLUYE SUMINISTRO DEL CEMENTO)" xr:uid="{00000000-0004-0000-0000-0000A6000000}"/>
    <hyperlink ref="B89" location="'350.4'!A1" display="SUELO-CEMENTO CLASE SC-R GRADACION TIPO B (INCLUYE SUMINISTRO DEL CEMENTO)" xr:uid="{00000000-0004-0000-0000-0000A7000000}"/>
    <hyperlink ref="A90" location="'350.10'!A1" display="350.10" xr:uid="{00000000-0004-0000-0000-0000A8000000}"/>
    <hyperlink ref="B90" location="'350.10'!A1" display="SUELO-CEMENTO CLASE SC-D GRADACION TIPO A (NO INCLUYE SUMINISTRO DEL CEMENTO)" xr:uid="{00000000-0004-0000-0000-0000A9000000}"/>
    <hyperlink ref="A91" location="'350.11'!A1" display="350.11" xr:uid="{00000000-0004-0000-0000-0000AA000000}"/>
    <hyperlink ref="B91" location="'350.11'!A1" display="SUELO-CEMENTO CLASE SC-D GRADACION TIPO B (NO INCLUYE SUMINISTRO DEL CEMENTO)" xr:uid="{00000000-0004-0000-0000-0000AB000000}"/>
    <hyperlink ref="A92" location="'350.11'!A1" display="350.11" xr:uid="{00000000-0004-0000-0000-0000AC000000}"/>
    <hyperlink ref="B92" location="'350.12'!A1" display="SUELO-CEMENTO CLASE SC-R GRADACION TIPO A (NO INCLUYE SUMINISTRO DEL CEMENTO)" xr:uid="{00000000-0004-0000-0000-0000AD000000}"/>
    <hyperlink ref="A93" location="'350.13'!A1" display="350.13" xr:uid="{00000000-0004-0000-0000-0000AE000000}"/>
    <hyperlink ref="B93" location="'350.13'!A1" display="SUELO-CEMENTO CLASE SC-R GRADACION TIPO B (NO INCLUYE SUMINISTRO DEL CEMENTO)" xr:uid="{00000000-0004-0000-0000-0000AF000000}"/>
    <hyperlink ref="A94" location="'350.14'!A1" display="350.14" xr:uid="{00000000-0004-0000-0000-0000B0000000}"/>
    <hyperlink ref="B94" location="'350.14'!A1" display="CEMENTO HIDRAULICO PARA SUELO-CEMENTO " xr:uid="{00000000-0004-0000-0000-0000B1000000}"/>
    <hyperlink ref="A95" location="'351.1'!A1" display="351.1" xr:uid="{00000000-0004-0000-0000-0000B2000000}"/>
    <hyperlink ref="B95" location="'351.1'!A1" display="BASE TRATADA CON CEMENTO RESISTENCIA R-3.5 (INCLUYE SUMINISTRO DE CEMENTO)" xr:uid="{00000000-0004-0000-0000-0000B3000000}"/>
    <hyperlink ref="A96" location="'351.2'!A1" display="351.2" xr:uid="{00000000-0004-0000-0000-0000B4000000}"/>
    <hyperlink ref="B96" location="'351.2'!A1" display="BASE TRATADA CON CEMENTO RESISTENCIA R-5.2 (INCLUYE SUMINISTRO DE CEMENTO)" xr:uid="{00000000-0004-0000-0000-0000B5000000}"/>
    <hyperlink ref="A98" location="'351.11'!A1" display="351.11" xr:uid="{00000000-0004-0000-0000-0000B6000000}"/>
    <hyperlink ref="B98" location="'351.11'!A1" display="BASE TRATADA CON CEMENTO RESISTENCIA R-5.2 (NO INCLUYE SUMINISTRO DE CEMENTO)" xr:uid="{00000000-0004-0000-0000-0000B7000000}"/>
    <hyperlink ref="A97" location="'351.10'!A1" display="351.10" xr:uid="{00000000-0004-0000-0000-0000B8000000}"/>
    <hyperlink ref="B97" location="'351.10'!A1" display="BASE TRATADA CON CEMENTO RESISTENCIA R-3.5 (NO INCLUYE SUMINISTRO DE CEMENTO)" xr:uid="{00000000-0004-0000-0000-0000B9000000}"/>
    <hyperlink ref="A99" location="'351.12'!A1" display="351.12" xr:uid="{00000000-0004-0000-0000-0000BA000000}"/>
    <hyperlink ref="B99" location="'351.12'!A1" display="CEMENTO HIDRAULICO PARA BASE TRATADA CON CEMENTO" xr:uid="{00000000-0004-0000-0000-0000BB000000}"/>
    <hyperlink ref="A100" location="'410.1'!A1" display="410.1" xr:uid="{00000000-0004-0000-0000-0000BC000000}"/>
    <hyperlink ref="B100" location="'410.1'!A1" display="CEMENTO ASFÁLTICO DE PENETRACIÓN 40-50" xr:uid="{00000000-0004-0000-0000-0000BD000000}"/>
    <hyperlink ref="A101" location="'410.2'!A1" display="410.2" xr:uid="{00000000-0004-0000-0000-0000BE000000}"/>
    <hyperlink ref="B101" location="'410.2'!A1" display="CEMENTO ASFÁLTICO DE PENETRACIÓN 60-70." xr:uid="{00000000-0004-0000-0000-0000BF000000}"/>
    <hyperlink ref="A103" location="'411.1'!A1" display="411.1" xr:uid="{00000000-0004-0000-0000-0000C0000000}"/>
    <hyperlink ref="B103" location="'411.1'!A1" display="SUMINISTRO DE EMULSIÓN ASFÁLTICA DE ROTURA MEDIA CRM." xr:uid="{00000000-0004-0000-0000-0000C1000000}"/>
    <hyperlink ref="A104" location="'411.2'!A1" display="411.2" xr:uid="{00000000-0004-0000-0000-0000C2000000}"/>
    <hyperlink ref="B104" location="'411.2'!A1" display="EMULSIÓN ASFÁLTICA DE ROTURA LENTA CRL-1" xr:uid="{00000000-0004-0000-0000-0000C3000000}"/>
    <hyperlink ref="A105" location="'411.3'!A1" display="411.3" xr:uid="{00000000-0004-0000-0000-0000C4000000}"/>
    <hyperlink ref="B105" location="'411.3'!A1" display="EMULSIÓN ASFÁLTICA DE ROTURA LENTA CRL-1H" xr:uid="{00000000-0004-0000-0000-0000C5000000}"/>
    <hyperlink ref="A106" location="'411.4'!A1" display="411.4" xr:uid="{00000000-0004-0000-0000-0000C6000000}"/>
    <hyperlink ref="B106" location="'411.4'!A1" display="SUMINISTRO DE EMULSIÓN ASFÁLTICA DE ROTURA LENTA CRL-1H" xr:uid="{00000000-0004-0000-0000-0000C7000000}"/>
    <hyperlink ref="A110" location="'414.1'!A1" display="414.1" xr:uid="{00000000-0004-0000-0000-0000C8000000}"/>
    <hyperlink ref="B110" location="'414.1'!A1" display="CEMENTO ASFÁLTICO MODIFICADO CON POLÍMEROS TIPO I" xr:uid="{00000000-0004-0000-0000-0000C9000000}"/>
    <hyperlink ref="A111" location="'414.2'!A1" display="414.2" xr:uid="{00000000-0004-0000-0000-0000CA000000}"/>
    <hyperlink ref="B111" location="'414.2'!A1" display="CEMENTO ASFÁLTICO MODIFICADO CON POLÍMEROS TIPO II" xr:uid="{00000000-0004-0000-0000-0000CB000000}"/>
    <hyperlink ref="A112" location="'414.3'!A1" display="414.3" xr:uid="{00000000-0004-0000-0000-0000CC000000}"/>
    <hyperlink ref="B112" location="'414.3'!A1" display="CEMENTO ASFÁLTICO MODIFICADO CON POLÍMEROS TIPO III" xr:uid="{00000000-0004-0000-0000-0000CD000000}"/>
    <hyperlink ref="A113" location="'414.4'!A1" display="414.4" xr:uid="{00000000-0004-0000-0000-0000CE000000}"/>
    <hyperlink ref="B113" location="'414.4'!A1" display="CEMENTO ASFÁLTICO MODIFICADO CON POLÍMEROS TIPO IV" xr:uid="{00000000-0004-0000-0000-0000CF000000}"/>
    <hyperlink ref="A114" location="'414.5'!A1" display="414.5" xr:uid="{00000000-0004-0000-0000-0000D0000000}"/>
    <hyperlink ref="B114" location="'414.5'!A1" display="CEMENTO ASFÁLTICO MODIFICADO CON POLÍMEROS TIPO V" xr:uid="{00000000-0004-0000-0000-0000D1000000}"/>
    <hyperlink ref="A115" location="'414.6'!A1" display="414.6" xr:uid="{00000000-0004-0000-0000-0000D2000000}"/>
    <hyperlink ref="B115" location="'414.6'!A1" display="SUMINISTRO DE CEMENTO ASFÁLTICO MODIFICADO CON POLÍMEROS TIPO V." xr:uid="{00000000-0004-0000-0000-0000D3000000}"/>
    <hyperlink ref="A116" location="'415.1'!A1" display="415.1" xr:uid="{00000000-0004-0000-0000-0000D4000000}"/>
    <hyperlink ref="B116" location="'415.1'!A1" display="EMULSIÓN ASFÁLTICA DE ROTURA MEDIA, MODIFICADA CON POLÍMEROS, CRM-M" xr:uid="{00000000-0004-0000-0000-0000D5000000}"/>
    <hyperlink ref="A117" location="'420.1'!A1" display="420.1" xr:uid="{00000000-0004-0000-0000-0000D6000000}"/>
    <hyperlink ref="B117" location="'420.1'!A1" display="RIEGO DE IMPRIMACIÓN CON EMULSIÓN ASFÁLTICA" xr:uid="{00000000-0004-0000-0000-0000D7000000}"/>
    <hyperlink ref="A118" location="'420.2 '!A1" display="420.2" xr:uid="{00000000-0004-0000-0000-0000D8000000}"/>
    <hyperlink ref="B118" location="'420.2 '!A1" display="RIEGO DE IMPRIMACIÓN CON ASFALTO LÍQUIDO" xr:uid="{00000000-0004-0000-0000-0000D9000000}"/>
    <hyperlink ref="A119" location="'420.3'!A1" display="420.3" xr:uid="{00000000-0004-0000-0000-0000DA000000}"/>
    <hyperlink ref="B119" location="'420.3'!A1" display="RIEGO DE IMPRIMACIÓN CON ASFALTO LIQUIDO*" xr:uid="{00000000-0004-0000-0000-0000DB000000}"/>
    <hyperlink ref="A120" location="'421.1'!A1" display="421.1" xr:uid="{00000000-0004-0000-0000-0000DC000000}"/>
    <hyperlink ref="B120" location="'421.1'!A1" display="RIEGO DE LIGA CON EMULSIÓN ASFÁLTICA CRR-1" xr:uid="{00000000-0004-0000-0000-0000DD000000}"/>
    <hyperlink ref="A121" location="'421.2'!A1" display="421.2" xr:uid="{00000000-0004-0000-0000-0000DE000000}"/>
    <hyperlink ref="B121" location="'421.2'!A1" display="RIEGO DE LIGA CON EMULSIÓN ASFÁLTICA CRR-2" xr:uid="{00000000-0004-0000-0000-0000DF000000}"/>
    <hyperlink ref="A122" location="'421.3'!A1" display="421.3" xr:uid="{00000000-0004-0000-0000-0000E0000000}"/>
    <hyperlink ref="B122" location="'421.3'!A1" display=" RIEGO DE LIGA CON EMULSIÓN MODIFICADA CON POLÍMEROS CRR- 1M" xr:uid="{00000000-0004-0000-0000-0000E1000000}"/>
    <hyperlink ref="A123" location="'421.4'!A1" display="421.4" xr:uid="{00000000-0004-0000-0000-0000E2000000}"/>
    <hyperlink ref="B123" location="'421.4'!A1" display=" RIEGO DE LIGA CON EMULSIÓN MODIFICADA CON POLÍMEROS CRR- 2M" xr:uid="{00000000-0004-0000-0000-0000E3000000}"/>
    <hyperlink ref="A124" location="'430.1.1'!A1" display="430.1.1" xr:uid="{00000000-0004-0000-0000-0000E4000000}"/>
    <hyperlink ref="B124" location="'430.1.1'!A1" display="TRATAMIENTO SUPERFICIAL SIMPLE CON EMULSIÓN CRR-2 GRADACION 19" xr:uid="{00000000-0004-0000-0000-0000E5000000}"/>
    <hyperlink ref="A125" location="'430.1.2'!A1" display="430.1.2" xr:uid="{00000000-0004-0000-0000-0000E6000000}"/>
    <hyperlink ref="B125" location="'430.1.2'!A1" display="TRATAMIENTO SUPERFICIAL SIMPLE CON EMULSIÓN CRR-2 GRADACION 13" xr:uid="{00000000-0004-0000-0000-0000E7000000}"/>
    <hyperlink ref="A126" location="'430.2.1'!A1" display="430.2.1" xr:uid="{00000000-0004-0000-0000-0000E8000000}"/>
    <hyperlink ref="B126" location="'430.2.1'!A1" display="TRATAMIENTO SUPERFICIAL SIMPLE CON EMULSIÓN CRR-2 m GRADACION 19" xr:uid="{00000000-0004-0000-0000-0000E9000000}"/>
    <hyperlink ref="A127" location="'430.2.2'!A1" display="430.2.2" xr:uid="{00000000-0004-0000-0000-0000EA000000}"/>
    <hyperlink ref="B127" location="'430.2.2'!A1" display="TRATAMIENTO SUPERFICIAL SIMPLE CON EMULSIÓN CRR-2m  GRADACION 13" xr:uid="{00000000-0004-0000-0000-0000EB000000}"/>
    <hyperlink ref="A128" location="'431.1.1'!A1" display="431.1.1" xr:uid="{00000000-0004-0000-0000-0000EC000000}"/>
    <hyperlink ref="B128" location="'431.1.1'!A1" display="TRATAMIENTO SUPERFICIAL DOBLE CON EMULSIÓN CRR-2. TIPO 1" xr:uid="{00000000-0004-0000-0000-0000ED000000}"/>
    <hyperlink ref="A129" location="'431.1.2'!A1" display="431.1.2" xr:uid="{00000000-0004-0000-0000-0000EE000000}"/>
    <hyperlink ref="B129" location="'431.1.2'!A1" display="TRATAMIENTO SUPERFICIAL DOBLE CON EMULSIÓN CRR-2. TIPO 2" xr:uid="{00000000-0004-0000-0000-0000EF000000}"/>
    <hyperlink ref="A130" location="'431.2.1'!A1" display="431.2.1" xr:uid="{00000000-0004-0000-0000-0000F0000000}"/>
    <hyperlink ref="B130" location="'431.2.1'!A1" display="TRATAMIENTO SUPERFICIAL DOBLE CON EMULSIÓN CRR-2 m TIPO 1" xr:uid="{00000000-0004-0000-0000-0000F1000000}"/>
    <hyperlink ref="A131" location="'431.2.2'!A1" display="431.2.2" xr:uid="{00000000-0004-0000-0000-0000F2000000}"/>
    <hyperlink ref="B131" location="'431.2.2'!A1" display="TRATAMIENTO SUPERFICIAL DOBLE CON EMULSIÓN CRR-2 m TIPO 2" xr:uid="{00000000-0004-0000-0000-0000F3000000}"/>
    <hyperlink ref="A132" location="'432.1'!A1" display="432.1" xr:uid="{00000000-0004-0000-0000-0000F4000000}"/>
    <hyperlink ref="B132" location="'432.1'!A1" display="SELLO DE ARENA-ASFALTO CON EMULSIÓN CRR-2" xr:uid="{00000000-0004-0000-0000-0000F5000000}"/>
    <hyperlink ref="A133" location="'432.2'!A1" display="432.2" xr:uid="{00000000-0004-0000-0000-0000F6000000}"/>
    <hyperlink ref="B133" location="'432.2'!A1" display="SELLO DE ARENA-ASFALTO CON EMULSIÓN CRR-2M" xr:uid="{00000000-0004-0000-0000-0000F7000000}"/>
    <hyperlink ref="A134" location="'433.1'!A1" display="433.1" xr:uid="{00000000-0004-0000-0000-0000F8000000}"/>
    <hyperlink ref="B134" location="'433.1'!A1" display="LECHADA ASFÁLTICA CON EMULSIÓN CRL-1H, TIPO LA-1" xr:uid="{00000000-0004-0000-0000-0000F9000000}"/>
    <hyperlink ref="A135" location="'433.2'!A1" display="433.2" xr:uid="{00000000-0004-0000-0000-0000FA000000}"/>
    <hyperlink ref="B135" location="'433.2'!A1" display="LECHADA ASFÁLTICA CON EMULSIÓN CRL-1H, TIPO LA-2" xr:uid="{00000000-0004-0000-0000-0000FB000000}"/>
    <hyperlink ref="A136" location="'433.3'!A1" display="433.3" xr:uid="{00000000-0004-0000-0000-0000FC000000}"/>
    <hyperlink ref="B136" location="'433.3'!A1" display="LECHADA ASFÁLTICA CON EMULSIÓN CRL-1H, TIPO LA-3" xr:uid="{00000000-0004-0000-0000-0000FD000000}"/>
    <hyperlink ref="A137" location="'433.4'!A1" display="433.4" xr:uid="{00000000-0004-0000-0000-0000FE000000}"/>
    <hyperlink ref="B137" location="'433.4'!A1" display="LECHADA ASFÁLTICA CON EMULSIÓN CRL-1H, TIPO LA-4" xr:uid="{00000000-0004-0000-0000-0000FF000000}"/>
    <hyperlink ref="A138" location="'433.5'!A1" display="433.5" xr:uid="{00000000-0004-0000-0000-000000010000}"/>
    <hyperlink ref="B138" location="'433.5'!A1" display="LECHADA ASFÁLTICA CON EMULSIÓN CRL-1HM ,TIPO LA-1" xr:uid="{00000000-0004-0000-0000-000001010000}"/>
    <hyperlink ref="A139" location="'433.6'!A1" display="433.6" xr:uid="{00000000-0004-0000-0000-000002010000}"/>
    <hyperlink ref="B139" location="'433.6'!A1" display="LECHADA ASFÁLTICA CON EMULSIÓN CRL-1HM ,TIPO LA-2" xr:uid="{00000000-0004-0000-0000-000003010000}"/>
    <hyperlink ref="A140" location="'433.7'!A1" display="433.7" xr:uid="{00000000-0004-0000-0000-000004010000}"/>
    <hyperlink ref="B140" location="'433.7'!A1" display="LECHADA ASFÁLTICA CON EMULSIÓN CRL-1HM ,TIPO LA-3" xr:uid="{00000000-0004-0000-0000-000005010000}"/>
    <hyperlink ref="A141" location="'433.8'!A1" display="433.8" xr:uid="{00000000-0004-0000-0000-000006010000}"/>
    <hyperlink ref="B141" location="'433.8'!A1" display="LECHADA ASFÁLTICA CON EMULSIÓN CRL-1HM ,TIPO LA-4" xr:uid="{00000000-0004-0000-0000-000007010000}"/>
    <hyperlink ref="A142" location="'440.1'!A1" display="440.1" xr:uid="{00000000-0004-0000-0000-000008010000}"/>
    <hyperlink ref="B142" location="'440.1'!A1" display="MEZCLA DENSA EN FRÍO TIPO MDF-38" xr:uid="{00000000-0004-0000-0000-000009010000}"/>
    <hyperlink ref="A143" location="'440.2'!A1" display="440.2" xr:uid="{00000000-0004-0000-0000-00000A010000}"/>
    <hyperlink ref="B143" location="'440.2'!A1" display="MEZCLA DENSA EN FRÍO TIPO MDF-2" xr:uid="{00000000-0004-0000-0000-00000B010000}"/>
    <hyperlink ref="A144" location="'440.3'!A1" display="440.3" xr:uid="{00000000-0004-0000-0000-00000C010000}"/>
    <hyperlink ref="B144" location="'440.3'!A1" display="MEZCLA DENSA EN FRÍO TIPO MDF-3" xr:uid="{00000000-0004-0000-0000-00000D010000}"/>
    <hyperlink ref="A145" location="'440.4'!A1" display="440.4" xr:uid="{00000000-0004-0000-0000-00000E010000}"/>
    <hyperlink ref="B145" location="'440.4'!A1" display="MEZCLA DENSA EN FRÍO PARA BACHEO" xr:uid="{00000000-0004-0000-0000-00000F010000}"/>
    <hyperlink ref="A146" location="'441.1'!A1" display="441.1" xr:uid="{00000000-0004-0000-0000-000010010000}"/>
    <hyperlink ref="B146" location="'441.1'!A1" display="MEZCLA ABIERTA EN FRÍO TIPO MAF-1" xr:uid="{00000000-0004-0000-0000-000011010000}"/>
    <hyperlink ref="A147" location="'441.2'!A1" display="441.2" xr:uid="{00000000-0004-0000-0000-000012010000}"/>
    <hyperlink ref="B147" location="'441.2'!A1" display="MEZCLA ABIERTA EN FRÍO TIPO MAF-2" xr:uid="{00000000-0004-0000-0000-000013010000}"/>
    <hyperlink ref="A148" location="'441.3'!A1" display="441.3" xr:uid="{00000000-0004-0000-0000-000014010000}"/>
    <hyperlink ref="B148" location="'441.3'!A1" display="MEZCLA ABIERTA EN FRÍO TIPO MAF-3" xr:uid="{00000000-0004-0000-0000-000015010000}"/>
    <hyperlink ref="A149" location="'441.4'!A1" display="441.4" xr:uid="{00000000-0004-0000-0000-000016010000}"/>
    <hyperlink ref="B149" location="'441.4'!A1" display="MEZCLA ABIERTA EN FRÍO PARA BACHEO" xr:uid="{00000000-0004-0000-0000-000017010000}"/>
    <hyperlink ref="A150" location="'450.1'!A1" display="450.1" xr:uid="{00000000-0004-0000-0000-000018010000}"/>
    <hyperlink ref="B150" location="'450.1'!A1" display="MEZCLA DENSA EN CALIENTE TIPO MDC-1" xr:uid="{00000000-0004-0000-0000-000019010000}"/>
    <hyperlink ref="A151" location="'450.2'!A1" display="450.2" xr:uid="{00000000-0004-0000-0000-00001A010000}"/>
    <hyperlink ref="B151" location="'450.2'!A1" display="MEZCLA DENSA EN CALIENTE TIPO MDC-2" xr:uid="{00000000-0004-0000-0000-00001B010000}"/>
    <hyperlink ref="A152" location="'450.3'!A1" display="450.3" xr:uid="{00000000-0004-0000-0000-00001C010000}"/>
    <hyperlink ref="B152" location="'450.3'!A1" display="MEZCLA DENSA EN CALIENTE TIPO MDC-3" xr:uid="{00000000-0004-0000-0000-00001D010000}"/>
    <hyperlink ref="A153" location="'450.4'!A1" display="450.4" xr:uid="{00000000-0004-0000-0000-00001E010000}"/>
    <hyperlink ref="B153" location="'450.4'!A1" display="MEZCLA SEMIDENSA EN CALIENTE TIPO MSC-1" xr:uid="{00000000-0004-0000-0000-00001F010000}"/>
    <hyperlink ref="A154" location="'450.5'!A1" display="450.5" xr:uid="{00000000-0004-0000-0000-000020010000}"/>
    <hyperlink ref="B154" location="'450.5'!A1" display="MEZCLA SEMIDENSA EN CALIENTE TIPO MSC-2" xr:uid="{00000000-0004-0000-0000-000021010000}"/>
    <hyperlink ref="A155" location="'450.6'!A1" display="450.6" xr:uid="{00000000-0004-0000-0000-000022010000}"/>
    <hyperlink ref="B155" location="'450.6'!A1" display="MEZCLA GRUESA EN CALIENTE TIPO MGC-0" xr:uid="{00000000-0004-0000-0000-000023010000}"/>
    <hyperlink ref="A156" location="'450.7'!A1" display="450.7" xr:uid="{00000000-0004-0000-0000-000024010000}"/>
    <hyperlink ref="B156" location="'450.7'!A1" display="MEZCLA GRUESA EN CALIENTE TIPO MGC-1" xr:uid="{00000000-0004-0000-0000-000025010000}"/>
    <hyperlink ref="A157" location="'450.8'!A1" display="450.8" xr:uid="{00000000-0004-0000-0000-000026010000}"/>
    <hyperlink ref="B157" location="'450.8'!A1" display="MEZCLA DE ALTO MÓDULO" xr:uid="{00000000-0004-0000-0000-000027010000}"/>
    <hyperlink ref="A158" location="'450.10'!A1" display="450.10" xr:uid="{00000000-0004-0000-0000-000028010000}"/>
    <hyperlink ref="B158" location="'450.10'!A1" display="MEZCLA EN CALIENTE PARA BACHEO MSC-25" xr:uid="{00000000-0004-0000-0000-000029010000}"/>
    <hyperlink ref="A159" location="'450.11'!A1" display="450.11" xr:uid="{00000000-0004-0000-0000-00002A010000}"/>
    <hyperlink ref="B159" location="'450.11'!A1" display="MEZCLA EN CALIENTE PARA BACHEO MGC-25" xr:uid="{00000000-0004-0000-0000-00002B010000}"/>
    <hyperlink ref="A160" location="'450.12'!A1" display="450.12" xr:uid="{00000000-0004-0000-0000-00002C010000}"/>
    <hyperlink ref="B160" location="'450.12'!A1" display="MEZCLA EN CALIENTE PARA BACHEO MGC-38" xr:uid="{00000000-0004-0000-0000-00002D010000}"/>
    <hyperlink ref="A161" location="'451.1'!A1" display="451.1" xr:uid="{00000000-0004-0000-0000-00002E010000}"/>
    <hyperlink ref="B161" location="'451.1'!A1" display="MEZCLA ABIERTA EN CALIENTE TIPO MAC-1" xr:uid="{00000000-0004-0000-0000-00002F010000}"/>
    <hyperlink ref="A162" location="'451.2'!A1" display="451.2" xr:uid="{00000000-0004-0000-0000-000030010000}"/>
    <hyperlink ref="B162" location="'451.2'!A1" display="MEZCLA ABIERTA EN CALIENTE TIPO MAC-2" xr:uid="{00000000-0004-0000-0000-000031010000}"/>
    <hyperlink ref="A163" location="'451.3'!A1" display="451.3" xr:uid="{00000000-0004-0000-0000-000032010000}"/>
    <hyperlink ref="B163" location="'451.3'!A1" display="MEZCLA ABIERTA EN CALIENTE TIPO MAC-3" xr:uid="{00000000-0004-0000-0000-000033010000}"/>
    <hyperlink ref="A164" location="'451.4'!A1" display="451.4" xr:uid="{00000000-0004-0000-0000-000034010000}"/>
    <hyperlink ref="B164" location="'451.4'!A1" display="MEZCLA ABIERTA EN CALIENTE TIPO MAC-3 PARA BACHEO" xr:uid="{00000000-0004-0000-0000-000035010000}"/>
    <hyperlink ref="A165" location="'452.1'!A1" display="452.1" xr:uid="{00000000-0004-0000-0000-000036010000}"/>
    <hyperlink ref="B165" location="'452.1'!A1" display="MEZCLA DISCONTINUA EN CALIENTE TIPO M-1" xr:uid="{00000000-0004-0000-0000-000037010000}"/>
    <hyperlink ref="A166" location="'452.2'!A1" display="452.2" xr:uid="{00000000-0004-0000-0000-000038010000}"/>
    <hyperlink ref="B166" location="'452.2'!A1" display="MEZCLA DISCONTINUA EN CALIENTE TIPO M-2" xr:uid="{00000000-0004-0000-0000-000039010000}"/>
    <hyperlink ref="A167" location="'452.3'!A1" display="452.3" xr:uid="{00000000-0004-0000-0000-00003A010000}"/>
    <hyperlink ref="B167" location="'452.3'!A1" display="MEZCLA DISCONTINUA EN CALIENTE TIPO F-1" xr:uid="{00000000-0004-0000-0000-00003B010000}"/>
    <hyperlink ref="A168" location="'452.4'!A1" display="452.4" xr:uid="{00000000-0004-0000-0000-00003C010000}"/>
    <hyperlink ref="B168" location="'452.4'!A1" display="MEZCLA DISCONTINUA EN CALIENTE TIPO F-2" xr:uid="{00000000-0004-0000-0000-00003D010000}"/>
    <hyperlink ref="A169" location="'453.1'!A1" display="453.1" xr:uid="{00000000-0004-0000-0000-00003E010000}"/>
    <hyperlink ref="B169" location="'453.1'!A1" display="MEZCLA DRENANTE" xr:uid="{00000000-0004-0000-0000-00003F010000}"/>
    <hyperlink ref="A170" location="'460.1'!A1" display="460.1" xr:uid="{00000000-0004-0000-0000-000040010000}"/>
    <hyperlink ref="B170" location="'460.1'!A1" display="FRESADO DE PAVIMENTO ASFÁLTICO EN ESPESOR DE ___ CM" xr:uid="{00000000-0004-0000-0000-000041010000}"/>
    <hyperlink ref="A172" location="'461.1'!A1" display="461.1" xr:uid="{00000000-0004-0000-0000-000042010000}"/>
    <hyperlink ref="B172" location="'461.1'!A1" display="PAVIMENTO RECICLADO EN FRÍO EN EL LUGAR CON EMULSIÓN ASFÁLTICA" xr:uid="{00000000-0004-0000-0000-000043010000}"/>
    <hyperlink ref="A173" location="'461.2'!A1" display="461.2" xr:uid="{00000000-0004-0000-0000-000044010000}"/>
    <hyperlink ref="B173" location="'461.2'!A1" display="PAVIMENTO RECICLADO EN FRÍO EN EL LUGAR CON CEMENTO ASFÁLTICO ESPUMADO" xr:uid="{00000000-0004-0000-0000-000045010000}"/>
    <hyperlink ref="A174" location="'462.1.1'!A1" display="462.1.1" xr:uid="{00000000-0004-0000-0000-000046010000}"/>
    <hyperlink ref="B174" location="'462.1.1'!A1" display="MEZCLA ASFALTICA RECICLADA EN CALIENTE DEL TIPO MDC-25" xr:uid="{00000000-0004-0000-0000-000047010000}"/>
    <hyperlink ref="A175" location="'462.1.2'!A1" display="462.1.2" xr:uid="{00000000-0004-0000-0000-000048010000}"/>
    <hyperlink ref="B175" location="'462.1.2'!A1" display="MEZCLA ASFALTICA RECICLADA EN CALIENTE DEL TIPO MDC-19" xr:uid="{00000000-0004-0000-0000-000049010000}"/>
    <hyperlink ref="A176" location="'462.2.1'!A1" display="462.2.1" xr:uid="{00000000-0004-0000-0000-00004A010000}"/>
    <hyperlink ref="B176" location="'462.2.1'!A1" display="MEZCLA ASFALTICA RECICLADA EN CALIENTE DEL TIPO MDC-25 PARA BACHEO" xr:uid="{00000000-0004-0000-0000-00004B010000}"/>
    <hyperlink ref="A177" location="'462.2.2'!A1" display="462.2.2" xr:uid="{00000000-0004-0000-0000-00004C010000}"/>
    <hyperlink ref="B177" location="'462.2.2'!A1" display="MEZCLA ASFALTICA RECICLADA EN CALIENTE DEL TIPO MDC-19  PARA BACHEO" xr:uid="{00000000-0004-0000-0000-00004D010000}"/>
    <hyperlink ref="A178" location="'464.1'!A1" display="464.1" xr:uid="{00000000-0004-0000-0000-00004E010000}"/>
    <hyperlink ref="B178" location="'464.1'!A1" display="GEOTEXTIL PARA REPAVIMENTACIÒN" xr:uid="{00000000-0004-0000-0000-00004F010000}"/>
    <hyperlink ref="A179" location="'465.1'!A1" display="465.1" xr:uid="{00000000-0004-0000-0000-000050010000}"/>
    <hyperlink ref="B179" location="'465.1'!A1" display="EXCAVACIÓN PARA REPARACIÓN DE PAVIMENTO ASFÁLTICO EXISTENTE INCLUYENDO EL CORTE Y LA REMOCIÒN DE LAS CAPAS ASFALTICAS SUBYACENTES" xr:uid="{00000000-0004-0000-0000-000051010000}"/>
    <hyperlink ref="A180" location="'465.2'!A1" display="465.2" xr:uid="{00000000-0004-0000-0000-000052010000}"/>
    <hyperlink ref="B180" location="'465.2'!A1" display="EXCAVACIÒN PARA LA REPARACIÒN DE PAVIMENTO ASFALTICO EXISTENTE EXCLUYENDO EL CORTE Y LA REMOCIÒN DE LAS CAPAS ASFALTICAS Y DE LAS SUBYACENTES." xr:uid="{00000000-0004-0000-0000-000053010000}"/>
    <hyperlink ref="A181" location="'466.1'!A1" display="466.1" xr:uid="{00000000-0004-0000-0000-000054010000}"/>
    <hyperlink ref="B181" location="'466.1'!A1" display="SELLO DE GRIETAS EN PAVIMENTO ASFÁLTICO SIN RUTEO." xr:uid="{00000000-0004-0000-0000-000055010000}"/>
    <hyperlink ref="A182" location="'466.2'!A1" display="466.2" xr:uid="{00000000-0004-0000-0000-000056010000}"/>
    <hyperlink ref="B182" location="'466.2'!A1" display="SELLO DE GRIETAS EN PAVIMENTO ASFÁLTICO CON RUTEO." xr:uid="{00000000-0004-0000-0000-000057010000}"/>
    <hyperlink ref="A183" location="'500.1'!A1" display="500.1" xr:uid="{00000000-0004-0000-0000-000058010000}"/>
    <hyperlink ref="B183" location="'500.1'!A1" display="PAVIMENTO DE CONCRETO HIDRÁULICO." xr:uid="{00000000-0004-0000-0000-000059010000}"/>
    <hyperlink ref="A184" location="'500.2'!A1" display="500.2" xr:uid="{00000000-0004-0000-0000-00005A010000}"/>
    <hyperlink ref="B184" location="'500.2'!A1" display="PAVIMENTO DE CONCRETO HIDRÁULICO DE FRAGUADO RAPIDO (FAST TRACK)" xr:uid="{00000000-0004-0000-0000-00005B010000}"/>
    <hyperlink ref="A185" location="'501.1'!A1" display="501.1" xr:uid="{00000000-0004-0000-0000-00005C010000}"/>
    <hyperlink ref="B185" location="'501.1'!A1" display="CEMENTO PORTHLAND, NORMA ASTM C150, TIPO ______ . SE DEBE ELABORAR UN ITEM DE PAGO PARA CADA TIPO DE CEMENMTO QUE SE ESPECIFIQUE EN LOS DOCUMENTOS DEL CONTRATO." xr:uid="{00000000-0004-0000-0000-00005D010000}"/>
    <hyperlink ref="A186" location="'501.10'!A1" display="501.10" xr:uid="{00000000-0004-0000-0000-00005E010000}"/>
    <hyperlink ref="B186" location="'501.10'!A1" display="CEMENTO HIDRAULICO  SDICIONADO, NORMA ASTM C595, TIPO ______ SE DEBE ELABORAR UN ITEM DE PAGP PARA CADA TIPO DE CEMENTO QUE SE ESPECIFIQUE EN LOS DOCUMENTOS DEL CONTRATO" xr:uid="{00000000-0004-0000-0000-00005F010000}"/>
    <hyperlink ref="A187" location="'501.20'!A1" display="501.20" xr:uid="{00000000-0004-0000-0000-000060010000}"/>
    <hyperlink ref="B187" location="'501.20'!A1" display="CEMENTO HIDRAULICO ESPECIFICADO POR DESEMPEÑO, NORMA ASTM C1137, TIPO ______ .SE DEBE ELABORAR UN ITEM DE PAGP PARA CADA TIPO DE CEMENTO QUE SE ESPECIFIQUE EN LOS DOCUMENTOS DEL CONTRATO. " xr:uid="{00000000-0004-0000-0000-000061010000}"/>
    <hyperlink ref="A188" location="'505.1'!A1" display="505.1" xr:uid="{00000000-0004-0000-0000-000062010000}"/>
    <hyperlink ref="B188" location="'505.1'!A1" display="BASE DE CONCRETO HIDRÁULICO " xr:uid="{00000000-0004-0000-0000-000063010000}"/>
    <hyperlink ref="A189" location="'510.1'!A1" display="510.1" xr:uid="{00000000-0004-0000-0000-000064010000}"/>
    <hyperlink ref="B189" location="'510.1'!A1" display="PAVIMENTO DE ADOQUINES DE CONCRETO." xr:uid="{00000000-0004-0000-0000-000065010000}"/>
    <hyperlink ref="A190" location="'600.1.1'!A1" display="600.1.1" xr:uid="{00000000-0004-0000-0000-000066010000}"/>
    <hyperlink ref="B190" location="'600.1.1'!A1" display="EXCAVACIONES VARIAS SIN CLASIFICAR" xr:uid="{00000000-0004-0000-0000-000067010000}"/>
    <hyperlink ref="A191" location="'600.2.1'!A1" display="600.2.1" xr:uid="{00000000-0004-0000-0000-000068010000}"/>
    <hyperlink ref="B191" location="'600.2.1'!A1" display="EXCAVACIONES VARIAS EN ROCA EN SECO." xr:uid="{00000000-0004-0000-0000-000069010000}"/>
    <hyperlink ref="A192" location="'600.2.2'!A1" display="600.2.2" xr:uid="{00000000-0004-0000-0000-00006A010000}"/>
    <hyperlink ref="B192" location="'600.2.2'!A1" display="EXCAVACIONES VARIAS EN ROCA BAJO AGUA." xr:uid="{00000000-0004-0000-0000-00006B010000}"/>
    <hyperlink ref="A193" location="'600.2.3'!A1" display="600.2.3" xr:uid="{00000000-0004-0000-0000-00006C010000}"/>
    <hyperlink ref="B193" location="'600.2.3'!A1" display="EXCAVACIONES VARIAS EN MATERIAL COMUN EN SECO" xr:uid="{00000000-0004-0000-0000-00006D010000}"/>
    <hyperlink ref="A194" location="'600.2.4'!A1" display="600.2.4" xr:uid="{00000000-0004-0000-0000-00006E010000}"/>
    <hyperlink ref="B194" location="'600.2.4'!A1" display="EXCAVACIONES VARIAS EN MATERIAL COMÚN BAJO AGUA." xr:uid="{00000000-0004-0000-0000-00006F010000}"/>
    <hyperlink ref="A195" location="'610.1'!A1" display="610.1" xr:uid="{00000000-0004-0000-0000-000070010000}"/>
    <hyperlink ref="B195" location="'610.1'!A1" display="RELLENOS PARA ESTRUCTURAS. CON SUELO." xr:uid="{00000000-0004-0000-0000-000071010000}"/>
    <hyperlink ref="A196" location="'610.2'!A1" display="610.2" xr:uid="{00000000-0004-0000-0000-000072010000}"/>
    <hyperlink ref="B196" location="'610.2'!A1" display="RELLENOS PARA ESTRUCTURAS CON RECEBO." xr:uid="{00000000-0004-0000-0000-000073010000}"/>
    <hyperlink ref="A197" location="'610.3'!A1" display="610.3" xr:uid="{00000000-0004-0000-0000-000074010000}"/>
    <hyperlink ref="B197" location="'610.3'!A1" display="RELLENO PARA ESTRUCTURAS CON MATERIAL GRANULAR TIPO SBG" xr:uid="{00000000-0004-0000-0000-000075010000}"/>
    <hyperlink ref="A198" location="'610.4'!A1" display="610.4" xr:uid="{00000000-0004-0000-0000-000076010000}"/>
    <hyperlink ref="B198" location="'610.4'!A1" display="RELLENO PARA ESTRUCTURAS CON MATERIAL GRANULAR TIPO BG" xr:uid="{00000000-0004-0000-0000-000077010000}"/>
    <hyperlink ref="A199" location="'610.5'!A1" display="610.5" xr:uid="{00000000-0004-0000-0000-000078010000}"/>
    <hyperlink ref="B199" location="'610.5'!A1" display="RELLENOS CON MATERIAL FILTRANTE" xr:uid="{00000000-0004-0000-0000-000079010000}"/>
    <hyperlink ref="A200" location="'610.6'!A1" display="610.6" xr:uid="{00000000-0004-0000-0000-00007A010000}"/>
    <hyperlink ref="B200" location="'610.6'!A1" display="RELLENO CON GRAVILLA" xr:uid="{00000000-0004-0000-0000-00007B010000}"/>
    <hyperlink ref="A201" location="'610.7'!A1" display="610.7" xr:uid="{00000000-0004-0000-0000-00007C010000}"/>
    <hyperlink ref="B201" location="'610.7'!A1" display="RELLENO CON ARENA" xr:uid="{00000000-0004-0000-0000-00007D010000}"/>
    <hyperlink ref="A202" location="'620.1'!A1" display="620.1" xr:uid="{00000000-0004-0000-0000-00007E010000}"/>
    <hyperlink ref="B202" location="'620.1'!A1" display="PILOTES PREFABRICADOS DE CONCRETO DIÁMETRO 0,40 M" xr:uid="{00000000-0004-0000-0000-00007F010000}"/>
    <hyperlink ref="A203" location="'620.2'!A1" display="620.2" xr:uid="{00000000-0004-0000-0000-000080010000}"/>
    <hyperlink ref="B203" location="'620.2'!A1" display="EXTENCION DE PILOTES, SECCION, 0.40 METROS" xr:uid="{00000000-0004-0000-0000-000081010000}"/>
    <hyperlink ref="A204" location="'620.3'!A1" display="620.3" xr:uid="{00000000-0004-0000-0000-000082010000}"/>
    <hyperlink ref="B204" location="'620.3'!A1" display="PRUEBA DE CARGA TIPO ________ SE DEBERA ELABORA R ITEMS DE PAGO INDEPENDIENTE POR CADA TIPO DE PRUEBA." xr:uid="{00000000-0004-0000-0000-000083010000}"/>
    <hyperlink ref="A205" location="'621.1.1'!A1" display="621.1.1" xr:uid="{00000000-0004-0000-0000-000084010000}"/>
    <hyperlink ref="B205" location="'621.1.1'!A1" display="PILOTE DE CONCRETO VACIADO IN SITU, DE DIÁMETRO 1 M_" xr:uid="{00000000-0004-0000-0000-000085010000}"/>
    <hyperlink ref="A206" location="'621.1.2'!A1" display="621.1.2" xr:uid="{00000000-0004-0000-0000-000086010000}"/>
    <hyperlink ref="B206" location="'621.1.2'!A1" display="PILOTE DE CONCRETO VACIADO IN SITU, DE DIÁMETRO 1,2 M, INCLUYE EXCAVACIÓN EN ROCA, BAJO AGUA" xr:uid="{00000000-0004-0000-0000-000087010000}"/>
    <hyperlink ref="A207" location="'621.2'!A1" display="621.2" xr:uid="{00000000-0004-0000-0000-000088010000}"/>
    <hyperlink ref="B207" location="'621.2'!A1" display="BASE ACAMPANADA." xr:uid="{00000000-0004-0000-0000-000089010000}"/>
    <hyperlink ref="A208" location="'621.3'!A1" display="621.3" xr:uid="{00000000-0004-0000-0000-00008A010000}"/>
    <hyperlink ref="B208" location="'621.3'!A1" display="PERFORACION DE PRUEBA PARA PILOTE, D= VARIABLE" xr:uid="{00000000-0004-0000-0000-00008B010000}"/>
    <hyperlink ref="A209" location="'621.4'!A1" display="621.4" xr:uid="{00000000-0004-0000-0000-00008C010000}"/>
    <hyperlink ref="B209" location="'621.4'!A1" display="PERFORACION DE PRUEBA PARA BASE ACAMPANADA" xr:uid="{00000000-0004-0000-0000-00008D010000}"/>
    <hyperlink ref="A210" location="'621.5'!A1" display="621.5" xr:uid="{00000000-0004-0000-0000-00008E010000}"/>
    <hyperlink ref="B210" location="'621.5'!A1" display="CAMISA PERMANENTE DE DIÁMETRO EXTERIOR VARIABLE" xr:uid="{00000000-0004-0000-0000-00008F010000}"/>
    <hyperlink ref="A211" location="'621.5.1'!A1" display="621.5.1" xr:uid="{00000000-0004-0000-0000-000090010000}"/>
    <hyperlink ref="B211" location="'621.5.1'!A1" display="CAMISA PERMANENTE DE DIÁMETRO EXTERIOR 1,50 M, EN CONCRETO" xr:uid="{00000000-0004-0000-0000-000091010000}"/>
    <hyperlink ref="B212" location="'621.6'!A1" display="PRUEBA DE CARGA TIPO (PILOTE PRE EXCAVADO)" xr:uid="{00000000-0004-0000-0000-000092010000}"/>
    <hyperlink ref="A213" location="'621.7'!A1" display="621.7" xr:uid="{00000000-0004-0000-0000-000093010000}"/>
    <hyperlink ref="B213" location="'621.7'!A1" display="PRUEBA DE INTEGRIDAD TIPO ____" xr:uid="{00000000-0004-0000-0000-000094010000}"/>
    <hyperlink ref="A214" location="'622.1'!A1" display="622.1" xr:uid="{00000000-0004-0000-0000-000095010000}"/>
    <hyperlink ref="B214" location="'622.1'!A1" display="CAMISA PERMANENTE DE DIÁMETRO EXTERIOR VARIABLE" xr:uid="{00000000-0004-0000-0000-000096010000}"/>
    <hyperlink ref="A215" location="'622.2'!A1" display="622.2" xr:uid="{00000000-0004-0000-0000-000097010000}"/>
    <hyperlink ref="B215" location="'622.2'!A1" display="TABLESTACADO METÁLICO." xr:uid="{00000000-0004-0000-0000-000098010000}"/>
    <hyperlink ref="A216" location="'622.3'!A1" display="622.3" xr:uid="{00000000-0004-0000-0000-000099010000}"/>
    <hyperlink ref="B216" location="'622.3'!A1" display="TABLESTACADO DE CONCRETO REFORZADO." xr:uid="{00000000-0004-0000-0000-00009A010000}"/>
    <hyperlink ref="A217" location="'622.4'!A1" display="622.4" xr:uid="{00000000-0004-0000-0000-00009B010000}"/>
    <hyperlink ref="B217" location="'622.4'!A1" display="TABLESTACADO DE CONCRETO PRE ESFORZADO." xr:uid="{00000000-0004-0000-0000-00009C010000}"/>
    <hyperlink ref="A218" location="'622.5'!A1" display="622.5" xr:uid="{00000000-0004-0000-0000-00009D010000}"/>
    <hyperlink ref="B218" location="'622.5'!A1" display="CORTE DEL EXTREMO SUPERIOR DEL ELEMENTO." xr:uid="{00000000-0004-0000-0000-00009E010000}"/>
    <hyperlink ref="A219" location="'623.1'!A1" display="623.1" xr:uid="{00000000-0004-0000-0000-00009F010000}"/>
    <hyperlink ref="B219" location="'623.1'!A1" display="ANCLAJE TIPO _____ (ROCA)" xr:uid="{00000000-0004-0000-0000-0000A0010000}"/>
    <hyperlink ref="A220" location="'623.2'!A1" display="623.2" xr:uid="{00000000-0004-0000-0000-0000A1010000}"/>
    <hyperlink ref="B220" location="'623.2'!A1" display="PRUEBA DE CARGA" xr:uid="{00000000-0004-0000-0000-0000A2010000}"/>
    <hyperlink ref="A221" location="'630.1'!A1" display="630.1" xr:uid="{00000000-0004-0000-0000-0000A3010000}"/>
    <hyperlink ref="B221" location="'630.1'!A1" display="CONCRETO RESISTENCIA 35MPA A " xr:uid="{00000000-0004-0000-0000-0000A4010000}"/>
    <hyperlink ref="A222" location="'630.2'!A1" display="630.2" xr:uid="{00000000-0004-0000-0000-0000A5010000}"/>
    <hyperlink ref="B222" location="'630.2'!A1" display="CONCRETO RESISTENCIA 32MPA B" xr:uid="{00000000-0004-0000-0000-0000A6010000}"/>
    <hyperlink ref="A223" location="'630.3'!A1" display="630.3" xr:uid="{00000000-0004-0000-0000-0000A7010000}"/>
    <hyperlink ref="B223" location="'630.3'!A1" display="CONCRETO RESISTENCIA 28MPA C" xr:uid="{00000000-0004-0000-0000-0000A8010000}"/>
    <hyperlink ref="A224" location="'630.4'!A1" display="630.4" xr:uid="{00000000-0004-0000-0000-0000A9010000}"/>
    <hyperlink ref="B224" location="'630.4'!A1" display="CONCRETO RESISTENCIA 28MPA C" xr:uid="{00000000-0004-0000-0000-0000AA010000}"/>
    <hyperlink ref="A225" location="'630.5'!A1" display="630.5" xr:uid="{00000000-0004-0000-0000-0000AB010000}"/>
    <hyperlink ref="B225" location="'630.5'!A1" display="CONCRETO RESISTENCIA 17.5MPA E" xr:uid="{00000000-0004-0000-0000-0000AC010000}"/>
    <hyperlink ref="A226" location="'630.6'!A1" display="630.6" xr:uid="{00000000-0004-0000-0000-0000AD010000}"/>
    <hyperlink ref="B226" location="'630.6'!A1" display="CONCRETO RESISTENCIA 14MPA  F" xr:uid="{00000000-0004-0000-0000-0000AE010000}"/>
    <hyperlink ref="A227" location="'630.7'!A1" display="630.7" xr:uid="{00000000-0004-0000-0000-0000AF010000}"/>
    <hyperlink ref="B227" location="'630.7'!A1" display="CONCRETO RESISTENCIA 14MPA* G (CICLOPEO)" xr:uid="{00000000-0004-0000-0000-0000B0010000}"/>
    <hyperlink ref="A228" location="'632.1'!A1" display="632.1" xr:uid="{00000000-0004-0000-0000-0000B1010000}"/>
    <hyperlink ref="B228" location="'632.1'!A1" display="BARANDA DE CONCRETO, COCRETO 21 MPA" xr:uid="{00000000-0004-0000-0000-0000B2010000}"/>
    <hyperlink ref="A229" location="'632.2'!A1" display="632.2" xr:uid="{00000000-0004-0000-0000-0000B3010000}"/>
    <hyperlink ref="B229" location="'632.2'!A1" display="BARANDA DE CONCRETO CONCRETO 28 MPA." xr:uid="{00000000-0004-0000-0000-0000B4010000}"/>
    <hyperlink ref="A230" location="'640.1'!A1" display="640.1" xr:uid="{00000000-0004-0000-0000-0000B5010000}"/>
    <hyperlink ref="B230" location="'640.1'!A1" display="ACERO DE REFUERZO FY 4200 MPA." xr:uid="{00000000-0004-0000-0000-0000B6010000}"/>
    <hyperlink ref="A231" location="'640.2'!A1" display="640.2" xr:uid="{00000000-0004-0000-0000-0000B7010000}"/>
    <hyperlink ref="B231" location="'640.2'!A1" display="MALLA DE REFUERZO FY 4200 MPA." xr:uid="{00000000-0004-0000-0000-0000B8010000}"/>
    <hyperlink ref="A232" location="'641.1'!A1" display="641.1" xr:uid="{00000000-0004-0000-0000-0000B9010000}"/>
    <hyperlink ref="B232" location="'641.1'!A1" display="ACERO DE PREESFUERZO." xr:uid="{00000000-0004-0000-0000-0000BA010000}"/>
    <hyperlink ref="A233" location="'641.2'!A1" display="641.2" xr:uid="{00000000-0004-0000-0000-0000BB010000}"/>
    <hyperlink ref="B233" location="'641.2'!A1" display="ACERO DE PREESFUERZO." xr:uid="{00000000-0004-0000-0000-0000BC010000}"/>
    <hyperlink ref="A234" location="'642.1'!A1" display="642.1" xr:uid="{00000000-0004-0000-0000-0000BD010000}"/>
    <hyperlink ref="B234" location="'642.1'!A1" display="APOYO ELASTOMÉRICO." xr:uid="{00000000-0004-0000-0000-0000BE010000}"/>
    <hyperlink ref="A235" location="'642.2'!A1" display="642.2" xr:uid="{00000000-0004-0000-0000-0000BF010000}"/>
    <hyperlink ref="B235" location="'642.2'!A1" display="SELLO PARA JUNTAS DE PUENTES." xr:uid="{00000000-0004-0000-0000-0000C0010000}"/>
    <hyperlink ref="A236" location="'650.1'!A1" display="650.1" xr:uid="{00000000-0004-0000-0000-0000C1010000}"/>
    <hyperlink ref="B236" location="'650.1'!A1" display="DISEÑO Y FABRICACIÓN DE ESTRUCTURA METÁLICA." xr:uid="{00000000-0004-0000-0000-0000C2010000}"/>
    <hyperlink ref="A237" location="'650.2'!A1" display="650.2" xr:uid="{00000000-0004-0000-0000-0000C3010000}"/>
    <hyperlink ref="B237" location="'650.2'!A1" display="FABRICACIÓN DE LA ESTRUCTURA METÁLICA." xr:uid="{00000000-0004-0000-0000-0000C4010000}"/>
    <hyperlink ref="A238" location="'650.3'!A1" display="650.3" xr:uid="{00000000-0004-0000-0000-0000C5010000}"/>
    <hyperlink ref="B238" location="'650.3'!A1" display="TRANSPORTE DE ESTRUCTURA METÁLICA." xr:uid="{00000000-0004-0000-0000-0000C6010000}"/>
    <hyperlink ref="A239" location="'650.4'!A1" display="650.4" xr:uid="{00000000-0004-0000-0000-0000C7010000}"/>
    <hyperlink ref="B239" location="'650.4'!A1" display="MONTAJE Y PINTURA  DE LA ESTRUCTURA METÁLICA." xr:uid="{00000000-0004-0000-0000-0000C8010000}"/>
    <hyperlink ref="A240" location="'660.1'!A1" display="660.1" xr:uid="{00000000-0004-0000-0000-0000C9010000}"/>
    <hyperlink ref="B240" location="'660.1'!A1" display="TUBERÍA DE CONCRETO SIMPLE 14 MPA DE 450 MM DE DIAMETRO INTERIOR. SE DEBERA ELABORAR ITEM DE PAGO POR CADA CLASE DE TUBERIA DE CONCRETO SIMPLE Y CADA DIAMETRO QUE TENGAN LAS TUBERIAS DEL PROYECTO." xr:uid="{00000000-0004-0000-0000-0000CA010000}"/>
    <hyperlink ref="A241" location="'660.2'!A1" display="660.2" xr:uid="{00000000-0004-0000-0000-0000CB010000}"/>
    <hyperlink ref="B241" location="'660.2'!A1" display="TUBERÍA DE CONCRETO SIMPLE DE 14 MPA DE 600 MM D DIAMETRO INTERIOR. SE DEBERA ELABORAR ITEM DE PAGO POR CADA CLASE DE TUBERIA DE CONCRETO SIMPLE Y CA DA DIAMETRO QUE TENGAN LAS TUBERIAS DEL PROYECTO.CONCRETO SIMPLE Y CADA DIAMETRO QUE TENGAN LAS TUBERIAS " xr:uid="{00000000-0004-0000-0000-0000CC010000}"/>
    <hyperlink ref="A242" location="'661.1'!A1" display="661.1" xr:uid="{00000000-0004-0000-0000-0000CD010000}"/>
    <hyperlink ref="B242" location="'661.1'!A1" display="TUBERÍA DE CONCRETO REFORZADO  21 MPA DE 900 MM DE DIAMETRO INTERIOR" xr:uid="{00000000-0004-0000-0000-0000CE010000}"/>
    <hyperlink ref="A243" location="'662.1'!A1" display="662.1" xr:uid="{00000000-0004-0000-0000-0000CF010000}"/>
    <hyperlink ref="B243" location="'662.1'!A1" display="TUBERÍA CORRUGADA DE ACERO GALVANIZADO MP-68, DE LÁMINA CALIBRE__ Y DIAMETRO __" xr:uid="{00000000-0004-0000-0000-0000D0010000}"/>
    <hyperlink ref="A244" location="'662.2'!A1" display="662.2" xr:uid="{00000000-0004-0000-0000-0000D1010000}"/>
    <hyperlink ref="B244" location="'662.2'!A1" display="TUBERÍA CORRUGADA DE ACERO CON RECUBRIMIENTO BITUMINOSO, DE LÁMINA CALIBRE 12  Y D=60´´" xr:uid="{00000000-0004-0000-0000-0000D2010000}"/>
    <hyperlink ref="A245" location="'663.1'!A1" display="663.1" xr:uid="{00000000-0004-0000-0000-0000D3010000}"/>
    <hyperlink ref="B245" location="'663.1'!A1" display="TUBERÍA DE PLASTICO TIPO__NORMA___DE DIAMETRO__MM" xr:uid="{00000000-0004-0000-0000-0000D4010000}"/>
    <hyperlink ref="A246" location="'670.1'!A1" display="670.1" xr:uid="{00000000-0004-0000-0000-0000D5010000}"/>
    <hyperlink ref="B246" location="'670.1'!A1" display="DISIPADORES DE ENERGÍA Y SEDIMENTADORES EN GAVIONES DE ALAMBRE DE ACERO ENTRELAZADO CLASE 1: RECUBRIMIENTO DE ZINC (GALVANIZADO)" xr:uid="{00000000-0004-0000-0000-0000D6010000}"/>
    <hyperlink ref="A247" location="'670.2'!A1" display="670.2" xr:uid="{00000000-0004-0000-0000-0000D7010000}"/>
    <hyperlink ref="B247" location="'670.2'!A1" display="DISIPADORES DE ENERGÍA Y SEDIMENTADORES EN GAVIONES DE ALAMBRE DE ACERO ENTRELAZADO CLASE 2: RECUBRIMIENTO DE ALEACION ZN-5A1-MM" xr:uid="{00000000-0004-0000-0000-0000D8010000}"/>
    <hyperlink ref="A248" location="'670.3'!A1" display="670.3" xr:uid="{00000000-0004-0000-0000-0000D9010000}"/>
    <hyperlink ref="B248" location="'670.3'!A1" display="DISIPADORES DE ENERGÍA Y SEDIMENTADORES EN GAVIONES DE ALAMBRE DE ACERO ENTRELAZADO CLASE 3: RECUBRIMIENTO DE ZINC (GALVANIZADO) Y PVC" xr:uid="{00000000-0004-0000-0000-0000DA010000}"/>
    <hyperlink ref="A249" location="'670.4'!A1" display="670.4" xr:uid="{00000000-0004-0000-0000-0000DB010000}"/>
    <hyperlink ref="B249" location="'670.4'!A1" display="DISIPADORES DE ENERGÍA Y SEDIMENTADORES EN GAVIONES DE ALAMBRE DE ACERO ENTRELAZADO CLASE 4: RECUBRIMIENTO DE ALEACION ZN-5A1-MM Y PVC" xr:uid="{00000000-0004-0000-0000-0000DC010000}"/>
    <hyperlink ref="A250" location="'670.5'!A1" display="670.5" xr:uid="{00000000-0004-0000-0000-0000DD010000}"/>
    <hyperlink ref="B250" location="'670.5'!A1" display="DISIPADORES DE ENERGÍA Y SEDIMENTADORES EN CONCRETO CICLOPEO" xr:uid="{00000000-0004-0000-0000-0000DE010000}"/>
    <hyperlink ref="A251" location="'671.1'!A1" display="671.1" xr:uid="{00000000-0004-0000-0000-0000DF010000}"/>
    <hyperlink ref="B251" location="'671.1'!A1" display="CUNETA DE CONCRETO VACIADA IN SITU; NO INCLUYE LA CONFORMACION DE LA SUPERFICIE DE APOYO" xr:uid="{00000000-0004-0000-0000-0000E0010000}"/>
    <hyperlink ref="A252" location="'671.2'!A1" display="671.2" xr:uid="{00000000-0004-0000-0000-0000E1010000}"/>
    <hyperlink ref="B252" location="'671.2'!A1" display="CUNETA DE PIEZAS PREFABRICADAS DE CONCRETO; NO INCLUYE LA CONFORMACION DE LA SUPERFICIE DE APOYO" xr:uid="{00000000-0004-0000-0000-0000E2010000}"/>
    <hyperlink ref="A253" location="'671.3'!A1" display="671.3" xr:uid="{00000000-0004-0000-0000-0000E3010000}"/>
    <hyperlink ref="B253" location="'671.3'!A1" display="CUNETA DE CONCRETO VACIADA IN SITU; INCLUYE LA CONFORMACION DE LA SUPERFICIE DE APOYO" xr:uid="{00000000-0004-0000-0000-0000E4010000}"/>
    <hyperlink ref="A254" location="'671.4'!A1" display="671.4" xr:uid="{00000000-0004-0000-0000-0000E5010000}"/>
    <hyperlink ref="B254" location="'671.4'!A1" display="CUNETA DE PIEZAS PREFABRICADAS DE CONCRETO; INCLUYE LA CONFORMACION DE LA SUPERFICIE DE APOYO" xr:uid="{00000000-0004-0000-0000-0000E6010000}"/>
    <hyperlink ref="A255" location="'672.1'!A1" display="672.1" xr:uid="{00000000-0004-0000-0000-0000E7010000}"/>
    <hyperlink ref="B255" location="'672.1'!A1" display="BORDILLO DE CONCRETO VACIADO IN SITU; NO INCLUYE LA PREPARACION DE LA SUPERFICIE DE APOYO" xr:uid="{00000000-0004-0000-0000-0000E8010000}"/>
    <hyperlink ref="A256" location="'672.2'!A1" display="672.2" xr:uid="{00000000-0004-0000-0000-0000E9010000}"/>
    <hyperlink ref="B256" location="'672.2'!A1" display="BORDILLO DE PIEZAS PREFABRICADAS DE CONCRETO; NO INCLUYE LA PREPARACION DE LA SUPERFICIE DE APOYO" xr:uid="{00000000-0004-0000-0000-0000EA010000}"/>
    <hyperlink ref="A257" location="'672.3'!A1" display="672.3" xr:uid="{00000000-0004-0000-0000-0000EB010000}"/>
    <hyperlink ref="B257" location="'672.3'!A1" display="BORDILLO DE CONCRETO VACIADO IN SITU; INCLUYE LA PREPARACION DE LA SUPERFICIE DE APOYO" xr:uid="{00000000-0004-0000-0000-0000EC010000}"/>
    <hyperlink ref="A258" location="'672.4'!A1" display="672.4" xr:uid="{00000000-0004-0000-0000-0000ED010000}"/>
    <hyperlink ref="B258" location="'672.4'!A1" display="BORDILLO DE PIEZAS PREFABRICADAS DE CONCRETO; INCLUYE LA PREPARACION DE LA SUPERFICIE DE APOYO" xr:uid="{00000000-0004-0000-0000-0000EE010000}"/>
    <hyperlink ref="A259" location="'673.1.1'!A1" display="673.1.1" xr:uid="{00000000-0004-0000-0000-0000EF010000}"/>
    <hyperlink ref="B259" location="'673.1.1'!A1" display="GEOTEXTIL TIPO NT-2500 O SIMILAR NO TEJIDO" xr:uid="{00000000-0004-0000-0000-0000F0010000}"/>
    <hyperlink ref="A260" location="'673.1.2'!A1" display="673.1.2" xr:uid="{00000000-0004-0000-0000-0000F1010000}"/>
    <hyperlink ref="B260" location="'673.1.2'!A1" display="GEOTEXTIL  TIPO NT-2400 O SIMILAR TEJIDO" xr:uid="{00000000-0004-0000-0000-0000F2010000}"/>
    <hyperlink ref="A261" location="'673.2'!A1" display="673.2" xr:uid="{00000000-0004-0000-0000-0000F3010000}"/>
    <hyperlink ref="A262" location="'673.3'!A1" display="673.3" xr:uid="{00000000-0004-0000-0000-0000F4010000}"/>
    <hyperlink ref="B261" location="'673.2'!A1" display="MATERIAL GRANULAR DRENANTE" xr:uid="{00000000-0004-0000-0000-0000F5010000}"/>
    <hyperlink ref="B262" location="'673.3'!A1" display="MATERIAL DE COBERTURA TIPO SUB- BASE CBR=20%" xr:uid="{00000000-0004-0000-0000-0000F6010000}"/>
    <hyperlink ref="A264" location="'674.2'!A1" display="674.2" xr:uid="{00000000-0004-0000-0000-0000F7010000}"/>
    <hyperlink ref="B264" location="'674.2'!A1" display="DREN HORIZONTAL DE LONGITUD MAYOR A DIEZ (10) METROS." xr:uid="{00000000-0004-0000-0000-0000F8010000}"/>
    <hyperlink ref="A265" location="'680.1'!A1" display="680.1" xr:uid="{00000000-0004-0000-0000-0000F9010000}"/>
    <hyperlink ref="B265" location="'680.1'!A1" display="PÁNELES DE CONCRETO." xr:uid="{00000000-0004-0000-0000-0000FA010000}"/>
    <hyperlink ref="A266" location="'680.2'!A1" display="680.2" xr:uid="{00000000-0004-0000-0000-0000FB010000}"/>
    <hyperlink ref="B266" location="'680.2'!A1" display="ARMADURA GALVANIZADA." xr:uid="{00000000-0004-0000-0000-0000FC010000}"/>
    <hyperlink ref="A267" location="'680.3'!A1" display="680.3" xr:uid="{00000000-0004-0000-0000-0000FD010000}"/>
    <hyperlink ref="B267" location="'680.3'!A1" display="RELLENO GRANULAR PARA TIERRA MECANICAMETE ESTABILIZADA CON PÁNELES DE CONCRETO " xr:uid="{00000000-0004-0000-0000-0000FE010000}"/>
    <hyperlink ref="A268" location="'681.1'!A1" display="681.1" xr:uid="{00000000-0004-0000-0000-0000FF010000}"/>
    <hyperlink ref="B268" location="'681.1'!A1" display="GAVIÓNES DE MALLA DE ALAMBRE DE ACERO ENTRELAZADO  CLASE 1; RECUBRIMIENTO DE ZINC (GALVANIZADO) " xr:uid="{00000000-0004-0000-0000-000000020000}"/>
    <hyperlink ref="A269" location="'681.2'!A1" display="681.2" xr:uid="{00000000-0004-0000-0000-000001020000}"/>
    <hyperlink ref="B269" location="'681.2'!A1" display="GAVIÓN DE MALLA DE ALAMBRE DE ACERO ENTRELAZADO  CLASE 2; RECUBRIMIENTO DE ALEACION ZN-5A1-MM" xr:uid="{00000000-0004-0000-0000-000002020000}"/>
    <hyperlink ref="A270" location="'681.3'!A1" display="681.3" xr:uid="{00000000-0004-0000-0000-000003020000}"/>
    <hyperlink ref="B270" location="'681.3'!A1" display="GAVIÓN DE MALLA DE ALAMBRE DE ACERO ENTRELAZADO  CLASE 3; RECUBRIMIENTO DE ZINC (GALVANIZADO) Y PVC" xr:uid="{00000000-0004-0000-0000-000004020000}"/>
    <hyperlink ref="A271" location="'681.4'!A1" display="681.4" xr:uid="{00000000-0004-0000-0000-000005020000}"/>
    <hyperlink ref="B271" location="'681.4'!A1" display="GAVIÓN DE MALLA DE ALAMBRE DE ACERO ETRELAZADO  CLASE 4; RECUBRIMIENTO DE ALEACION ZN-5A1-MM Y PVC" xr:uid="{00000000-0004-0000-0000-000006020000}"/>
    <hyperlink ref="A272" location="'682.1'!A1" display="682.1" xr:uid="{00000000-0004-0000-0000-000007020000}"/>
    <hyperlink ref="B272" location="'682.1'!A1" display="COLCHOGAVIÓN DE MALLA DE ALAMBRE DE ACERO ENTRELAZADO CLASE 1; RECUBRIMIENTO DE ZINC (GALVANIZADO) " xr:uid="{00000000-0004-0000-0000-000008020000}"/>
    <hyperlink ref="A273" location="'682.2'!A1" display="682.2" xr:uid="{00000000-0004-0000-0000-000009020000}"/>
    <hyperlink ref="B273" location="'682.2'!A1" display="COLCHOGAVIÓN DE MALLA DE ALAMBRE DE ACERO ENTRELAZADO CLASE 2; RECUBRIMIENTO DE ALEACION ZN-5A1-MM" xr:uid="{00000000-0004-0000-0000-00000A020000}"/>
    <hyperlink ref="A274" location="'682.3'!A1" display="682.3" xr:uid="{00000000-0004-0000-0000-00000B020000}"/>
    <hyperlink ref="B274" location="'682.3'!A1" display="COLCHOGAVIÓN DE MALLA DE ALAMBRE DE ACERO ENTRELAZADO CLASE 3; RECUBRIMIENTO DE ZINC (GALVANIZADO) Y PVC" xr:uid="{00000000-0004-0000-0000-00000C020000}"/>
    <hyperlink ref="A276" location="'683.1'!A1" display="683.1" xr:uid="{00000000-0004-0000-0000-00000D020000}"/>
    <hyperlink ref="B276" location="'683.1'!A1" display="GEOTEXTIL DE REFUERZO TIPO___ PARA MUROS DE TIERRA ESTABILIZADA MECANICAMENTE  CON GEOSINTETICOS" xr:uid="{00000000-0004-0000-0000-00000E020000}"/>
    <hyperlink ref="A277" location="'683.2'!A1" display="683.2" xr:uid="{00000000-0004-0000-0000-00000F020000}"/>
    <hyperlink ref="B277" location="'683.2'!A1" display="GEOMALLA DE REFUERZO TIPO___ PARA MUROS DE TIERRA ESTABILIZADA MECANICAMENTE  CON GEOSINTETICOS" xr:uid="{00000000-0004-0000-0000-000010020000}"/>
    <hyperlink ref="A278" location="'683.3'!A1" display="683.3" xr:uid="{00000000-0004-0000-0000-000011020000}"/>
    <hyperlink ref="B278" location="'683.3'!A1" display="GEOTEXTIL DE FACHADA TIPO___ PARA MUROS DE TIERRA ESTABILIZADA MECANICAMENTE  CON GEOSINTETICOS" xr:uid="{00000000-0004-0000-0000-000012020000}"/>
    <hyperlink ref="A279" location="'683.4'!A1" display="683.4" xr:uid="{00000000-0004-0000-0000-000013020000}"/>
    <hyperlink ref="B279" location="'683.4'!A1" display="GEOMALLA DE FACHADA TIPO___ PARA MUROS DE TIERRA ESTABILIZADA MECANICAMENTE CON GEOSINTETICOS." xr:uid="{00000000-0004-0000-0000-000014020000}"/>
    <hyperlink ref="A280" location="'683.5'!A1" display="683.5" xr:uid="{00000000-0004-0000-0000-000015020000}"/>
    <hyperlink ref="B280" location="'683.5'!A1" display="RELLENO TIPO___ PARA MUROS DE TIERRA ESTABILIZADA MECANICAMENTE CON GEOSINTETICOS" xr:uid="{00000000-0004-0000-0000-000016020000}"/>
    <hyperlink ref="A281" location="'690.1'!A1" display="690.1" xr:uid="{00000000-0004-0000-0000-000017020000}"/>
    <hyperlink ref="B281" location="'690.1.1'!A1" display="IMPERMEABILIZANTE PARA CONCRETO" xr:uid="{00000000-0004-0000-0000-000018020000}"/>
    <hyperlink ref="A282" location="'690.1.2'!A1" display="690.1.2" xr:uid="{00000000-0004-0000-0000-000019020000}"/>
    <hyperlink ref="B282" location="'690.1.2'!A1" display="IMPERMEABILIZACIÓN DE ESTRUCTURAS." xr:uid="{00000000-0004-0000-0000-00001A020000}"/>
    <hyperlink ref="A283" location="'700.1'!A1" display="700.1" xr:uid="{00000000-0004-0000-0000-00001B020000}"/>
    <hyperlink ref="B283" location="'700.1'!A1" display="LÍNEA DE DEMARCACIÓN CON PINTURA EN FRÍO." xr:uid="{00000000-0004-0000-0000-00001C020000}"/>
    <hyperlink ref="A284" location="'700.2'!A1" display="700.2" xr:uid="{00000000-0004-0000-0000-00001D020000}"/>
    <hyperlink ref="B284" location="'700.2'!A1" display="LÍNEA DE DEMARCACIÓN CON RESINA TERMOPLÁSTICA." xr:uid="{00000000-0004-0000-0000-00001E020000}"/>
    <hyperlink ref="A285" location="'700.3'!A1" display="700.3" xr:uid="{00000000-0004-0000-0000-00001F020000}"/>
    <hyperlink ref="B285" location="'700.3'!A1" display="MARCA VIAL CON PINTURA EN FRÍO." xr:uid="{00000000-0004-0000-0000-000020020000}"/>
    <hyperlink ref="A286" location="'700.4'!A1" display="700.4" xr:uid="{00000000-0004-0000-0000-000021020000}"/>
    <hyperlink ref="B286" location="'700.4'!A1" display="MARCA VIAL CON RESINA TERMOPLÁSTICA." xr:uid="{00000000-0004-0000-0000-000022020000}"/>
    <hyperlink ref="A287" location="'701.1'!A1" display="701.1" xr:uid="{00000000-0004-0000-0000-000023020000}"/>
    <hyperlink ref="B287" location="'701.1'!A1" display="TACHA REFLECTIVA." xr:uid="{00000000-0004-0000-0000-000024020000}"/>
    <hyperlink ref="A288" location="'710.1'!A1" display="710.1" xr:uid="{00000000-0004-0000-0000-000025020000}"/>
    <hyperlink ref="B288" location="'710.1'!A1" display="SEÑAL VERTICAL DE TRANSITO TIPO 1 CON LAMINA RETRORREFLECTIVA TIPO III (75 X 75 ) CM" xr:uid="{00000000-0004-0000-0000-000026020000}"/>
    <hyperlink ref="A289" location="'710.2'!A1" display="710.2" xr:uid="{00000000-0004-0000-0000-000027020000}"/>
    <hyperlink ref="B289" location="'710.2'!A1" display="SEÑAL VERTICAL DE TRANSITO TIPO 2 CON LAMINA RETRORREFLECTIVA TIPO (1.20X0.40 M)" xr:uid="{00000000-0004-0000-0000-000028020000}"/>
    <hyperlink ref="A290" location="'720.1'!A1" display="720.1" xr:uid="{00000000-0004-0000-0000-000029020000}"/>
    <hyperlink ref="B290" location="'720.1'!A1" display="POSTE DE REFERENCIA." xr:uid="{00000000-0004-0000-0000-00002A020000}"/>
    <hyperlink ref="A291" location="'730.1'!A1" display="730.1" xr:uid="{00000000-0004-0000-0000-00002B020000}"/>
    <hyperlink ref="B291" location="'730.1'!A1" display="DEFENSA METÁLICA." xr:uid="{00000000-0004-0000-0000-00002C020000}"/>
    <hyperlink ref="A292" location="'730.2'!A1" display="730.2" xr:uid="{00000000-0004-0000-0000-00002D020000}"/>
    <hyperlink ref="B292" location="'730.2'!A1" display="SECCIÓN FINAL." xr:uid="{00000000-0004-0000-0000-00002E020000}"/>
    <hyperlink ref="A293" location="'730.3'!A1" display="730.3" xr:uid="{00000000-0004-0000-0000-00002F020000}"/>
    <hyperlink ref="B293" location="'730.3'!A1" display="SECCIÓN DE TOPE." xr:uid="{00000000-0004-0000-0000-000030020000}"/>
    <hyperlink ref="A294" location="'730.4'!A1" display="730.4" xr:uid="{00000000-0004-0000-0000-000031020000}"/>
    <hyperlink ref="B294" location="'730.4'!A1" display="ELEMENTO ESPECIAL TIPO AMORTIGUADORES" xr:uid="{00000000-0004-0000-0000-000032020000}"/>
    <hyperlink ref="A295" location="'731.1'!A1" display="731.1" xr:uid="{00000000-0004-0000-0000-000033020000}"/>
    <hyperlink ref="B295" location="'731.1'!A1" display="DEFENSA DE CONCRETO." xr:uid="{00000000-0004-0000-0000-000034020000}"/>
    <hyperlink ref="A296" location="'740.1'!A1" display="740.1" xr:uid="{00000000-0004-0000-0000-000035020000}"/>
    <hyperlink ref="B296" location="'740.1'!A1" display="CAPTAFAROS." xr:uid="{00000000-0004-0000-0000-000036020000}"/>
    <hyperlink ref="A297" location="'741.1'!A1" display="741.1" xr:uid="{00000000-0004-0000-0000-000037020000}"/>
    <hyperlink ref="B297" location="'741.1'!A1" display="DELINEADOR DE CORONA." xr:uid="{00000000-0004-0000-0000-000038020000}"/>
    <hyperlink ref="A298" location="'800.1'!A1" display="800.1" xr:uid="{00000000-0004-0000-0000-000039020000}"/>
    <hyperlink ref="B298" location="'800.1'!A1" display="CERCA DE ALAMBRE DE PUAS CON POSTES DE MADERA." xr:uid="{00000000-0004-0000-0000-00003A020000}"/>
    <hyperlink ref="A299" location="'800.2'!A1" display="800.2" xr:uid="{00000000-0004-0000-0000-00003B020000}"/>
    <hyperlink ref="B299" location="'800.2'!A1" display="CERCA DE ALAMBRE DE PUAS CON POSTES DE CONCRETO." xr:uid="{00000000-0004-0000-0000-00003C020000}"/>
    <hyperlink ref="A300" location="'800.3'!A1" display="800.3" xr:uid="{00000000-0004-0000-0000-00003D020000}"/>
    <hyperlink ref="B300" location="'800.3'!A1" display="CERCA DE MALLA CON POSTES DE MADERA." xr:uid="{00000000-0004-0000-0000-00003E020000}"/>
    <hyperlink ref="A301" location="'800.4'!A1" display="800.4" xr:uid="{00000000-0004-0000-0000-00003F020000}"/>
    <hyperlink ref="B301" location="'800.4'!A1" display="CERCA DE MALLA CON POSTES DE CONCRETO." xr:uid="{00000000-0004-0000-0000-000040020000}"/>
    <hyperlink ref="A302" location="'802.1'!A1" display="802.1" xr:uid="{00000000-0004-0000-0000-000041020000}"/>
    <hyperlink ref="B302" location="'802.1'!A1" display="PODA DE LA PARTE AEREA DE ARBOLES TIPO I" xr:uid="{00000000-0004-0000-0000-000042020000}"/>
    <hyperlink ref="A303" location="'802.2'!A1" display="802.2" xr:uid="{00000000-0004-0000-0000-000043020000}"/>
    <hyperlink ref="B303" location="'802.2'!A1" display="PODA DE LA PARTE AEREA DE ARBOLES TIPO I" xr:uid="{00000000-0004-0000-0000-000044020000}"/>
    <hyperlink ref="A304" location="'802.3'!A1" display="802.3" xr:uid="{00000000-0004-0000-0000-000045020000}"/>
    <hyperlink ref="B304" location="'802.3'!A1" display="PODA DE LA PARTE AEREA DE ARBOLES TIPO III" xr:uid="{00000000-0004-0000-0000-000046020000}"/>
    <hyperlink ref="A305" location="'802.4'!A1" display="802.4" xr:uid="{00000000-0004-0000-0000-000047020000}"/>
    <hyperlink ref="B305" location="'802.4'!A1" display="PODA DE LA PARTE AEREA DE ARBOLES TIPO IV" xr:uid="{00000000-0004-0000-0000-000048020000}"/>
    <hyperlink ref="A306" location="'802.5'!A1" display="802.5" xr:uid="{00000000-0004-0000-0000-000049020000}"/>
    <hyperlink ref="B306" location="'802.5'!A1" display="PODA DE LA PARTE RADICULAR DE ARBOLES TIPO I" xr:uid="{00000000-0004-0000-0000-00004A020000}"/>
    <hyperlink ref="A307" location="'802.6'!A1" display="802.6" xr:uid="{00000000-0004-0000-0000-00004B020000}"/>
    <hyperlink ref="B307" location="'802.6'!A1" display="PODA DE LA PARTE RADFICULAR DE ARBOLES TIPO II" xr:uid="{00000000-0004-0000-0000-00004C020000}"/>
    <hyperlink ref="A308" location="'802.7'!A1" display="802.7" xr:uid="{00000000-0004-0000-0000-00004D020000}"/>
    <hyperlink ref="B308" location="'802.7'!A1" display="PODA DE LA PARTE RADICULAR DE ARBOLES TIPO III" xr:uid="{00000000-0004-0000-0000-00004E020000}"/>
    <hyperlink ref="A309" location="'802.8'!A1" display="802.8" xr:uid="{00000000-0004-0000-0000-00004F020000}"/>
    <hyperlink ref="B309" location="'802.8'!A1" display="PODA DE LA PARTE RADICULAR DE ARBOLES TIPO  IV" xr:uid="{00000000-0004-0000-0000-000050020000}"/>
    <hyperlink ref="A310" location="'810.1'!A1" display="810.1" xr:uid="{00000000-0004-0000-0000-000051020000}"/>
    <hyperlink ref="B310" location="'810.1'!A1" display="PROTECCIÓN DE TALUDES CON BLOQUES DE CÉSPED." xr:uid="{00000000-0004-0000-0000-000052020000}"/>
    <hyperlink ref="A311" location="'810.2'!A1" display="810.2" xr:uid="{00000000-0004-0000-0000-000053020000}"/>
    <hyperlink ref="B311" location="'810.2'!A1" display="PROTECCIÓN DE TALUDES CON TIERRA ORGÁNICA." xr:uid="{00000000-0004-0000-0000-000054020000}"/>
    <hyperlink ref="A312" location="'810.3'!A1" display="810.3" xr:uid="{00000000-0004-0000-0000-000055020000}"/>
    <hyperlink ref="B312" location="'810.3'!A1" display="PROTECCIÓN DE TALUDES CON HIDROSIEMBRA CONTROLADA." xr:uid="{00000000-0004-0000-0000-000056020000}"/>
    <hyperlink ref="A313" location="'811.1'!A1" display="811.1" xr:uid="{00000000-0004-0000-0000-000057020000}"/>
    <hyperlink ref="B313" location="'811.1'!A1" display="PROTECCION DE TALUDES CON PRODUCTO ENROLLADO PARA CONTROL DE EROSION. DE TIPO __. SE DEBERA ELABORAR UN ITEM DE PAGO PARA CADA PRODUCTO ENROLLADO QUE SE ESPECIFIQUE EN EL PROYECTO." xr:uid="{00000000-0004-0000-0000-000058020000}"/>
    <hyperlink ref="A314" location="'811.2'!A1" display="811.2" xr:uid="{00000000-0004-0000-0000-000059020000}"/>
    <hyperlink ref="B314" location="'811.2'!A1" display="PROTECCION DE TALUDES CON PRODUCTO ENROLLADO PARA CONTROL DE EROSION. DE TIPO __. SE DEBERA ELABORAR UN ITEM DE PAGO PARA CADA PRODUCTO ENROLLADO QUE SE ESPECIFIQUE EN EL PROYECTO." xr:uid="{00000000-0004-0000-0000-00005A020000}"/>
    <hyperlink ref="A315" location="'812.1'!A1" display="812.1" xr:uid="{00000000-0004-0000-0000-00005B020000}"/>
    <hyperlink ref="B315" location="'812.1'!A1" display="RECUBRIMIENTO DE TALUDES CON MALLA Y MORTERO 1:4 DE E=_____CM" xr:uid="{00000000-0004-0000-0000-00005C020000}"/>
    <hyperlink ref="A316" location="'820.1'!A1" display="820.1" xr:uid="{00000000-0004-0000-0000-00005D020000}"/>
    <hyperlink ref="B316" location="'820.1'!A1" display="PLANTACIÓN DE ÁRBOLES (TIPO PAISAJÍSTICO)" xr:uid="{00000000-0004-0000-0000-00005E020000}"/>
    <hyperlink ref="A317" location="'820.1.2'!A1" display="820.1.2" xr:uid="{00000000-0004-0000-0000-00005F020000}"/>
    <hyperlink ref="B317" location="'820.1.2'!A1" display="PLANTACIÓN DE ÁRBOLES (REFORESTACIÓN PROTECTORA DENSIDAD 1100)" xr:uid="{00000000-0004-0000-0000-000060020000}"/>
    <hyperlink ref="A318" location="'900.1'!A1" display="900.1" xr:uid="{00000000-0004-0000-0000-000061020000}"/>
    <hyperlink ref="B318" location="'900.1'!A1" display="TRANSPORTE DE MATERIALES PROVENIENTES DE LA EXCAVACION DE LA EXPLANACION, CANALES Y PRESTAMOS, ENTRE  CIEN METROS (100 M) Y MIL METROS (1000 M) DE DISTANCIA" xr:uid="{00000000-0004-0000-0000-000062020000}"/>
    <hyperlink ref="A319" location="'900.2'!A1" display="900.2" xr:uid="{00000000-0004-0000-0000-000063020000}"/>
    <hyperlink ref="B319" location="'900.2'!A1" display="TRANSPORTE DE MATERIALES PROVENIENTES DE LA EXCAVACIÓN DE LA EXPLANACIÓN, CANALES Y PRÉSTAMOS PARA DISTANCIAS MAYORES DE MIL METROS (1.000 M) METRO CÚBICO-KILÓMETRO." xr:uid="{00000000-0004-0000-0000-000064020000}"/>
    <hyperlink ref="A320" location="'900.3'!A1" display="900.3" xr:uid="{00000000-0004-0000-0000-000065020000}"/>
    <hyperlink ref="B320" location="'900.3'!A1" display="TRANSPORTE DE MATERIALES PROVENIENTES DE DERRUMBES, MEDIDO A PARTIR DE CIEN METROS (100 M)" xr:uid="{00000000-0004-0000-0000-000066020000}"/>
    <hyperlink ref="B63" location="'236.10'!A1" display="SUBRASANTE ESTABILIZADA CON CAL(NO INCLUYE SUMINISTRO DE CAL)" xr:uid="{00000000-0004-0000-0000-000067020000}"/>
    <hyperlink ref="A64:C64" location="'236.11'!A1" display="236.11" xr:uid="{00000000-0004-0000-0000-000068020000}"/>
    <hyperlink ref="A107" location="'413.1'!A1" display="413.1" xr:uid="{00000000-0004-0000-0000-000069020000}"/>
    <hyperlink ref="B107" location="'413.1'!A1" display="CEMENTO ASFALTICO CON GRANO DE CAUCHO RECICLADO TIPO I " xr:uid="{00000000-0004-0000-0000-00006A020000}"/>
    <hyperlink ref="A108" location="'413.2'!A1" display="413.2" xr:uid="{00000000-0004-0000-0000-00006B020000}"/>
    <hyperlink ref="B108" location="'413.2'!A1" display="CEMENTO ASFALTICO CON GRANO DE CAUCHO RECICLADO TIPO II" xr:uid="{00000000-0004-0000-0000-00006C020000}"/>
    <hyperlink ref="A109" location="'413.3'!A1" display="413.3" xr:uid="{00000000-0004-0000-0000-00006D020000}"/>
    <hyperlink ref="B109" location="'413.3'!A1" display="CEMENTO ASFALTICO CON GRANO DE CAUCHO RECICLADO TIPO  III" xr:uid="{00000000-0004-0000-0000-00006E020000}"/>
    <hyperlink ref="A87" location="'350.2'!A1" display="350.2" xr:uid="{00000000-0004-0000-0000-00006F020000}"/>
    <hyperlink ref="B87" location="'350.2'!A1" display="SUELO-CEMENTO CLASE CS-D GRADACION TIPO B (INCLUYE SUMINISTRO DEL CEMENTO)" xr:uid="{00000000-0004-0000-0000-000070020000}"/>
    <hyperlink ref="A102" location="'410.3'!A1" display="410.3" xr:uid="{00000000-0004-0000-0000-000071020000}"/>
    <hyperlink ref="B102" location="'410.3'!A1" display="CEMENTO ASFÁLTICO DE PENETRACIÓN 80-100" xr:uid="{00000000-0004-0000-0000-000072020000}"/>
    <hyperlink ref="A171" location="'460.2'!A1" display="'460.2'!A1" xr:uid="{00000000-0004-0000-0000-000073020000}"/>
    <hyperlink ref="B171" location="'460.2'!A1" display="FRESADO DE UN PAVIMENTO ASFALTICO ESPESOR DE 5 CM" xr:uid="{00000000-0004-0000-0000-000074020000}"/>
    <hyperlink ref="A263" location="'674.1'!A1" display="674.1" xr:uid="{00000000-0004-0000-0000-000075020000}"/>
    <hyperlink ref="B263" location="'674.1'!A1" display="DREN HORIZONTAL DE LONGITUD MENOR O IGUAL A DIEZ (10) METROS." xr:uid="{00000000-0004-0000-0000-000076020000}"/>
    <hyperlink ref="A212" location="'621.6'!A1" display="621.6" xr:uid="{00000000-0004-0000-0000-000077020000}"/>
    <hyperlink ref="B275" location="'682.4'!A1" display="COLCHOGAVIÓN DE MALLA DE ALAMBRE DE ACERO ENTRELAZADO CLASE 4; RECUBRIMIENTO DE ALEACION ZN-5A1-MM Y PVC" xr:uid="{00000000-0004-0000-0000-000078020000}"/>
  </hyperlinks>
  <pageMargins left="0.70866141732283472" right="0.70866141732283472" top="0.74803149606299213" bottom="0.74803149606299213" header="0.31496062992125984" footer="0.31496062992125984"/>
  <pageSetup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IU39"/>
  <sheetViews>
    <sheetView showGridLines="0" tabSelected="1" view="pageBreakPreview" zoomScale="70" zoomScaleNormal="90" zoomScaleSheetLayoutView="70" workbookViewId="0">
      <selection activeCell="B9" sqref="B9:K9"/>
    </sheetView>
  </sheetViews>
  <sheetFormatPr baseColWidth="10" defaultColWidth="10.85546875" defaultRowHeight="12.75"/>
  <cols>
    <col min="1" max="1" width="6" style="112" customWidth="1"/>
    <col min="2" max="2" width="5" style="112" customWidth="1"/>
    <col min="3" max="3" width="10" style="112" customWidth="1"/>
    <col min="4" max="4" width="27" style="112" customWidth="1"/>
    <col min="5" max="5" width="15.7109375" style="112" bestFit="1" customWidth="1"/>
    <col min="6" max="6" width="11.7109375" style="112" customWidth="1"/>
    <col min="7" max="7" width="88.85546875" style="112" customWidth="1"/>
    <col min="8" max="8" width="8.42578125" style="112" customWidth="1"/>
    <col min="9" max="9" width="22.28515625" style="112" customWidth="1"/>
    <col min="10" max="10" width="23" style="112" bestFit="1" customWidth="1"/>
    <col min="11" max="11" width="27.5703125" style="112" customWidth="1"/>
    <col min="12" max="13" width="21.85546875" style="112" bestFit="1" customWidth="1"/>
    <col min="14" max="14" width="17.85546875" style="112" customWidth="1"/>
    <col min="15" max="15" width="16.28515625" style="112" customWidth="1"/>
    <col min="16" max="17" width="10.85546875" style="112"/>
    <col min="18" max="18" width="18.42578125" style="112" customWidth="1"/>
    <col min="19" max="256" width="10.85546875" style="112"/>
    <col min="257" max="257" width="6" style="112" customWidth="1"/>
    <col min="258" max="258" width="5" style="112" customWidth="1"/>
    <col min="259" max="259" width="10" style="112" customWidth="1"/>
    <col min="260" max="260" width="8.85546875" style="112" customWidth="1"/>
    <col min="261" max="262" width="11.7109375" style="112" customWidth="1"/>
    <col min="263" max="263" width="80" style="112" customWidth="1"/>
    <col min="264" max="264" width="8.42578125" style="112" customWidth="1"/>
    <col min="265" max="265" width="22.28515625" style="112" customWidth="1"/>
    <col min="266" max="266" width="17.42578125" style="112" bestFit="1" customWidth="1"/>
    <col min="267" max="267" width="27.5703125" style="112" customWidth="1"/>
    <col min="268" max="269" width="21.85546875" style="112" bestFit="1" customWidth="1"/>
    <col min="270" max="270" width="15.140625" style="112" bestFit="1" customWidth="1"/>
    <col min="271" max="271" width="13.28515625" style="112" bestFit="1" customWidth="1"/>
    <col min="272" max="273" width="10.85546875" style="112"/>
    <col min="274" max="274" width="18.42578125" style="112" customWidth="1"/>
    <col min="275" max="512" width="10.85546875" style="112"/>
    <col min="513" max="513" width="6" style="112" customWidth="1"/>
    <col min="514" max="514" width="5" style="112" customWidth="1"/>
    <col min="515" max="515" width="10" style="112" customWidth="1"/>
    <col min="516" max="516" width="8.85546875" style="112" customWidth="1"/>
    <col min="517" max="518" width="11.7109375" style="112" customWidth="1"/>
    <col min="519" max="519" width="80" style="112" customWidth="1"/>
    <col min="520" max="520" width="8.42578125" style="112" customWidth="1"/>
    <col min="521" max="521" width="22.28515625" style="112" customWidth="1"/>
    <col min="522" max="522" width="17.42578125" style="112" bestFit="1" customWidth="1"/>
    <col min="523" max="523" width="27.5703125" style="112" customWidth="1"/>
    <col min="524" max="525" width="21.85546875" style="112" bestFit="1" customWidth="1"/>
    <col min="526" max="526" width="15.140625" style="112" bestFit="1" customWidth="1"/>
    <col min="527" max="527" width="13.28515625" style="112" bestFit="1" customWidth="1"/>
    <col min="528" max="529" width="10.85546875" style="112"/>
    <col min="530" max="530" width="18.42578125" style="112" customWidth="1"/>
    <col min="531" max="768" width="10.85546875" style="112"/>
    <col min="769" max="769" width="6" style="112" customWidth="1"/>
    <col min="770" max="770" width="5" style="112" customWidth="1"/>
    <col min="771" max="771" width="10" style="112" customWidth="1"/>
    <col min="772" max="772" width="8.85546875" style="112" customWidth="1"/>
    <col min="773" max="774" width="11.7109375" style="112" customWidth="1"/>
    <col min="775" max="775" width="80" style="112" customWidth="1"/>
    <col min="776" max="776" width="8.42578125" style="112" customWidth="1"/>
    <col min="777" max="777" width="22.28515625" style="112" customWidth="1"/>
    <col min="778" max="778" width="17.42578125" style="112" bestFit="1" customWidth="1"/>
    <col min="779" max="779" width="27.5703125" style="112" customWidth="1"/>
    <col min="780" max="781" width="21.85546875" style="112" bestFit="1" customWidth="1"/>
    <col min="782" max="782" width="15.140625" style="112" bestFit="1" customWidth="1"/>
    <col min="783" max="783" width="13.28515625" style="112" bestFit="1" customWidth="1"/>
    <col min="784" max="785" width="10.85546875" style="112"/>
    <col min="786" max="786" width="18.42578125" style="112" customWidth="1"/>
    <col min="787" max="1024" width="10.85546875" style="112"/>
    <col min="1025" max="1025" width="6" style="112" customWidth="1"/>
    <col min="1026" max="1026" width="5" style="112" customWidth="1"/>
    <col min="1027" max="1027" width="10" style="112" customWidth="1"/>
    <col min="1028" max="1028" width="8.85546875" style="112" customWidth="1"/>
    <col min="1029" max="1030" width="11.7109375" style="112" customWidth="1"/>
    <col min="1031" max="1031" width="80" style="112" customWidth="1"/>
    <col min="1032" max="1032" width="8.42578125" style="112" customWidth="1"/>
    <col min="1033" max="1033" width="22.28515625" style="112" customWidth="1"/>
    <col min="1034" max="1034" width="17.42578125" style="112" bestFit="1" customWidth="1"/>
    <col min="1035" max="1035" width="27.5703125" style="112" customWidth="1"/>
    <col min="1036" max="1037" width="21.85546875" style="112" bestFit="1" customWidth="1"/>
    <col min="1038" max="1038" width="15.140625" style="112" bestFit="1" customWidth="1"/>
    <col min="1039" max="1039" width="13.28515625" style="112" bestFit="1" customWidth="1"/>
    <col min="1040" max="1041" width="10.85546875" style="112"/>
    <col min="1042" max="1042" width="18.42578125" style="112" customWidth="1"/>
    <col min="1043" max="1280" width="10.85546875" style="112"/>
    <col min="1281" max="1281" width="6" style="112" customWidth="1"/>
    <col min="1282" max="1282" width="5" style="112" customWidth="1"/>
    <col min="1283" max="1283" width="10" style="112" customWidth="1"/>
    <col min="1284" max="1284" width="8.85546875" style="112" customWidth="1"/>
    <col min="1285" max="1286" width="11.7109375" style="112" customWidth="1"/>
    <col min="1287" max="1287" width="80" style="112" customWidth="1"/>
    <col min="1288" max="1288" width="8.42578125" style="112" customWidth="1"/>
    <col min="1289" max="1289" width="22.28515625" style="112" customWidth="1"/>
    <col min="1290" max="1290" width="17.42578125" style="112" bestFit="1" customWidth="1"/>
    <col min="1291" max="1291" width="27.5703125" style="112" customWidth="1"/>
    <col min="1292" max="1293" width="21.85546875" style="112" bestFit="1" customWidth="1"/>
    <col min="1294" max="1294" width="15.140625" style="112" bestFit="1" customWidth="1"/>
    <col min="1295" max="1295" width="13.28515625" style="112" bestFit="1" customWidth="1"/>
    <col min="1296" max="1297" width="10.85546875" style="112"/>
    <col min="1298" max="1298" width="18.42578125" style="112" customWidth="1"/>
    <col min="1299" max="1536" width="10.85546875" style="112"/>
    <col min="1537" max="1537" width="6" style="112" customWidth="1"/>
    <col min="1538" max="1538" width="5" style="112" customWidth="1"/>
    <col min="1539" max="1539" width="10" style="112" customWidth="1"/>
    <col min="1540" max="1540" width="8.85546875" style="112" customWidth="1"/>
    <col min="1541" max="1542" width="11.7109375" style="112" customWidth="1"/>
    <col min="1543" max="1543" width="80" style="112" customWidth="1"/>
    <col min="1544" max="1544" width="8.42578125" style="112" customWidth="1"/>
    <col min="1545" max="1545" width="22.28515625" style="112" customWidth="1"/>
    <col min="1546" max="1546" width="17.42578125" style="112" bestFit="1" customWidth="1"/>
    <col min="1547" max="1547" width="27.5703125" style="112" customWidth="1"/>
    <col min="1548" max="1549" width="21.85546875" style="112" bestFit="1" customWidth="1"/>
    <col min="1550" max="1550" width="15.140625" style="112" bestFit="1" customWidth="1"/>
    <col min="1551" max="1551" width="13.28515625" style="112" bestFit="1" customWidth="1"/>
    <col min="1552" max="1553" width="10.85546875" style="112"/>
    <col min="1554" max="1554" width="18.42578125" style="112" customWidth="1"/>
    <col min="1555" max="1792" width="10.85546875" style="112"/>
    <col min="1793" max="1793" width="6" style="112" customWidth="1"/>
    <col min="1794" max="1794" width="5" style="112" customWidth="1"/>
    <col min="1795" max="1795" width="10" style="112" customWidth="1"/>
    <col min="1796" max="1796" width="8.85546875" style="112" customWidth="1"/>
    <col min="1797" max="1798" width="11.7109375" style="112" customWidth="1"/>
    <col min="1799" max="1799" width="80" style="112" customWidth="1"/>
    <col min="1800" max="1800" width="8.42578125" style="112" customWidth="1"/>
    <col min="1801" max="1801" width="22.28515625" style="112" customWidth="1"/>
    <col min="1802" max="1802" width="17.42578125" style="112" bestFit="1" customWidth="1"/>
    <col min="1803" max="1803" width="27.5703125" style="112" customWidth="1"/>
    <col min="1804" max="1805" width="21.85546875" style="112" bestFit="1" customWidth="1"/>
    <col min="1806" max="1806" width="15.140625" style="112" bestFit="1" customWidth="1"/>
    <col min="1807" max="1807" width="13.28515625" style="112" bestFit="1" customWidth="1"/>
    <col min="1808" max="1809" width="10.85546875" style="112"/>
    <col min="1810" max="1810" width="18.42578125" style="112" customWidth="1"/>
    <col min="1811" max="2048" width="10.85546875" style="112"/>
    <col min="2049" max="2049" width="6" style="112" customWidth="1"/>
    <col min="2050" max="2050" width="5" style="112" customWidth="1"/>
    <col min="2051" max="2051" width="10" style="112" customWidth="1"/>
    <col min="2052" max="2052" width="8.85546875" style="112" customWidth="1"/>
    <col min="2053" max="2054" width="11.7109375" style="112" customWidth="1"/>
    <col min="2055" max="2055" width="80" style="112" customWidth="1"/>
    <col min="2056" max="2056" width="8.42578125" style="112" customWidth="1"/>
    <col min="2057" max="2057" width="22.28515625" style="112" customWidth="1"/>
    <col min="2058" max="2058" width="17.42578125" style="112" bestFit="1" customWidth="1"/>
    <col min="2059" max="2059" width="27.5703125" style="112" customWidth="1"/>
    <col min="2060" max="2061" width="21.85546875" style="112" bestFit="1" customWidth="1"/>
    <col min="2062" max="2062" width="15.140625" style="112" bestFit="1" customWidth="1"/>
    <col min="2063" max="2063" width="13.28515625" style="112" bestFit="1" customWidth="1"/>
    <col min="2064" max="2065" width="10.85546875" style="112"/>
    <col min="2066" max="2066" width="18.42578125" style="112" customWidth="1"/>
    <col min="2067" max="2304" width="10.85546875" style="112"/>
    <col min="2305" max="2305" width="6" style="112" customWidth="1"/>
    <col min="2306" max="2306" width="5" style="112" customWidth="1"/>
    <col min="2307" max="2307" width="10" style="112" customWidth="1"/>
    <col min="2308" max="2308" width="8.85546875" style="112" customWidth="1"/>
    <col min="2309" max="2310" width="11.7109375" style="112" customWidth="1"/>
    <col min="2311" max="2311" width="80" style="112" customWidth="1"/>
    <col min="2312" max="2312" width="8.42578125" style="112" customWidth="1"/>
    <col min="2313" max="2313" width="22.28515625" style="112" customWidth="1"/>
    <col min="2314" max="2314" width="17.42578125" style="112" bestFit="1" customWidth="1"/>
    <col min="2315" max="2315" width="27.5703125" style="112" customWidth="1"/>
    <col min="2316" max="2317" width="21.85546875" style="112" bestFit="1" customWidth="1"/>
    <col min="2318" max="2318" width="15.140625" style="112" bestFit="1" customWidth="1"/>
    <col min="2319" max="2319" width="13.28515625" style="112" bestFit="1" customWidth="1"/>
    <col min="2320" max="2321" width="10.85546875" style="112"/>
    <col min="2322" max="2322" width="18.42578125" style="112" customWidth="1"/>
    <col min="2323" max="2560" width="10.85546875" style="112"/>
    <col min="2561" max="2561" width="6" style="112" customWidth="1"/>
    <col min="2562" max="2562" width="5" style="112" customWidth="1"/>
    <col min="2563" max="2563" width="10" style="112" customWidth="1"/>
    <col min="2564" max="2564" width="8.85546875" style="112" customWidth="1"/>
    <col min="2565" max="2566" width="11.7109375" style="112" customWidth="1"/>
    <col min="2567" max="2567" width="80" style="112" customWidth="1"/>
    <col min="2568" max="2568" width="8.42578125" style="112" customWidth="1"/>
    <col min="2569" max="2569" width="22.28515625" style="112" customWidth="1"/>
    <col min="2570" max="2570" width="17.42578125" style="112" bestFit="1" customWidth="1"/>
    <col min="2571" max="2571" width="27.5703125" style="112" customWidth="1"/>
    <col min="2572" max="2573" width="21.85546875" style="112" bestFit="1" customWidth="1"/>
    <col min="2574" max="2574" width="15.140625" style="112" bestFit="1" customWidth="1"/>
    <col min="2575" max="2575" width="13.28515625" style="112" bestFit="1" customWidth="1"/>
    <col min="2576" max="2577" width="10.85546875" style="112"/>
    <col min="2578" max="2578" width="18.42578125" style="112" customWidth="1"/>
    <col min="2579" max="2816" width="10.85546875" style="112"/>
    <col min="2817" max="2817" width="6" style="112" customWidth="1"/>
    <col min="2818" max="2818" width="5" style="112" customWidth="1"/>
    <col min="2819" max="2819" width="10" style="112" customWidth="1"/>
    <col min="2820" max="2820" width="8.85546875" style="112" customWidth="1"/>
    <col min="2821" max="2822" width="11.7109375" style="112" customWidth="1"/>
    <col min="2823" max="2823" width="80" style="112" customWidth="1"/>
    <col min="2824" max="2824" width="8.42578125" style="112" customWidth="1"/>
    <col min="2825" max="2825" width="22.28515625" style="112" customWidth="1"/>
    <col min="2826" max="2826" width="17.42578125" style="112" bestFit="1" customWidth="1"/>
    <col min="2827" max="2827" width="27.5703125" style="112" customWidth="1"/>
    <col min="2828" max="2829" width="21.85546875" style="112" bestFit="1" customWidth="1"/>
    <col min="2830" max="2830" width="15.140625" style="112" bestFit="1" customWidth="1"/>
    <col min="2831" max="2831" width="13.28515625" style="112" bestFit="1" customWidth="1"/>
    <col min="2832" max="2833" width="10.85546875" style="112"/>
    <col min="2834" max="2834" width="18.42578125" style="112" customWidth="1"/>
    <col min="2835" max="3072" width="10.85546875" style="112"/>
    <col min="3073" max="3073" width="6" style="112" customWidth="1"/>
    <col min="3074" max="3074" width="5" style="112" customWidth="1"/>
    <col min="3075" max="3075" width="10" style="112" customWidth="1"/>
    <col min="3076" max="3076" width="8.85546875" style="112" customWidth="1"/>
    <col min="3077" max="3078" width="11.7109375" style="112" customWidth="1"/>
    <col min="3079" max="3079" width="80" style="112" customWidth="1"/>
    <col min="3080" max="3080" width="8.42578125" style="112" customWidth="1"/>
    <col min="3081" max="3081" width="22.28515625" style="112" customWidth="1"/>
    <col min="3082" max="3082" width="17.42578125" style="112" bestFit="1" customWidth="1"/>
    <col min="3083" max="3083" width="27.5703125" style="112" customWidth="1"/>
    <col min="3084" max="3085" width="21.85546875" style="112" bestFit="1" customWidth="1"/>
    <col min="3086" max="3086" width="15.140625" style="112" bestFit="1" customWidth="1"/>
    <col min="3087" max="3087" width="13.28515625" style="112" bestFit="1" customWidth="1"/>
    <col min="3088" max="3089" width="10.85546875" style="112"/>
    <col min="3090" max="3090" width="18.42578125" style="112" customWidth="1"/>
    <col min="3091" max="3328" width="10.85546875" style="112"/>
    <col min="3329" max="3329" width="6" style="112" customWidth="1"/>
    <col min="3330" max="3330" width="5" style="112" customWidth="1"/>
    <col min="3331" max="3331" width="10" style="112" customWidth="1"/>
    <col min="3332" max="3332" width="8.85546875" style="112" customWidth="1"/>
    <col min="3333" max="3334" width="11.7109375" style="112" customWidth="1"/>
    <col min="3335" max="3335" width="80" style="112" customWidth="1"/>
    <col min="3336" max="3336" width="8.42578125" style="112" customWidth="1"/>
    <col min="3337" max="3337" width="22.28515625" style="112" customWidth="1"/>
    <col min="3338" max="3338" width="17.42578125" style="112" bestFit="1" customWidth="1"/>
    <col min="3339" max="3339" width="27.5703125" style="112" customWidth="1"/>
    <col min="3340" max="3341" width="21.85546875" style="112" bestFit="1" customWidth="1"/>
    <col min="3342" max="3342" width="15.140625" style="112" bestFit="1" customWidth="1"/>
    <col min="3343" max="3343" width="13.28515625" style="112" bestFit="1" customWidth="1"/>
    <col min="3344" max="3345" width="10.85546875" style="112"/>
    <col min="3346" max="3346" width="18.42578125" style="112" customWidth="1"/>
    <col min="3347" max="3584" width="10.85546875" style="112"/>
    <col min="3585" max="3585" width="6" style="112" customWidth="1"/>
    <col min="3586" max="3586" width="5" style="112" customWidth="1"/>
    <col min="3587" max="3587" width="10" style="112" customWidth="1"/>
    <col min="3588" max="3588" width="8.85546875" style="112" customWidth="1"/>
    <col min="3589" max="3590" width="11.7109375" style="112" customWidth="1"/>
    <col min="3591" max="3591" width="80" style="112" customWidth="1"/>
    <col min="3592" max="3592" width="8.42578125" style="112" customWidth="1"/>
    <col min="3593" max="3593" width="22.28515625" style="112" customWidth="1"/>
    <col min="3594" max="3594" width="17.42578125" style="112" bestFit="1" customWidth="1"/>
    <col min="3595" max="3595" width="27.5703125" style="112" customWidth="1"/>
    <col min="3596" max="3597" width="21.85546875" style="112" bestFit="1" customWidth="1"/>
    <col min="3598" max="3598" width="15.140625" style="112" bestFit="1" customWidth="1"/>
    <col min="3599" max="3599" width="13.28515625" style="112" bestFit="1" customWidth="1"/>
    <col min="3600" max="3601" width="10.85546875" style="112"/>
    <col min="3602" max="3602" width="18.42578125" style="112" customWidth="1"/>
    <col min="3603" max="3840" width="10.85546875" style="112"/>
    <col min="3841" max="3841" width="6" style="112" customWidth="1"/>
    <col min="3842" max="3842" width="5" style="112" customWidth="1"/>
    <col min="3843" max="3843" width="10" style="112" customWidth="1"/>
    <col min="3844" max="3844" width="8.85546875" style="112" customWidth="1"/>
    <col min="3845" max="3846" width="11.7109375" style="112" customWidth="1"/>
    <col min="3847" max="3847" width="80" style="112" customWidth="1"/>
    <col min="3848" max="3848" width="8.42578125" style="112" customWidth="1"/>
    <col min="3849" max="3849" width="22.28515625" style="112" customWidth="1"/>
    <col min="3850" max="3850" width="17.42578125" style="112" bestFit="1" customWidth="1"/>
    <col min="3851" max="3851" width="27.5703125" style="112" customWidth="1"/>
    <col min="3852" max="3853" width="21.85546875" style="112" bestFit="1" customWidth="1"/>
    <col min="3854" max="3854" width="15.140625" style="112" bestFit="1" customWidth="1"/>
    <col min="3855" max="3855" width="13.28515625" style="112" bestFit="1" customWidth="1"/>
    <col min="3856" max="3857" width="10.85546875" style="112"/>
    <col min="3858" max="3858" width="18.42578125" style="112" customWidth="1"/>
    <col min="3859" max="4096" width="10.85546875" style="112"/>
    <col min="4097" max="4097" width="6" style="112" customWidth="1"/>
    <col min="4098" max="4098" width="5" style="112" customWidth="1"/>
    <col min="4099" max="4099" width="10" style="112" customWidth="1"/>
    <col min="4100" max="4100" width="8.85546875" style="112" customWidth="1"/>
    <col min="4101" max="4102" width="11.7109375" style="112" customWidth="1"/>
    <col min="4103" max="4103" width="80" style="112" customWidth="1"/>
    <col min="4104" max="4104" width="8.42578125" style="112" customWidth="1"/>
    <col min="4105" max="4105" width="22.28515625" style="112" customWidth="1"/>
    <col min="4106" max="4106" width="17.42578125" style="112" bestFit="1" customWidth="1"/>
    <col min="4107" max="4107" width="27.5703125" style="112" customWidth="1"/>
    <col min="4108" max="4109" width="21.85546875" style="112" bestFit="1" customWidth="1"/>
    <col min="4110" max="4110" width="15.140625" style="112" bestFit="1" customWidth="1"/>
    <col min="4111" max="4111" width="13.28515625" style="112" bestFit="1" customWidth="1"/>
    <col min="4112" max="4113" width="10.85546875" style="112"/>
    <col min="4114" max="4114" width="18.42578125" style="112" customWidth="1"/>
    <col min="4115" max="4352" width="10.85546875" style="112"/>
    <col min="4353" max="4353" width="6" style="112" customWidth="1"/>
    <col min="4354" max="4354" width="5" style="112" customWidth="1"/>
    <col min="4355" max="4355" width="10" style="112" customWidth="1"/>
    <col min="4356" max="4356" width="8.85546875" style="112" customWidth="1"/>
    <col min="4357" max="4358" width="11.7109375" style="112" customWidth="1"/>
    <col min="4359" max="4359" width="80" style="112" customWidth="1"/>
    <col min="4360" max="4360" width="8.42578125" style="112" customWidth="1"/>
    <col min="4361" max="4361" width="22.28515625" style="112" customWidth="1"/>
    <col min="4362" max="4362" width="17.42578125" style="112" bestFit="1" customWidth="1"/>
    <col min="4363" max="4363" width="27.5703125" style="112" customWidth="1"/>
    <col min="4364" max="4365" width="21.85546875" style="112" bestFit="1" customWidth="1"/>
    <col min="4366" max="4366" width="15.140625" style="112" bestFit="1" customWidth="1"/>
    <col min="4367" max="4367" width="13.28515625" style="112" bestFit="1" customWidth="1"/>
    <col min="4368" max="4369" width="10.85546875" style="112"/>
    <col min="4370" max="4370" width="18.42578125" style="112" customWidth="1"/>
    <col min="4371" max="4608" width="10.85546875" style="112"/>
    <col min="4609" max="4609" width="6" style="112" customWidth="1"/>
    <col min="4610" max="4610" width="5" style="112" customWidth="1"/>
    <col min="4611" max="4611" width="10" style="112" customWidth="1"/>
    <col min="4612" max="4612" width="8.85546875" style="112" customWidth="1"/>
    <col min="4613" max="4614" width="11.7109375" style="112" customWidth="1"/>
    <col min="4615" max="4615" width="80" style="112" customWidth="1"/>
    <col min="4616" max="4616" width="8.42578125" style="112" customWidth="1"/>
    <col min="4617" max="4617" width="22.28515625" style="112" customWidth="1"/>
    <col min="4618" max="4618" width="17.42578125" style="112" bestFit="1" customWidth="1"/>
    <col min="4619" max="4619" width="27.5703125" style="112" customWidth="1"/>
    <col min="4620" max="4621" width="21.85546875" style="112" bestFit="1" customWidth="1"/>
    <col min="4622" max="4622" width="15.140625" style="112" bestFit="1" customWidth="1"/>
    <col min="4623" max="4623" width="13.28515625" style="112" bestFit="1" customWidth="1"/>
    <col min="4624" max="4625" width="10.85546875" style="112"/>
    <col min="4626" max="4626" width="18.42578125" style="112" customWidth="1"/>
    <col min="4627" max="4864" width="10.85546875" style="112"/>
    <col min="4865" max="4865" width="6" style="112" customWidth="1"/>
    <col min="4866" max="4866" width="5" style="112" customWidth="1"/>
    <col min="4867" max="4867" width="10" style="112" customWidth="1"/>
    <col min="4868" max="4868" width="8.85546875" style="112" customWidth="1"/>
    <col min="4869" max="4870" width="11.7109375" style="112" customWidth="1"/>
    <col min="4871" max="4871" width="80" style="112" customWidth="1"/>
    <col min="4872" max="4872" width="8.42578125" style="112" customWidth="1"/>
    <col min="4873" max="4873" width="22.28515625" style="112" customWidth="1"/>
    <col min="4874" max="4874" width="17.42578125" style="112" bestFit="1" customWidth="1"/>
    <col min="4875" max="4875" width="27.5703125" style="112" customWidth="1"/>
    <col min="4876" max="4877" width="21.85546875" style="112" bestFit="1" customWidth="1"/>
    <col min="4878" max="4878" width="15.140625" style="112" bestFit="1" customWidth="1"/>
    <col min="4879" max="4879" width="13.28515625" style="112" bestFit="1" customWidth="1"/>
    <col min="4880" max="4881" width="10.85546875" style="112"/>
    <col min="4882" max="4882" width="18.42578125" style="112" customWidth="1"/>
    <col min="4883" max="5120" width="10.85546875" style="112"/>
    <col min="5121" max="5121" width="6" style="112" customWidth="1"/>
    <col min="5122" max="5122" width="5" style="112" customWidth="1"/>
    <col min="5123" max="5123" width="10" style="112" customWidth="1"/>
    <col min="5124" max="5124" width="8.85546875" style="112" customWidth="1"/>
    <col min="5125" max="5126" width="11.7109375" style="112" customWidth="1"/>
    <col min="5127" max="5127" width="80" style="112" customWidth="1"/>
    <col min="5128" max="5128" width="8.42578125" style="112" customWidth="1"/>
    <col min="5129" max="5129" width="22.28515625" style="112" customWidth="1"/>
    <col min="5130" max="5130" width="17.42578125" style="112" bestFit="1" customWidth="1"/>
    <col min="5131" max="5131" width="27.5703125" style="112" customWidth="1"/>
    <col min="5132" max="5133" width="21.85546875" style="112" bestFit="1" customWidth="1"/>
    <col min="5134" max="5134" width="15.140625" style="112" bestFit="1" customWidth="1"/>
    <col min="5135" max="5135" width="13.28515625" style="112" bestFit="1" customWidth="1"/>
    <col min="5136" max="5137" width="10.85546875" style="112"/>
    <col min="5138" max="5138" width="18.42578125" style="112" customWidth="1"/>
    <col min="5139" max="5376" width="10.85546875" style="112"/>
    <col min="5377" max="5377" width="6" style="112" customWidth="1"/>
    <col min="5378" max="5378" width="5" style="112" customWidth="1"/>
    <col min="5379" max="5379" width="10" style="112" customWidth="1"/>
    <col min="5380" max="5380" width="8.85546875" style="112" customWidth="1"/>
    <col min="5381" max="5382" width="11.7109375" style="112" customWidth="1"/>
    <col min="5383" max="5383" width="80" style="112" customWidth="1"/>
    <col min="5384" max="5384" width="8.42578125" style="112" customWidth="1"/>
    <col min="5385" max="5385" width="22.28515625" style="112" customWidth="1"/>
    <col min="5386" max="5386" width="17.42578125" style="112" bestFit="1" customWidth="1"/>
    <col min="5387" max="5387" width="27.5703125" style="112" customWidth="1"/>
    <col min="5388" max="5389" width="21.85546875" style="112" bestFit="1" customWidth="1"/>
    <col min="5390" max="5390" width="15.140625" style="112" bestFit="1" customWidth="1"/>
    <col min="5391" max="5391" width="13.28515625" style="112" bestFit="1" customWidth="1"/>
    <col min="5392" max="5393" width="10.85546875" style="112"/>
    <col min="5394" max="5394" width="18.42578125" style="112" customWidth="1"/>
    <col min="5395" max="5632" width="10.85546875" style="112"/>
    <col min="5633" max="5633" width="6" style="112" customWidth="1"/>
    <col min="5634" max="5634" width="5" style="112" customWidth="1"/>
    <col min="5635" max="5635" width="10" style="112" customWidth="1"/>
    <col min="5636" max="5636" width="8.85546875" style="112" customWidth="1"/>
    <col min="5637" max="5638" width="11.7109375" style="112" customWidth="1"/>
    <col min="5639" max="5639" width="80" style="112" customWidth="1"/>
    <col min="5640" max="5640" width="8.42578125" style="112" customWidth="1"/>
    <col min="5641" max="5641" width="22.28515625" style="112" customWidth="1"/>
    <col min="5642" max="5642" width="17.42578125" style="112" bestFit="1" customWidth="1"/>
    <col min="5643" max="5643" width="27.5703125" style="112" customWidth="1"/>
    <col min="5644" max="5645" width="21.85546875" style="112" bestFit="1" customWidth="1"/>
    <col min="5646" max="5646" width="15.140625" style="112" bestFit="1" customWidth="1"/>
    <col min="5647" max="5647" width="13.28515625" style="112" bestFit="1" customWidth="1"/>
    <col min="5648" max="5649" width="10.85546875" style="112"/>
    <col min="5650" max="5650" width="18.42578125" style="112" customWidth="1"/>
    <col min="5651" max="5888" width="10.85546875" style="112"/>
    <col min="5889" max="5889" width="6" style="112" customWidth="1"/>
    <col min="5890" max="5890" width="5" style="112" customWidth="1"/>
    <col min="5891" max="5891" width="10" style="112" customWidth="1"/>
    <col min="5892" max="5892" width="8.85546875" style="112" customWidth="1"/>
    <col min="5893" max="5894" width="11.7109375" style="112" customWidth="1"/>
    <col min="5895" max="5895" width="80" style="112" customWidth="1"/>
    <col min="5896" max="5896" width="8.42578125" style="112" customWidth="1"/>
    <col min="5897" max="5897" width="22.28515625" style="112" customWidth="1"/>
    <col min="5898" max="5898" width="17.42578125" style="112" bestFit="1" customWidth="1"/>
    <col min="5899" max="5899" width="27.5703125" style="112" customWidth="1"/>
    <col min="5900" max="5901" width="21.85546875" style="112" bestFit="1" customWidth="1"/>
    <col min="5902" max="5902" width="15.140625" style="112" bestFit="1" customWidth="1"/>
    <col min="5903" max="5903" width="13.28515625" style="112" bestFit="1" customWidth="1"/>
    <col min="5904" max="5905" width="10.85546875" style="112"/>
    <col min="5906" max="5906" width="18.42578125" style="112" customWidth="1"/>
    <col min="5907" max="6144" width="10.85546875" style="112"/>
    <col min="6145" max="6145" width="6" style="112" customWidth="1"/>
    <col min="6146" max="6146" width="5" style="112" customWidth="1"/>
    <col min="6147" max="6147" width="10" style="112" customWidth="1"/>
    <col min="6148" max="6148" width="8.85546875" style="112" customWidth="1"/>
    <col min="6149" max="6150" width="11.7109375" style="112" customWidth="1"/>
    <col min="6151" max="6151" width="80" style="112" customWidth="1"/>
    <col min="6152" max="6152" width="8.42578125" style="112" customWidth="1"/>
    <col min="6153" max="6153" width="22.28515625" style="112" customWidth="1"/>
    <col min="6154" max="6154" width="17.42578125" style="112" bestFit="1" customWidth="1"/>
    <col min="6155" max="6155" width="27.5703125" style="112" customWidth="1"/>
    <col min="6156" max="6157" width="21.85546875" style="112" bestFit="1" customWidth="1"/>
    <col min="6158" max="6158" width="15.140625" style="112" bestFit="1" customWidth="1"/>
    <col min="6159" max="6159" width="13.28515625" style="112" bestFit="1" customWidth="1"/>
    <col min="6160" max="6161" width="10.85546875" style="112"/>
    <col min="6162" max="6162" width="18.42578125" style="112" customWidth="1"/>
    <col min="6163" max="6400" width="10.85546875" style="112"/>
    <col min="6401" max="6401" width="6" style="112" customWidth="1"/>
    <col min="6402" max="6402" width="5" style="112" customWidth="1"/>
    <col min="6403" max="6403" width="10" style="112" customWidth="1"/>
    <col min="6404" max="6404" width="8.85546875" style="112" customWidth="1"/>
    <col min="6405" max="6406" width="11.7109375" style="112" customWidth="1"/>
    <col min="6407" max="6407" width="80" style="112" customWidth="1"/>
    <col min="6408" max="6408" width="8.42578125" style="112" customWidth="1"/>
    <col min="6409" max="6409" width="22.28515625" style="112" customWidth="1"/>
    <col min="6410" max="6410" width="17.42578125" style="112" bestFit="1" customWidth="1"/>
    <col min="6411" max="6411" width="27.5703125" style="112" customWidth="1"/>
    <col min="6412" max="6413" width="21.85546875" style="112" bestFit="1" customWidth="1"/>
    <col min="6414" max="6414" width="15.140625" style="112" bestFit="1" customWidth="1"/>
    <col min="6415" max="6415" width="13.28515625" style="112" bestFit="1" customWidth="1"/>
    <col min="6416" max="6417" width="10.85546875" style="112"/>
    <col min="6418" max="6418" width="18.42578125" style="112" customWidth="1"/>
    <col min="6419" max="6656" width="10.85546875" style="112"/>
    <col min="6657" max="6657" width="6" style="112" customWidth="1"/>
    <col min="6658" max="6658" width="5" style="112" customWidth="1"/>
    <col min="6659" max="6659" width="10" style="112" customWidth="1"/>
    <col min="6660" max="6660" width="8.85546875" style="112" customWidth="1"/>
    <col min="6661" max="6662" width="11.7109375" style="112" customWidth="1"/>
    <col min="6663" max="6663" width="80" style="112" customWidth="1"/>
    <col min="6664" max="6664" width="8.42578125" style="112" customWidth="1"/>
    <col min="6665" max="6665" width="22.28515625" style="112" customWidth="1"/>
    <col min="6666" max="6666" width="17.42578125" style="112" bestFit="1" customWidth="1"/>
    <col min="6667" max="6667" width="27.5703125" style="112" customWidth="1"/>
    <col min="6668" max="6669" width="21.85546875" style="112" bestFit="1" customWidth="1"/>
    <col min="6670" max="6670" width="15.140625" style="112" bestFit="1" customWidth="1"/>
    <col min="6671" max="6671" width="13.28515625" style="112" bestFit="1" customWidth="1"/>
    <col min="6672" max="6673" width="10.85546875" style="112"/>
    <col min="6674" max="6674" width="18.42578125" style="112" customWidth="1"/>
    <col min="6675" max="6912" width="10.85546875" style="112"/>
    <col min="6913" max="6913" width="6" style="112" customWidth="1"/>
    <col min="6914" max="6914" width="5" style="112" customWidth="1"/>
    <col min="6915" max="6915" width="10" style="112" customWidth="1"/>
    <col min="6916" max="6916" width="8.85546875" style="112" customWidth="1"/>
    <col min="6917" max="6918" width="11.7109375" style="112" customWidth="1"/>
    <col min="6919" max="6919" width="80" style="112" customWidth="1"/>
    <col min="6920" max="6920" width="8.42578125" style="112" customWidth="1"/>
    <col min="6921" max="6921" width="22.28515625" style="112" customWidth="1"/>
    <col min="6922" max="6922" width="17.42578125" style="112" bestFit="1" customWidth="1"/>
    <col min="6923" max="6923" width="27.5703125" style="112" customWidth="1"/>
    <col min="6924" max="6925" width="21.85546875" style="112" bestFit="1" customWidth="1"/>
    <col min="6926" max="6926" width="15.140625" style="112" bestFit="1" customWidth="1"/>
    <col min="6927" max="6927" width="13.28515625" style="112" bestFit="1" customWidth="1"/>
    <col min="6928" max="6929" width="10.85546875" style="112"/>
    <col min="6930" max="6930" width="18.42578125" style="112" customWidth="1"/>
    <col min="6931" max="7168" width="10.85546875" style="112"/>
    <col min="7169" max="7169" width="6" style="112" customWidth="1"/>
    <col min="7170" max="7170" width="5" style="112" customWidth="1"/>
    <col min="7171" max="7171" width="10" style="112" customWidth="1"/>
    <col min="7172" max="7172" width="8.85546875" style="112" customWidth="1"/>
    <col min="7173" max="7174" width="11.7109375" style="112" customWidth="1"/>
    <col min="7175" max="7175" width="80" style="112" customWidth="1"/>
    <col min="7176" max="7176" width="8.42578125" style="112" customWidth="1"/>
    <col min="7177" max="7177" width="22.28515625" style="112" customWidth="1"/>
    <col min="7178" max="7178" width="17.42578125" style="112" bestFit="1" customWidth="1"/>
    <col min="7179" max="7179" width="27.5703125" style="112" customWidth="1"/>
    <col min="7180" max="7181" width="21.85546875" style="112" bestFit="1" customWidth="1"/>
    <col min="7182" max="7182" width="15.140625" style="112" bestFit="1" customWidth="1"/>
    <col min="7183" max="7183" width="13.28515625" style="112" bestFit="1" customWidth="1"/>
    <col min="7184" max="7185" width="10.85546875" style="112"/>
    <col min="7186" max="7186" width="18.42578125" style="112" customWidth="1"/>
    <col min="7187" max="7424" width="10.85546875" style="112"/>
    <col min="7425" max="7425" width="6" style="112" customWidth="1"/>
    <col min="7426" max="7426" width="5" style="112" customWidth="1"/>
    <col min="7427" max="7427" width="10" style="112" customWidth="1"/>
    <col min="7428" max="7428" width="8.85546875" style="112" customWidth="1"/>
    <col min="7429" max="7430" width="11.7109375" style="112" customWidth="1"/>
    <col min="7431" max="7431" width="80" style="112" customWidth="1"/>
    <col min="7432" max="7432" width="8.42578125" style="112" customWidth="1"/>
    <col min="7433" max="7433" width="22.28515625" style="112" customWidth="1"/>
    <col min="7434" max="7434" width="17.42578125" style="112" bestFit="1" customWidth="1"/>
    <col min="7435" max="7435" width="27.5703125" style="112" customWidth="1"/>
    <col min="7436" max="7437" width="21.85546875" style="112" bestFit="1" customWidth="1"/>
    <col min="7438" max="7438" width="15.140625" style="112" bestFit="1" customWidth="1"/>
    <col min="7439" max="7439" width="13.28515625" style="112" bestFit="1" customWidth="1"/>
    <col min="7440" max="7441" width="10.85546875" style="112"/>
    <col min="7442" max="7442" width="18.42578125" style="112" customWidth="1"/>
    <col min="7443" max="7680" width="10.85546875" style="112"/>
    <col min="7681" max="7681" width="6" style="112" customWidth="1"/>
    <col min="7682" max="7682" width="5" style="112" customWidth="1"/>
    <col min="7683" max="7683" width="10" style="112" customWidth="1"/>
    <col min="7684" max="7684" width="8.85546875" style="112" customWidth="1"/>
    <col min="7685" max="7686" width="11.7109375" style="112" customWidth="1"/>
    <col min="7687" max="7687" width="80" style="112" customWidth="1"/>
    <col min="7688" max="7688" width="8.42578125" style="112" customWidth="1"/>
    <col min="7689" max="7689" width="22.28515625" style="112" customWidth="1"/>
    <col min="7690" max="7690" width="17.42578125" style="112" bestFit="1" customWidth="1"/>
    <col min="7691" max="7691" width="27.5703125" style="112" customWidth="1"/>
    <col min="7692" max="7693" width="21.85546875" style="112" bestFit="1" customWidth="1"/>
    <col min="7694" max="7694" width="15.140625" style="112" bestFit="1" customWidth="1"/>
    <col min="7695" max="7695" width="13.28515625" style="112" bestFit="1" customWidth="1"/>
    <col min="7696" max="7697" width="10.85546875" style="112"/>
    <col min="7698" max="7698" width="18.42578125" style="112" customWidth="1"/>
    <col min="7699" max="7936" width="10.85546875" style="112"/>
    <col min="7937" max="7937" width="6" style="112" customWidth="1"/>
    <col min="7938" max="7938" width="5" style="112" customWidth="1"/>
    <col min="7939" max="7939" width="10" style="112" customWidth="1"/>
    <col min="7940" max="7940" width="8.85546875" style="112" customWidth="1"/>
    <col min="7941" max="7942" width="11.7109375" style="112" customWidth="1"/>
    <col min="7943" max="7943" width="80" style="112" customWidth="1"/>
    <col min="7944" max="7944" width="8.42578125" style="112" customWidth="1"/>
    <col min="7945" max="7945" width="22.28515625" style="112" customWidth="1"/>
    <col min="7946" max="7946" width="17.42578125" style="112" bestFit="1" customWidth="1"/>
    <col min="7947" max="7947" width="27.5703125" style="112" customWidth="1"/>
    <col min="7948" max="7949" width="21.85546875" style="112" bestFit="1" customWidth="1"/>
    <col min="7950" max="7950" width="15.140625" style="112" bestFit="1" customWidth="1"/>
    <col min="7951" max="7951" width="13.28515625" style="112" bestFit="1" customWidth="1"/>
    <col min="7952" max="7953" width="10.85546875" style="112"/>
    <col min="7954" max="7954" width="18.42578125" style="112" customWidth="1"/>
    <col min="7955" max="8192" width="10.85546875" style="112"/>
    <col min="8193" max="8193" width="6" style="112" customWidth="1"/>
    <col min="8194" max="8194" width="5" style="112" customWidth="1"/>
    <col min="8195" max="8195" width="10" style="112" customWidth="1"/>
    <col min="8196" max="8196" width="8.85546875" style="112" customWidth="1"/>
    <col min="8197" max="8198" width="11.7109375" style="112" customWidth="1"/>
    <col min="8199" max="8199" width="80" style="112" customWidth="1"/>
    <col min="8200" max="8200" width="8.42578125" style="112" customWidth="1"/>
    <col min="8201" max="8201" width="22.28515625" style="112" customWidth="1"/>
    <col min="8202" max="8202" width="17.42578125" style="112" bestFit="1" customWidth="1"/>
    <col min="8203" max="8203" width="27.5703125" style="112" customWidth="1"/>
    <col min="8204" max="8205" width="21.85546875" style="112" bestFit="1" customWidth="1"/>
    <col min="8206" max="8206" width="15.140625" style="112" bestFit="1" customWidth="1"/>
    <col min="8207" max="8207" width="13.28515625" style="112" bestFit="1" customWidth="1"/>
    <col min="8208" max="8209" width="10.85546875" style="112"/>
    <col min="8210" max="8210" width="18.42578125" style="112" customWidth="1"/>
    <col min="8211" max="8448" width="10.85546875" style="112"/>
    <col min="8449" max="8449" width="6" style="112" customWidth="1"/>
    <col min="8450" max="8450" width="5" style="112" customWidth="1"/>
    <col min="8451" max="8451" width="10" style="112" customWidth="1"/>
    <col min="8452" max="8452" width="8.85546875" style="112" customWidth="1"/>
    <col min="8453" max="8454" width="11.7109375" style="112" customWidth="1"/>
    <col min="8455" max="8455" width="80" style="112" customWidth="1"/>
    <col min="8456" max="8456" width="8.42578125" style="112" customWidth="1"/>
    <col min="8457" max="8457" width="22.28515625" style="112" customWidth="1"/>
    <col min="8458" max="8458" width="17.42578125" style="112" bestFit="1" customWidth="1"/>
    <col min="8459" max="8459" width="27.5703125" style="112" customWidth="1"/>
    <col min="8460" max="8461" width="21.85546875" style="112" bestFit="1" customWidth="1"/>
    <col min="8462" max="8462" width="15.140625" style="112" bestFit="1" customWidth="1"/>
    <col min="8463" max="8463" width="13.28515625" style="112" bestFit="1" customWidth="1"/>
    <col min="8464" max="8465" width="10.85546875" style="112"/>
    <col min="8466" max="8466" width="18.42578125" style="112" customWidth="1"/>
    <col min="8467" max="8704" width="10.85546875" style="112"/>
    <col min="8705" max="8705" width="6" style="112" customWidth="1"/>
    <col min="8706" max="8706" width="5" style="112" customWidth="1"/>
    <col min="8707" max="8707" width="10" style="112" customWidth="1"/>
    <col min="8708" max="8708" width="8.85546875" style="112" customWidth="1"/>
    <col min="8709" max="8710" width="11.7109375" style="112" customWidth="1"/>
    <col min="8711" max="8711" width="80" style="112" customWidth="1"/>
    <col min="8712" max="8712" width="8.42578125" style="112" customWidth="1"/>
    <col min="8713" max="8713" width="22.28515625" style="112" customWidth="1"/>
    <col min="8714" max="8714" width="17.42578125" style="112" bestFit="1" customWidth="1"/>
    <col min="8715" max="8715" width="27.5703125" style="112" customWidth="1"/>
    <col min="8716" max="8717" width="21.85546875" style="112" bestFit="1" customWidth="1"/>
    <col min="8718" max="8718" width="15.140625" style="112" bestFit="1" customWidth="1"/>
    <col min="8719" max="8719" width="13.28515625" style="112" bestFit="1" customWidth="1"/>
    <col min="8720" max="8721" width="10.85546875" style="112"/>
    <col min="8722" max="8722" width="18.42578125" style="112" customWidth="1"/>
    <col min="8723" max="8960" width="10.85546875" style="112"/>
    <col min="8961" max="8961" width="6" style="112" customWidth="1"/>
    <col min="8962" max="8962" width="5" style="112" customWidth="1"/>
    <col min="8963" max="8963" width="10" style="112" customWidth="1"/>
    <col min="8964" max="8964" width="8.85546875" style="112" customWidth="1"/>
    <col min="8965" max="8966" width="11.7109375" style="112" customWidth="1"/>
    <col min="8967" max="8967" width="80" style="112" customWidth="1"/>
    <col min="8968" max="8968" width="8.42578125" style="112" customWidth="1"/>
    <col min="8969" max="8969" width="22.28515625" style="112" customWidth="1"/>
    <col min="8970" max="8970" width="17.42578125" style="112" bestFit="1" customWidth="1"/>
    <col min="8971" max="8971" width="27.5703125" style="112" customWidth="1"/>
    <col min="8972" max="8973" width="21.85546875" style="112" bestFit="1" customWidth="1"/>
    <col min="8974" max="8974" width="15.140625" style="112" bestFit="1" customWidth="1"/>
    <col min="8975" max="8975" width="13.28515625" style="112" bestFit="1" customWidth="1"/>
    <col min="8976" max="8977" width="10.85546875" style="112"/>
    <col min="8978" max="8978" width="18.42578125" style="112" customWidth="1"/>
    <col min="8979" max="9216" width="10.85546875" style="112"/>
    <col min="9217" max="9217" width="6" style="112" customWidth="1"/>
    <col min="9218" max="9218" width="5" style="112" customWidth="1"/>
    <col min="9219" max="9219" width="10" style="112" customWidth="1"/>
    <col min="9220" max="9220" width="8.85546875" style="112" customWidth="1"/>
    <col min="9221" max="9222" width="11.7109375" style="112" customWidth="1"/>
    <col min="9223" max="9223" width="80" style="112" customWidth="1"/>
    <col min="9224" max="9224" width="8.42578125" style="112" customWidth="1"/>
    <col min="9225" max="9225" width="22.28515625" style="112" customWidth="1"/>
    <col min="9226" max="9226" width="17.42578125" style="112" bestFit="1" customWidth="1"/>
    <col min="9227" max="9227" width="27.5703125" style="112" customWidth="1"/>
    <col min="9228" max="9229" width="21.85546875" style="112" bestFit="1" customWidth="1"/>
    <col min="9230" max="9230" width="15.140625" style="112" bestFit="1" customWidth="1"/>
    <col min="9231" max="9231" width="13.28515625" style="112" bestFit="1" customWidth="1"/>
    <col min="9232" max="9233" width="10.85546875" style="112"/>
    <col min="9234" max="9234" width="18.42578125" style="112" customWidth="1"/>
    <col min="9235" max="9472" width="10.85546875" style="112"/>
    <col min="9473" max="9473" width="6" style="112" customWidth="1"/>
    <col min="9474" max="9474" width="5" style="112" customWidth="1"/>
    <col min="9475" max="9475" width="10" style="112" customWidth="1"/>
    <col min="9476" max="9476" width="8.85546875" style="112" customWidth="1"/>
    <col min="9477" max="9478" width="11.7109375" style="112" customWidth="1"/>
    <col min="9479" max="9479" width="80" style="112" customWidth="1"/>
    <col min="9480" max="9480" width="8.42578125" style="112" customWidth="1"/>
    <col min="9481" max="9481" width="22.28515625" style="112" customWidth="1"/>
    <col min="9482" max="9482" width="17.42578125" style="112" bestFit="1" customWidth="1"/>
    <col min="9483" max="9483" width="27.5703125" style="112" customWidth="1"/>
    <col min="9484" max="9485" width="21.85546875" style="112" bestFit="1" customWidth="1"/>
    <col min="9486" max="9486" width="15.140625" style="112" bestFit="1" customWidth="1"/>
    <col min="9487" max="9487" width="13.28515625" style="112" bestFit="1" customWidth="1"/>
    <col min="9488" max="9489" width="10.85546875" style="112"/>
    <col min="9490" max="9490" width="18.42578125" style="112" customWidth="1"/>
    <col min="9491" max="9728" width="10.85546875" style="112"/>
    <col min="9729" max="9729" width="6" style="112" customWidth="1"/>
    <col min="9730" max="9730" width="5" style="112" customWidth="1"/>
    <col min="9731" max="9731" width="10" style="112" customWidth="1"/>
    <col min="9732" max="9732" width="8.85546875" style="112" customWidth="1"/>
    <col min="9733" max="9734" width="11.7109375" style="112" customWidth="1"/>
    <col min="9735" max="9735" width="80" style="112" customWidth="1"/>
    <col min="9736" max="9736" width="8.42578125" style="112" customWidth="1"/>
    <col min="9737" max="9737" width="22.28515625" style="112" customWidth="1"/>
    <col min="9738" max="9738" width="17.42578125" style="112" bestFit="1" customWidth="1"/>
    <col min="9739" max="9739" width="27.5703125" style="112" customWidth="1"/>
    <col min="9740" max="9741" width="21.85546875" style="112" bestFit="1" customWidth="1"/>
    <col min="9742" max="9742" width="15.140625" style="112" bestFit="1" customWidth="1"/>
    <col min="9743" max="9743" width="13.28515625" style="112" bestFit="1" customWidth="1"/>
    <col min="9744" max="9745" width="10.85546875" style="112"/>
    <col min="9746" max="9746" width="18.42578125" style="112" customWidth="1"/>
    <col min="9747" max="9984" width="10.85546875" style="112"/>
    <col min="9985" max="9985" width="6" style="112" customWidth="1"/>
    <col min="9986" max="9986" width="5" style="112" customWidth="1"/>
    <col min="9987" max="9987" width="10" style="112" customWidth="1"/>
    <col min="9988" max="9988" width="8.85546875" style="112" customWidth="1"/>
    <col min="9989" max="9990" width="11.7109375" style="112" customWidth="1"/>
    <col min="9991" max="9991" width="80" style="112" customWidth="1"/>
    <col min="9992" max="9992" width="8.42578125" style="112" customWidth="1"/>
    <col min="9993" max="9993" width="22.28515625" style="112" customWidth="1"/>
    <col min="9994" max="9994" width="17.42578125" style="112" bestFit="1" customWidth="1"/>
    <col min="9995" max="9995" width="27.5703125" style="112" customWidth="1"/>
    <col min="9996" max="9997" width="21.85546875" style="112" bestFit="1" customWidth="1"/>
    <col min="9998" max="9998" width="15.140625" style="112" bestFit="1" customWidth="1"/>
    <col min="9999" max="9999" width="13.28515625" style="112" bestFit="1" customWidth="1"/>
    <col min="10000" max="10001" width="10.85546875" style="112"/>
    <col min="10002" max="10002" width="18.42578125" style="112" customWidth="1"/>
    <col min="10003" max="10240" width="10.85546875" style="112"/>
    <col min="10241" max="10241" width="6" style="112" customWidth="1"/>
    <col min="10242" max="10242" width="5" style="112" customWidth="1"/>
    <col min="10243" max="10243" width="10" style="112" customWidth="1"/>
    <col min="10244" max="10244" width="8.85546875" style="112" customWidth="1"/>
    <col min="10245" max="10246" width="11.7109375" style="112" customWidth="1"/>
    <col min="10247" max="10247" width="80" style="112" customWidth="1"/>
    <col min="10248" max="10248" width="8.42578125" style="112" customWidth="1"/>
    <col min="10249" max="10249" width="22.28515625" style="112" customWidth="1"/>
    <col min="10250" max="10250" width="17.42578125" style="112" bestFit="1" customWidth="1"/>
    <col min="10251" max="10251" width="27.5703125" style="112" customWidth="1"/>
    <col min="10252" max="10253" width="21.85546875" style="112" bestFit="1" customWidth="1"/>
    <col min="10254" max="10254" width="15.140625" style="112" bestFit="1" customWidth="1"/>
    <col min="10255" max="10255" width="13.28515625" style="112" bestFit="1" customWidth="1"/>
    <col min="10256" max="10257" width="10.85546875" style="112"/>
    <col min="10258" max="10258" width="18.42578125" style="112" customWidth="1"/>
    <col min="10259" max="10496" width="10.85546875" style="112"/>
    <col min="10497" max="10497" width="6" style="112" customWidth="1"/>
    <col min="10498" max="10498" width="5" style="112" customWidth="1"/>
    <col min="10499" max="10499" width="10" style="112" customWidth="1"/>
    <col min="10500" max="10500" width="8.85546875" style="112" customWidth="1"/>
    <col min="10501" max="10502" width="11.7109375" style="112" customWidth="1"/>
    <col min="10503" max="10503" width="80" style="112" customWidth="1"/>
    <col min="10504" max="10504" width="8.42578125" style="112" customWidth="1"/>
    <col min="10505" max="10505" width="22.28515625" style="112" customWidth="1"/>
    <col min="10506" max="10506" width="17.42578125" style="112" bestFit="1" customWidth="1"/>
    <col min="10507" max="10507" width="27.5703125" style="112" customWidth="1"/>
    <col min="10508" max="10509" width="21.85546875" style="112" bestFit="1" customWidth="1"/>
    <col min="10510" max="10510" width="15.140625" style="112" bestFit="1" customWidth="1"/>
    <col min="10511" max="10511" width="13.28515625" style="112" bestFit="1" customWidth="1"/>
    <col min="10512" max="10513" width="10.85546875" style="112"/>
    <col min="10514" max="10514" width="18.42578125" style="112" customWidth="1"/>
    <col min="10515" max="10752" width="10.85546875" style="112"/>
    <col min="10753" max="10753" width="6" style="112" customWidth="1"/>
    <col min="10754" max="10754" width="5" style="112" customWidth="1"/>
    <col min="10755" max="10755" width="10" style="112" customWidth="1"/>
    <col min="10756" max="10756" width="8.85546875" style="112" customWidth="1"/>
    <col min="10757" max="10758" width="11.7109375" style="112" customWidth="1"/>
    <col min="10759" max="10759" width="80" style="112" customWidth="1"/>
    <col min="10760" max="10760" width="8.42578125" style="112" customWidth="1"/>
    <col min="10761" max="10761" width="22.28515625" style="112" customWidth="1"/>
    <col min="10762" max="10762" width="17.42578125" style="112" bestFit="1" customWidth="1"/>
    <col min="10763" max="10763" width="27.5703125" style="112" customWidth="1"/>
    <col min="10764" max="10765" width="21.85546875" style="112" bestFit="1" customWidth="1"/>
    <col min="10766" max="10766" width="15.140625" style="112" bestFit="1" customWidth="1"/>
    <col min="10767" max="10767" width="13.28515625" style="112" bestFit="1" customWidth="1"/>
    <col min="10768" max="10769" width="10.85546875" style="112"/>
    <col min="10770" max="10770" width="18.42578125" style="112" customWidth="1"/>
    <col min="10771" max="11008" width="10.85546875" style="112"/>
    <col min="11009" max="11009" width="6" style="112" customWidth="1"/>
    <col min="11010" max="11010" width="5" style="112" customWidth="1"/>
    <col min="11011" max="11011" width="10" style="112" customWidth="1"/>
    <col min="11012" max="11012" width="8.85546875" style="112" customWidth="1"/>
    <col min="11013" max="11014" width="11.7109375" style="112" customWidth="1"/>
    <col min="11015" max="11015" width="80" style="112" customWidth="1"/>
    <col min="11016" max="11016" width="8.42578125" style="112" customWidth="1"/>
    <col min="11017" max="11017" width="22.28515625" style="112" customWidth="1"/>
    <col min="11018" max="11018" width="17.42578125" style="112" bestFit="1" customWidth="1"/>
    <col min="11019" max="11019" width="27.5703125" style="112" customWidth="1"/>
    <col min="11020" max="11021" width="21.85546875" style="112" bestFit="1" customWidth="1"/>
    <col min="11022" max="11022" width="15.140625" style="112" bestFit="1" customWidth="1"/>
    <col min="11023" max="11023" width="13.28515625" style="112" bestFit="1" customWidth="1"/>
    <col min="11024" max="11025" width="10.85546875" style="112"/>
    <col min="11026" max="11026" width="18.42578125" style="112" customWidth="1"/>
    <col min="11027" max="11264" width="10.85546875" style="112"/>
    <col min="11265" max="11265" width="6" style="112" customWidth="1"/>
    <col min="11266" max="11266" width="5" style="112" customWidth="1"/>
    <col min="11267" max="11267" width="10" style="112" customWidth="1"/>
    <col min="11268" max="11268" width="8.85546875" style="112" customWidth="1"/>
    <col min="11269" max="11270" width="11.7109375" style="112" customWidth="1"/>
    <col min="11271" max="11271" width="80" style="112" customWidth="1"/>
    <col min="11272" max="11272" width="8.42578125" style="112" customWidth="1"/>
    <col min="11273" max="11273" width="22.28515625" style="112" customWidth="1"/>
    <col min="11274" max="11274" width="17.42578125" style="112" bestFit="1" customWidth="1"/>
    <col min="11275" max="11275" width="27.5703125" style="112" customWidth="1"/>
    <col min="11276" max="11277" width="21.85546875" style="112" bestFit="1" customWidth="1"/>
    <col min="11278" max="11278" width="15.140625" style="112" bestFit="1" customWidth="1"/>
    <col min="11279" max="11279" width="13.28515625" style="112" bestFit="1" customWidth="1"/>
    <col min="11280" max="11281" width="10.85546875" style="112"/>
    <col min="11282" max="11282" width="18.42578125" style="112" customWidth="1"/>
    <col min="11283" max="11520" width="10.85546875" style="112"/>
    <col min="11521" max="11521" width="6" style="112" customWidth="1"/>
    <col min="11522" max="11522" width="5" style="112" customWidth="1"/>
    <col min="11523" max="11523" width="10" style="112" customWidth="1"/>
    <col min="11524" max="11524" width="8.85546875" style="112" customWidth="1"/>
    <col min="11525" max="11526" width="11.7109375" style="112" customWidth="1"/>
    <col min="11527" max="11527" width="80" style="112" customWidth="1"/>
    <col min="11528" max="11528" width="8.42578125" style="112" customWidth="1"/>
    <col min="11529" max="11529" width="22.28515625" style="112" customWidth="1"/>
    <col min="11530" max="11530" width="17.42578125" style="112" bestFit="1" customWidth="1"/>
    <col min="11531" max="11531" width="27.5703125" style="112" customWidth="1"/>
    <col min="11532" max="11533" width="21.85546875" style="112" bestFit="1" customWidth="1"/>
    <col min="11534" max="11534" width="15.140625" style="112" bestFit="1" customWidth="1"/>
    <col min="11535" max="11535" width="13.28515625" style="112" bestFit="1" customWidth="1"/>
    <col min="11536" max="11537" width="10.85546875" style="112"/>
    <col min="11538" max="11538" width="18.42578125" style="112" customWidth="1"/>
    <col min="11539" max="11776" width="10.85546875" style="112"/>
    <col min="11777" max="11777" width="6" style="112" customWidth="1"/>
    <col min="11778" max="11778" width="5" style="112" customWidth="1"/>
    <col min="11779" max="11779" width="10" style="112" customWidth="1"/>
    <col min="11780" max="11780" width="8.85546875" style="112" customWidth="1"/>
    <col min="11781" max="11782" width="11.7109375" style="112" customWidth="1"/>
    <col min="11783" max="11783" width="80" style="112" customWidth="1"/>
    <col min="11784" max="11784" width="8.42578125" style="112" customWidth="1"/>
    <col min="11785" max="11785" width="22.28515625" style="112" customWidth="1"/>
    <col min="11786" max="11786" width="17.42578125" style="112" bestFit="1" customWidth="1"/>
    <col min="11787" max="11787" width="27.5703125" style="112" customWidth="1"/>
    <col min="11788" max="11789" width="21.85546875" style="112" bestFit="1" customWidth="1"/>
    <col min="11790" max="11790" width="15.140625" style="112" bestFit="1" customWidth="1"/>
    <col min="11791" max="11791" width="13.28515625" style="112" bestFit="1" customWidth="1"/>
    <col min="11792" max="11793" width="10.85546875" style="112"/>
    <col min="11794" max="11794" width="18.42578125" style="112" customWidth="1"/>
    <col min="11795" max="12032" width="10.85546875" style="112"/>
    <col min="12033" max="12033" width="6" style="112" customWidth="1"/>
    <col min="12034" max="12034" width="5" style="112" customWidth="1"/>
    <col min="12035" max="12035" width="10" style="112" customWidth="1"/>
    <col min="12036" max="12036" width="8.85546875" style="112" customWidth="1"/>
    <col min="12037" max="12038" width="11.7109375" style="112" customWidth="1"/>
    <col min="12039" max="12039" width="80" style="112" customWidth="1"/>
    <col min="12040" max="12040" width="8.42578125" style="112" customWidth="1"/>
    <col min="12041" max="12041" width="22.28515625" style="112" customWidth="1"/>
    <col min="12042" max="12042" width="17.42578125" style="112" bestFit="1" customWidth="1"/>
    <col min="12043" max="12043" width="27.5703125" style="112" customWidth="1"/>
    <col min="12044" max="12045" width="21.85546875" style="112" bestFit="1" customWidth="1"/>
    <col min="12046" max="12046" width="15.140625" style="112" bestFit="1" customWidth="1"/>
    <col min="12047" max="12047" width="13.28515625" style="112" bestFit="1" customWidth="1"/>
    <col min="12048" max="12049" width="10.85546875" style="112"/>
    <col min="12050" max="12050" width="18.42578125" style="112" customWidth="1"/>
    <col min="12051" max="12288" width="10.85546875" style="112"/>
    <col min="12289" max="12289" width="6" style="112" customWidth="1"/>
    <col min="12290" max="12290" width="5" style="112" customWidth="1"/>
    <col min="12291" max="12291" width="10" style="112" customWidth="1"/>
    <col min="12292" max="12292" width="8.85546875" style="112" customWidth="1"/>
    <col min="12293" max="12294" width="11.7109375" style="112" customWidth="1"/>
    <col min="12295" max="12295" width="80" style="112" customWidth="1"/>
    <col min="12296" max="12296" width="8.42578125" style="112" customWidth="1"/>
    <col min="12297" max="12297" width="22.28515625" style="112" customWidth="1"/>
    <col min="12298" max="12298" width="17.42578125" style="112" bestFit="1" customWidth="1"/>
    <col min="12299" max="12299" width="27.5703125" style="112" customWidth="1"/>
    <col min="12300" max="12301" width="21.85546875" style="112" bestFit="1" customWidth="1"/>
    <col min="12302" max="12302" width="15.140625" style="112" bestFit="1" customWidth="1"/>
    <col min="12303" max="12303" width="13.28515625" style="112" bestFit="1" customWidth="1"/>
    <col min="12304" max="12305" width="10.85546875" style="112"/>
    <col min="12306" max="12306" width="18.42578125" style="112" customWidth="1"/>
    <col min="12307" max="12544" width="10.85546875" style="112"/>
    <col min="12545" max="12545" width="6" style="112" customWidth="1"/>
    <col min="12546" max="12546" width="5" style="112" customWidth="1"/>
    <col min="12547" max="12547" width="10" style="112" customWidth="1"/>
    <col min="12548" max="12548" width="8.85546875" style="112" customWidth="1"/>
    <col min="12549" max="12550" width="11.7109375" style="112" customWidth="1"/>
    <col min="12551" max="12551" width="80" style="112" customWidth="1"/>
    <col min="12552" max="12552" width="8.42578125" style="112" customWidth="1"/>
    <col min="12553" max="12553" width="22.28515625" style="112" customWidth="1"/>
    <col min="12554" max="12554" width="17.42578125" style="112" bestFit="1" customWidth="1"/>
    <col min="12555" max="12555" width="27.5703125" style="112" customWidth="1"/>
    <col min="12556" max="12557" width="21.85546875" style="112" bestFit="1" customWidth="1"/>
    <col min="12558" max="12558" width="15.140625" style="112" bestFit="1" customWidth="1"/>
    <col min="12559" max="12559" width="13.28515625" style="112" bestFit="1" customWidth="1"/>
    <col min="12560" max="12561" width="10.85546875" style="112"/>
    <col min="12562" max="12562" width="18.42578125" style="112" customWidth="1"/>
    <col min="12563" max="12800" width="10.85546875" style="112"/>
    <col min="12801" max="12801" width="6" style="112" customWidth="1"/>
    <col min="12802" max="12802" width="5" style="112" customWidth="1"/>
    <col min="12803" max="12803" width="10" style="112" customWidth="1"/>
    <col min="12804" max="12804" width="8.85546875" style="112" customWidth="1"/>
    <col min="12805" max="12806" width="11.7109375" style="112" customWidth="1"/>
    <col min="12807" max="12807" width="80" style="112" customWidth="1"/>
    <col min="12808" max="12808" width="8.42578125" style="112" customWidth="1"/>
    <col min="12809" max="12809" width="22.28515625" style="112" customWidth="1"/>
    <col min="12810" max="12810" width="17.42578125" style="112" bestFit="1" customWidth="1"/>
    <col min="12811" max="12811" width="27.5703125" style="112" customWidth="1"/>
    <col min="12812" max="12813" width="21.85546875" style="112" bestFit="1" customWidth="1"/>
    <col min="12814" max="12814" width="15.140625" style="112" bestFit="1" customWidth="1"/>
    <col min="12815" max="12815" width="13.28515625" style="112" bestFit="1" customWidth="1"/>
    <col min="12816" max="12817" width="10.85546875" style="112"/>
    <col min="12818" max="12818" width="18.42578125" style="112" customWidth="1"/>
    <col min="12819" max="13056" width="10.85546875" style="112"/>
    <col min="13057" max="13057" width="6" style="112" customWidth="1"/>
    <col min="13058" max="13058" width="5" style="112" customWidth="1"/>
    <col min="13059" max="13059" width="10" style="112" customWidth="1"/>
    <col min="13060" max="13060" width="8.85546875" style="112" customWidth="1"/>
    <col min="13061" max="13062" width="11.7109375" style="112" customWidth="1"/>
    <col min="13063" max="13063" width="80" style="112" customWidth="1"/>
    <col min="13064" max="13064" width="8.42578125" style="112" customWidth="1"/>
    <col min="13065" max="13065" width="22.28515625" style="112" customWidth="1"/>
    <col min="13066" max="13066" width="17.42578125" style="112" bestFit="1" customWidth="1"/>
    <col min="13067" max="13067" width="27.5703125" style="112" customWidth="1"/>
    <col min="13068" max="13069" width="21.85546875" style="112" bestFit="1" customWidth="1"/>
    <col min="13070" max="13070" width="15.140625" style="112" bestFit="1" customWidth="1"/>
    <col min="13071" max="13071" width="13.28515625" style="112" bestFit="1" customWidth="1"/>
    <col min="13072" max="13073" width="10.85546875" style="112"/>
    <col min="13074" max="13074" width="18.42578125" style="112" customWidth="1"/>
    <col min="13075" max="13312" width="10.85546875" style="112"/>
    <col min="13313" max="13313" width="6" style="112" customWidth="1"/>
    <col min="13314" max="13314" width="5" style="112" customWidth="1"/>
    <col min="13315" max="13315" width="10" style="112" customWidth="1"/>
    <col min="13316" max="13316" width="8.85546875" style="112" customWidth="1"/>
    <col min="13317" max="13318" width="11.7109375" style="112" customWidth="1"/>
    <col min="13319" max="13319" width="80" style="112" customWidth="1"/>
    <col min="13320" max="13320" width="8.42578125" style="112" customWidth="1"/>
    <col min="13321" max="13321" width="22.28515625" style="112" customWidth="1"/>
    <col min="13322" max="13322" width="17.42578125" style="112" bestFit="1" customWidth="1"/>
    <col min="13323" max="13323" width="27.5703125" style="112" customWidth="1"/>
    <col min="13324" max="13325" width="21.85546875" style="112" bestFit="1" customWidth="1"/>
    <col min="13326" max="13326" width="15.140625" style="112" bestFit="1" customWidth="1"/>
    <col min="13327" max="13327" width="13.28515625" style="112" bestFit="1" customWidth="1"/>
    <col min="13328" max="13329" width="10.85546875" style="112"/>
    <col min="13330" max="13330" width="18.42578125" style="112" customWidth="1"/>
    <col min="13331" max="13568" width="10.85546875" style="112"/>
    <col min="13569" max="13569" width="6" style="112" customWidth="1"/>
    <col min="13570" max="13570" width="5" style="112" customWidth="1"/>
    <col min="13571" max="13571" width="10" style="112" customWidth="1"/>
    <col min="13572" max="13572" width="8.85546875" style="112" customWidth="1"/>
    <col min="13573" max="13574" width="11.7109375" style="112" customWidth="1"/>
    <col min="13575" max="13575" width="80" style="112" customWidth="1"/>
    <col min="13576" max="13576" width="8.42578125" style="112" customWidth="1"/>
    <col min="13577" max="13577" width="22.28515625" style="112" customWidth="1"/>
    <col min="13578" max="13578" width="17.42578125" style="112" bestFit="1" customWidth="1"/>
    <col min="13579" max="13579" width="27.5703125" style="112" customWidth="1"/>
    <col min="13580" max="13581" width="21.85546875" style="112" bestFit="1" customWidth="1"/>
    <col min="13582" max="13582" width="15.140625" style="112" bestFit="1" customWidth="1"/>
    <col min="13583" max="13583" width="13.28515625" style="112" bestFit="1" customWidth="1"/>
    <col min="13584" max="13585" width="10.85546875" style="112"/>
    <col min="13586" max="13586" width="18.42578125" style="112" customWidth="1"/>
    <col min="13587" max="13824" width="10.85546875" style="112"/>
    <col min="13825" max="13825" width="6" style="112" customWidth="1"/>
    <col min="13826" max="13826" width="5" style="112" customWidth="1"/>
    <col min="13827" max="13827" width="10" style="112" customWidth="1"/>
    <col min="13828" max="13828" width="8.85546875" style="112" customWidth="1"/>
    <col min="13829" max="13830" width="11.7109375" style="112" customWidth="1"/>
    <col min="13831" max="13831" width="80" style="112" customWidth="1"/>
    <col min="13832" max="13832" width="8.42578125" style="112" customWidth="1"/>
    <col min="13833" max="13833" width="22.28515625" style="112" customWidth="1"/>
    <col min="13834" max="13834" width="17.42578125" style="112" bestFit="1" customWidth="1"/>
    <col min="13835" max="13835" width="27.5703125" style="112" customWidth="1"/>
    <col min="13836" max="13837" width="21.85546875" style="112" bestFit="1" customWidth="1"/>
    <col min="13838" max="13838" width="15.140625" style="112" bestFit="1" customWidth="1"/>
    <col min="13839" max="13839" width="13.28515625" style="112" bestFit="1" customWidth="1"/>
    <col min="13840" max="13841" width="10.85546875" style="112"/>
    <col min="13842" max="13842" width="18.42578125" style="112" customWidth="1"/>
    <col min="13843" max="14080" width="10.85546875" style="112"/>
    <col min="14081" max="14081" width="6" style="112" customWidth="1"/>
    <col min="14082" max="14082" width="5" style="112" customWidth="1"/>
    <col min="14083" max="14083" width="10" style="112" customWidth="1"/>
    <col min="14084" max="14084" width="8.85546875" style="112" customWidth="1"/>
    <col min="14085" max="14086" width="11.7109375" style="112" customWidth="1"/>
    <col min="14087" max="14087" width="80" style="112" customWidth="1"/>
    <col min="14088" max="14088" width="8.42578125" style="112" customWidth="1"/>
    <col min="14089" max="14089" width="22.28515625" style="112" customWidth="1"/>
    <col min="14090" max="14090" width="17.42578125" style="112" bestFit="1" customWidth="1"/>
    <col min="14091" max="14091" width="27.5703125" style="112" customWidth="1"/>
    <col min="14092" max="14093" width="21.85546875" style="112" bestFit="1" customWidth="1"/>
    <col min="14094" max="14094" width="15.140625" style="112" bestFit="1" customWidth="1"/>
    <col min="14095" max="14095" width="13.28515625" style="112" bestFit="1" customWidth="1"/>
    <col min="14096" max="14097" width="10.85546875" style="112"/>
    <col min="14098" max="14098" width="18.42578125" style="112" customWidth="1"/>
    <col min="14099" max="14336" width="10.85546875" style="112"/>
    <col min="14337" max="14337" width="6" style="112" customWidth="1"/>
    <col min="14338" max="14338" width="5" style="112" customWidth="1"/>
    <col min="14339" max="14339" width="10" style="112" customWidth="1"/>
    <col min="14340" max="14340" width="8.85546875" style="112" customWidth="1"/>
    <col min="14341" max="14342" width="11.7109375" style="112" customWidth="1"/>
    <col min="14343" max="14343" width="80" style="112" customWidth="1"/>
    <col min="14344" max="14344" width="8.42578125" style="112" customWidth="1"/>
    <col min="14345" max="14345" width="22.28515625" style="112" customWidth="1"/>
    <col min="14346" max="14346" width="17.42578125" style="112" bestFit="1" customWidth="1"/>
    <col min="14347" max="14347" width="27.5703125" style="112" customWidth="1"/>
    <col min="14348" max="14349" width="21.85546875" style="112" bestFit="1" customWidth="1"/>
    <col min="14350" max="14350" width="15.140625" style="112" bestFit="1" customWidth="1"/>
    <col min="14351" max="14351" width="13.28515625" style="112" bestFit="1" customWidth="1"/>
    <col min="14352" max="14353" width="10.85546875" style="112"/>
    <col min="14354" max="14354" width="18.42578125" style="112" customWidth="1"/>
    <col min="14355" max="14592" width="10.85546875" style="112"/>
    <col min="14593" max="14593" width="6" style="112" customWidth="1"/>
    <col min="14594" max="14594" width="5" style="112" customWidth="1"/>
    <col min="14595" max="14595" width="10" style="112" customWidth="1"/>
    <col min="14596" max="14596" width="8.85546875" style="112" customWidth="1"/>
    <col min="14597" max="14598" width="11.7109375" style="112" customWidth="1"/>
    <col min="14599" max="14599" width="80" style="112" customWidth="1"/>
    <col min="14600" max="14600" width="8.42578125" style="112" customWidth="1"/>
    <col min="14601" max="14601" width="22.28515625" style="112" customWidth="1"/>
    <col min="14602" max="14602" width="17.42578125" style="112" bestFit="1" customWidth="1"/>
    <col min="14603" max="14603" width="27.5703125" style="112" customWidth="1"/>
    <col min="14604" max="14605" width="21.85546875" style="112" bestFit="1" customWidth="1"/>
    <col min="14606" max="14606" width="15.140625" style="112" bestFit="1" customWidth="1"/>
    <col min="14607" max="14607" width="13.28515625" style="112" bestFit="1" customWidth="1"/>
    <col min="14608" max="14609" width="10.85546875" style="112"/>
    <col min="14610" max="14610" width="18.42578125" style="112" customWidth="1"/>
    <col min="14611" max="14848" width="10.85546875" style="112"/>
    <col min="14849" max="14849" width="6" style="112" customWidth="1"/>
    <col min="14850" max="14850" width="5" style="112" customWidth="1"/>
    <col min="14851" max="14851" width="10" style="112" customWidth="1"/>
    <col min="14852" max="14852" width="8.85546875" style="112" customWidth="1"/>
    <col min="14853" max="14854" width="11.7109375" style="112" customWidth="1"/>
    <col min="14855" max="14855" width="80" style="112" customWidth="1"/>
    <col min="14856" max="14856" width="8.42578125" style="112" customWidth="1"/>
    <col min="14857" max="14857" width="22.28515625" style="112" customWidth="1"/>
    <col min="14858" max="14858" width="17.42578125" style="112" bestFit="1" customWidth="1"/>
    <col min="14859" max="14859" width="27.5703125" style="112" customWidth="1"/>
    <col min="14860" max="14861" width="21.85546875" style="112" bestFit="1" customWidth="1"/>
    <col min="14862" max="14862" width="15.140625" style="112" bestFit="1" customWidth="1"/>
    <col min="14863" max="14863" width="13.28515625" style="112" bestFit="1" customWidth="1"/>
    <col min="14864" max="14865" width="10.85546875" style="112"/>
    <col min="14866" max="14866" width="18.42578125" style="112" customWidth="1"/>
    <col min="14867" max="15104" width="10.85546875" style="112"/>
    <col min="15105" max="15105" width="6" style="112" customWidth="1"/>
    <col min="15106" max="15106" width="5" style="112" customWidth="1"/>
    <col min="15107" max="15107" width="10" style="112" customWidth="1"/>
    <col min="15108" max="15108" width="8.85546875" style="112" customWidth="1"/>
    <col min="15109" max="15110" width="11.7109375" style="112" customWidth="1"/>
    <col min="15111" max="15111" width="80" style="112" customWidth="1"/>
    <col min="15112" max="15112" width="8.42578125" style="112" customWidth="1"/>
    <col min="15113" max="15113" width="22.28515625" style="112" customWidth="1"/>
    <col min="15114" max="15114" width="17.42578125" style="112" bestFit="1" customWidth="1"/>
    <col min="15115" max="15115" width="27.5703125" style="112" customWidth="1"/>
    <col min="15116" max="15117" width="21.85546875" style="112" bestFit="1" customWidth="1"/>
    <col min="15118" max="15118" width="15.140625" style="112" bestFit="1" customWidth="1"/>
    <col min="15119" max="15119" width="13.28515625" style="112" bestFit="1" customWidth="1"/>
    <col min="15120" max="15121" width="10.85546875" style="112"/>
    <col min="15122" max="15122" width="18.42578125" style="112" customWidth="1"/>
    <col min="15123" max="15360" width="10.85546875" style="112"/>
    <col min="15361" max="15361" width="6" style="112" customWidth="1"/>
    <col min="15362" max="15362" width="5" style="112" customWidth="1"/>
    <col min="15363" max="15363" width="10" style="112" customWidth="1"/>
    <col min="15364" max="15364" width="8.85546875" style="112" customWidth="1"/>
    <col min="15365" max="15366" width="11.7109375" style="112" customWidth="1"/>
    <col min="15367" max="15367" width="80" style="112" customWidth="1"/>
    <col min="15368" max="15368" width="8.42578125" style="112" customWidth="1"/>
    <col min="15369" max="15369" width="22.28515625" style="112" customWidth="1"/>
    <col min="15370" max="15370" width="17.42578125" style="112" bestFit="1" customWidth="1"/>
    <col min="15371" max="15371" width="27.5703125" style="112" customWidth="1"/>
    <col min="15372" max="15373" width="21.85546875" style="112" bestFit="1" customWidth="1"/>
    <col min="15374" max="15374" width="15.140625" style="112" bestFit="1" customWidth="1"/>
    <col min="15375" max="15375" width="13.28515625" style="112" bestFit="1" customWidth="1"/>
    <col min="15376" max="15377" width="10.85546875" style="112"/>
    <col min="15378" max="15378" width="18.42578125" style="112" customWidth="1"/>
    <col min="15379" max="15616" width="10.85546875" style="112"/>
    <col min="15617" max="15617" width="6" style="112" customWidth="1"/>
    <col min="15618" max="15618" width="5" style="112" customWidth="1"/>
    <col min="15619" max="15619" width="10" style="112" customWidth="1"/>
    <col min="15620" max="15620" width="8.85546875" style="112" customWidth="1"/>
    <col min="15621" max="15622" width="11.7109375" style="112" customWidth="1"/>
    <col min="15623" max="15623" width="80" style="112" customWidth="1"/>
    <col min="15624" max="15624" width="8.42578125" style="112" customWidth="1"/>
    <col min="15625" max="15625" width="22.28515625" style="112" customWidth="1"/>
    <col min="15626" max="15626" width="17.42578125" style="112" bestFit="1" customWidth="1"/>
    <col min="15627" max="15627" width="27.5703125" style="112" customWidth="1"/>
    <col min="15628" max="15629" width="21.85546875" style="112" bestFit="1" customWidth="1"/>
    <col min="15630" max="15630" width="15.140625" style="112" bestFit="1" customWidth="1"/>
    <col min="15631" max="15631" width="13.28515625" style="112" bestFit="1" customWidth="1"/>
    <col min="15632" max="15633" width="10.85546875" style="112"/>
    <col min="15634" max="15634" width="18.42578125" style="112" customWidth="1"/>
    <col min="15635" max="15872" width="10.85546875" style="112"/>
    <col min="15873" max="15873" width="6" style="112" customWidth="1"/>
    <col min="15874" max="15874" width="5" style="112" customWidth="1"/>
    <col min="15875" max="15875" width="10" style="112" customWidth="1"/>
    <col min="15876" max="15876" width="8.85546875" style="112" customWidth="1"/>
    <col min="15877" max="15878" width="11.7109375" style="112" customWidth="1"/>
    <col min="15879" max="15879" width="80" style="112" customWidth="1"/>
    <col min="15880" max="15880" width="8.42578125" style="112" customWidth="1"/>
    <col min="15881" max="15881" width="22.28515625" style="112" customWidth="1"/>
    <col min="15882" max="15882" width="17.42578125" style="112" bestFit="1" customWidth="1"/>
    <col min="15883" max="15883" width="27.5703125" style="112" customWidth="1"/>
    <col min="15884" max="15885" width="21.85546875" style="112" bestFit="1" customWidth="1"/>
    <col min="15886" max="15886" width="15.140625" style="112" bestFit="1" customWidth="1"/>
    <col min="15887" max="15887" width="13.28515625" style="112" bestFit="1" customWidth="1"/>
    <col min="15888" max="15889" width="10.85546875" style="112"/>
    <col min="15890" max="15890" width="18.42578125" style="112" customWidth="1"/>
    <col min="15891" max="16128" width="10.85546875" style="112"/>
    <col min="16129" max="16129" width="6" style="112" customWidth="1"/>
    <col min="16130" max="16130" width="5" style="112" customWidth="1"/>
    <col min="16131" max="16131" width="10" style="112" customWidth="1"/>
    <col min="16132" max="16132" width="8.85546875" style="112" customWidth="1"/>
    <col min="16133" max="16134" width="11.7109375" style="112" customWidth="1"/>
    <col min="16135" max="16135" width="80" style="112" customWidth="1"/>
    <col min="16136" max="16136" width="8.42578125" style="112" customWidth="1"/>
    <col min="16137" max="16137" width="22.28515625" style="112" customWidth="1"/>
    <col min="16138" max="16138" width="17.42578125" style="112" bestFit="1" customWidth="1"/>
    <col min="16139" max="16139" width="27.5703125" style="112" customWidth="1"/>
    <col min="16140" max="16141" width="21.85546875" style="112" bestFit="1" customWidth="1"/>
    <col min="16142" max="16142" width="15.140625" style="112" bestFit="1" customWidth="1"/>
    <col min="16143" max="16143" width="13.28515625" style="112" bestFit="1" customWidth="1"/>
    <col min="16144" max="16145" width="10.85546875" style="112"/>
    <col min="16146" max="16146" width="18.42578125" style="112" customWidth="1"/>
    <col min="16147" max="16384" width="10.85546875" style="112"/>
  </cols>
  <sheetData>
    <row r="1" spans="1:255" ht="13.5" thickBot="1"/>
    <row r="2" spans="1:255" s="113" customFormat="1" ht="18">
      <c r="B2" s="712"/>
      <c r="C2" s="713"/>
      <c r="D2" s="713"/>
      <c r="E2" s="728" t="s">
        <v>4</v>
      </c>
      <c r="F2" s="728"/>
      <c r="G2" s="728"/>
      <c r="H2" s="728"/>
      <c r="I2" s="728"/>
      <c r="J2" s="728"/>
      <c r="K2" s="379"/>
      <c r="M2" s="114"/>
    </row>
    <row r="3" spans="1:255" s="113" customFormat="1" ht="18">
      <c r="B3" s="711"/>
      <c r="C3" s="716"/>
      <c r="D3" s="716"/>
      <c r="E3" s="727" t="s">
        <v>100</v>
      </c>
      <c r="F3" s="727"/>
      <c r="G3" s="727"/>
      <c r="H3" s="727"/>
      <c r="I3" s="727"/>
      <c r="J3" s="727"/>
      <c r="K3" s="380"/>
      <c r="M3" s="114"/>
    </row>
    <row r="4" spans="1:255" s="113" customFormat="1" ht="15.75">
      <c r="B4" s="714"/>
      <c r="C4" s="715"/>
      <c r="D4" s="715"/>
      <c r="E4" s="726" t="s">
        <v>874</v>
      </c>
      <c r="F4" s="726"/>
      <c r="G4" s="726"/>
      <c r="H4" s="726"/>
      <c r="I4" s="726"/>
      <c r="J4" s="726"/>
      <c r="K4" s="381"/>
      <c r="M4" s="114"/>
    </row>
    <row r="5" spans="1:255" s="113" customFormat="1" ht="15.75">
      <c r="B5" s="714"/>
      <c r="C5" s="715"/>
      <c r="D5" s="715"/>
      <c r="E5" s="715"/>
      <c r="F5" s="715"/>
      <c r="G5" s="718"/>
      <c r="H5" s="718"/>
      <c r="I5" s="718"/>
      <c r="J5" s="718"/>
      <c r="K5" s="381"/>
      <c r="M5" s="114"/>
    </row>
    <row r="6" spans="1:255" s="113" customFormat="1" ht="30" customHeight="1">
      <c r="B6" s="115"/>
      <c r="C6" s="717"/>
      <c r="D6" s="717"/>
      <c r="E6" s="729" t="s">
        <v>873</v>
      </c>
      <c r="F6" s="729"/>
      <c r="G6" s="729"/>
      <c r="H6" s="729"/>
      <c r="I6" s="729"/>
      <c r="J6" s="729"/>
      <c r="K6" s="116"/>
      <c r="M6" s="114"/>
    </row>
    <row r="7" spans="1:255" s="113" customFormat="1" ht="49.5" customHeight="1">
      <c r="B7" s="115"/>
      <c r="C7" s="717"/>
      <c r="D7" s="717"/>
      <c r="E7" s="729" t="s">
        <v>872</v>
      </c>
      <c r="F7" s="729"/>
      <c r="G7" s="729"/>
      <c r="H7" s="729"/>
      <c r="I7" s="729"/>
      <c r="J7" s="729"/>
      <c r="K7" s="116"/>
      <c r="M7" s="114"/>
    </row>
    <row r="8" spans="1:255" s="113" customFormat="1" ht="12.75" customHeight="1">
      <c r="B8" s="117"/>
      <c r="C8" s="717"/>
      <c r="D8" s="717"/>
      <c r="E8" s="729"/>
      <c r="F8" s="729"/>
      <c r="G8" s="729"/>
      <c r="H8" s="729"/>
      <c r="I8" s="729"/>
      <c r="J8" s="729"/>
      <c r="K8" s="116"/>
      <c r="M8" s="114"/>
    </row>
    <row r="9" spans="1:255" s="113" customFormat="1" ht="15.75">
      <c r="B9" s="734"/>
      <c r="C9" s="726"/>
      <c r="D9" s="726"/>
      <c r="E9" s="726"/>
      <c r="F9" s="726"/>
      <c r="G9" s="735"/>
      <c r="H9" s="735"/>
      <c r="I9" s="735"/>
      <c r="J9" s="735"/>
      <c r="K9" s="736"/>
      <c r="M9" s="114"/>
    </row>
    <row r="10" spans="1:255" s="113" customFormat="1" ht="16.5">
      <c r="B10" s="118"/>
      <c r="C10" s="719"/>
      <c r="D10" s="720"/>
      <c r="E10" s="720"/>
      <c r="F10" s="720"/>
      <c r="I10" s="721"/>
      <c r="J10" s="722"/>
      <c r="K10" s="333" t="s">
        <v>820</v>
      </c>
      <c r="L10"/>
      <c r="M10" s="114"/>
    </row>
    <row r="11" spans="1:255" s="113" customFormat="1" ht="14.25" thickBot="1">
      <c r="B11" s="119"/>
      <c r="C11" s="120"/>
      <c r="D11" s="120"/>
      <c r="E11" s="120"/>
      <c r="F11" s="120"/>
      <c r="G11" s="121"/>
      <c r="H11" s="121"/>
      <c r="I11" s="122"/>
      <c r="J11" s="123"/>
      <c r="K11" s="124"/>
      <c r="M11" s="114"/>
    </row>
    <row r="12" spans="1:255" s="113" customFormat="1" ht="13.5" customHeight="1">
      <c r="B12" s="744" t="s">
        <v>15</v>
      </c>
      <c r="C12" s="742" t="s">
        <v>16</v>
      </c>
      <c r="D12" s="749" t="s">
        <v>17</v>
      </c>
      <c r="E12" s="750"/>
      <c r="F12" s="377" t="s">
        <v>153</v>
      </c>
      <c r="G12" s="751" t="s">
        <v>3</v>
      </c>
      <c r="H12" s="751" t="s">
        <v>18</v>
      </c>
      <c r="I12" s="754" t="s">
        <v>10</v>
      </c>
      <c r="J12" s="737" t="s">
        <v>19</v>
      </c>
      <c r="K12" s="739" t="s">
        <v>20</v>
      </c>
      <c r="M12" s="114"/>
    </row>
    <row r="13" spans="1:255" s="113" customFormat="1" ht="18">
      <c r="B13" s="745"/>
      <c r="C13" s="747"/>
      <c r="D13" s="742" t="s">
        <v>11</v>
      </c>
      <c r="E13" s="742" t="s">
        <v>21</v>
      </c>
      <c r="F13" s="377" t="s">
        <v>154</v>
      </c>
      <c r="G13" s="752"/>
      <c r="H13" s="752"/>
      <c r="I13" s="754"/>
      <c r="J13" s="737"/>
      <c r="K13" s="740"/>
      <c r="M13" s="114"/>
    </row>
    <row r="14" spans="1:255" s="113" customFormat="1" ht="18.75" thickBot="1">
      <c r="B14" s="746"/>
      <c r="C14" s="748"/>
      <c r="D14" s="743"/>
      <c r="E14" s="743"/>
      <c r="F14" s="378" t="s">
        <v>155</v>
      </c>
      <c r="G14" s="753"/>
      <c r="H14" s="753"/>
      <c r="I14" s="755"/>
      <c r="J14" s="738"/>
      <c r="K14" s="741"/>
      <c r="M14" s="114"/>
    </row>
    <row r="15" spans="1:255" s="113" customFormat="1" ht="29.45" customHeight="1" thickBot="1">
      <c r="A15" s="131"/>
      <c r="B15" s="350" t="s">
        <v>810</v>
      </c>
      <c r="C15" s="351"/>
      <c r="D15" s="351"/>
      <c r="E15" s="352"/>
      <c r="F15" s="352"/>
      <c r="G15" s="352"/>
      <c r="H15" s="352"/>
      <c r="I15" s="352"/>
      <c r="J15" s="353"/>
      <c r="K15" s="354">
        <f>SUM(K16:K18)</f>
        <v>99274532</v>
      </c>
      <c r="L15" s="125"/>
      <c r="M15" s="126"/>
      <c r="N15" s="127"/>
      <c r="O15" s="125"/>
      <c r="P15" s="128"/>
      <c r="Q15" s="129"/>
      <c r="R15" s="129"/>
    </row>
    <row r="16" spans="1:255" s="132" customFormat="1" ht="30.75" customHeight="1">
      <c r="B16" s="355">
        <v>1</v>
      </c>
      <c r="C16" s="356" t="s">
        <v>82</v>
      </c>
      <c r="D16" s="357" t="s">
        <v>813</v>
      </c>
      <c r="E16" s="358"/>
      <c r="F16" s="358"/>
      <c r="G16" s="359" t="s">
        <v>799</v>
      </c>
      <c r="H16" s="360" t="s">
        <v>159</v>
      </c>
      <c r="I16" s="361">
        <v>13798.669135528606</v>
      </c>
      <c r="J16" s="362">
        <f>'700.1'!N110</f>
        <v>3221.9831711436905</v>
      </c>
      <c r="K16" s="363">
        <f t="shared" ref="K16:K18" si="0">ROUND(I16*J16,0)</f>
        <v>44459080</v>
      </c>
      <c r="L16" s="125"/>
      <c r="M16" s="126"/>
      <c r="N16" s="127"/>
      <c r="O16" s="125"/>
      <c r="P16" s="128"/>
      <c r="Q16" s="130"/>
      <c r="R16" s="130"/>
      <c r="S16" s="130"/>
      <c r="T16" s="130"/>
      <c r="U16" s="130"/>
      <c r="V16" s="130"/>
      <c r="W16" s="130"/>
      <c r="X16" s="130"/>
      <c r="Y16" s="130"/>
      <c r="Z16" s="130"/>
      <c r="AA16" s="130"/>
      <c r="AB16" s="130"/>
      <c r="AC16" s="130"/>
      <c r="AD16" s="130"/>
      <c r="AE16" s="130"/>
      <c r="AF16" s="130"/>
      <c r="AG16" s="130"/>
      <c r="AH16" s="130"/>
      <c r="AI16" s="130"/>
      <c r="AJ16" s="130"/>
      <c r="AK16" s="130"/>
      <c r="AL16" s="130"/>
      <c r="AM16" s="130"/>
      <c r="AN16" s="130"/>
      <c r="AO16" s="130"/>
      <c r="AP16" s="130"/>
      <c r="AQ16" s="130"/>
      <c r="AR16" s="130"/>
      <c r="AS16" s="130"/>
      <c r="AT16" s="130"/>
      <c r="AU16" s="130"/>
      <c r="AV16" s="130"/>
      <c r="AW16" s="130"/>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0"/>
      <c r="CT16" s="130"/>
      <c r="CU16" s="130"/>
      <c r="CV16" s="130"/>
      <c r="CW16" s="130"/>
      <c r="CX16" s="130"/>
      <c r="CY16" s="130"/>
      <c r="CZ16" s="130"/>
      <c r="DA16" s="130"/>
      <c r="DB16" s="130"/>
      <c r="DC16" s="130"/>
      <c r="DD16" s="130"/>
      <c r="DE16" s="130"/>
      <c r="DF16" s="130"/>
      <c r="DG16" s="130"/>
      <c r="DH16" s="130"/>
      <c r="DI16" s="130"/>
      <c r="DJ16" s="130"/>
      <c r="DK16" s="130"/>
      <c r="DL16" s="130"/>
      <c r="DM16" s="130"/>
      <c r="DN16" s="130"/>
      <c r="DO16" s="130"/>
      <c r="DP16" s="130"/>
      <c r="DQ16" s="130"/>
      <c r="DR16" s="130"/>
      <c r="DS16" s="130"/>
      <c r="DT16" s="130"/>
      <c r="DU16" s="130"/>
      <c r="DV16" s="130"/>
      <c r="DW16" s="130"/>
      <c r="DX16" s="130"/>
      <c r="DY16" s="130"/>
      <c r="DZ16" s="130"/>
      <c r="EA16" s="130"/>
      <c r="EB16" s="130"/>
      <c r="EC16" s="130"/>
      <c r="ED16" s="130"/>
      <c r="EE16" s="130"/>
      <c r="EF16" s="130"/>
      <c r="EG16" s="130"/>
      <c r="EH16" s="130"/>
      <c r="EI16" s="130"/>
      <c r="EJ16" s="130"/>
      <c r="EK16" s="130"/>
      <c r="EL16" s="130"/>
      <c r="EM16" s="130"/>
      <c r="EN16" s="130"/>
      <c r="EO16" s="130"/>
      <c r="EP16" s="130"/>
      <c r="EQ16" s="130"/>
      <c r="ER16" s="130"/>
      <c r="ES16" s="130"/>
      <c r="ET16" s="130"/>
      <c r="EU16" s="130"/>
      <c r="EV16" s="130"/>
      <c r="EW16" s="130"/>
      <c r="EX16" s="130"/>
      <c r="EY16" s="130"/>
      <c r="EZ16" s="130"/>
      <c r="FA16" s="130"/>
      <c r="FB16" s="130"/>
      <c r="FC16" s="130"/>
      <c r="FD16" s="130"/>
      <c r="FE16" s="130"/>
      <c r="FF16" s="130"/>
      <c r="FG16" s="130"/>
      <c r="FH16" s="130"/>
      <c r="FI16" s="130"/>
      <c r="FJ16" s="130"/>
      <c r="FK16" s="130"/>
      <c r="FL16" s="130"/>
      <c r="FM16" s="130"/>
      <c r="FN16" s="130"/>
      <c r="FO16" s="130"/>
      <c r="FP16" s="130"/>
      <c r="FQ16" s="130"/>
      <c r="FR16" s="130"/>
      <c r="FS16" s="130"/>
      <c r="FT16" s="130"/>
      <c r="FU16" s="130"/>
      <c r="FV16" s="130"/>
      <c r="FW16" s="130"/>
      <c r="FX16" s="130"/>
      <c r="FY16" s="130"/>
      <c r="FZ16" s="130"/>
      <c r="GA16" s="130"/>
      <c r="GB16" s="130"/>
      <c r="GC16" s="130"/>
      <c r="GD16" s="130"/>
      <c r="GE16" s="130"/>
      <c r="GF16" s="130"/>
      <c r="GG16" s="130"/>
      <c r="GH16" s="130"/>
      <c r="GI16" s="130"/>
      <c r="GJ16" s="130"/>
      <c r="GK16" s="130"/>
      <c r="GL16" s="130"/>
      <c r="GM16" s="130"/>
      <c r="GN16" s="130"/>
      <c r="GO16" s="130"/>
      <c r="GP16" s="130"/>
      <c r="GQ16" s="130"/>
      <c r="GR16" s="130"/>
      <c r="GS16" s="130"/>
      <c r="GT16" s="130"/>
      <c r="GU16" s="130"/>
      <c r="GV16" s="130"/>
      <c r="GW16" s="130"/>
      <c r="GX16" s="130"/>
      <c r="GY16" s="130"/>
      <c r="GZ16" s="130"/>
      <c r="HA16" s="130"/>
      <c r="HB16" s="130"/>
      <c r="HC16" s="130"/>
      <c r="HD16" s="130"/>
      <c r="HE16" s="130"/>
      <c r="HF16" s="130"/>
      <c r="HG16" s="130"/>
      <c r="HH16" s="130"/>
      <c r="HI16" s="130"/>
      <c r="HJ16" s="130"/>
      <c r="HK16" s="130"/>
      <c r="HL16" s="130"/>
      <c r="HM16" s="130"/>
      <c r="HN16" s="130"/>
      <c r="HO16" s="130"/>
      <c r="HP16" s="130"/>
      <c r="HQ16" s="130"/>
      <c r="HR16" s="130"/>
      <c r="HS16" s="130"/>
      <c r="HT16" s="130"/>
      <c r="HU16" s="130"/>
      <c r="HV16" s="130"/>
      <c r="HW16" s="130"/>
      <c r="HX16" s="130"/>
      <c r="HY16" s="130"/>
      <c r="HZ16" s="130"/>
      <c r="IA16" s="130"/>
      <c r="IB16" s="130"/>
      <c r="IC16" s="130"/>
      <c r="ID16" s="130"/>
      <c r="IE16" s="130"/>
      <c r="IF16" s="130"/>
      <c r="IG16" s="130"/>
      <c r="IH16" s="130"/>
      <c r="II16" s="130"/>
      <c r="IJ16" s="130"/>
      <c r="IK16" s="130"/>
      <c r="IL16" s="130"/>
      <c r="IM16" s="130"/>
      <c r="IN16" s="130"/>
      <c r="IO16" s="130"/>
      <c r="IP16" s="130"/>
      <c r="IQ16" s="130"/>
      <c r="IR16" s="130"/>
      <c r="IS16" s="130"/>
      <c r="IT16" s="130"/>
      <c r="IU16" s="130"/>
    </row>
    <row r="17" spans="1:255" s="132" customFormat="1" ht="30.75" customHeight="1">
      <c r="B17" s="355">
        <f>B16+1</f>
        <v>2</v>
      </c>
      <c r="C17" s="356">
        <v>700.3</v>
      </c>
      <c r="D17" s="357" t="s">
        <v>813</v>
      </c>
      <c r="E17" s="358"/>
      <c r="F17" s="358"/>
      <c r="G17" s="364" t="s">
        <v>812</v>
      </c>
      <c r="H17" s="365" t="s">
        <v>5</v>
      </c>
      <c r="I17" s="366">
        <v>780.76</v>
      </c>
      <c r="J17" s="367">
        <f>'700.3'!N110</f>
        <v>45351.508048643795</v>
      </c>
      <c r="K17" s="368">
        <f t="shared" ref="K17" si="1">ROUND(I17*J17,0)</f>
        <v>35408643</v>
      </c>
      <c r="L17" s="184"/>
      <c r="M17" s="185"/>
      <c r="N17" s="185"/>
      <c r="O17" s="185"/>
      <c r="P17" s="185"/>
      <c r="Q17" s="130"/>
      <c r="R17" s="130"/>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c r="AS17" s="130"/>
      <c r="AT17" s="130"/>
      <c r="AU17" s="130"/>
      <c r="AV17" s="130"/>
      <c r="AW17" s="130"/>
      <c r="AX17" s="130"/>
      <c r="AY17" s="130"/>
      <c r="AZ17" s="130"/>
      <c r="BA17" s="130"/>
      <c r="BB17" s="130"/>
      <c r="BC17" s="130"/>
      <c r="BD17" s="130"/>
      <c r="BE17" s="130"/>
      <c r="BF17" s="130"/>
      <c r="BG17" s="130"/>
      <c r="BH17" s="130"/>
      <c r="BI17" s="130"/>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0"/>
      <c r="CF17" s="130"/>
      <c r="CG17" s="130"/>
      <c r="CH17" s="130"/>
      <c r="CI17" s="130"/>
      <c r="CJ17" s="130"/>
      <c r="CK17" s="130"/>
      <c r="CL17" s="130"/>
      <c r="CM17" s="130"/>
      <c r="CN17" s="130"/>
      <c r="CO17" s="130"/>
      <c r="CP17" s="130"/>
      <c r="CQ17" s="130"/>
      <c r="CR17" s="130"/>
      <c r="CS17" s="130"/>
      <c r="CT17" s="130"/>
      <c r="CU17" s="130"/>
      <c r="CV17" s="130"/>
      <c r="CW17" s="130"/>
      <c r="CX17" s="130"/>
      <c r="CY17" s="130"/>
      <c r="CZ17" s="130"/>
      <c r="DA17" s="130"/>
      <c r="DB17" s="130"/>
      <c r="DC17" s="130"/>
      <c r="DD17" s="130"/>
      <c r="DE17" s="130"/>
      <c r="DF17" s="130"/>
      <c r="DG17" s="130"/>
      <c r="DH17" s="130"/>
      <c r="DI17" s="130"/>
      <c r="DJ17" s="130"/>
      <c r="DK17" s="130"/>
      <c r="DL17" s="130"/>
      <c r="DM17" s="130"/>
      <c r="DN17" s="130"/>
      <c r="DO17" s="130"/>
      <c r="DP17" s="130"/>
      <c r="DQ17" s="130"/>
      <c r="DR17" s="130"/>
      <c r="DS17" s="130"/>
      <c r="DT17" s="130"/>
      <c r="DU17" s="130"/>
      <c r="DV17" s="130"/>
      <c r="DW17" s="130"/>
      <c r="DX17" s="130"/>
      <c r="DY17" s="130"/>
      <c r="DZ17" s="130"/>
      <c r="EA17" s="130"/>
      <c r="EB17" s="130"/>
      <c r="EC17" s="130"/>
      <c r="ED17" s="130"/>
      <c r="EE17" s="130"/>
      <c r="EF17" s="130"/>
      <c r="EG17" s="130"/>
      <c r="EH17" s="130"/>
      <c r="EI17" s="130"/>
      <c r="EJ17" s="130"/>
      <c r="EK17" s="130"/>
      <c r="EL17" s="130"/>
      <c r="EM17" s="130"/>
      <c r="EN17" s="130"/>
      <c r="EO17" s="130"/>
      <c r="EP17" s="130"/>
      <c r="EQ17" s="130"/>
      <c r="ER17" s="130"/>
      <c r="ES17" s="130"/>
      <c r="ET17" s="130"/>
      <c r="EU17" s="130"/>
      <c r="EV17" s="130"/>
      <c r="EW17" s="130"/>
      <c r="EX17" s="130"/>
      <c r="EY17" s="130"/>
      <c r="EZ17" s="130"/>
      <c r="FA17" s="130"/>
      <c r="FB17" s="130"/>
      <c r="FC17" s="130"/>
      <c r="FD17" s="130"/>
      <c r="FE17" s="130"/>
      <c r="FF17" s="130"/>
      <c r="FG17" s="130"/>
      <c r="FH17" s="130"/>
      <c r="FI17" s="130"/>
      <c r="FJ17" s="130"/>
      <c r="FK17" s="130"/>
      <c r="FL17" s="130"/>
      <c r="FM17" s="130"/>
      <c r="FN17" s="130"/>
      <c r="FO17" s="130"/>
      <c r="FP17" s="130"/>
      <c r="FQ17" s="130"/>
      <c r="FR17" s="130"/>
      <c r="FS17" s="130"/>
      <c r="FT17" s="130"/>
      <c r="FU17" s="130"/>
      <c r="FV17" s="130"/>
      <c r="FW17" s="130"/>
      <c r="FX17" s="130"/>
      <c r="FY17" s="130"/>
      <c r="FZ17" s="130"/>
      <c r="GA17" s="130"/>
      <c r="GB17" s="130"/>
      <c r="GC17" s="130"/>
      <c r="GD17" s="130"/>
      <c r="GE17" s="130"/>
      <c r="GF17" s="130"/>
      <c r="GG17" s="130"/>
      <c r="GH17" s="130"/>
      <c r="GI17" s="130"/>
      <c r="GJ17" s="130"/>
      <c r="GK17" s="130"/>
      <c r="GL17" s="130"/>
      <c r="GM17" s="130"/>
      <c r="GN17" s="130"/>
      <c r="GO17" s="130"/>
      <c r="GP17" s="130"/>
      <c r="GQ17" s="130"/>
      <c r="GR17" s="130"/>
      <c r="GS17" s="130"/>
      <c r="GT17" s="130"/>
      <c r="GU17" s="130"/>
      <c r="GV17" s="130"/>
      <c r="GW17" s="130"/>
      <c r="GX17" s="130"/>
      <c r="GY17" s="130"/>
      <c r="GZ17" s="130"/>
      <c r="HA17" s="130"/>
      <c r="HB17" s="130"/>
      <c r="HC17" s="130"/>
      <c r="HD17" s="130"/>
      <c r="HE17" s="130"/>
      <c r="HF17" s="130"/>
      <c r="HG17" s="130"/>
      <c r="HH17" s="130"/>
      <c r="HI17" s="130"/>
      <c r="HJ17" s="130"/>
      <c r="HK17" s="130"/>
      <c r="HL17" s="130"/>
      <c r="HM17" s="130"/>
      <c r="HN17" s="130"/>
      <c r="HO17" s="130"/>
      <c r="HP17" s="130"/>
      <c r="HQ17" s="130"/>
      <c r="HR17" s="130"/>
      <c r="HS17" s="130"/>
      <c r="HT17" s="130"/>
      <c r="HU17" s="130"/>
      <c r="HV17" s="130"/>
      <c r="HW17" s="130"/>
      <c r="HX17" s="130"/>
      <c r="HY17" s="130"/>
      <c r="HZ17" s="130"/>
      <c r="IA17" s="130"/>
      <c r="IB17" s="130"/>
      <c r="IC17" s="130"/>
      <c r="ID17" s="130"/>
      <c r="IE17" s="130"/>
      <c r="IF17" s="130"/>
      <c r="IG17" s="130"/>
      <c r="IH17" s="130"/>
      <c r="II17" s="130"/>
      <c r="IJ17" s="130"/>
      <c r="IK17" s="130"/>
      <c r="IL17" s="130"/>
      <c r="IM17" s="130"/>
      <c r="IN17" s="130"/>
      <c r="IO17" s="130"/>
      <c r="IP17" s="130"/>
      <c r="IQ17" s="130"/>
      <c r="IR17" s="130"/>
      <c r="IS17" s="130"/>
      <c r="IT17" s="130"/>
      <c r="IU17" s="130"/>
    </row>
    <row r="18" spans="1:255" s="132" customFormat="1" ht="45.75" customHeight="1" thickBot="1">
      <c r="B18" s="355">
        <f>B17+1</f>
        <v>3</v>
      </c>
      <c r="C18" s="356" t="s">
        <v>13</v>
      </c>
      <c r="D18" s="357" t="s">
        <v>814</v>
      </c>
      <c r="E18" s="358"/>
      <c r="F18" s="358"/>
      <c r="G18" s="364" t="s">
        <v>800</v>
      </c>
      <c r="H18" s="365" t="s">
        <v>6</v>
      </c>
      <c r="I18" s="366">
        <v>20</v>
      </c>
      <c r="J18" s="367">
        <f>'710.1.1'!N110</f>
        <v>970340.43897378235</v>
      </c>
      <c r="K18" s="368">
        <f t="shared" si="0"/>
        <v>19406809</v>
      </c>
      <c r="L18" s="184"/>
      <c r="M18" s="185"/>
      <c r="N18" s="185"/>
      <c r="O18" s="185"/>
      <c r="P18" s="185"/>
      <c r="Q18" s="130"/>
      <c r="R18" s="130"/>
      <c r="S18" s="130"/>
      <c r="T18" s="130"/>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c r="AS18" s="130"/>
      <c r="AT18" s="130"/>
      <c r="AU18" s="130"/>
      <c r="AV18" s="130"/>
      <c r="AW18" s="130"/>
      <c r="AX18" s="130"/>
      <c r="AY18" s="130"/>
      <c r="AZ18" s="130"/>
      <c r="BA18" s="130"/>
      <c r="BB18" s="130"/>
      <c r="BC18" s="130"/>
      <c r="BD18" s="130"/>
      <c r="BE18" s="130"/>
      <c r="BF18" s="130"/>
      <c r="BG18" s="130"/>
      <c r="BH18" s="130"/>
      <c r="BI18" s="130"/>
      <c r="BJ18" s="130"/>
      <c r="BK18" s="130"/>
      <c r="BL18" s="130"/>
      <c r="BM18" s="130"/>
      <c r="BN18" s="130"/>
      <c r="BO18" s="130"/>
      <c r="BP18" s="130"/>
      <c r="BQ18" s="130"/>
      <c r="BR18" s="130"/>
      <c r="BS18" s="130"/>
      <c r="BT18" s="130"/>
      <c r="BU18" s="130"/>
      <c r="BV18" s="130"/>
      <c r="BW18" s="130"/>
      <c r="BX18" s="130"/>
      <c r="BY18" s="130"/>
      <c r="BZ18" s="130"/>
      <c r="CA18" s="130"/>
      <c r="CB18" s="130"/>
      <c r="CC18" s="130"/>
      <c r="CD18" s="130"/>
      <c r="CE18" s="130"/>
      <c r="CF18" s="130"/>
      <c r="CG18" s="130"/>
      <c r="CH18" s="130"/>
      <c r="CI18" s="130"/>
      <c r="CJ18" s="130"/>
      <c r="CK18" s="130"/>
      <c r="CL18" s="130"/>
      <c r="CM18" s="130"/>
      <c r="CN18" s="130"/>
      <c r="CO18" s="130"/>
      <c r="CP18" s="130"/>
      <c r="CQ18" s="130"/>
      <c r="CR18" s="130"/>
      <c r="CS18" s="130"/>
      <c r="CT18" s="130"/>
      <c r="CU18" s="130"/>
      <c r="CV18" s="130"/>
      <c r="CW18" s="130"/>
      <c r="CX18" s="130"/>
      <c r="CY18" s="130"/>
      <c r="CZ18" s="130"/>
      <c r="DA18" s="130"/>
      <c r="DB18" s="130"/>
      <c r="DC18" s="130"/>
      <c r="DD18" s="130"/>
      <c r="DE18" s="130"/>
      <c r="DF18" s="130"/>
      <c r="DG18" s="130"/>
      <c r="DH18" s="130"/>
      <c r="DI18" s="130"/>
      <c r="DJ18" s="130"/>
      <c r="DK18" s="130"/>
      <c r="DL18" s="130"/>
      <c r="DM18" s="130"/>
      <c r="DN18" s="130"/>
      <c r="DO18" s="130"/>
      <c r="DP18" s="130"/>
      <c r="DQ18" s="130"/>
      <c r="DR18" s="130"/>
      <c r="DS18" s="130"/>
      <c r="DT18" s="130"/>
      <c r="DU18" s="130"/>
      <c r="DV18" s="130"/>
      <c r="DW18" s="130"/>
      <c r="DX18" s="130"/>
      <c r="DY18" s="130"/>
      <c r="DZ18" s="130"/>
      <c r="EA18" s="130"/>
      <c r="EB18" s="130"/>
      <c r="EC18" s="130"/>
      <c r="ED18" s="130"/>
      <c r="EE18" s="130"/>
      <c r="EF18" s="130"/>
      <c r="EG18" s="130"/>
      <c r="EH18" s="130"/>
      <c r="EI18" s="130"/>
      <c r="EJ18" s="130"/>
      <c r="EK18" s="130"/>
      <c r="EL18" s="130"/>
      <c r="EM18" s="130"/>
      <c r="EN18" s="130"/>
      <c r="EO18" s="130"/>
      <c r="EP18" s="130"/>
      <c r="EQ18" s="130"/>
      <c r="ER18" s="130"/>
      <c r="ES18" s="130"/>
      <c r="ET18" s="130"/>
      <c r="EU18" s="130"/>
      <c r="EV18" s="130"/>
      <c r="EW18" s="130"/>
      <c r="EX18" s="130"/>
      <c r="EY18" s="130"/>
      <c r="EZ18" s="130"/>
      <c r="FA18" s="130"/>
      <c r="FB18" s="130"/>
      <c r="FC18" s="130"/>
      <c r="FD18" s="130"/>
      <c r="FE18" s="130"/>
      <c r="FF18" s="130"/>
      <c r="FG18" s="130"/>
      <c r="FH18" s="130"/>
      <c r="FI18" s="130"/>
      <c r="FJ18" s="130"/>
      <c r="FK18" s="130"/>
      <c r="FL18" s="130"/>
      <c r="FM18" s="130"/>
      <c r="FN18" s="130"/>
      <c r="FO18" s="130"/>
      <c r="FP18" s="130"/>
      <c r="FQ18" s="130"/>
      <c r="FR18" s="130"/>
      <c r="FS18" s="130"/>
      <c r="FT18" s="130"/>
      <c r="FU18" s="130"/>
      <c r="FV18" s="130"/>
      <c r="FW18" s="130"/>
      <c r="FX18" s="130"/>
      <c r="FY18" s="130"/>
      <c r="FZ18" s="130"/>
      <c r="GA18" s="130"/>
      <c r="GB18" s="130"/>
      <c r="GC18" s="130"/>
      <c r="GD18" s="130"/>
      <c r="GE18" s="130"/>
      <c r="GF18" s="130"/>
      <c r="GG18" s="130"/>
      <c r="GH18" s="130"/>
      <c r="GI18" s="130"/>
      <c r="GJ18" s="130"/>
      <c r="GK18" s="130"/>
      <c r="GL18" s="130"/>
      <c r="GM18" s="130"/>
      <c r="GN18" s="130"/>
      <c r="GO18" s="130"/>
      <c r="GP18" s="130"/>
      <c r="GQ18" s="130"/>
      <c r="GR18" s="130"/>
      <c r="GS18" s="130"/>
      <c r="GT18" s="130"/>
      <c r="GU18" s="130"/>
      <c r="GV18" s="130"/>
      <c r="GW18" s="130"/>
      <c r="GX18" s="130"/>
      <c r="GY18" s="130"/>
      <c r="GZ18" s="130"/>
      <c r="HA18" s="130"/>
      <c r="HB18" s="130"/>
      <c r="HC18" s="130"/>
      <c r="HD18" s="130"/>
      <c r="HE18" s="130"/>
      <c r="HF18" s="130"/>
      <c r="HG18" s="130"/>
      <c r="HH18" s="130"/>
      <c r="HI18" s="130"/>
      <c r="HJ18" s="130"/>
      <c r="HK18" s="130"/>
      <c r="HL18" s="130"/>
      <c r="HM18" s="130"/>
      <c r="HN18" s="130"/>
      <c r="HO18" s="130"/>
      <c r="HP18" s="130"/>
      <c r="HQ18" s="130"/>
      <c r="HR18" s="130"/>
      <c r="HS18" s="130"/>
      <c r="HT18" s="130"/>
      <c r="HU18" s="130"/>
      <c r="HV18" s="130"/>
      <c r="HW18" s="130"/>
      <c r="HX18" s="130"/>
      <c r="HY18" s="130"/>
      <c r="HZ18" s="130"/>
      <c r="IA18" s="130"/>
      <c r="IB18" s="130"/>
      <c r="IC18" s="130"/>
      <c r="ID18" s="130"/>
      <c r="IE18" s="130"/>
      <c r="IF18" s="130"/>
      <c r="IG18" s="130"/>
      <c r="IH18" s="130"/>
      <c r="II18" s="130"/>
      <c r="IJ18" s="130"/>
      <c r="IK18" s="130"/>
      <c r="IL18" s="130"/>
      <c r="IM18" s="130"/>
      <c r="IN18" s="130"/>
      <c r="IO18" s="130"/>
      <c r="IP18" s="130"/>
      <c r="IQ18" s="130"/>
      <c r="IR18" s="130"/>
      <c r="IS18" s="130"/>
      <c r="IT18" s="130"/>
      <c r="IU18" s="130"/>
    </row>
    <row r="19" spans="1:255" s="113" customFormat="1" ht="24" customHeight="1">
      <c r="A19" s="133"/>
      <c r="B19" s="369"/>
      <c r="C19" s="370"/>
      <c r="D19" s="370"/>
      <c r="E19" s="370"/>
      <c r="F19" s="370"/>
      <c r="G19" s="370"/>
      <c r="H19" s="370"/>
      <c r="I19" s="371" t="s">
        <v>809</v>
      </c>
      <c r="J19" s="372"/>
      <c r="K19" s="373">
        <f>SUM(K15:K18)/2</f>
        <v>99274532</v>
      </c>
      <c r="L19" s="134"/>
      <c r="M19" s="114"/>
      <c r="P19" s="129"/>
      <c r="R19" s="129"/>
    </row>
    <row r="20" spans="1:255" s="137" customFormat="1" ht="24" customHeight="1">
      <c r="A20" s="131"/>
      <c r="B20" s="730" t="s">
        <v>160</v>
      </c>
      <c r="C20" s="731"/>
      <c r="D20" s="731"/>
      <c r="E20" s="731"/>
      <c r="F20" s="731"/>
      <c r="G20" s="731"/>
      <c r="H20" s="731"/>
      <c r="I20" s="731"/>
      <c r="J20" s="731"/>
      <c r="K20" s="374">
        <f>+K19</f>
        <v>99274532</v>
      </c>
      <c r="M20" s="136"/>
    </row>
    <row r="21" spans="1:255" s="137" customFormat="1" ht="24" customHeight="1">
      <c r="A21" s="131"/>
      <c r="B21" s="730" t="s">
        <v>83</v>
      </c>
      <c r="C21" s="731"/>
      <c r="D21" s="731"/>
      <c r="E21" s="731"/>
      <c r="F21" s="731"/>
      <c r="G21" s="731"/>
      <c r="H21" s="731"/>
      <c r="I21" s="731"/>
      <c r="J21" s="731"/>
      <c r="K21" s="374">
        <f>ROUND((+K20/(1+K29)*K28*0.19),0)</f>
        <v>725468</v>
      </c>
      <c r="M21" s="136"/>
    </row>
    <row r="22" spans="1:255" s="137" customFormat="1" ht="24" customHeight="1">
      <c r="A22" s="131"/>
      <c r="B22" s="732" t="s">
        <v>23</v>
      </c>
      <c r="C22" s="733"/>
      <c r="D22" s="733"/>
      <c r="E22" s="733"/>
      <c r="F22" s="733"/>
      <c r="G22" s="733"/>
      <c r="H22" s="733"/>
      <c r="I22" s="733"/>
      <c r="J22" s="733"/>
      <c r="K22" s="375">
        <f>+K20+K21</f>
        <v>100000000</v>
      </c>
      <c r="L22" s="138"/>
      <c r="M22" s="136"/>
    </row>
    <row r="23" spans="1:255" s="131" customFormat="1" ht="24" customHeight="1" thickBot="1">
      <c r="B23" s="777" t="s">
        <v>161</v>
      </c>
      <c r="C23" s="778"/>
      <c r="D23" s="778"/>
      <c r="E23" s="778"/>
      <c r="F23" s="778"/>
      <c r="G23" s="778"/>
      <c r="H23" s="778"/>
      <c r="I23" s="778"/>
      <c r="J23" s="778"/>
      <c r="K23" s="376">
        <f>+K22</f>
        <v>100000000</v>
      </c>
      <c r="L23" s="143"/>
      <c r="N23" s="144"/>
      <c r="O23" s="144"/>
    </row>
    <row r="24" spans="1:255" s="131" customFormat="1" ht="24.75" customHeight="1" thickBot="1">
      <c r="B24" s="779" t="s">
        <v>162</v>
      </c>
      <c r="C24" s="780"/>
      <c r="D24" s="780"/>
      <c r="E24" s="780"/>
      <c r="F24" s="781"/>
      <c r="G24" s="782" t="s">
        <v>821</v>
      </c>
      <c r="H24" s="780"/>
      <c r="I24" s="780"/>
      <c r="J24" s="780"/>
      <c r="K24" s="783"/>
      <c r="L24" s="177"/>
      <c r="M24" s="178"/>
    </row>
    <row r="25" spans="1:255" s="131" customFormat="1" ht="42.75" customHeight="1">
      <c r="B25" s="764" t="s">
        <v>818</v>
      </c>
      <c r="C25" s="765"/>
      <c r="D25" s="765"/>
      <c r="E25" s="765"/>
      <c r="F25" s="765"/>
      <c r="G25" s="765"/>
      <c r="H25" s="766" t="s">
        <v>3</v>
      </c>
      <c r="I25" s="767"/>
      <c r="J25" s="768"/>
      <c r="K25" s="139" t="s">
        <v>24</v>
      </c>
      <c r="L25" s="140"/>
      <c r="M25" s="136"/>
    </row>
    <row r="26" spans="1:255" s="131" customFormat="1" ht="22.5" customHeight="1">
      <c r="B26" s="756" t="s">
        <v>163</v>
      </c>
      <c r="C26" s="757"/>
      <c r="D26" s="757"/>
      <c r="E26" s="757"/>
      <c r="F26" s="757"/>
      <c r="G26" s="757"/>
      <c r="H26" s="769" t="s">
        <v>1</v>
      </c>
      <c r="I26" s="770"/>
      <c r="J26" s="141" t="s">
        <v>0</v>
      </c>
      <c r="K26" s="142">
        <v>0.2</v>
      </c>
      <c r="M26" s="136"/>
    </row>
    <row r="27" spans="1:255" s="131" customFormat="1" ht="21" customHeight="1">
      <c r="B27" s="756" t="s">
        <v>84</v>
      </c>
      <c r="C27" s="757"/>
      <c r="D27" s="757"/>
      <c r="E27" s="757"/>
      <c r="F27" s="757"/>
      <c r="G27" s="757"/>
      <c r="H27" s="771" t="s">
        <v>25</v>
      </c>
      <c r="I27" s="772"/>
      <c r="J27" s="141" t="s">
        <v>26</v>
      </c>
      <c r="K27" s="142">
        <v>0.05</v>
      </c>
      <c r="L27" s="135"/>
      <c r="M27" s="136"/>
    </row>
    <row r="28" spans="1:255" s="131" customFormat="1" ht="31.5" customHeight="1">
      <c r="B28" s="775" t="s">
        <v>164</v>
      </c>
      <c r="C28" s="776"/>
      <c r="D28" s="776"/>
      <c r="E28" s="776"/>
      <c r="F28" s="776"/>
      <c r="G28" s="776"/>
      <c r="H28" s="769" t="s">
        <v>2</v>
      </c>
      <c r="I28" s="770"/>
      <c r="J28" s="141" t="s">
        <v>27</v>
      </c>
      <c r="K28" s="142">
        <v>0.05</v>
      </c>
      <c r="M28" s="136"/>
    </row>
    <row r="29" spans="1:255" s="131" customFormat="1" ht="37.5" customHeight="1">
      <c r="B29" s="773" t="s">
        <v>819</v>
      </c>
      <c r="C29" s="774"/>
      <c r="D29" s="774"/>
      <c r="E29" s="774"/>
      <c r="F29" s="774"/>
      <c r="G29" s="774"/>
      <c r="H29" s="769" t="s">
        <v>28</v>
      </c>
      <c r="I29" s="770"/>
      <c r="J29" s="141" t="s">
        <v>29</v>
      </c>
      <c r="K29" s="142">
        <f>SUM(K26:K28)</f>
        <v>0.3</v>
      </c>
      <c r="M29" s="136"/>
    </row>
    <row r="30" spans="1:255" s="131" customFormat="1" ht="30" customHeight="1">
      <c r="B30" s="756" t="s">
        <v>165</v>
      </c>
      <c r="C30" s="757"/>
      <c r="D30" s="757"/>
      <c r="E30" s="757"/>
      <c r="F30" s="757"/>
      <c r="G30" s="757"/>
      <c r="H30" s="758"/>
      <c r="I30" s="758"/>
      <c r="J30" s="758"/>
      <c r="K30" s="759"/>
      <c r="M30" s="136"/>
    </row>
    <row r="31" spans="1:255" s="131" customFormat="1" ht="17.25" customHeight="1" thickBot="1">
      <c r="B31" s="762" t="s">
        <v>166</v>
      </c>
      <c r="C31" s="763"/>
      <c r="D31" s="763"/>
      <c r="E31" s="763"/>
      <c r="F31" s="763"/>
      <c r="G31" s="763"/>
      <c r="H31" s="760"/>
      <c r="I31" s="760"/>
      <c r="J31" s="760"/>
      <c r="K31" s="761"/>
      <c r="M31" s="136"/>
    </row>
    <row r="39" spans="3:9">
      <c r="C39" s="349" t="s">
        <v>816</v>
      </c>
      <c r="D39" s="349"/>
      <c r="H39" s="349" t="s">
        <v>815</v>
      </c>
      <c r="I39" s="349"/>
    </row>
  </sheetData>
  <mergeCells count="36">
    <mergeCell ref="B23:J23"/>
    <mergeCell ref="B24:F24"/>
    <mergeCell ref="G24:K24"/>
    <mergeCell ref="B30:G30"/>
    <mergeCell ref="H30:K31"/>
    <mergeCell ref="B31:G31"/>
    <mergeCell ref="B25:G25"/>
    <mergeCell ref="H25:J25"/>
    <mergeCell ref="B26:G26"/>
    <mergeCell ref="H26:I26"/>
    <mergeCell ref="B27:G27"/>
    <mergeCell ref="H27:I27"/>
    <mergeCell ref="B29:G29"/>
    <mergeCell ref="H29:I29"/>
    <mergeCell ref="B28:G28"/>
    <mergeCell ref="H28:I28"/>
    <mergeCell ref="B20:J20"/>
    <mergeCell ref="B21:J21"/>
    <mergeCell ref="B22:J22"/>
    <mergeCell ref="B9:K9"/>
    <mergeCell ref="J12:J14"/>
    <mergeCell ref="K12:K14"/>
    <mergeCell ref="D13:D14"/>
    <mergeCell ref="E13:E14"/>
    <mergeCell ref="B12:B14"/>
    <mergeCell ref="C12:C14"/>
    <mergeCell ref="D12:E12"/>
    <mergeCell ref="G12:G14"/>
    <mergeCell ref="H12:H14"/>
    <mergeCell ref="I12:I14"/>
    <mergeCell ref="E4:J4"/>
    <mergeCell ref="E3:J3"/>
    <mergeCell ref="E2:J2"/>
    <mergeCell ref="E8:J8"/>
    <mergeCell ref="E7:J7"/>
    <mergeCell ref="E6:J6"/>
  </mergeCells>
  <phoneticPr fontId="29" type="noConversion"/>
  <printOptions horizontalCentered="1"/>
  <pageMargins left="0.15748031496062992" right="0.19685039370078741" top="0.94488188976377963" bottom="0.11811023622047245" header="0.31496062992125984" footer="0.31496062992125984"/>
  <pageSetup paperSize="9" scale="41" orientation="portrait" horizontalDpi="300" verticalDpi="300" r:id="rId1"/>
  <colBreaks count="1" manualBreakCount="1">
    <brk id="11" max="1048575" man="1"/>
  </colBreaks>
  <ignoredErrors>
    <ignoredError sqref="C18 C16" numberStoredAsText="1"/>
    <ignoredError sqref="K15"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1"/>
  <sheetViews>
    <sheetView workbookViewId="0">
      <selection activeCell="G46" sqref="G46"/>
    </sheetView>
  </sheetViews>
  <sheetFormatPr baseColWidth="10" defaultColWidth="11.42578125" defaultRowHeight="12.75"/>
  <sheetData>
    <row r="1" spans="1:8">
      <c r="A1" s="1" t="s">
        <v>37</v>
      </c>
      <c r="B1" s="2"/>
      <c r="C1" s="3"/>
      <c r="D1" s="4"/>
      <c r="E1" s="5"/>
      <c r="F1" s="4"/>
      <c r="G1" s="4"/>
      <c r="H1" s="6"/>
    </row>
    <row r="2" spans="1:8">
      <c r="A2" s="7" t="s">
        <v>7</v>
      </c>
      <c r="B2" s="8"/>
      <c r="C2" s="9"/>
      <c r="D2" s="10"/>
      <c r="E2" s="11" t="s">
        <v>38</v>
      </c>
      <c r="F2" s="10"/>
      <c r="G2" s="10"/>
      <c r="H2" s="12"/>
    </row>
    <row r="3" spans="1:8" ht="13.5" thickBot="1">
      <c r="A3" s="13" t="s">
        <v>100</v>
      </c>
      <c r="B3" s="14"/>
      <c r="C3" s="15"/>
      <c r="D3" s="16"/>
      <c r="E3" s="17"/>
      <c r="F3" s="17"/>
      <c r="G3" s="17"/>
      <c r="H3" s="18"/>
    </row>
    <row r="4" spans="1:8">
      <c r="A4" s="19"/>
      <c r="B4" s="20"/>
      <c r="C4" s="20"/>
      <c r="D4" s="20"/>
      <c r="E4" s="20"/>
      <c r="F4" s="20"/>
      <c r="G4" s="20"/>
      <c r="H4" s="20"/>
    </row>
    <row r="5" spans="1:8">
      <c r="A5" s="19" t="s">
        <v>39</v>
      </c>
      <c r="B5" s="19" t="s">
        <v>151</v>
      </c>
      <c r="C5" s="20"/>
      <c r="E5" s="21"/>
      <c r="G5" s="21" t="s">
        <v>40</v>
      </c>
      <c r="H5" s="20"/>
    </row>
    <row r="6" spans="1:8">
      <c r="A6" s="19" t="s">
        <v>41</v>
      </c>
      <c r="B6" s="21"/>
      <c r="C6" s="20"/>
      <c r="D6" s="21"/>
      <c r="E6" s="21"/>
      <c r="F6" s="21"/>
      <c r="G6" s="21" t="s">
        <v>42</v>
      </c>
      <c r="H6" s="20"/>
    </row>
    <row r="7" spans="1:8">
      <c r="A7" s="21"/>
      <c r="B7" s="21"/>
      <c r="C7" s="20"/>
      <c r="D7" s="21"/>
      <c r="E7" s="21"/>
      <c r="F7" s="21"/>
      <c r="G7" s="21"/>
      <c r="H7" s="20"/>
    </row>
    <row r="8" spans="1:8" ht="13.5" thickBot="1">
      <c r="A8" s="22" t="s">
        <v>43</v>
      </c>
      <c r="B8" s="22"/>
      <c r="C8" s="20"/>
      <c r="D8" s="20"/>
      <c r="E8" s="20"/>
      <c r="F8" s="20"/>
      <c r="G8" s="20"/>
      <c r="H8" s="20"/>
    </row>
    <row r="9" spans="1:8">
      <c r="A9" s="23" t="s">
        <v>44</v>
      </c>
      <c r="B9" s="24"/>
      <c r="C9" s="25"/>
      <c r="D9" s="25" t="s">
        <v>45</v>
      </c>
      <c r="E9" s="26" t="s">
        <v>46</v>
      </c>
      <c r="F9" s="25" t="s">
        <v>47</v>
      </c>
      <c r="G9" s="24" t="s">
        <v>48</v>
      </c>
      <c r="H9" s="27"/>
    </row>
    <row r="10" spans="1:8">
      <c r="A10" s="28" t="s">
        <v>142</v>
      </c>
      <c r="B10" s="29"/>
      <c r="C10" s="30"/>
      <c r="D10" s="31"/>
      <c r="E10" s="32">
        <v>70000</v>
      </c>
      <c r="F10" s="32">
        <v>3</v>
      </c>
      <c r="G10" s="33">
        <f>+E10/F10</f>
        <v>23333.333333333332</v>
      </c>
      <c r="H10" s="34"/>
    </row>
    <row r="11" spans="1:8">
      <c r="A11" s="784" t="s">
        <v>143</v>
      </c>
      <c r="B11" s="785"/>
      <c r="C11" s="786"/>
      <c r="D11" s="31"/>
      <c r="E11" s="35">
        <v>20000</v>
      </c>
      <c r="F11" s="32">
        <f>+F10</f>
        <v>3</v>
      </c>
      <c r="G11" s="33">
        <f>+E11/F11</f>
        <v>6666.666666666667</v>
      </c>
      <c r="H11" s="34"/>
    </row>
    <row r="12" spans="1:8">
      <c r="A12" s="784" t="s">
        <v>144</v>
      </c>
      <c r="B12" s="785"/>
      <c r="C12" s="786"/>
      <c r="D12" s="36"/>
      <c r="E12" s="35">
        <v>145000</v>
      </c>
      <c r="F12" s="32">
        <v>15</v>
      </c>
      <c r="G12" s="33">
        <f>+E12/F12</f>
        <v>9666.6666666666661</v>
      </c>
      <c r="H12" s="34"/>
    </row>
    <row r="13" spans="1:8">
      <c r="A13" s="28" t="s">
        <v>49</v>
      </c>
      <c r="B13" s="29"/>
      <c r="C13" s="30"/>
      <c r="D13" s="36"/>
      <c r="E13" s="37"/>
      <c r="F13" s="32"/>
      <c r="G13" s="33">
        <f>+H41*0.1</f>
        <v>693.75</v>
      </c>
      <c r="H13" s="34"/>
    </row>
    <row r="14" spans="1:8">
      <c r="A14" s="28"/>
      <c r="B14" s="29"/>
      <c r="C14" s="30"/>
      <c r="D14" s="31"/>
      <c r="E14" s="37"/>
      <c r="F14" s="32"/>
      <c r="G14" s="33"/>
      <c r="H14" s="34"/>
    </row>
    <row r="15" spans="1:8">
      <c r="A15" s="28"/>
      <c r="B15" s="29"/>
      <c r="C15" s="30"/>
      <c r="D15" s="36"/>
      <c r="E15" s="38"/>
      <c r="F15" s="32"/>
      <c r="G15" s="33"/>
      <c r="H15" s="34"/>
    </row>
    <row r="16" spans="1:8" ht="13.5" thickBot="1">
      <c r="A16" s="39"/>
      <c r="B16" s="40"/>
      <c r="C16" s="41"/>
      <c r="D16" s="42"/>
      <c r="E16" s="43"/>
      <c r="F16" s="44"/>
      <c r="G16" s="45"/>
      <c r="H16" s="46"/>
    </row>
    <row r="17" spans="1:8" ht="13.5" thickBot="1">
      <c r="A17" s="20"/>
      <c r="B17" s="20"/>
      <c r="C17" s="20"/>
      <c r="D17" s="20"/>
      <c r="E17" s="20"/>
      <c r="F17" s="20"/>
      <c r="G17" s="47" t="s">
        <v>50</v>
      </c>
      <c r="H17" s="48">
        <f>SUM(G10:G16)</f>
        <v>40360.416666666664</v>
      </c>
    </row>
    <row r="18" spans="1:8" ht="13.5" thickBot="1">
      <c r="A18" s="22" t="s">
        <v>51</v>
      </c>
      <c r="B18" s="22"/>
      <c r="C18" s="20"/>
      <c r="D18" s="20"/>
      <c r="E18" s="20"/>
      <c r="F18" s="20"/>
      <c r="G18" s="20"/>
      <c r="H18" s="20"/>
    </row>
    <row r="19" spans="1:8">
      <c r="A19" s="49" t="s">
        <v>44</v>
      </c>
      <c r="B19" s="50"/>
      <c r="C19" s="51"/>
      <c r="D19" s="25" t="s">
        <v>52</v>
      </c>
      <c r="E19" s="25" t="s">
        <v>53</v>
      </c>
      <c r="F19" s="25" t="s">
        <v>54</v>
      </c>
      <c r="G19" s="24" t="s">
        <v>48</v>
      </c>
      <c r="H19" s="27"/>
    </row>
    <row r="20" spans="1:8">
      <c r="A20" s="52"/>
      <c r="B20" s="53"/>
      <c r="C20" s="54"/>
      <c r="D20" s="31"/>
      <c r="E20" s="37"/>
      <c r="F20" s="55"/>
      <c r="G20" s="33"/>
      <c r="H20" s="34"/>
    </row>
    <row r="21" spans="1:8">
      <c r="A21" s="52"/>
      <c r="B21" s="53"/>
      <c r="C21" s="54"/>
      <c r="D21" s="31"/>
      <c r="E21" s="37"/>
      <c r="F21" s="55"/>
      <c r="G21" s="33"/>
      <c r="H21" s="34"/>
    </row>
    <row r="22" spans="1:8">
      <c r="A22" s="52"/>
      <c r="B22" s="53"/>
      <c r="C22" s="54"/>
      <c r="D22" s="31"/>
      <c r="E22" s="37"/>
      <c r="F22" s="55"/>
      <c r="G22" s="33"/>
      <c r="H22" s="34"/>
    </row>
    <row r="23" spans="1:8">
      <c r="A23" s="52"/>
      <c r="B23" s="53"/>
      <c r="C23" s="54"/>
      <c r="D23" s="31"/>
      <c r="E23" s="37"/>
      <c r="F23" s="55"/>
      <c r="G23" s="33"/>
      <c r="H23" s="34"/>
    </row>
    <row r="24" spans="1:8" ht="13.5" thickBot="1">
      <c r="A24" s="56"/>
      <c r="B24" s="57"/>
      <c r="C24" s="58"/>
      <c r="D24" s="42"/>
      <c r="E24" s="43"/>
      <c r="F24" s="44"/>
      <c r="G24" s="45"/>
      <c r="H24" s="46"/>
    </row>
    <row r="25" spans="1:8" ht="13.5" thickBot="1">
      <c r="A25" s="20"/>
      <c r="B25" s="20"/>
      <c r="C25" s="20"/>
      <c r="D25" s="20"/>
      <c r="E25" s="20"/>
      <c r="F25" s="20"/>
      <c r="G25" s="47" t="s">
        <v>50</v>
      </c>
      <c r="H25" s="48">
        <f>SUM(G20:G24)</f>
        <v>0</v>
      </c>
    </row>
    <row r="26" spans="1:8" ht="13.5" thickBot="1">
      <c r="A26" s="22" t="s">
        <v>55</v>
      </c>
      <c r="B26" s="22"/>
      <c r="C26" s="20"/>
      <c r="D26" s="20"/>
      <c r="E26" s="20"/>
      <c r="F26" s="20"/>
      <c r="G26" s="20"/>
      <c r="H26" s="20"/>
    </row>
    <row r="27" spans="1:8">
      <c r="A27" s="59" t="s">
        <v>56</v>
      </c>
      <c r="B27" s="25"/>
      <c r="C27" s="25" t="s">
        <v>57</v>
      </c>
      <c r="D27" s="25" t="s">
        <v>58</v>
      </c>
      <c r="E27" s="25" t="s">
        <v>59</v>
      </c>
      <c r="F27" s="25" t="s">
        <v>60</v>
      </c>
      <c r="G27" s="60" t="s">
        <v>48</v>
      </c>
      <c r="H27" s="27"/>
    </row>
    <row r="28" spans="1:8">
      <c r="A28" s="61" t="s">
        <v>61</v>
      </c>
      <c r="B28" s="54"/>
      <c r="C28" s="20">
        <v>1.25</v>
      </c>
      <c r="D28" s="62">
        <v>5</v>
      </c>
      <c r="E28" s="62">
        <f>+D28*C28</f>
        <v>6.25</v>
      </c>
      <c r="F28" s="63">
        <v>1250</v>
      </c>
      <c r="G28" s="32">
        <f>+F28*E28</f>
        <v>7812.5</v>
      </c>
      <c r="H28" s="34"/>
    </row>
    <row r="29" spans="1:8">
      <c r="A29" s="61"/>
      <c r="B29" s="54"/>
      <c r="C29" s="64"/>
      <c r="D29" s="31"/>
      <c r="E29" s="65"/>
      <c r="F29" s="32"/>
      <c r="G29" s="32"/>
      <c r="H29" s="34"/>
    </row>
    <row r="30" spans="1:8">
      <c r="A30" s="61"/>
      <c r="B30" s="54"/>
      <c r="C30" s="64"/>
      <c r="D30" s="31"/>
      <c r="E30" s="65"/>
      <c r="F30" s="32"/>
      <c r="G30" s="32"/>
      <c r="H30" s="34"/>
    </row>
    <row r="31" spans="1:8" ht="13.5" thickBot="1">
      <c r="A31" s="66"/>
      <c r="B31" s="58"/>
      <c r="C31" s="67"/>
      <c r="D31" s="67"/>
      <c r="E31" s="67"/>
      <c r="F31" s="67"/>
      <c r="G31" s="68"/>
      <c r="H31" s="34"/>
    </row>
    <row r="32" spans="1:8" ht="13.5" thickBot="1">
      <c r="A32" s="20"/>
      <c r="B32" s="20"/>
      <c r="C32" s="20"/>
      <c r="D32" s="20"/>
      <c r="E32" s="20"/>
      <c r="F32" s="20"/>
      <c r="G32" s="47" t="s">
        <v>50</v>
      </c>
      <c r="H32" s="48">
        <f>SUM(G28:G31)</f>
        <v>7812.5</v>
      </c>
    </row>
    <row r="33" spans="1:8" ht="13.5" thickBot="1">
      <c r="A33" s="22" t="s">
        <v>62</v>
      </c>
      <c r="B33" s="22"/>
      <c r="C33" s="20"/>
      <c r="D33" s="20"/>
      <c r="E33" s="20"/>
      <c r="F33" s="20"/>
      <c r="G33" s="20"/>
      <c r="H33" s="20"/>
    </row>
    <row r="34" spans="1:8">
      <c r="A34" s="69" t="s">
        <v>63</v>
      </c>
      <c r="B34" s="25"/>
      <c r="C34" s="25" t="s">
        <v>64</v>
      </c>
      <c r="D34" s="25" t="s">
        <v>65</v>
      </c>
      <c r="E34" s="26" t="s">
        <v>66</v>
      </c>
      <c r="F34" s="70" t="s">
        <v>47</v>
      </c>
      <c r="G34" s="24" t="s">
        <v>48</v>
      </c>
      <c r="H34" s="27"/>
    </row>
    <row r="35" spans="1:8">
      <c r="A35" s="61" t="s">
        <v>67</v>
      </c>
      <c r="B35" s="54"/>
      <c r="C35" s="71">
        <v>90000</v>
      </c>
      <c r="D35" s="72">
        <v>1.85</v>
      </c>
      <c r="E35" s="65">
        <f>+C35*D35</f>
        <v>166500</v>
      </c>
      <c r="F35" s="32">
        <f>+F10*8</f>
        <v>24</v>
      </c>
      <c r="G35" s="73">
        <f>+E35/F35</f>
        <v>6937.5</v>
      </c>
      <c r="H35" s="34"/>
    </row>
    <row r="36" spans="1:8">
      <c r="A36" s="61"/>
      <c r="B36" s="54"/>
      <c r="C36" s="71"/>
      <c r="D36" s="72"/>
      <c r="E36" s="65"/>
      <c r="F36" s="32"/>
      <c r="G36" s="73"/>
      <c r="H36" s="34"/>
    </row>
    <row r="37" spans="1:8">
      <c r="A37" s="61"/>
      <c r="B37" s="54"/>
      <c r="C37" s="71"/>
      <c r="D37" s="72"/>
      <c r="E37" s="37"/>
      <c r="F37" s="32"/>
      <c r="G37" s="33"/>
      <c r="H37" s="34"/>
    </row>
    <row r="38" spans="1:8">
      <c r="A38" s="61"/>
      <c r="B38" s="54"/>
      <c r="C38" s="37"/>
      <c r="D38" s="31"/>
      <c r="E38" s="37"/>
      <c r="F38" s="32"/>
      <c r="G38" s="33"/>
      <c r="H38" s="34"/>
    </row>
    <row r="39" spans="1:8">
      <c r="A39" s="61"/>
      <c r="B39" s="54"/>
      <c r="C39" s="37"/>
      <c r="D39" s="31"/>
      <c r="E39" s="37"/>
      <c r="F39" s="32"/>
      <c r="G39" s="33"/>
      <c r="H39" s="34"/>
    </row>
    <row r="40" spans="1:8" ht="13.5" thickBot="1">
      <c r="A40" s="66"/>
      <c r="B40" s="58"/>
      <c r="C40" s="58"/>
      <c r="D40" s="58"/>
      <c r="E40" s="58"/>
      <c r="F40" s="58"/>
      <c r="G40" s="57"/>
      <c r="H40" s="46"/>
    </row>
    <row r="41" spans="1:8" ht="13.5" thickBot="1">
      <c r="A41" s="20"/>
      <c r="B41" s="20"/>
      <c r="C41" s="20"/>
      <c r="D41" s="20"/>
      <c r="E41" s="20"/>
      <c r="F41" s="20"/>
      <c r="G41" s="47" t="s">
        <v>50</v>
      </c>
      <c r="H41" s="48">
        <f>SUM(G35:G40)</f>
        <v>6937.5</v>
      </c>
    </row>
    <row r="42" spans="1:8" ht="13.5" thickBot="1">
      <c r="A42" s="20"/>
      <c r="B42" s="20"/>
      <c r="C42" s="20"/>
      <c r="D42" s="20"/>
      <c r="E42" s="20"/>
      <c r="F42" s="20"/>
      <c r="G42" s="74"/>
      <c r="H42" s="20"/>
    </row>
    <row r="43" spans="1:8" ht="13.5" thickBot="1">
      <c r="A43" s="20"/>
      <c r="B43" s="20"/>
      <c r="C43" s="20"/>
      <c r="D43" s="20"/>
      <c r="E43" s="75" t="s">
        <v>68</v>
      </c>
      <c r="F43" s="76"/>
      <c r="G43" s="76"/>
      <c r="H43" s="48">
        <f>H17+H25+H32+H41</f>
        <v>55110.416666666664</v>
      </c>
    </row>
    <row r="44" spans="1:8" ht="13.5" thickBot="1">
      <c r="A44" s="22" t="s">
        <v>69</v>
      </c>
      <c r="B44" s="22"/>
      <c r="C44" s="20"/>
      <c r="D44" s="20"/>
      <c r="E44" s="20"/>
      <c r="F44" s="20"/>
      <c r="G44" s="20"/>
      <c r="H44" s="20"/>
    </row>
    <row r="45" spans="1:8">
      <c r="A45" s="77" t="s">
        <v>44</v>
      </c>
      <c r="B45" s="78"/>
      <c r="C45" s="78"/>
      <c r="D45" s="78"/>
      <c r="E45" s="79"/>
      <c r="F45" s="80" t="s">
        <v>70</v>
      </c>
      <c r="G45" s="50" t="s">
        <v>71</v>
      </c>
      <c r="H45" s="27"/>
    </row>
    <row r="46" spans="1:8">
      <c r="A46" s="52" t="s">
        <v>1</v>
      </c>
      <c r="B46" s="53"/>
      <c r="C46" s="53"/>
      <c r="D46" s="53"/>
      <c r="E46" s="54"/>
      <c r="F46" s="81">
        <v>0.2</v>
      </c>
      <c r="G46" s="82">
        <f>+F46*H43</f>
        <v>11022.083333333334</v>
      </c>
      <c r="H46" s="83"/>
    </row>
    <row r="47" spans="1:8">
      <c r="A47" s="52" t="s">
        <v>72</v>
      </c>
      <c r="B47" s="53"/>
      <c r="C47" s="53"/>
      <c r="D47" s="53"/>
      <c r="E47" s="54"/>
      <c r="F47" s="81">
        <v>0.05</v>
      </c>
      <c r="G47" s="82">
        <f>+F47*H43</f>
        <v>2755.5208333333335</v>
      </c>
      <c r="H47" s="83"/>
    </row>
    <row r="48" spans="1:8" ht="13.5" thickBot="1">
      <c r="A48" s="56" t="s">
        <v>2</v>
      </c>
      <c r="B48" s="57"/>
      <c r="C48" s="57"/>
      <c r="D48" s="57"/>
      <c r="E48" s="58"/>
      <c r="F48" s="84">
        <v>0.05</v>
      </c>
      <c r="G48" s="85">
        <f>+F48*H43</f>
        <v>2755.5208333333335</v>
      </c>
      <c r="H48" s="46"/>
    </row>
    <row r="49" spans="1:8" ht="13.5" thickBot="1">
      <c r="A49" s="20"/>
      <c r="B49" s="20"/>
      <c r="C49" s="20"/>
      <c r="D49" s="20"/>
      <c r="E49" s="20"/>
      <c r="F49" s="20"/>
      <c r="G49" s="47" t="s">
        <v>50</v>
      </c>
      <c r="H49" s="86">
        <f>SUM(G46:G48)</f>
        <v>16533.125</v>
      </c>
    </row>
    <row r="50" spans="1:8" ht="13.5" thickBot="1">
      <c r="A50" s="20"/>
      <c r="B50" s="20"/>
      <c r="C50" s="20"/>
      <c r="D50" s="20"/>
      <c r="E50" s="20"/>
      <c r="F50" s="20"/>
      <c r="G50" s="20"/>
      <c r="H50" s="20"/>
    </row>
    <row r="51" spans="1:8" ht="13.5" thickBot="1">
      <c r="C51" s="20"/>
      <c r="D51" s="75" t="s">
        <v>73</v>
      </c>
      <c r="E51" s="76"/>
      <c r="F51" s="76"/>
      <c r="G51" s="76"/>
      <c r="H51" s="48">
        <f>ROUND((H43+H49),0)</f>
        <v>71644</v>
      </c>
    </row>
  </sheetData>
  <mergeCells count="2">
    <mergeCell ref="A11:C11"/>
    <mergeCell ref="A12:C1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50"/>
  <sheetViews>
    <sheetView topLeftCell="A13" workbookViewId="0">
      <selection activeCell="G29" sqref="G29"/>
    </sheetView>
  </sheetViews>
  <sheetFormatPr baseColWidth="10" defaultColWidth="11.42578125" defaultRowHeight="12.75"/>
  <sheetData>
    <row r="1" spans="1:8">
      <c r="A1" s="87" t="s">
        <v>37</v>
      </c>
      <c r="B1" s="88"/>
      <c r="C1" s="89"/>
      <c r="D1" s="90"/>
      <c r="E1" s="91"/>
      <c r="F1" s="90"/>
      <c r="G1" s="90"/>
      <c r="H1" s="92"/>
    </row>
    <row r="2" spans="1:8">
      <c r="A2" s="93" t="s">
        <v>7</v>
      </c>
      <c r="B2" s="75"/>
      <c r="C2" s="94"/>
      <c r="D2" s="20"/>
      <c r="E2" s="22" t="s">
        <v>38</v>
      </c>
      <c r="F2" s="20"/>
      <c r="G2" s="20"/>
      <c r="H2" s="95"/>
    </row>
    <row r="3" spans="1:8" ht="13.5" thickBot="1">
      <c r="A3" s="13" t="s">
        <v>100</v>
      </c>
      <c r="B3" s="14"/>
      <c r="C3" s="96"/>
      <c r="D3" s="97"/>
      <c r="E3" s="98"/>
      <c r="F3" s="98"/>
      <c r="G3" s="98"/>
      <c r="H3" s="99"/>
    </row>
    <row r="4" spans="1:8">
      <c r="A4" s="19"/>
      <c r="B4" s="20"/>
      <c r="C4" s="20"/>
      <c r="D4" s="20"/>
      <c r="E4" s="20"/>
      <c r="F4" s="20"/>
      <c r="G4" s="20"/>
      <c r="H4" s="20"/>
    </row>
    <row r="5" spans="1:8">
      <c r="A5" s="19" t="s">
        <v>39</v>
      </c>
      <c r="B5" s="19" t="s">
        <v>151</v>
      </c>
      <c r="C5" s="20"/>
      <c r="E5" s="21"/>
      <c r="G5" s="21" t="s">
        <v>81</v>
      </c>
      <c r="H5" s="20"/>
    </row>
    <row r="6" spans="1:8">
      <c r="A6" s="19" t="s">
        <v>77</v>
      </c>
      <c r="B6" s="21"/>
      <c r="C6" s="20"/>
      <c r="D6" s="21"/>
      <c r="E6" s="21"/>
      <c r="F6" s="21"/>
      <c r="G6" s="21" t="s">
        <v>74</v>
      </c>
      <c r="H6" s="20"/>
    </row>
    <row r="7" spans="1:8">
      <c r="A7" s="21"/>
      <c r="B7" s="21"/>
      <c r="C7" s="20"/>
      <c r="D7" s="21"/>
      <c r="E7" s="21"/>
      <c r="F7" s="21"/>
      <c r="G7" s="21"/>
      <c r="H7" s="20"/>
    </row>
    <row r="8" spans="1:8" ht="13.5" thickBot="1">
      <c r="A8" s="22" t="s">
        <v>43</v>
      </c>
      <c r="B8" s="22"/>
      <c r="C8" s="20"/>
      <c r="D8" s="20"/>
      <c r="E8" s="20"/>
      <c r="F8" s="20"/>
      <c r="G8" s="20"/>
      <c r="H8" s="20"/>
    </row>
    <row r="9" spans="1:8">
      <c r="A9" s="23" t="s">
        <v>44</v>
      </c>
      <c r="B9" s="24"/>
      <c r="C9" s="25"/>
      <c r="D9" s="25" t="s">
        <v>45</v>
      </c>
      <c r="E9" s="25" t="s">
        <v>46</v>
      </c>
      <c r="F9" s="25" t="s">
        <v>47</v>
      </c>
      <c r="G9" s="24" t="s">
        <v>48</v>
      </c>
      <c r="H9" s="27"/>
    </row>
    <row r="10" spans="1:8">
      <c r="A10" s="784" t="s">
        <v>152</v>
      </c>
      <c r="B10" s="785"/>
      <c r="C10" s="786"/>
      <c r="D10" s="31"/>
      <c r="E10" s="104">
        <v>0</v>
      </c>
      <c r="F10" s="104">
        <v>4</v>
      </c>
      <c r="G10" s="105">
        <f>+E10/F10</f>
        <v>0</v>
      </c>
      <c r="H10" s="34"/>
    </row>
    <row r="11" spans="1:8">
      <c r="A11" s="28" t="s">
        <v>145</v>
      </c>
      <c r="B11" s="29"/>
      <c r="C11" s="30"/>
      <c r="D11" s="36"/>
      <c r="E11" s="32">
        <v>60000</v>
      </c>
      <c r="F11" s="32">
        <v>4</v>
      </c>
      <c r="G11" s="33">
        <f>+E11/F11</f>
        <v>15000</v>
      </c>
      <c r="H11" s="34"/>
    </row>
    <row r="12" spans="1:8">
      <c r="A12" s="28" t="s">
        <v>78</v>
      </c>
      <c r="B12" s="29"/>
      <c r="C12" s="30"/>
      <c r="D12" s="36"/>
      <c r="E12" s="32"/>
      <c r="F12" s="32"/>
      <c r="G12" s="33">
        <f>+H40*0.05</f>
        <v>650.390625</v>
      </c>
      <c r="H12" s="34"/>
    </row>
    <row r="13" spans="1:8">
      <c r="A13" s="28"/>
      <c r="B13" s="29"/>
      <c r="C13" s="30"/>
      <c r="D13" s="36"/>
      <c r="E13" s="38"/>
      <c r="F13" s="32"/>
      <c r="G13" s="33"/>
      <c r="H13" s="34"/>
    </row>
    <row r="14" spans="1:8" ht="13.5" thickBot="1">
      <c r="A14" s="39"/>
      <c r="B14" s="40"/>
      <c r="C14" s="41"/>
      <c r="D14" s="42"/>
      <c r="E14" s="43"/>
      <c r="F14" s="44"/>
      <c r="G14" s="45"/>
      <c r="H14" s="46"/>
    </row>
    <row r="15" spans="1:8" ht="13.5" thickBot="1">
      <c r="A15" s="20"/>
      <c r="B15" s="20"/>
      <c r="C15" s="20"/>
      <c r="D15" s="20"/>
      <c r="E15" s="20"/>
      <c r="F15" s="20"/>
      <c r="G15" s="47" t="s">
        <v>50</v>
      </c>
      <c r="H15" s="48">
        <f>SUM(G10:G14)</f>
        <v>15650.390625</v>
      </c>
    </row>
    <row r="16" spans="1:8" ht="13.5" thickBot="1">
      <c r="A16" s="22" t="s">
        <v>51</v>
      </c>
      <c r="B16" s="22"/>
      <c r="C16" s="20"/>
      <c r="D16" s="20"/>
      <c r="E16" s="20"/>
      <c r="F16" s="20"/>
      <c r="G16" s="20"/>
      <c r="H16" s="20"/>
    </row>
    <row r="17" spans="1:8">
      <c r="A17" s="49" t="s">
        <v>44</v>
      </c>
      <c r="B17" s="50"/>
      <c r="C17" s="51"/>
      <c r="D17" s="25" t="s">
        <v>52</v>
      </c>
      <c r="E17" s="25" t="s">
        <v>53</v>
      </c>
      <c r="F17" s="25" t="s">
        <v>54</v>
      </c>
      <c r="G17" s="24" t="s">
        <v>48</v>
      </c>
      <c r="H17" s="27"/>
    </row>
    <row r="18" spans="1:8">
      <c r="A18" s="784" t="s">
        <v>146</v>
      </c>
      <c r="B18" s="785"/>
      <c r="C18" s="786"/>
      <c r="D18" s="109" t="s">
        <v>148</v>
      </c>
      <c r="E18" s="110">
        <v>30000</v>
      </c>
      <c r="F18" s="111">
        <v>1.25</v>
      </c>
      <c r="G18" s="105">
        <f>+F18*E18</f>
        <v>37500</v>
      </c>
      <c r="H18" s="34"/>
    </row>
    <row r="19" spans="1:8">
      <c r="A19" s="52" t="s">
        <v>147</v>
      </c>
      <c r="B19" s="53"/>
      <c r="C19" s="54"/>
      <c r="D19" s="31" t="s">
        <v>76</v>
      </c>
      <c r="E19" s="37">
        <v>60</v>
      </c>
      <c r="F19" s="32">
        <v>30</v>
      </c>
      <c r="G19" s="33">
        <f>+F19*E19</f>
        <v>1800</v>
      </c>
      <c r="H19" s="34"/>
    </row>
    <row r="20" spans="1:8">
      <c r="A20" s="52"/>
      <c r="B20" s="53"/>
      <c r="C20" s="54"/>
      <c r="D20" s="31"/>
      <c r="E20" s="37"/>
      <c r="F20" s="55"/>
      <c r="G20" s="33"/>
      <c r="H20" s="34"/>
    </row>
    <row r="21" spans="1:8">
      <c r="A21" s="52"/>
      <c r="B21" s="53"/>
      <c r="C21" s="54"/>
      <c r="D21" s="31"/>
      <c r="E21" s="37"/>
      <c r="F21" s="55"/>
      <c r="G21" s="33"/>
      <c r="H21" s="34"/>
    </row>
    <row r="22" spans="1:8">
      <c r="A22" s="52"/>
      <c r="B22" s="53"/>
      <c r="C22" s="54"/>
      <c r="D22" s="31"/>
      <c r="E22" s="37"/>
      <c r="F22" s="55"/>
      <c r="G22" s="33"/>
      <c r="H22" s="34"/>
    </row>
    <row r="23" spans="1:8">
      <c r="A23" s="52"/>
      <c r="B23" s="53"/>
      <c r="C23" s="54"/>
      <c r="D23" s="31"/>
      <c r="E23" s="37"/>
      <c r="F23" s="55"/>
      <c r="G23" s="33"/>
      <c r="H23" s="34"/>
    </row>
    <row r="24" spans="1:8" ht="13.5" thickBot="1">
      <c r="A24" s="56"/>
      <c r="B24" s="57"/>
      <c r="C24" s="58"/>
      <c r="D24" s="42"/>
      <c r="E24" s="43"/>
      <c r="F24" s="44"/>
      <c r="G24" s="45"/>
      <c r="H24" s="46"/>
    </row>
    <row r="25" spans="1:8" ht="13.5" thickBot="1">
      <c r="A25" s="20"/>
      <c r="B25" s="20"/>
      <c r="C25" s="20"/>
      <c r="D25" s="20"/>
      <c r="E25" s="20"/>
      <c r="F25" s="20"/>
      <c r="G25" s="47" t="s">
        <v>50</v>
      </c>
      <c r="H25" s="48">
        <f>SUM(G18:G24)</f>
        <v>39300</v>
      </c>
    </row>
    <row r="26" spans="1:8" ht="13.5" thickBot="1">
      <c r="A26" s="22" t="s">
        <v>55</v>
      </c>
      <c r="B26" s="22"/>
      <c r="C26" s="20"/>
      <c r="D26" s="20"/>
      <c r="E26" s="20"/>
      <c r="F26" s="20"/>
      <c r="G26" s="20"/>
      <c r="H26" s="20"/>
    </row>
    <row r="27" spans="1:8">
      <c r="A27" s="102" t="s">
        <v>56</v>
      </c>
      <c r="B27" s="80"/>
      <c r="C27" s="51" t="s">
        <v>57</v>
      </c>
      <c r="D27" s="25" t="s">
        <v>58</v>
      </c>
      <c r="E27" s="25" t="s">
        <v>59</v>
      </c>
      <c r="F27" s="25" t="s">
        <v>60</v>
      </c>
      <c r="G27" s="60" t="s">
        <v>48</v>
      </c>
      <c r="H27" s="27"/>
    </row>
    <row r="28" spans="1:8">
      <c r="A28" s="52" t="s">
        <v>149</v>
      </c>
      <c r="B28" s="54"/>
      <c r="C28" s="63">
        <f>+F18</f>
        <v>1.25</v>
      </c>
      <c r="D28" s="106">
        <v>20</v>
      </c>
      <c r="E28" s="106">
        <f>C28*D28</f>
        <v>25</v>
      </c>
      <c r="F28" s="107">
        <v>1250</v>
      </c>
      <c r="G28" s="108">
        <f>+F28*E28</f>
        <v>31250</v>
      </c>
      <c r="H28" s="34"/>
    </row>
    <row r="29" spans="1:8">
      <c r="A29" s="61"/>
      <c r="B29" s="54"/>
      <c r="C29" s="64"/>
      <c r="D29" s="31"/>
      <c r="E29" s="65"/>
      <c r="F29" s="32"/>
      <c r="G29" s="32"/>
      <c r="H29" s="34"/>
    </row>
    <row r="30" spans="1:8">
      <c r="A30" s="61"/>
      <c r="B30" s="54"/>
      <c r="C30" s="64"/>
      <c r="D30" s="31"/>
      <c r="E30" s="65"/>
      <c r="F30" s="32"/>
      <c r="G30" s="32"/>
      <c r="H30" s="34"/>
    </row>
    <row r="31" spans="1:8" ht="13.5" thickBot="1">
      <c r="A31" s="66"/>
      <c r="B31" s="58"/>
      <c r="C31" s="67"/>
      <c r="D31" s="67"/>
      <c r="E31" s="67"/>
      <c r="F31" s="67"/>
      <c r="G31" s="68"/>
      <c r="H31" s="34"/>
    </row>
    <row r="32" spans="1:8" ht="13.5" thickBot="1">
      <c r="A32" s="20"/>
      <c r="B32" s="20"/>
      <c r="C32" s="20"/>
      <c r="D32" s="20"/>
      <c r="E32" s="20"/>
      <c r="F32" s="20"/>
      <c r="G32" s="47" t="s">
        <v>50</v>
      </c>
      <c r="H32" s="48">
        <f>SUM(G28:G31)</f>
        <v>31250</v>
      </c>
    </row>
    <row r="33" spans="1:8" ht="13.5" thickBot="1">
      <c r="A33" s="22" t="s">
        <v>62</v>
      </c>
      <c r="B33" s="22"/>
      <c r="C33" s="20"/>
      <c r="D33" s="20"/>
      <c r="E33" s="20"/>
      <c r="F33" s="20"/>
      <c r="G33" s="20"/>
      <c r="H33" s="20"/>
    </row>
    <row r="34" spans="1:8">
      <c r="A34" s="103" t="s">
        <v>63</v>
      </c>
      <c r="B34" s="25"/>
      <c r="C34" s="25" t="s">
        <v>64</v>
      </c>
      <c r="D34" s="25" t="s">
        <v>65</v>
      </c>
      <c r="E34" s="26" t="s">
        <v>66</v>
      </c>
      <c r="F34" s="70" t="s">
        <v>47</v>
      </c>
      <c r="G34" s="60" t="s">
        <v>48</v>
      </c>
      <c r="H34" s="100"/>
    </row>
    <row r="35" spans="1:8">
      <c r="A35" s="61" t="s">
        <v>79</v>
      </c>
      <c r="B35" s="54"/>
      <c r="C35" s="71">
        <v>120000</v>
      </c>
      <c r="D35" s="72">
        <v>1.85</v>
      </c>
      <c r="E35" s="32">
        <f>+D35*C35</f>
        <v>222000</v>
      </c>
      <c r="F35" s="32">
        <f>+F10*8</f>
        <v>32</v>
      </c>
      <c r="G35" s="73">
        <f>+E35/F35</f>
        <v>6937.5</v>
      </c>
      <c r="H35" s="95"/>
    </row>
    <row r="36" spans="1:8">
      <c r="A36" s="61" t="s">
        <v>80</v>
      </c>
      <c r="B36" s="54"/>
      <c r="C36" s="32">
        <v>45000</v>
      </c>
      <c r="D36" s="72">
        <v>1.85</v>
      </c>
      <c r="E36" s="37">
        <f>+D36*C36</f>
        <v>83250</v>
      </c>
      <c r="F36" s="32">
        <f>+F35</f>
        <v>32</v>
      </c>
      <c r="G36" s="73">
        <f>+E36/F36</f>
        <v>2601.5625</v>
      </c>
      <c r="H36" s="95"/>
    </row>
    <row r="37" spans="1:8">
      <c r="A37" s="61" t="s">
        <v>75</v>
      </c>
      <c r="B37" s="54"/>
      <c r="C37" s="32">
        <v>60000</v>
      </c>
      <c r="D37" s="72">
        <v>1.85</v>
      </c>
      <c r="E37" s="37">
        <f>+D37*C37</f>
        <v>111000</v>
      </c>
      <c r="F37" s="32">
        <f>+F36</f>
        <v>32</v>
      </c>
      <c r="G37" s="73">
        <f>+E37/F37</f>
        <v>3468.75</v>
      </c>
      <c r="H37" s="95"/>
    </row>
    <row r="38" spans="1:8">
      <c r="A38" s="61"/>
      <c r="B38" s="54"/>
      <c r="C38" s="37"/>
      <c r="D38" s="31"/>
      <c r="E38" s="37"/>
      <c r="F38" s="32"/>
      <c r="G38" s="73"/>
      <c r="H38" s="95"/>
    </row>
    <row r="39" spans="1:8" ht="13.5" thickBot="1">
      <c r="A39" s="66"/>
      <c r="B39" s="58"/>
      <c r="C39" s="58"/>
      <c r="D39" s="58"/>
      <c r="E39" s="58"/>
      <c r="F39" s="58"/>
      <c r="G39" s="101"/>
      <c r="H39" s="101"/>
    </row>
    <row r="40" spans="1:8" ht="13.5" thickBot="1">
      <c r="A40" s="20"/>
      <c r="B40" s="20"/>
      <c r="C40" s="20"/>
      <c r="D40" s="20"/>
      <c r="E40" s="20"/>
      <c r="F40" s="20"/>
      <c r="G40" s="47" t="s">
        <v>50</v>
      </c>
      <c r="H40" s="48">
        <f>SUM(G35:G39)</f>
        <v>13007.8125</v>
      </c>
    </row>
    <row r="41" spans="1:8" ht="13.5" thickBot="1">
      <c r="A41" s="20"/>
      <c r="B41" s="20"/>
      <c r="C41" s="20"/>
      <c r="D41" s="20"/>
      <c r="E41" s="20"/>
      <c r="F41" s="20"/>
      <c r="G41" s="74"/>
      <c r="H41" s="20"/>
    </row>
    <row r="42" spans="1:8" ht="13.5" thickBot="1">
      <c r="A42" s="20"/>
      <c r="B42" s="20"/>
      <c r="C42" s="20"/>
      <c r="D42" s="20"/>
      <c r="E42" s="75" t="s">
        <v>68</v>
      </c>
      <c r="F42" s="76"/>
      <c r="G42" s="76"/>
      <c r="H42" s="48">
        <f>H15+H25+H32+H40</f>
        <v>99208.203125</v>
      </c>
    </row>
    <row r="43" spans="1:8" ht="13.5" thickBot="1">
      <c r="A43" s="22" t="s">
        <v>69</v>
      </c>
      <c r="B43" s="22"/>
      <c r="C43" s="20"/>
      <c r="D43" s="20"/>
      <c r="E43" s="20"/>
      <c r="F43" s="20"/>
      <c r="G43" s="20"/>
      <c r="H43" s="20"/>
    </row>
    <row r="44" spans="1:8">
      <c r="A44" s="77" t="s">
        <v>44</v>
      </c>
      <c r="B44" s="78"/>
      <c r="C44" s="78"/>
      <c r="D44" s="78"/>
      <c r="E44" s="79"/>
      <c r="F44" s="80" t="s">
        <v>70</v>
      </c>
      <c r="G44" s="50" t="s">
        <v>71</v>
      </c>
      <c r="H44" s="27"/>
    </row>
    <row r="45" spans="1:8">
      <c r="A45" s="52" t="s">
        <v>1</v>
      </c>
      <c r="B45" s="53"/>
      <c r="C45" s="53"/>
      <c r="D45" s="53"/>
      <c r="E45" s="54"/>
      <c r="F45" s="81">
        <v>0.2</v>
      </c>
      <c r="G45" s="82">
        <f>+F45*H42</f>
        <v>19841.640625</v>
      </c>
      <c r="H45" s="83"/>
    </row>
    <row r="46" spans="1:8">
      <c r="A46" s="52" t="s">
        <v>72</v>
      </c>
      <c r="B46" s="53"/>
      <c r="C46" s="53"/>
      <c r="D46" s="53"/>
      <c r="E46" s="54"/>
      <c r="F46" s="81">
        <v>0.05</v>
      </c>
      <c r="G46" s="82">
        <f>+F46*H42</f>
        <v>4960.41015625</v>
      </c>
      <c r="H46" s="83"/>
    </row>
    <row r="47" spans="1:8" ht="13.5" thickBot="1">
      <c r="A47" s="56" t="s">
        <v>2</v>
      </c>
      <c r="B47" s="57"/>
      <c r="C47" s="57"/>
      <c r="D47" s="57"/>
      <c r="E47" s="58"/>
      <c r="F47" s="84">
        <v>0.05</v>
      </c>
      <c r="G47" s="85">
        <f>+F47*H42</f>
        <v>4960.41015625</v>
      </c>
      <c r="H47" s="46"/>
    </row>
    <row r="48" spans="1:8" ht="13.5" thickBot="1">
      <c r="A48" s="20"/>
      <c r="B48" s="20"/>
      <c r="C48" s="20"/>
      <c r="D48" s="20"/>
      <c r="E48" s="20"/>
      <c r="F48" s="20"/>
      <c r="G48" s="47" t="s">
        <v>50</v>
      </c>
      <c r="H48" s="86">
        <f>SUM(G45:G47)</f>
        <v>29762.4609375</v>
      </c>
    </row>
    <row r="49" spans="1:8" ht="13.5" thickBot="1">
      <c r="A49" s="20"/>
      <c r="B49" s="20"/>
      <c r="C49" s="20"/>
      <c r="D49" s="20"/>
      <c r="E49" s="20"/>
      <c r="F49" s="20"/>
      <c r="G49" s="20"/>
      <c r="H49" s="20"/>
    </row>
    <row r="50" spans="1:8" ht="13.5" thickBot="1">
      <c r="C50" s="20"/>
      <c r="D50" s="75" t="s">
        <v>73</v>
      </c>
      <c r="E50" s="76"/>
      <c r="F50" s="76"/>
      <c r="G50" s="76"/>
      <c r="H50" s="48">
        <f>ROUND((H42+H48),0)</f>
        <v>128971</v>
      </c>
    </row>
  </sheetData>
  <mergeCells count="2">
    <mergeCell ref="A10:C10"/>
    <mergeCell ref="A18:C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57542-192F-4A6F-BF8A-5AF9E83A773A}">
  <sheetPr>
    <tabColor theme="5" tint="-0.499984740745262"/>
    <pageSetUpPr fitToPage="1"/>
  </sheetPr>
  <dimension ref="A1:O140"/>
  <sheetViews>
    <sheetView topLeftCell="A13" workbookViewId="0">
      <selection activeCell="D22" sqref="D22"/>
    </sheetView>
  </sheetViews>
  <sheetFormatPr baseColWidth="10" defaultColWidth="0" defaultRowHeight="14.25"/>
  <cols>
    <col min="1" max="1" width="3" style="387" customWidth="1"/>
    <col min="2" max="2" width="14.28515625" style="387" customWidth="1"/>
    <col min="3" max="3" width="11.5703125" style="387" customWidth="1"/>
    <col min="4" max="4" width="17" style="387" customWidth="1"/>
    <col min="5" max="5" width="12.5703125" style="387" customWidth="1"/>
    <col min="6" max="6" width="8" style="387" customWidth="1"/>
    <col min="7" max="7" width="8.7109375" style="387" customWidth="1"/>
    <col min="8" max="8" width="10.5703125" style="387" customWidth="1"/>
    <col min="9" max="9" width="14.5703125" style="387" customWidth="1"/>
    <col min="10" max="10" width="23.42578125" style="387" customWidth="1"/>
    <col min="11" max="11" width="18" style="387" customWidth="1"/>
    <col min="12" max="12" width="11.42578125" style="387" customWidth="1"/>
    <col min="13" max="13" width="12.7109375" style="387" customWidth="1"/>
    <col min="14" max="14" width="21.5703125" style="387" customWidth="1"/>
    <col min="15" max="15" width="4.42578125" style="382" customWidth="1"/>
    <col min="16" max="16384" width="11.42578125" style="382" hidden="1"/>
  </cols>
  <sheetData>
    <row r="1" spans="1:14" ht="13.9" customHeight="1">
      <c r="A1" s="382"/>
      <c r="B1" s="901"/>
      <c r="C1" s="904"/>
      <c r="D1" s="904"/>
      <c r="E1" s="904"/>
      <c r="F1" s="904"/>
      <c r="G1" s="904"/>
      <c r="H1" s="904"/>
      <c r="I1" s="904"/>
      <c r="J1" s="905"/>
      <c r="K1" s="906" t="s">
        <v>85</v>
      </c>
      <c r="L1" s="908" t="s">
        <v>822</v>
      </c>
      <c r="M1" s="909"/>
      <c r="N1" s="912"/>
    </row>
    <row r="2" spans="1:14" ht="14.25" customHeight="1">
      <c r="A2" s="382"/>
      <c r="B2" s="902"/>
      <c r="C2" s="915" t="s">
        <v>4</v>
      </c>
      <c r="D2" s="915"/>
      <c r="E2" s="915"/>
      <c r="F2" s="915"/>
      <c r="G2" s="915"/>
      <c r="H2" s="915"/>
      <c r="I2" s="915"/>
      <c r="J2" s="916"/>
      <c r="K2" s="907"/>
      <c r="L2" s="910"/>
      <c r="M2" s="911"/>
      <c r="N2" s="913"/>
    </row>
    <row r="3" spans="1:14" ht="17.649999999999999" customHeight="1">
      <c r="A3" s="382"/>
      <c r="B3" s="902"/>
      <c r="C3" s="917" t="s">
        <v>823</v>
      </c>
      <c r="D3" s="917"/>
      <c r="E3" s="917"/>
      <c r="F3" s="917"/>
      <c r="G3" s="917"/>
      <c r="H3" s="917"/>
      <c r="I3" s="917"/>
      <c r="J3" s="918"/>
      <c r="K3" s="891" t="s">
        <v>88</v>
      </c>
      <c r="L3" s="920">
        <v>2021</v>
      </c>
      <c r="M3" s="921"/>
      <c r="N3" s="913"/>
    </row>
    <row r="4" spans="1:14" ht="2.25" customHeight="1">
      <c r="A4" s="382"/>
      <c r="B4" s="902"/>
      <c r="C4" s="917"/>
      <c r="D4" s="917"/>
      <c r="E4" s="917"/>
      <c r="F4" s="917"/>
      <c r="G4" s="917"/>
      <c r="H4" s="917"/>
      <c r="I4" s="917"/>
      <c r="J4" s="918"/>
      <c r="K4" s="919"/>
      <c r="L4" s="910"/>
      <c r="M4" s="911"/>
      <c r="N4" s="913"/>
    </row>
    <row r="5" spans="1:14" ht="14.25" customHeight="1">
      <c r="A5" s="382"/>
      <c r="B5" s="902"/>
      <c r="C5" s="917" t="s">
        <v>824</v>
      </c>
      <c r="D5" s="917"/>
      <c r="E5" s="917"/>
      <c r="F5" s="917"/>
      <c r="G5" s="917"/>
      <c r="H5" s="917"/>
      <c r="I5" s="917"/>
      <c r="J5" s="918"/>
      <c r="K5" s="891" t="s">
        <v>90</v>
      </c>
      <c r="L5" s="893"/>
      <c r="M5" s="893"/>
      <c r="N5" s="913"/>
    </row>
    <row r="6" spans="1:14" ht="3.75" customHeight="1" thickBot="1">
      <c r="A6" s="382"/>
      <c r="B6" s="903"/>
      <c r="C6" s="895"/>
      <c r="D6" s="895"/>
      <c r="E6" s="895"/>
      <c r="F6" s="895"/>
      <c r="G6" s="895"/>
      <c r="H6" s="895"/>
      <c r="I6" s="895"/>
      <c r="J6" s="896"/>
      <c r="K6" s="892"/>
      <c r="L6" s="894"/>
      <c r="M6" s="894"/>
      <c r="N6" s="914"/>
    </row>
    <row r="7" spans="1:14" ht="3.75" customHeight="1" thickBot="1">
      <c r="A7" s="382"/>
      <c r="B7" s="383"/>
      <c r="C7" s="384"/>
      <c r="D7" s="384"/>
      <c r="E7" s="384"/>
      <c r="F7" s="384"/>
      <c r="G7" s="384"/>
      <c r="H7" s="384"/>
      <c r="I7" s="384"/>
      <c r="J7" s="384"/>
      <c r="K7" s="384"/>
      <c r="L7" s="385"/>
      <c r="M7" s="385"/>
      <c r="N7" s="386"/>
    </row>
    <row r="8" spans="1:14" ht="14.25" customHeight="1">
      <c r="B8" s="388"/>
      <c r="C8" s="389"/>
      <c r="D8" s="389"/>
      <c r="E8" s="389"/>
      <c r="F8" s="897"/>
      <c r="G8" s="897"/>
      <c r="H8" s="897"/>
      <c r="I8" s="897"/>
      <c r="J8" s="389"/>
      <c r="K8" s="390" t="s">
        <v>92</v>
      </c>
      <c r="L8" s="391"/>
      <c r="M8" s="391"/>
      <c r="N8" s="392"/>
    </row>
    <row r="9" spans="1:14" ht="12" customHeight="1">
      <c r="B9" s="393"/>
      <c r="C9" s="394"/>
      <c r="D9" s="394"/>
      <c r="E9" s="394"/>
      <c r="F9" s="898"/>
      <c r="G9" s="898"/>
      <c r="H9" s="898"/>
      <c r="I9" s="898"/>
      <c r="J9" s="394"/>
      <c r="K9" s="395"/>
      <c r="L9" s="396" t="s">
        <v>93</v>
      </c>
      <c r="M9" s="396" t="s">
        <v>94</v>
      </c>
      <c r="N9" s="397" t="s">
        <v>95</v>
      </c>
    </row>
    <row r="10" spans="1:14" ht="21.75" customHeight="1">
      <c r="B10" s="885" t="s">
        <v>825</v>
      </c>
      <c r="C10" s="886"/>
      <c r="D10" s="886"/>
      <c r="E10" s="400" t="s">
        <v>826</v>
      </c>
      <c r="F10" s="899" t="s">
        <v>827</v>
      </c>
      <c r="G10" s="899"/>
      <c r="H10" s="900" t="str">
        <f>+'[48]690.1.3'!H10</f>
        <v>2023 - 2 D/EMBRE 2023</v>
      </c>
      <c r="I10" s="900"/>
      <c r="J10" s="394"/>
      <c r="K10" s="401"/>
      <c r="L10" s="396"/>
      <c r="M10" s="396"/>
      <c r="N10" s="397"/>
    </row>
    <row r="11" spans="1:14" ht="5.65" customHeight="1">
      <c r="B11" s="398"/>
      <c r="C11" s="399"/>
      <c r="D11" s="399"/>
      <c r="E11" s="402"/>
      <c r="F11" s="394"/>
      <c r="G11" s="394"/>
      <c r="H11" s="403"/>
      <c r="I11" s="394"/>
      <c r="J11" s="394"/>
      <c r="K11" s="401"/>
      <c r="L11" s="396"/>
      <c r="M11" s="396"/>
      <c r="N11" s="397"/>
    </row>
    <row r="12" spans="1:14" ht="19.149999999999999" customHeight="1">
      <c r="B12" s="883" t="s">
        <v>828</v>
      </c>
      <c r="C12" s="884"/>
      <c r="D12" s="884"/>
      <c r="E12" s="884"/>
      <c r="F12" s="394"/>
      <c r="G12" s="394"/>
      <c r="H12" s="394"/>
      <c r="I12" s="394"/>
      <c r="J12" s="394"/>
      <c r="K12" s="395"/>
      <c r="L12" s="396"/>
      <c r="M12" s="396"/>
      <c r="N12" s="397"/>
    </row>
    <row r="13" spans="1:14" ht="23.1" customHeight="1">
      <c r="B13" s="885" t="s">
        <v>829</v>
      </c>
      <c r="C13" s="886"/>
      <c r="D13" s="886"/>
      <c r="E13" s="404" t="s">
        <v>830</v>
      </c>
      <c r="F13" s="404"/>
      <c r="G13" s="394"/>
      <c r="H13" s="887" t="s">
        <v>831</v>
      </c>
      <c r="I13" s="887"/>
      <c r="J13" s="405" t="s">
        <v>830</v>
      </c>
      <c r="K13" s="887" t="s">
        <v>832</v>
      </c>
      <c r="L13" s="887"/>
      <c r="M13" s="405" t="s">
        <v>830</v>
      </c>
      <c r="N13" s="406"/>
    </row>
    <row r="14" spans="1:14" ht="18" customHeight="1">
      <c r="B14" s="407" t="s">
        <v>98</v>
      </c>
      <c r="C14" s="408"/>
      <c r="D14" s="888"/>
      <c r="E14" s="888"/>
      <c r="F14" s="409"/>
      <c r="G14" s="409"/>
      <c r="H14" s="408"/>
      <c r="I14" s="410"/>
      <c r="J14" s="411" t="s">
        <v>99</v>
      </c>
      <c r="K14" s="412"/>
      <c r="L14" s="409"/>
      <c r="M14" s="409"/>
      <c r="N14" s="413"/>
    </row>
    <row r="15" spans="1:14" ht="14.25" customHeight="1" thickBot="1">
      <c r="B15" s="414"/>
      <c r="C15" s="415"/>
      <c r="D15" s="416"/>
      <c r="E15" s="416"/>
      <c r="F15" s="416"/>
      <c r="G15" s="416"/>
      <c r="H15" s="415"/>
      <c r="I15" s="416"/>
      <c r="J15" s="415"/>
      <c r="K15" s="416"/>
      <c r="L15" s="889"/>
      <c r="M15" s="889"/>
      <c r="N15" s="890"/>
    </row>
    <row r="16" spans="1:14" ht="8.65" customHeight="1">
      <c r="B16" s="417"/>
      <c r="C16" s="418"/>
      <c r="D16" s="418"/>
      <c r="E16" s="418"/>
      <c r="F16" s="418"/>
      <c r="G16" s="418"/>
      <c r="H16" s="418"/>
      <c r="I16" s="418"/>
      <c r="J16" s="418"/>
      <c r="K16" s="418"/>
      <c r="L16" s="418"/>
      <c r="M16" s="418"/>
      <c r="N16" s="419"/>
    </row>
    <row r="17" spans="1:14" s="427" customFormat="1" ht="18" customHeight="1">
      <c r="A17" s="420"/>
      <c r="B17" s="421" t="s">
        <v>101</v>
      </c>
      <c r="C17" s="422"/>
      <c r="D17" s="423" t="s">
        <v>833</v>
      </c>
      <c r="E17" s="424"/>
      <c r="F17" s="425"/>
      <c r="G17" s="425"/>
      <c r="H17" s="425"/>
      <c r="I17" s="425"/>
      <c r="J17" s="425"/>
      <c r="K17" s="425"/>
      <c r="L17" s="425"/>
      <c r="M17" s="425"/>
      <c r="N17" s="426"/>
    </row>
    <row r="18" spans="1:14" s="427" customFormat="1" ht="24" customHeight="1">
      <c r="A18" s="420"/>
      <c r="B18" s="428" t="s">
        <v>102</v>
      </c>
      <c r="C18" s="429"/>
      <c r="D18" s="430"/>
      <c r="E18" s="430"/>
      <c r="F18" s="430"/>
      <c r="G18" s="430"/>
      <c r="H18" s="430"/>
      <c r="I18" s="430"/>
      <c r="J18" s="430"/>
      <c r="K18" s="430"/>
      <c r="L18" s="430"/>
      <c r="M18" s="430"/>
      <c r="N18" s="426"/>
    </row>
    <row r="19" spans="1:14" s="427" customFormat="1" ht="20.25" customHeight="1">
      <c r="A19" s="420"/>
      <c r="B19" s="431"/>
      <c r="C19" s="429"/>
      <c r="D19" s="432"/>
      <c r="E19" s="430"/>
      <c r="F19" s="430"/>
      <c r="G19" s="430"/>
      <c r="H19" s="430"/>
      <c r="I19" s="430"/>
      <c r="J19" s="430"/>
      <c r="K19" s="430"/>
      <c r="L19" s="430"/>
      <c r="M19" s="430"/>
      <c r="N19" s="426"/>
    </row>
    <row r="20" spans="1:14" s="427" customFormat="1" ht="11.25" customHeight="1">
      <c r="A20" s="420"/>
      <c r="B20" s="431"/>
      <c r="C20" s="429"/>
      <c r="D20" s="433"/>
      <c r="E20" s="433"/>
      <c r="F20" s="433"/>
      <c r="G20" s="433"/>
      <c r="H20" s="433"/>
      <c r="I20" s="433"/>
      <c r="J20" s="433"/>
      <c r="K20" s="433"/>
      <c r="L20" s="433"/>
      <c r="M20" s="433"/>
      <c r="N20" s="434"/>
    </row>
    <row r="21" spans="1:14" s="427" customFormat="1">
      <c r="A21" s="420"/>
      <c r="B21" s="431" t="s">
        <v>103</v>
      </c>
      <c r="C21" s="435"/>
      <c r="D21" s="430"/>
      <c r="E21" s="430"/>
      <c r="F21" s="430"/>
      <c r="G21" s="430"/>
      <c r="H21" s="430"/>
      <c r="I21" s="424"/>
      <c r="J21" s="436" t="s">
        <v>104</v>
      </c>
      <c r="K21" s="430"/>
      <c r="L21" s="430"/>
      <c r="M21" s="430"/>
      <c r="N21" s="434"/>
    </row>
    <row r="22" spans="1:14" s="427" customFormat="1">
      <c r="A22" s="420"/>
      <c r="B22" s="431"/>
      <c r="C22" s="429"/>
      <c r="D22" s="433"/>
      <c r="E22" s="433"/>
      <c r="F22" s="433"/>
      <c r="G22" s="433"/>
      <c r="H22" s="433"/>
      <c r="I22" s="433"/>
      <c r="J22" s="433"/>
      <c r="K22" s="433"/>
      <c r="L22" s="433"/>
      <c r="M22" s="433"/>
      <c r="N22" s="434"/>
    </row>
    <row r="23" spans="1:14" s="427" customFormat="1">
      <c r="A23" s="420"/>
      <c r="B23" s="431" t="s">
        <v>105</v>
      </c>
      <c r="C23" s="435" t="s">
        <v>875</v>
      </c>
      <c r="D23" s="430"/>
      <c r="E23" s="430"/>
      <c r="F23" s="430"/>
      <c r="G23" s="430"/>
      <c r="H23" s="430"/>
      <c r="I23" s="430"/>
      <c r="J23" s="430"/>
      <c r="K23" s="430"/>
      <c r="L23" s="430"/>
      <c r="M23" s="430"/>
      <c r="N23" s="437"/>
    </row>
    <row r="24" spans="1:14" s="427" customFormat="1">
      <c r="A24" s="420"/>
      <c r="B24" s="431"/>
      <c r="C24" s="429"/>
      <c r="D24" s="433"/>
      <c r="E24" s="433"/>
      <c r="F24" s="433"/>
      <c r="G24" s="433"/>
      <c r="H24" s="433"/>
      <c r="I24" s="433"/>
      <c r="J24" s="433"/>
      <c r="K24" s="433"/>
      <c r="L24" s="433"/>
      <c r="M24" s="433"/>
      <c r="N24" s="434"/>
    </row>
    <row r="25" spans="1:14" s="427" customFormat="1">
      <c r="A25" s="420"/>
      <c r="B25" s="431" t="s">
        <v>106</v>
      </c>
      <c r="C25" s="435"/>
      <c r="D25" s="430"/>
      <c r="E25" s="430"/>
      <c r="F25" s="430"/>
      <c r="G25" s="430"/>
      <c r="H25" s="430"/>
      <c r="I25" s="430"/>
      <c r="J25" s="430"/>
      <c r="K25" s="438" t="s">
        <v>101</v>
      </c>
      <c r="L25" s="439"/>
      <c r="M25" s="440" t="s">
        <v>833</v>
      </c>
      <c r="N25" s="441" t="s">
        <v>834</v>
      </c>
    </row>
    <row r="26" spans="1:14" s="427" customFormat="1" ht="12" customHeight="1">
      <c r="A26" s="420"/>
      <c r="B26" s="431"/>
      <c r="C26" s="429"/>
      <c r="D26" s="433"/>
      <c r="E26" s="433"/>
      <c r="F26" s="433"/>
      <c r="G26" s="433"/>
      <c r="H26" s="433"/>
      <c r="I26" s="433"/>
      <c r="J26" s="433"/>
      <c r="K26" s="433"/>
      <c r="L26" s="433"/>
      <c r="M26" s="433"/>
      <c r="N26" s="434"/>
    </row>
    <row r="27" spans="1:14" s="427" customFormat="1">
      <c r="A27" s="420"/>
      <c r="B27" s="431" t="s">
        <v>835</v>
      </c>
      <c r="C27" s="429"/>
      <c r="D27" s="433"/>
      <c r="E27" s="433"/>
      <c r="F27" s="433"/>
      <c r="G27" s="433"/>
      <c r="H27" s="424"/>
      <c r="I27" s="442" t="s">
        <v>836</v>
      </c>
      <c r="J27" s="442" t="s">
        <v>836</v>
      </c>
      <c r="K27" s="425"/>
      <c r="L27" s="433"/>
      <c r="M27" s="433"/>
      <c r="N27" s="434"/>
    </row>
    <row r="28" spans="1:14" s="427" customFormat="1">
      <c r="A28" s="420"/>
      <c r="B28" s="431"/>
      <c r="C28" s="429"/>
      <c r="D28" s="433"/>
      <c r="E28" s="433"/>
      <c r="F28" s="425" t="s">
        <v>837</v>
      </c>
      <c r="G28" s="443"/>
      <c r="H28" s="444" t="s">
        <v>93</v>
      </c>
      <c r="I28" s="444" t="s">
        <v>94</v>
      </c>
      <c r="J28" s="445" t="s">
        <v>95</v>
      </c>
      <c r="K28" s="425"/>
      <c r="L28" s="433"/>
      <c r="M28" s="433"/>
      <c r="N28" s="434"/>
    </row>
    <row r="29" spans="1:14" ht="4.5" customHeight="1" thickBot="1">
      <c r="B29" s="446"/>
      <c r="C29" s="447"/>
      <c r="D29" s="447"/>
      <c r="E29" s="447"/>
      <c r="F29" s="447"/>
      <c r="G29" s="447"/>
      <c r="H29" s="447"/>
      <c r="I29" s="447"/>
      <c r="J29" s="447"/>
      <c r="K29" s="447"/>
      <c r="L29" s="447"/>
      <c r="M29" s="447"/>
      <c r="N29" s="448"/>
    </row>
    <row r="30" spans="1:14" s="427" customFormat="1" ht="25.5" customHeight="1" thickBot="1">
      <c r="B30" s="877" t="s">
        <v>109</v>
      </c>
      <c r="C30" s="878"/>
      <c r="D30" s="878"/>
      <c r="E30" s="878"/>
      <c r="F30" s="878"/>
      <c r="G30" s="878"/>
      <c r="H30" s="878"/>
      <c r="I30" s="878"/>
      <c r="J30" s="878"/>
      <c r="K30" s="878"/>
      <c r="L30" s="878"/>
      <c r="M30" s="878"/>
      <c r="N30" s="879"/>
    </row>
    <row r="31" spans="1:14" ht="5.25" customHeight="1" thickBot="1">
      <c r="A31" s="382"/>
      <c r="B31" s="449"/>
      <c r="C31" s="450"/>
      <c r="D31" s="450"/>
      <c r="E31" s="450"/>
      <c r="F31" s="450"/>
      <c r="G31" s="450"/>
      <c r="H31" s="450"/>
      <c r="I31" s="450"/>
      <c r="J31" s="450"/>
      <c r="K31" s="450"/>
      <c r="L31" s="450"/>
      <c r="M31" s="450"/>
      <c r="N31" s="451"/>
    </row>
    <row r="32" spans="1:14" ht="25.5" customHeight="1">
      <c r="A32" s="382"/>
      <c r="B32" s="452" t="s">
        <v>838</v>
      </c>
      <c r="C32" s="838" t="s">
        <v>111</v>
      </c>
      <c r="D32" s="838"/>
      <c r="E32" s="838"/>
      <c r="F32" s="838"/>
      <c r="G32" s="838"/>
      <c r="H32" s="838"/>
      <c r="I32" s="838"/>
      <c r="J32" s="880" t="s">
        <v>112</v>
      </c>
      <c r="K32" s="880"/>
      <c r="L32" s="881" t="s">
        <v>32</v>
      </c>
      <c r="M32" s="881"/>
      <c r="N32" s="454" t="s">
        <v>10</v>
      </c>
    </row>
    <row r="33" spans="1:14" ht="33" customHeight="1" thickBot="1">
      <c r="B33" s="455" t="s">
        <v>82</v>
      </c>
      <c r="C33" s="882" t="s">
        <v>839</v>
      </c>
      <c r="D33" s="882"/>
      <c r="E33" s="882"/>
      <c r="F33" s="882"/>
      <c r="G33" s="882"/>
      <c r="H33" s="882"/>
      <c r="I33" s="882"/>
      <c r="J33" s="882"/>
      <c r="K33" s="882"/>
      <c r="L33" s="882" t="s">
        <v>198</v>
      </c>
      <c r="M33" s="882"/>
      <c r="N33" s="456"/>
    </row>
    <row r="34" spans="1:14" ht="4.5" customHeight="1">
      <c r="A34" s="382"/>
      <c r="B34" s="457"/>
      <c r="C34" s="458"/>
      <c r="D34" s="458"/>
      <c r="E34" s="458"/>
      <c r="F34" s="458"/>
      <c r="G34" s="458"/>
      <c r="H34" s="458"/>
      <c r="I34" s="458"/>
      <c r="J34" s="458"/>
      <c r="K34" s="458"/>
      <c r="L34" s="458"/>
      <c r="M34" s="458"/>
      <c r="N34" s="459"/>
    </row>
    <row r="35" spans="1:14" ht="19.899999999999999" customHeight="1">
      <c r="A35" s="382"/>
      <c r="B35" s="802" t="s">
        <v>43</v>
      </c>
      <c r="C35" s="803"/>
      <c r="D35" s="803"/>
      <c r="E35" s="803"/>
      <c r="F35" s="803"/>
      <c r="G35" s="803"/>
      <c r="H35" s="803"/>
      <c r="I35" s="803"/>
      <c r="J35" s="803"/>
      <c r="K35" s="803"/>
      <c r="L35" s="803"/>
      <c r="M35" s="803"/>
      <c r="N35" s="804"/>
    </row>
    <row r="36" spans="1:14" ht="5.25" customHeight="1" thickBot="1">
      <c r="A36" s="382"/>
      <c r="B36" s="873"/>
      <c r="C36" s="874"/>
      <c r="D36" s="874"/>
      <c r="E36" s="874"/>
      <c r="F36" s="874"/>
      <c r="G36" s="874"/>
      <c r="H36" s="874"/>
      <c r="I36" s="874"/>
      <c r="J36" s="874"/>
      <c r="K36" s="874"/>
      <c r="L36" s="874"/>
      <c r="M36" s="874"/>
      <c r="N36" s="875"/>
    </row>
    <row r="37" spans="1:14" ht="21" customHeight="1">
      <c r="A37" s="382"/>
      <c r="B37" s="460" t="s">
        <v>85</v>
      </c>
      <c r="C37" s="838" t="s">
        <v>111</v>
      </c>
      <c r="D37" s="838"/>
      <c r="E37" s="838"/>
      <c r="F37" s="838"/>
      <c r="G37" s="838"/>
      <c r="H37" s="838"/>
      <c r="I37" s="838"/>
      <c r="J37" s="453" t="s">
        <v>113</v>
      </c>
      <c r="K37" s="453" t="s">
        <v>114</v>
      </c>
      <c r="L37" s="838" t="s">
        <v>115</v>
      </c>
      <c r="M37" s="838"/>
      <c r="N37" s="461" t="s">
        <v>116</v>
      </c>
    </row>
    <row r="38" spans="1:14" ht="21" customHeight="1">
      <c r="B38" s="462" t="s">
        <v>840</v>
      </c>
      <c r="C38" s="876" t="s">
        <v>841</v>
      </c>
      <c r="D38" s="876"/>
      <c r="E38" s="876"/>
      <c r="F38" s="876"/>
      <c r="G38" s="876"/>
      <c r="H38" s="876"/>
      <c r="I38" s="876"/>
      <c r="J38" s="463"/>
      <c r="K38" s="464">
        <f>IFERROR(VLOOKUP(B38,[48]EQUIPOS!$C$6:$G$155,5,0),0)</f>
        <v>32142.117575426739</v>
      </c>
      <c r="L38" s="872">
        <f>1/1692.25</f>
        <v>5.9092923622396218E-4</v>
      </c>
      <c r="M38" s="872"/>
      <c r="N38" s="465">
        <f>K38*L38</f>
        <v>18.993716989467714</v>
      </c>
    </row>
    <row r="39" spans="1:14" ht="21" customHeight="1">
      <c r="B39" s="466" t="s">
        <v>842</v>
      </c>
      <c r="C39" s="863" t="s">
        <v>843</v>
      </c>
      <c r="D39" s="863"/>
      <c r="E39" s="863"/>
      <c r="F39" s="863"/>
      <c r="G39" s="863"/>
      <c r="H39" s="863"/>
      <c r="I39" s="863"/>
      <c r="J39" s="467"/>
      <c r="K39" s="468">
        <f>VLOOKUP(B39,[48]EQUIPOS!$C$6:$G$137,5,0)</f>
        <v>178500</v>
      </c>
      <c r="L39" s="872">
        <f>1/1692.25</f>
        <v>5.9092923622396218E-4</v>
      </c>
      <c r="M39" s="872"/>
      <c r="N39" s="465">
        <f t="shared" ref="N39:N51" si="0">K39*L39</f>
        <v>105.48086866597725</v>
      </c>
    </row>
    <row r="40" spans="1:14" ht="21" customHeight="1">
      <c r="B40" s="466"/>
      <c r="C40" s="863"/>
      <c r="D40" s="863"/>
      <c r="E40" s="863"/>
      <c r="F40" s="863"/>
      <c r="G40" s="863"/>
      <c r="H40" s="863"/>
      <c r="I40" s="863"/>
      <c r="J40" s="467"/>
      <c r="K40" s="468"/>
      <c r="L40" s="869"/>
      <c r="M40" s="869"/>
      <c r="N40" s="465">
        <f t="shared" si="0"/>
        <v>0</v>
      </c>
    </row>
    <row r="41" spans="1:14" ht="21" customHeight="1">
      <c r="B41" s="466"/>
      <c r="C41" s="863"/>
      <c r="D41" s="863"/>
      <c r="E41" s="863"/>
      <c r="F41" s="863"/>
      <c r="G41" s="863"/>
      <c r="H41" s="863"/>
      <c r="I41" s="863"/>
      <c r="J41" s="467"/>
      <c r="K41" s="468"/>
      <c r="L41" s="869"/>
      <c r="M41" s="869"/>
      <c r="N41" s="465">
        <f t="shared" si="0"/>
        <v>0</v>
      </c>
    </row>
    <row r="42" spans="1:14" ht="21" customHeight="1">
      <c r="B42" s="466"/>
      <c r="C42" s="863"/>
      <c r="D42" s="863"/>
      <c r="E42" s="863"/>
      <c r="F42" s="863"/>
      <c r="G42" s="863"/>
      <c r="H42" s="863"/>
      <c r="I42" s="863"/>
      <c r="J42" s="467"/>
      <c r="K42" s="468"/>
      <c r="L42" s="869"/>
      <c r="M42" s="869"/>
      <c r="N42" s="465">
        <f t="shared" si="0"/>
        <v>0</v>
      </c>
    </row>
    <row r="43" spans="1:14" ht="21" customHeight="1">
      <c r="B43" s="466"/>
      <c r="C43" s="863"/>
      <c r="D43" s="863"/>
      <c r="E43" s="863"/>
      <c r="F43" s="863"/>
      <c r="G43" s="863"/>
      <c r="H43" s="863"/>
      <c r="I43" s="863"/>
      <c r="J43" s="467"/>
      <c r="K43" s="468"/>
      <c r="L43" s="869"/>
      <c r="M43" s="869"/>
      <c r="N43" s="465">
        <f t="shared" si="0"/>
        <v>0</v>
      </c>
    </row>
    <row r="44" spans="1:14" ht="21" customHeight="1">
      <c r="B44" s="466"/>
      <c r="C44" s="863"/>
      <c r="D44" s="863"/>
      <c r="E44" s="863"/>
      <c r="F44" s="863"/>
      <c r="G44" s="863"/>
      <c r="H44" s="863"/>
      <c r="I44" s="863"/>
      <c r="J44" s="467"/>
      <c r="K44" s="468"/>
      <c r="L44" s="869"/>
      <c r="M44" s="869"/>
      <c r="N44" s="465">
        <f t="shared" si="0"/>
        <v>0</v>
      </c>
    </row>
    <row r="45" spans="1:14" ht="21" customHeight="1">
      <c r="B45" s="466"/>
      <c r="C45" s="863"/>
      <c r="D45" s="863"/>
      <c r="E45" s="863"/>
      <c r="F45" s="863"/>
      <c r="G45" s="863"/>
      <c r="H45" s="863"/>
      <c r="I45" s="863"/>
      <c r="J45" s="467"/>
      <c r="K45" s="468"/>
      <c r="L45" s="869"/>
      <c r="M45" s="869"/>
      <c r="N45" s="465">
        <f t="shared" si="0"/>
        <v>0</v>
      </c>
    </row>
    <row r="46" spans="1:14" ht="21" customHeight="1">
      <c r="B46" s="466"/>
      <c r="C46" s="863"/>
      <c r="D46" s="863"/>
      <c r="E46" s="863"/>
      <c r="F46" s="863"/>
      <c r="G46" s="863"/>
      <c r="H46" s="863"/>
      <c r="I46" s="863"/>
      <c r="J46" s="467"/>
      <c r="K46" s="468"/>
      <c r="L46" s="869"/>
      <c r="M46" s="869"/>
      <c r="N46" s="465">
        <f t="shared" si="0"/>
        <v>0</v>
      </c>
    </row>
    <row r="47" spans="1:14" ht="21" customHeight="1">
      <c r="B47" s="466"/>
      <c r="C47" s="863"/>
      <c r="D47" s="863"/>
      <c r="E47" s="863"/>
      <c r="F47" s="863"/>
      <c r="G47" s="863"/>
      <c r="H47" s="863"/>
      <c r="I47" s="863"/>
      <c r="J47" s="467"/>
      <c r="K47" s="468"/>
      <c r="L47" s="869"/>
      <c r="M47" s="869"/>
      <c r="N47" s="465">
        <f t="shared" si="0"/>
        <v>0</v>
      </c>
    </row>
    <row r="48" spans="1:14" ht="21" customHeight="1">
      <c r="B48" s="466"/>
      <c r="C48" s="863"/>
      <c r="D48" s="863"/>
      <c r="E48" s="863"/>
      <c r="F48" s="863"/>
      <c r="G48" s="863"/>
      <c r="H48" s="863"/>
      <c r="I48" s="863"/>
      <c r="J48" s="467"/>
      <c r="K48" s="468"/>
      <c r="L48" s="869"/>
      <c r="M48" s="869"/>
      <c r="N48" s="465">
        <f t="shared" si="0"/>
        <v>0</v>
      </c>
    </row>
    <row r="49" spans="1:14" ht="21" customHeight="1">
      <c r="B49" s="466"/>
      <c r="C49" s="863"/>
      <c r="D49" s="863"/>
      <c r="E49" s="863"/>
      <c r="F49" s="863"/>
      <c r="G49" s="863"/>
      <c r="H49" s="863"/>
      <c r="I49" s="863"/>
      <c r="J49" s="467"/>
      <c r="K49" s="468"/>
      <c r="L49" s="869"/>
      <c r="M49" s="869"/>
      <c r="N49" s="465">
        <f t="shared" si="0"/>
        <v>0</v>
      </c>
    </row>
    <row r="50" spans="1:14" ht="21" customHeight="1">
      <c r="B50" s="466"/>
      <c r="C50" s="863"/>
      <c r="D50" s="863"/>
      <c r="E50" s="863"/>
      <c r="F50" s="863"/>
      <c r="G50" s="863"/>
      <c r="H50" s="863"/>
      <c r="I50" s="863"/>
      <c r="J50" s="467"/>
      <c r="K50" s="468"/>
      <c r="L50" s="869"/>
      <c r="M50" s="869"/>
      <c r="N50" s="465">
        <f t="shared" si="0"/>
        <v>0</v>
      </c>
    </row>
    <row r="51" spans="1:14" ht="21" customHeight="1">
      <c r="B51" s="469"/>
      <c r="C51" s="863"/>
      <c r="D51" s="863"/>
      <c r="E51" s="863"/>
      <c r="F51" s="863"/>
      <c r="G51" s="863"/>
      <c r="H51" s="863"/>
      <c r="I51" s="863"/>
      <c r="J51" s="467"/>
      <c r="K51" s="468"/>
      <c r="L51" s="869"/>
      <c r="M51" s="869"/>
      <c r="N51" s="465">
        <f t="shared" si="0"/>
        <v>0</v>
      </c>
    </row>
    <row r="52" spans="1:14" ht="21" customHeight="1" thickBot="1">
      <c r="B52" s="470"/>
      <c r="C52" s="870" t="s">
        <v>844</v>
      </c>
      <c r="D52" s="870"/>
      <c r="E52" s="870"/>
      <c r="F52" s="870"/>
      <c r="G52" s="870"/>
      <c r="H52" s="870"/>
      <c r="I52" s="870"/>
      <c r="J52" s="471"/>
      <c r="K52" s="472"/>
      <c r="L52" s="871">
        <v>0.05</v>
      </c>
      <c r="M52" s="871"/>
      <c r="N52" s="473">
        <f>L52*N98</f>
        <v>1.2417146796671099</v>
      </c>
    </row>
    <row r="53" spans="1:14" ht="15" thickBot="1">
      <c r="A53" s="382"/>
      <c r="B53" s="851" t="s">
        <v>117</v>
      </c>
      <c r="C53" s="852"/>
      <c r="D53" s="852"/>
      <c r="E53" s="852"/>
      <c r="F53" s="852"/>
      <c r="G53" s="852"/>
      <c r="H53" s="852"/>
      <c r="I53" s="852"/>
      <c r="J53" s="852"/>
      <c r="K53" s="852"/>
      <c r="L53" s="852"/>
      <c r="M53" s="853"/>
      <c r="N53" s="474">
        <f>SUM(N38:N52)</f>
        <v>125.71630033511208</v>
      </c>
    </row>
    <row r="54" spans="1:14" ht="3" customHeight="1">
      <c r="A54" s="382"/>
      <c r="B54" s="475"/>
      <c r="C54" s="450"/>
      <c r="D54" s="450"/>
      <c r="E54" s="450"/>
      <c r="F54" s="450"/>
      <c r="G54" s="450"/>
      <c r="H54" s="450"/>
      <c r="I54" s="450"/>
      <c r="J54" s="450"/>
      <c r="K54" s="450"/>
      <c r="L54" s="450"/>
      <c r="M54" s="450"/>
      <c r="N54" s="451"/>
    </row>
    <row r="55" spans="1:14" ht="19.899999999999999" customHeight="1">
      <c r="A55" s="382"/>
      <c r="B55" s="857" t="s">
        <v>118</v>
      </c>
      <c r="C55" s="858"/>
      <c r="D55" s="858"/>
      <c r="E55" s="858"/>
      <c r="F55" s="858"/>
      <c r="G55" s="858"/>
      <c r="H55" s="858"/>
      <c r="I55" s="858"/>
      <c r="J55" s="858"/>
      <c r="K55" s="858"/>
      <c r="L55" s="858"/>
      <c r="M55" s="858"/>
      <c r="N55" s="859"/>
    </row>
    <row r="56" spans="1:14" ht="6.75" customHeight="1" thickBot="1">
      <c r="A56" s="382"/>
      <c r="B56" s="476"/>
      <c r="C56" s="477"/>
      <c r="D56" s="477"/>
      <c r="E56" s="477"/>
      <c r="F56" s="477"/>
      <c r="G56" s="477"/>
      <c r="H56" s="477"/>
      <c r="I56" s="477"/>
      <c r="J56" s="477"/>
      <c r="K56" s="477"/>
      <c r="L56" s="477"/>
      <c r="M56" s="477"/>
      <c r="N56" s="478"/>
    </row>
    <row r="57" spans="1:14" ht="21" customHeight="1">
      <c r="A57" s="382"/>
      <c r="B57" s="460" t="s">
        <v>85</v>
      </c>
      <c r="C57" s="838" t="s">
        <v>111</v>
      </c>
      <c r="D57" s="838"/>
      <c r="E57" s="838"/>
      <c r="F57" s="838"/>
      <c r="G57" s="838"/>
      <c r="H57" s="838"/>
      <c r="I57" s="838"/>
      <c r="J57" s="453" t="s">
        <v>32</v>
      </c>
      <c r="K57" s="453" t="s">
        <v>10</v>
      </c>
      <c r="L57" s="838" t="s">
        <v>119</v>
      </c>
      <c r="M57" s="838"/>
      <c r="N57" s="461" t="s">
        <v>116</v>
      </c>
    </row>
    <row r="58" spans="1:14">
      <c r="B58" s="479" t="s">
        <v>845</v>
      </c>
      <c r="C58" s="866" t="s">
        <v>846</v>
      </c>
      <c r="D58" s="866"/>
      <c r="E58" s="866"/>
      <c r="F58" s="866"/>
      <c r="G58" s="866"/>
      <c r="H58" s="866"/>
      <c r="I58" s="866"/>
      <c r="J58" s="480" t="s">
        <v>290</v>
      </c>
      <c r="K58" s="481">
        <v>5.3199999999999997E-2</v>
      </c>
      <c r="L58" s="867">
        <f>VLOOKUP(B58,[48]MATERIALES!$C$6:$F$373,4,0)</f>
        <v>15585.429999999998</v>
      </c>
      <c r="M58" s="868"/>
      <c r="N58" s="482">
        <f>K58*L58</f>
        <v>829.14487599999984</v>
      </c>
    </row>
    <row r="59" spans="1:14">
      <c r="B59" s="466" t="s">
        <v>847</v>
      </c>
      <c r="C59" s="863" t="s">
        <v>848</v>
      </c>
      <c r="D59" s="863"/>
      <c r="E59" s="863"/>
      <c r="F59" s="863"/>
      <c r="G59" s="863"/>
      <c r="H59" s="863"/>
      <c r="I59" s="863"/>
      <c r="J59" s="483" t="s">
        <v>181</v>
      </c>
      <c r="K59" s="484">
        <v>1.2999999999999999E-2</v>
      </c>
      <c r="L59" s="864">
        <f>VLOOKUP(B59,[48]MATERIALES!$C$6:$F$373,4,0)</f>
        <v>113037.00123333333</v>
      </c>
      <c r="M59" s="865"/>
      <c r="N59" s="482">
        <f t="shared" ref="N59:N72" si="1">K59*L59</f>
        <v>1469.4810160333332</v>
      </c>
    </row>
    <row r="60" spans="1:14">
      <c r="B60" s="466" t="s">
        <v>849</v>
      </c>
      <c r="C60" s="863" t="s">
        <v>850</v>
      </c>
      <c r="D60" s="863"/>
      <c r="E60" s="863"/>
      <c r="F60" s="863"/>
      <c r="G60" s="863"/>
      <c r="H60" s="863"/>
      <c r="I60" s="863"/>
      <c r="J60" s="483" t="s">
        <v>181</v>
      </c>
      <c r="K60" s="485">
        <v>4.2999999999999999E-4</v>
      </c>
      <c r="L60" s="864">
        <f>VLOOKUP(B60,[48]MATERIALES!$C$6:$F$373,4,0)</f>
        <v>68074.667966666675</v>
      </c>
      <c r="M60" s="865"/>
      <c r="N60" s="482">
        <f t="shared" si="1"/>
        <v>29.272107225666669</v>
      </c>
    </row>
    <row r="61" spans="1:14">
      <c r="B61" s="466"/>
      <c r="C61" s="863"/>
      <c r="D61" s="863"/>
      <c r="E61" s="863"/>
      <c r="F61" s="863"/>
      <c r="G61" s="863"/>
      <c r="H61" s="863"/>
      <c r="I61" s="863"/>
      <c r="J61" s="483"/>
      <c r="K61" s="484"/>
      <c r="L61" s="864"/>
      <c r="M61" s="865"/>
      <c r="N61" s="482">
        <f t="shared" si="1"/>
        <v>0</v>
      </c>
    </row>
    <row r="62" spans="1:14">
      <c r="B62" s="466"/>
      <c r="C62" s="863"/>
      <c r="D62" s="863"/>
      <c r="E62" s="863"/>
      <c r="F62" s="863"/>
      <c r="G62" s="863"/>
      <c r="H62" s="863"/>
      <c r="I62" s="863"/>
      <c r="J62" s="483"/>
      <c r="K62" s="484"/>
      <c r="L62" s="864"/>
      <c r="M62" s="865"/>
      <c r="N62" s="482">
        <f t="shared" si="1"/>
        <v>0</v>
      </c>
    </row>
    <row r="63" spans="1:14">
      <c r="B63" s="466"/>
      <c r="C63" s="863"/>
      <c r="D63" s="863"/>
      <c r="E63" s="863"/>
      <c r="F63" s="863"/>
      <c r="G63" s="863"/>
      <c r="H63" s="863"/>
      <c r="I63" s="863"/>
      <c r="J63" s="483"/>
      <c r="K63" s="484"/>
      <c r="L63" s="864"/>
      <c r="M63" s="865"/>
      <c r="N63" s="482">
        <f t="shared" si="1"/>
        <v>0</v>
      </c>
    </row>
    <row r="64" spans="1:14">
      <c r="B64" s="466"/>
      <c r="C64" s="863"/>
      <c r="D64" s="863"/>
      <c r="E64" s="863"/>
      <c r="F64" s="863"/>
      <c r="G64" s="863"/>
      <c r="H64" s="863"/>
      <c r="I64" s="863"/>
      <c r="J64" s="483"/>
      <c r="K64" s="484"/>
      <c r="L64" s="864"/>
      <c r="M64" s="865"/>
      <c r="N64" s="482">
        <f t="shared" si="1"/>
        <v>0</v>
      </c>
    </row>
    <row r="65" spans="1:14">
      <c r="B65" s="466"/>
      <c r="C65" s="863"/>
      <c r="D65" s="863"/>
      <c r="E65" s="863"/>
      <c r="F65" s="863"/>
      <c r="G65" s="863"/>
      <c r="H65" s="863"/>
      <c r="I65" s="863"/>
      <c r="J65" s="483"/>
      <c r="K65" s="484"/>
      <c r="L65" s="864"/>
      <c r="M65" s="865"/>
      <c r="N65" s="482">
        <f t="shared" si="1"/>
        <v>0</v>
      </c>
    </row>
    <row r="66" spans="1:14">
      <c r="B66" s="466"/>
      <c r="C66" s="863"/>
      <c r="D66" s="863"/>
      <c r="E66" s="863"/>
      <c r="F66" s="863"/>
      <c r="G66" s="863"/>
      <c r="H66" s="863"/>
      <c r="I66" s="863"/>
      <c r="J66" s="483"/>
      <c r="K66" s="484"/>
      <c r="L66" s="864"/>
      <c r="M66" s="865"/>
      <c r="N66" s="482">
        <f t="shared" si="1"/>
        <v>0</v>
      </c>
    </row>
    <row r="67" spans="1:14">
      <c r="B67" s="466"/>
      <c r="C67" s="863"/>
      <c r="D67" s="863"/>
      <c r="E67" s="863"/>
      <c r="F67" s="863"/>
      <c r="G67" s="863"/>
      <c r="H67" s="863"/>
      <c r="I67" s="863"/>
      <c r="J67" s="483"/>
      <c r="K67" s="484"/>
      <c r="L67" s="864"/>
      <c r="M67" s="865"/>
      <c r="N67" s="482">
        <f t="shared" si="1"/>
        <v>0</v>
      </c>
    </row>
    <row r="68" spans="1:14">
      <c r="B68" s="466"/>
      <c r="C68" s="863"/>
      <c r="D68" s="863"/>
      <c r="E68" s="863"/>
      <c r="F68" s="863"/>
      <c r="G68" s="863"/>
      <c r="H68" s="863"/>
      <c r="I68" s="863"/>
      <c r="J68" s="483"/>
      <c r="K68" s="484"/>
      <c r="L68" s="864"/>
      <c r="M68" s="865"/>
      <c r="N68" s="482">
        <f t="shared" si="1"/>
        <v>0</v>
      </c>
    </row>
    <row r="69" spans="1:14">
      <c r="B69" s="466"/>
      <c r="C69" s="863"/>
      <c r="D69" s="863"/>
      <c r="E69" s="863"/>
      <c r="F69" s="863"/>
      <c r="G69" s="863"/>
      <c r="H69" s="863"/>
      <c r="I69" s="863"/>
      <c r="J69" s="483"/>
      <c r="K69" s="484"/>
      <c r="L69" s="864"/>
      <c r="M69" s="865"/>
      <c r="N69" s="482">
        <f t="shared" si="1"/>
        <v>0</v>
      </c>
    </row>
    <row r="70" spans="1:14">
      <c r="B70" s="466"/>
      <c r="C70" s="863"/>
      <c r="D70" s="863"/>
      <c r="E70" s="863"/>
      <c r="F70" s="863"/>
      <c r="G70" s="863"/>
      <c r="H70" s="863"/>
      <c r="I70" s="863"/>
      <c r="J70" s="483"/>
      <c r="K70" s="484"/>
      <c r="L70" s="864"/>
      <c r="M70" s="865"/>
      <c r="N70" s="482">
        <f t="shared" si="1"/>
        <v>0</v>
      </c>
    </row>
    <row r="71" spans="1:14">
      <c r="B71" s="466"/>
      <c r="C71" s="863"/>
      <c r="D71" s="863"/>
      <c r="E71" s="863"/>
      <c r="F71" s="863"/>
      <c r="G71" s="863"/>
      <c r="H71" s="863"/>
      <c r="I71" s="863"/>
      <c r="J71" s="483"/>
      <c r="K71" s="484"/>
      <c r="L71" s="864"/>
      <c r="M71" s="865"/>
      <c r="N71" s="482">
        <f t="shared" si="1"/>
        <v>0</v>
      </c>
    </row>
    <row r="72" spans="1:14" ht="15" thickBot="1">
      <c r="B72" s="486"/>
      <c r="C72" s="854"/>
      <c r="D72" s="854"/>
      <c r="E72" s="854"/>
      <c r="F72" s="854"/>
      <c r="G72" s="854"/>
      <c r="H72" s="854"/>
      <c r="I72" s="854"/>
      <c r="J72" s="471"/>
      <c r="K72" s="487"/>
      <c r="L72" s="855"/>
      <c r="M72" s="856"/>
      <c r="N72" s="488">
        <f t="shared" si="1"/>
        <v>0</v>
      </c>
    </row>
    <row r="73" spans="1:14" ht="15" thickBot="1">
      <c r="A73" s="382"/>
      <c r="B73" s="851" t="s">
        <v>117</v>
      </c>
      <c r="C73" s="852"/>
      <c r="D73" s="852"/>
      <c r="E73" s="852"/>
      <c r="F73" s="852"/>
      <c r="G73" s="852"/>
      <c r="H73" s="852"/>
      <c r="I73" s="852"/>
      <c r="J73" s="852"/>
      <c r="K73" s="852"/>
      <c r="L73" s="852"/>
      <c r="M73" s="853"/>
      <c r="N73" s="489">
        <f>SUM(N58:N72)</f>
        <v>2327.8979992589998</v>
      </c>
    </row>
    <row r="74" spans="1:14" ht="4.5" customHeight="1">
      <c r="A74" s="382"/>
      <c r="B74" s="449"/>
      <c r="C74" s="450"/>
      <c r="D74" s="450"/>
      <c r="E74" s="450"/>
      <c r="F74" s="450"/>
      <c r="G74" s="450"/>
      <c r="H74" s="450"/>
      <c r="I74" s="450"/>
      <c r="J74" s="450"/>
      <c r="K74" s="450"/>
      <c r="L74" s="450"/>
      <c r="M74" s="450"/>
      <c r="N74" s="451"/>
    </row>
    <row r="75" spans="1:14" s="427" customFormat="1" ht="19.149999999999999" customHeight="1">
      <c r="B75" s="857" t="s">
        <v>55</v>
      </c>
      <c r="C75" s="858"/>
      <c r="D75" s="858"/>
      <c r="E75" s="858"/>
      <c r="F75" s="858"/>
      <c r="G75" s="858"/>
      <c r="H75" s="858"/>
      <c r="I75" s="858"/>
      <c r="J75" s="858"/>
      <c r="K75" s="858"/>
      <c r="L75" s="858"/>
      <c r="M75" s="858"/>
      <c r="N75" s="859"/>
    </row>
    <row r="76" spans="1:14" ht="6.75" customHeight="1" thickBot="1">
      <c r="A76" s="382"/>
      <c r="B76" s="490"/>
      <c r="C76" s="491"/>
      <c r="D76" s="491"/>
      <c r="E76" s="491"/>
      <c r="F76" s="491"/>
      <c r="G76" s="491"/>
      <c r="H76" s="491"/>
      <c r="I76" s="491"/>
      <c r="J76" s="491"/>
      <c r="K76" s="491"/>
      <c r="L76" s="491"/>
      <c r="M76" s="491"/>
      <c r="N76" s="492"/>
    </row>
    <row r="77" spans="1:14" ht="21" customHeight="1">
      <c r="A77" s="382"/>
      <c r="B77" s="460" t="s">
        <v>85</v>
      </c>
      <c r="C77" s="838" t="s">
        <v>111</v>
      </c>
      <c r="D77" s="838"/>
      <c r="E77" s="838"/>
      <c r="F77" s="838"/>
      <c r="G77" s="838"/>
      <c r="H77" s="838"/>
      <c r="I77" s="453" t="s">
        <v>32</v>
      </c>
      <c r="J77" s="453" t="s">
        <v>851</v>
      </c>
      <c r="K77" s="453" t="s">
        <v>852</v>
      </c>
      <c r="L77" s="453" t="s">
        <v>853</v>
      </c>
      <c r="M77" s="453" t="s">
        <v>123</v>
      </c>
      <c r="N77" s="461" t="s">
        <v>116</v>
      </c>
    </row>
    <row r="78" spans="1:14">
      <c r="B78" s="493"/>
      <c r="C78" s="860"/>
      <c r="D78" s="861"/>
      <c r="E78" s="861"/>
      <c r="F78" s="861"/>
      <c r="G78" s="861"/>
      <c r="H78" s="862"/>
      <c r="I78" s="494"/>
      <c r="J78" s="495"/>
      <c r="K78" s="495"/>
      <c r="L78" s="495"/>
      <c r="M78" s="496"/>
      <c r="N78" s="497">
        <f>L78*M78</f>
        <v>0</v>
      </c>
    </row>
    <row r="79" spans="1:14">
      <c r="B79" s="498"/>
      <c r="C79" s="845"/>
      <c r="D79" s="846"/>
      <c r="E79" s="846"/>
      <c r="F79" s="846"/>
      <c r="G79" s="846"/>
      <c r="H79" s="847"/>
      <c r="I79" s="499"/>
      <c r="J79" s="500"/>
      <c r="K79" s="500"/>
      <c r="L79" s="500"/>
      <c r="M79" s="501"/>
      <c r="N79" s="497">
        <f>L79*M79</f>
        <v>0</v>
      </c>
    </row>
    <row r="80" spans="1:14">
      <c r="B80" s="498"/>
      <c r="C80" s="845"/>
      <c r="D80" s="846"/>
      <c r="E80" s="846"/>
      <c r="F80" s="846"/>
      <c r="G80" s="846"/>
      <c r="H80" s="847"/>
      <c r="I80" s="499"/>
      <c r="J80" s="500"/>
      <c r="K80" s="500"/>
      <c r="L80" s="500"/>
      <c r="M80" s="501"/>
      <c r="N80" s="497">
        <f>L80*M80</f>
        <v>0</v>
      </c>
    </row>
    <row r="81" spans="1:14">
      <c r="B81" s="498"/>
      <c r="C81" s="845"/>
      <c r="D81" s="846"/>
      <c r="E81" s="846"/>
      <c r="F81" s="846"/>
      <c r="G81" s="846"/>
      <c r="H81" s="847"/>
      <c r="I81" s="499"/>
      <c r="J81" s="500"/>
      <c r="K81" s="500"/>
      <c r="L81" s="500"/>
      <c r="M81" s="501"/>
      <c r="N81" s="497">
        <f>L81*M81</f>
        <v>0</v>
      </c>
    </row>
    <row r="82" spans="1:14" ht="15.75" customHeight="1" thickBot="1">
      <c r="B82" s="470"/>
      <c r="C82" s="848"/>
      <c r="D82" s="849"/>
      <c r="E82" s="849"/>
      <c r="F82" s="849"/>
      <c r="G82" s="849"/>
      <c r="H82" s="850"/>
      <c r="I82" s="502"/>
      <c r="J82" s="503"/>
      <c r="K82" s="503"/>
      <c r="L82" s="503"/>
      <c r="M82" s="504"/>
      <c r="N82" s="505">
        <f>L82*M82</f>
        <v>0</v>
      </c>
    </row>
    <row r="83" spans="1:14" ht="15" thickBot="1">
      <c r="A83" s="382"/>
      <c r="B83" s="851" t="s">
        <v>117</v>
      </c>
      <c r="C83" s="852"/>
      <c r="D83" s="852"/>
      <c r="E83" s="852"/>
      <c r="F83" s="852"/>
      <c r="G83" s="852"/>
      <c r="H83" s="852"/>
      <c r="I83" s="852"/>
      <c r="J83" s="852"/>
      <c r="K83" s="852"/>
      <c r="L83" s="852"/>
      <c r="M83" s="853"/>
      <c r="N83" s="489">
        <f>SUM(N78:N82)</f>
        <v>0</v>
      </c>
    </row>
    <row r="84" spans="1:14" ht="3.75" customHeight="1">
      <c r="A84" s="382"/>
      <c r="B84" s="449"/>
      <c r="C84" s="450"/>
      <c r="D84" s="450"/>
      <c r="E84" s="450"/>
      <c r="F84" s="450"/>
      <c r="G84" s="450"/>
      <c r="H84" s="450"/>
      <c r="I84" s="450"/>
      <c r="J84" s="450"/>
      <c r="K84" s="450"/>
      <c r="L84" s="450"/>
      <c r="M84" s="450"/>
      <c r="N84" s="451"/>
    </row>
    <row r="85" spans="1:14" ht="19.899999999999999" customHeight="1">
      <c r="A85" s="382"/>
      <c r="B85" s="802" t="s">
        <v>62</v>
      </c>
      <c r="C85" s="803"/>
      <c r="D85" s="803"/>
      <c r="E85" s="803"/>
      <c r="F85" s="803"/>
      <c r="G85" s="803"/>
      <c r="H85" s="803"/>
      <c r="I85" s="803"/>
      <c r="J85" s="803"/>
      <c r="K85" s="803"/>
      <c r="L85" s="803"/>
      <c r="M85" s="803"/>
      <c r="N85" s="804"/>
    </row>
    <row r="86" spans="1:14" ht="5.25" customHeight="1" thickBot="1">
      <c r="A86" s="382"/>
      <c r="B86" s="835"/>
      <c r="C86" s="836"/>
      <c r="D86" s="836"/>
      <c r="E86" s="836"/>
      <c r="F86" s="836"/>
      <c r="G86" s="836"/>
      <c r="H86" s="836"/>
      <c r="I86" s="836"/>
      <c r="J86" s="836"/>
      <c r="K86" s="836"/>
      <c r="L86" s="836"/>
      <c r="M86" s="836"/>
      <c r="N86" s="837"/>
    </row>
    <row r="87" spans="1:14" ht="21" customHeight="1">
      <c r="A87" s="382"/>
      <c r="B87" s="460" t="s">
        <v>85</v>
      </c>
      <c r="C87" s="838" t="s">
        <v>111</v>
      </c>
      <c r="D87" s="838"/>
      <c r="E87" s="838"/>
      <c r="F87" s="838"/>
      <c r="G87" s="838"/>
      <c r="H87" s="838"/>
      <c r="I87" s="453" t="s">
        <v>124</v>
      </c>
      <c r="J87" s="453" t="s">
        <v>854</v>
      </c>
      <c r="K87" s="453" t="s">
        <v>855</v>
      </c>
      <c r="L87" s="838" t="s">
        <v>115</v>
      </c>
      <c r="M87" s="838"/>
      <c r="N87" s="461" t="s">
        <v>116</v>
      </c>
    </row>
    <row r="88" spans="1:14">
      <c r="B88" s="506" t="s">
        <v>856</v>
      </c>
      <c r="C88" s="839" t="s">
        <v>857</v>
      </c>
      <c r="D88" s="840"/>
      <c r="E88" s="840"/>
      <c r="F88" s="840"/>
      <c r="G88" s="840"/>
      <c r="H88" s="840"/>
      <c r="I88" s="496">
        <f>K88/J88*100</f>
        <v>116000</v>
      </c>
      <c r="J88" s="507">
        <v>185</v>
      </c>
      <c r="K88" s="508">
        <f>VLOOKUP(B88,'[48]MANO DE OBRA'!$C$15:$F$79,4,0)</f>
        <v>214600</v>
      </c>
      <c r="L88" s="841">
        <v>13538</v>
      </c>
      <c r="M88" s="842"/>
      <c r="N88" s="509">
        <f>K88/L88</f>
        <v>15.851676761707786</v>
      </c>
    </row>
    <row r="89" spans="1:14">
      <c r="B89" s="510" t="s">
        <v>806</v>
      </c>
      <c r="C89" s="817" t="s">
        <v>858</v>
      </c>
      <c r="D89" s="818"/>
      <c r="E89" s="818"/>
      <c r="F89" s="818"/>
      <c r="G89" s="818"/>
      <c r="H89" s="819"/>
      <c r="I89" s="501">
        <f>K89/J89*100</f>
        <v>65733.333333333328</v>
      </c>
      <c r="J89" s="511">
        <v>185</v>
      </c>
      <c r="K89" s="512">
        <f>VLOOKUP(B89,'[48]MANO DE OBRA'!$C$15:$F$79,4,0)</f>
        <v>121606.66666666666</v>
      </c>
      <c r="L89" s="843">
        <v>13538</v>
      </c>
      <c r="M89" s="844"/>
      <c r="N89" s="509">
        <f>K89/L89</f>
        <v>8.9826168316344113</v>
      </c>
    </row>
    <row r="90" spans="1:14">
      <c r="B90" s="510"/>
      <c r="C90" s="817"/>
      <c r="D90" s="818"/>
      <c r="E90" s="818"/>
      <c r="F90" s="818"/>
      <c r="G90" s="818"/>
      <c r="H90" s="819"/>
      <c r="I90" s="501"/>
      <c r="J90" s="511"/>
      <c r="K90" s="512"/>
      <c r="L90" s="820"/>
      <c r="M90" s="821"/>
      <c r="N90" s="513"/>
    </row>
    <row r="91" spans="1:14">
      <c r="B91" s="510"/>
      <c r="C91" s="817"/>
      <c r="D91" s="818"/>
      <c r="E91" s="818"/>
      <c r="F91" s="818"/>
      <c r="G91" s="818"/>
      <c r="H91" s="819"/>
      <c r="I91" s="501"/>
      <c r="J91" s="511"/>
      <c r="K91" s="512"/>
      <c r="L91" s="833"/>
      <c r="M91" s="834"/>
      <c r="N91" s="513"/>
    </row>
    <row r="92" spans="1:14">
      <c r="B92" s="510"/>
      <c r="C92" s="817"/>
      <c r="D92" s="818"/>
      <c r="E92" s="818"/>
      <c r="F92" s="818"/>
      <c r="G92" s="818"/>
      <c r="H92" s="819"/>
      <c r="I92" s="501"/>
      <c r="J92" s="511"/>
      <c r="K92" s="512"/>
      <c r="L92" s="820"/>
      <c r="M92" s="821"/>
      <c r="N92" s="513"/>
    </row>
    <row r="93" spans="1:14">
      <c r="B93" s="510"/>
      <c r="C93" s="817"/>
      <c r="D93" s="818"/>
      <c r="E93" s="818"/>
      <c r="F93" s="818"/>
      <c r="G93" s="818"/>
      <c r="H93" s="819"/>
      <c r="I93" s="501"/>
      <c r="J93" s="511"/>
      <c r="K93" s="512"/>
      <c r="L93" s="820"/>
      <c r="M93" s="821"/>
      <c r="N93" s="513"/>
    </row>
    <row r="94" spans="1:14">
      <c r="B94" s="510"/>
      <c r="C94" s="817"/>
      <c r="D94" s="818"/>
      <c r="E94" s="818"/>
      <c r="F94" s="818"/>
      <c r="G94" s="818"/>
      <c r="H94" s="819"/>
      <c r="I94" s="501"/>
      <c r="J94" s="511"/>
      <c r="K94" s="512"/>
      <c r="L94" s="820"/>
      <c r="M94" s="821"/>
      <c r="N94" s="513"/>
    </row>
    <row r="95" spans="1:14">
      <c r="B95" s="510"/>
      <c r="C95" s="817"/>
      <c r="D95" s="818"/>
      <c r="E95" s="818"/>
      <c r="F95" s="818"/>
      <c r="G95" s="818"/>
      <c r="H95" s="819"/>
      <c r="I95" s="501"/>
      <c r="J95" s="511"/>
      <c r="K95" s="514"/>
      <c r="L95" s="820"/>
      <c r="M95" s="821"/>
      <c r="N95" s="513"/>
    </row>
    <row r="96" spans="1:14">
      <c r="B96" s="510"/>
      <c r="C96" s="817"/>
      <c r="D96" s="818"/>
      <c r="E96" s="818"/>
      <c r="F96" s="818"/>
      <c r="G96" s="818"/>
      <c r="H96" s="819"/>
      <c r="I96" s="501"/>
      <c r="J96" s="511"/>
      <c r="K96" s="514"/>
      <c r="L96" s="820"/>
      <c r="M96" s="821"/>
      <c r="N96" s="513"/>
    </row>
    <row r="97" spans="1:14" ht="15.75" customHeight="1" thickBot="1">
      <c r="B97" s="515"/>
      <c r="C97" s="822"/>
      <c r="D97" s="823"/>
      <c r="E97" s="823"/>
      <c r="F97" s="823"/>
      <c r="G97" s="823"/>
      <c r="H97" s="824"/>
      <c r="I97" s="516"/>
      <c r="J97" s="517"/>
      <c r="K97" s="516"/>
      <c r="L97" s="825"/>
      <c r="M97" s="826"/>
      <c r="N97" s="518"/>
    </row>
    <row r="98" spans="1:14" ht="15" thickBot="1">
      <c r="A98" s="382"/>
      <c r="B98" s="827" t="s">
        <v>117</v>
      </c>
      <c r="C98" s="828"/>
      <c r="D98" s="828"/>
      <c r="E98" s="828"/>
      <c r="F98" s="828"/>
      <c r="G98" s="828"/>
      <c r="H98" s="828"/>
      <c r="I98" s="828"/>
      <c r="J98" s="828"/>
      <c r="K98" s="828"/>
      <c r="L98" s="828"/>
      <c r="M98" s="829"/>
      <c r="N98" s="519">
        <f>SUM(N88:N97)</f>
        <v>24.834293593342196</v>
      </c>
    </row>
    <row r="99" spans="1:14" ht="5.0999999999999996" customHeight="1" thickBot="1">
      <c r="A99" s="382"/>
      <c r="B99" s="449"/>
      <c r="C99" s="450"/>
      <c r="D99" s="450"/>
      <c r="E99" s="450"/>
      <c r="F99" s="450"/>
      <c r="G99" s="450"/>
      <c r="H99" s="450"/>
      <c r="I99" s="450"/>
      <c r="J99" s="450"/>
      <c r="K99" s="450"/>
      <c r="L99" s="450"/>
      <c r="M99" s="450"/>
      <c r="N99" s="451"/>
    </row>
    <row r="100" spans="1:14" ht="15" thickBot="1">
      <c r="A100" s="382"/>
      <c r="B100" s="830" t="s">
        <v>127</v>
      </c>
      <c r="C100" s="831"/>
      <c r="D100" s="831"/>
      <c r="E100" s="831"/>
      <c r="F100" s="831"/>
      <c r="G100" s="831"/>
      <c r="H100" s="831"/>
      <c r="I100" s="831"/>
      <c r="J100" s="831"/>
      <c r="K100" s="831"/>
      <c r="L100" s="831"/>
      <c r="M100" s="832"/>
      <c r="N100" s="519">
        <f>N53+N73+N83+N98</f>
        <v>2478.4485931874542</v>
      </c>
    </row>
    <row r="101" spans="1:14" ht="5.0999999999999996" customHeight="1">
      <c r="A101" s="382"/>
      <c r="B101" s="449"/>
      <c r="C101" s="450"/>
      <c r="D101" s="450"/>
      <c r="E101" s="450"/>
      <c r="F101" s="450"/>
      <c r="G101" s="450"/>
      <c r="H101" s="450"/>
      <c r="I101" s="450"/>
      <c r="J101" s="450"/>
      <c r="K101" s="450"/>
      <c r="L101" s="450"/>
      <c r="M101" s="450"/>
      <c r="N101" s="451"/>
    </row>
    <row r="102" spans="1:14" ht="22.5" customHeight="1">
      <c r="A102" s="382"/>
      <c r="B102" s="802" t="s">
        <v>69</v>
      </c>
      <c r="C102" s="803"/>
      <c r="D102" s="803"/>
      <c r="E102" s="803"/>
      <c r="F102" s="803"/>
      <c r="G102" s="803"/>
      <c r="H102" s="803"/>
      <c r="I102" s="803"/>
      <c r="J102" s="803"/>
      <c r="K102" s="803"/>
      <c r="L102" s="803"/>
      <c r="M102" s="803"/>
      <c r="N102" s="804"/>
    </row>
    <row r="103" spans="1:14" ht="6.75" customHeight="1" thickBot="1">
      <c r="A103" s="382"/>
      <c r="B103" s="520"/>
      <c r="C103" s="521"/>
      <c r="D103" s="521"/>
      <c r="E103" s="521"/>
      <c r="F103" s="521"/>
      <c r="G103" s="521"/>
      <c r="H103" s="521"/>
      <c r="I103" s="521"/>
      <c r="J103" s="521"/>
      <c r="K103" s="521"/>
      <c r="L103" s="521"/>
      <c r="M103" s="521"/>
      <c r="N103" s="522"/>
    </row>
    <row r="104" spans="1:14" ht="17.25" customHeight="1">
      <c r="A104" s="382"/>
      <c r="B104" s="805" t="s">
        <v>111</v>
      </c>
      <c r="C104" s="806"/>
      <c r="D104" s="806"/>
      <c r="E104" s="806"/>
      <c r="F104" s="806"/>
      <c r="G104" s="806"/>
      <c r="H104" s="806"/>
      <c r="I104" s="807"/>
      <c r="J104" s="808"/>
      <c r="K104" s="453" t="s">
        <v>70</v>
      </c>
      <c r="L104" s="809" t="s">
        <v>71</v>
      </c>
      <c r="M104" s="810"/>
      <c r="N104" s="811"/>
    </row>
    <row r="105" spans="1:14" ht="15">
      <c r="B105" s="812" t="s">
        <v>1</v>
      </c>
      <c r="C105" s="813"/>
      <c r="D105" s="813"/>
      <c r="E105" s="813"/>
      <c r="F105" s="813"/>
      <c r="G105" s="813"/>
      <c r="H105" s="813"/>
      <c r="I105" s="524"/>
      <c r="J105" s="525"/>
      <c r="K105" s="526">
        <v>0.2</v>
      </c>
      <c r="L105" s="814">
        <f>K105*N100</f>
        <v>495.68971863749084</v>
      </c>
      <c r="M105" s="815"/>
      <c r="N105" s="816"/>
    </row>
    <row r="106" spans="1:14" ht="15">
      <c r="B106" s="527" t="s">
        <v>72</v>
      </c>
      <c r="C106" s="528"/>
      <c r="D106" s="528"/>
      <c r="E106" s="528"/>
      <c r="F106" s="528"/>
      <c r="G106" s="528"/>
      <c r="H106" s="528"/>
      <c r="I106" s="524"/>
      <c r="J106" s="525"/>
      <c r="K106" s="526">
        <v>0.05</v>
      </c>
      <c r="L106" s="814">
        <f>K106*N100</f>
        <v>123.92242965937271</v>
      </c>
      <c r="M106" s="815"/>
      <c r="N106" s="816"/>
    </row>
    <row r="107" spans="1:14" ht="15.75" thickBot="1">
      <c r="B107" s="529" t="s">
        <v>2</v>
      </c>
      <c r="C107" s="530"/>
      <c r="D107" s="530"/>
      <c r="E107" s="530"/>
      <c r="F107" s="530"/>
      <c r="G107" s="530"/>
      <c r="H107" s="530"/>
      <c r="I107" s="531"/>
      <c r="J107" s="532"/>
      <c r="K107" s="533">
        <v>0.05</v>
      </c>
      <c r="L107" s="787">
        <f>K107*N100</f>
        <v>123.92242965937271</v>
      </c>
      <c r="M107" s="788"/>
      <c r="N107" s="789"/>
    </row>
    <row r="108" spans="1:14" s="427" customFormat="1" ht="24.75" customHeight="1" thickBot="1">
      <c r="B108" s="790" t="s">
        <v>117</v>
      </c>
      <c r="C108" s="791"/>
      <c r="D108" s="791"/>
      <c r="E108" s="791"/>
      <c r="F108" s="791"/>
      <c r="G108" s="791"/>
      <c r="H108" s="791"/>
      <c r="I108" s="791"/>
      <c r="J108" s="791"/>
      <c r="K108" s="791"/>
      <c r="L108" s="791"/>
      <c r="M108" s="792"/>
      <c r="N108" s="489">
        <f>L105+L106+L107</f>
        <v>743.53457795623626</v>
      </c>
    </row>
    <row r="109" spans="1:14" ht="6.75" customHeight="1" thickBot="1">
      <c r="A109" s="382"/>
      <c r="B109" s="449"/>
      <c r="C109" s="450"/>
      <c r="D109" s="450"/>
      <c r="E109" s="450"/>
      <c r="F109" s="450"/>
      <c r="G109" s="450"/>
      <c r="H109" s="450"/>
      <c r="I109" s="450"/>
      <c r="J109" s="450"/>
      <c r="K109" s="450"/>
      <c r="L109" s="450"/>
      <c r="M109" s="450"/>
      <c r="N109" s="451"/>
    </row>
    <row r="110" spans="1:14" ht="22.5" customHeight="1" thickBot="1">
      <c r="A110" s="382"/>
      <c r="B110" s="793" t="s">
        <v>859</v>
      </c>
      <c r="C110" s="794"/>
      <c r="D110" s="794"/>
      <c r="E110" s="794"/>
      <c r="F110" s="794"/>
      <c r="G110" s="794"/>
      <c r="H110" s="794"/>
      <c r="I110" s="794"/>
      <c r="J110" s="794"/>
      <c r="K110" s="794"/>
      <c r="L110" s="794"/>
      <c r="M110" s="795"/>
      <c r="N110" s="534">
        <f>N100+N108</f>
        <v>3221.9831711436905</v>
      </c>
    </row>
    <row r="111" spans="1:14" ht="7.5" customHeight="1">
      <c r="B111" s="417"/>
      <c r="C111" s="418"/>
      <c r="D111" s="418"/>
      <c r="E111" s="418"/>
      <c r="F111" s="418"/>
      <c r="G111" s="418"/>
      <c r="H111" s="418"/>
      <c r="I111" s="418"/>
      <c r="J111" s="418"/>
      <c r="K111" s="418"/>
      <c r="L111" s="418"/>
      <c r="M111" s="418"/>
      <c r="N111" s="419"/>
    </row>
    <row r="112" spans="1:14" ht="7.5" customHeight="1">
      <c r="B112" s="446"/>
      <c r="C112" s="447"/>
      <c r="D112" s="447"/>
      <c r="E112" s="447"/>
      <c r="F112" s="447"/>
      <c r="G112" s="447"/>
      <c r="H112" s="447"/>
      <c r="I112" s="447"/>
      <c r="J112" s="447"/>
      <c r="K112" s="447"/>
      <c r="L112" s="447"/>
      <c r="M112" s="447"/>
      <c r="N112" s="448"/>
    </row>
    <row r="113" spans="1:14" ht="10.5" customHeight="1">
      <c r="B113" s="446"/>
      <c r="C113" s="447"/>
      <c r="D113" s="447"/>
      <c r="E113" s="447"/>
      <c r="F113" s="447"/>
      <c r="G113" s="447"/>
      <c r="H113" s="447"/>
      <c r="I113" s="447"/>
      <c r="J113" s="447"/>
      <c r="K113" s="447"/>
      <c r="L113" s="447"/>
      <c r="M113" s="447"/>
      <c r="N113" s="448"/>
    </row>
    <row r="114" spans="1:14" ht="12" customHeight="1">
      <c r="B114" s="446"/>
      <c r="C114" s="447"/>
      <c r="D114" s="447"/>
      <c r="E114" s="447"/>
      <c r="F114" s="447"/>
      <c r="G114" s="447"/>
      <c r="H114" s="447"/>
      <c r="I114" s="447"/>
      <c r="J114" s="447"/>
      <c r="K114" s="447"/>
      <c r="L114" s="447"/>
      <c r="M114" s="447"/>
      <c r="N114" s="448"/>
    </row>
    <row r="115" spans="1:14">
      <c r="B115" s="446"/>
      <c r="C115" s="447"/>
      <c r="D115" s="447"/>
      <c r="E115" s="535" t="s">
        <v>130</v>
      </c>
      <c r="F115" s="535"/>
      <c r="G115" s="535"/>
      <c r="H115" s="535"/>
      <c r="I115" s="535"/>
      <c r="J115" s="535"/>
      <c r="K115" s="447"/>
      <c r="L115" s="447"/>
      <c r="M115" s="447"/>
      <c r="N115" s="448"/>
    </row>
    <row r="116" spans="1:14">
      <c r="B116" s="446"/>
      <c r="C116" s="447"/>
      <c r="D116" s="447"/>
      <c r="E116" s="447" t="s">
        <v>131</v>
      </c>
      <c r="F116" s="447"/>
      <c r="G116" s="447"/>
      <c r="H116" s="447"/>
      <c r="I116" s="447"/>
      <c r="J116" s="447"/>
      <c r="K116" s="447"/>
      <c r="L116" s="447"/>
      <c r="M116" s="447"/>
      <c r="N116" s="448"/>
    </row>
    <row r="117" spans="1:14">
      <c r="B117" s="446"/>
      <c r="C117" s="447"/>
      <c r="D117" s="447"/>
      <c r="E117" s="447" t="s">
        <v>132</v>
      </c>
      <c r="F117" s="447"/>
      <c r="G117" s="447"/>
      <c r="H117" s="447"/>
      <c r="I117" s="447"/>
      <c r="J117" s="447"/>
      <c r="K117" s="447"/>
      <c r="L117" s="447"/>
      <c r="M117" s="447"/>
      <c r="N117" s="448"/>
    </row>
    <row r="118" spans="1:14">
      <c r="B118" s="446"/>
      <c r="C118" s="447"/>
      <c r="D118" s="447"/>
      <c r="E118" s="447" t="s">
        <v>133</v>
      </c>
      <c r="F118" s="447"/>
      <c r="G118" s="447"/>
      <c r="H118" s="447"/>
      <c r="I118" s="447"/>
      <c r="J118" s="447"/>
      <c r="K118" s="447"/>
      <c r="L118" s="447"/>
      <c r="M118" s="447"/>
      <c r="N118" s="448"/>
    </row>
    <row r="119" spans="1:14" ht="10.5" customHeight="1" thickBot="1">
      <c r="B119" s="446"/>
      <c r="C119" s="447"/>
      <c r="D119" s="447"/>
      <c r="E119" s="447"/>
      <c r="F119" s="447" t="s">
        <v>134</v>
      </c>
      <c r="G119" s="447"/>
      <c r="H119" s="447"/>
      <c r="I119" s="447"/>
      <c r="J119" s="447"/>
      <c r="K119" s="447"/>
      <c r="L119" s="447"/>
      <c r="M119" s="447"/>
      <c r="N119" s="448"/>
    </row>
    <row r="120" spans="1:14">
      <c r="B120" s="536" t="s">
        <v>135</v>
      </c>
      <c r="C120" s="537"/>
      <c r="D120" s="537"/>
      <c r="E120" s="537"/>
      <c r="F120" s="537"/>
      <c r="G120" s="537"/>
      <c r="H120" s="537"/>
      <c r="I120" s="537"/>
      <c r="J120" s="537"/>
      <c r="K120" s="537"/>
      <c r="L120" s="537"/>
      <c r="M120" s="537"/>
      <c r="N120" s="538"/>
    </row>
    <row r="121" spans="1:14">
      <c r="B121" s="539"/>
      <c r="C121" s="540"/>
      <c r="D121" s="540"/>
      <c r="E121" s="540"/>
      <c r="F121" s="540"/>
      <c r="G121" s="540"/>
      <c r="H121" s="540"/>
      <c r="I121" s="540"/>
      <c r="J121" s="540"/>
      <c r="K121" s="540"/>
      <c r="L121" s="540"/>
      <c r="M121" s="540"/>
      <c r="N121" s="541"/>
    </row>
    <row r="122" spans="1:14">
      <c r="B122" s="539"/>
      <c r="C122" s="540"/>
      <c r="D122" s="540"/>
      <c r="E122" s="540"/>
      <c r="F122" s="540"/>
      <c r="G122" s="540"/>
      <c r="H122" s="540"/>
      <c r="I122" s="540"/>
      <c r="J122" s="540"/>
      <c r="K122" s="540"/>
      <c r="L122" s="540"/>
      <c r="M122" s="540"/>
      <c r="N122" s="541"/>
    </row>
    <row r="123" spans="1:14" ht="15" thickBot="1">
      <c r="B123" s="542"/>
      <c r="C123" s="543"/>
      <c r="D123" s="543"/>
      <c r="E123" s="543"/>
      <c r="F123" s="543"/>
      <c r="G123" s="543"/>
      <c r="H123" s="543"/>
      <c r="I123" s="543"/>
      <c r="J123" s="543"/>
      <c r="K123" s="543"/>
      <c r="L123" s="543"/>
      <c r="M123" s="543"/>
      <c r="N123" s="544"/>
    </row>
    <row r="124" spans="1:14" ht="7.5" customHeight="1">
      <c r="A124" s="382"/>
      <c r="B124" s="545"/>
      <c r="C124" s="546"/>
      <c r="D124" s="546"/>
      <c r="E124" s="546"/>
      <c r="F124" s="546"/>
      <c r="G124" s="546"/>
      <c r="H124" s="546"/>
      <c r="I124" s="546"/>
      <c r="J124" s="546"/>
      <c r="K124" s="546"/>
      <c r="L124" s="546"/>
      <c r="M124" s="546"/>
      <c r="N124" s="547"/>
    </row>
    <row r="125" spans="1:14" ht="18" customHeight="1">
      <c r="A125" s="382"/>
      <c r="B125" s="421" t="s">
        <v>136</v>
      </c>
      <c r="C125" s="548"/>
      <c r="D125" s="548"/>
      <c r="E125" s="548"/>
      <c r="F125" s="548"/>
      <c r="G125" s="548"/>
      <c r="H125" s="548"/>
      <c r="I125" s="548"/>
      <c r="J125" s="548"/>
      <c r="K125" s="548"/>
      <c r="L125" s="548"/>
      <c r="M125" s="548"/>
      <c r="N125" s="549"/>
    </row>
    <row r="126" spans="1:14">
      <c r="A126" s="382"/>
      <c r="B126" s="796" t="s">
        <v>137</v>
      </c>
      <c r="C126" s="797"/>
      <c r="D126" s="797"/>
      <c r="E126" s="797"/>
      <c r="F126" s="797"/>
      <c r="G126" s="797"/>
      <c r="H126" s="797"/>
      <c r="I126" s="797"/>
      <c r="J126" s="797"/>
      <c r="K126" s="797"/>
      <c r="L126" s="797"/>
      <c r="M126" s="797"/>
      <c r="N126" s="798"/>
    </row>
    <row r="127" spans="1:14">
      <c r="A127" s="382"/>
      <c r="B127" s="796"/>
      <c r="C127" s="797"/>
      <c r="D127" s="797"/>
      <c r="E127" s="797"/>
      <c r="F127" s="797"/>
      <c r="G127" s="797"/>
      <c r="H127" s="797"/>
      <c r="I127" s="797"/>
      <c r="J127" s="797"/>
      <c r="K127" s="797"/>
      <c r="L127" s="797"/>
      <c r="M127" s="797"/>
      <c r="N127" s="798"/>
    </row>
    <row r="128" spans="1:14" ht="21" customHeight="1">
      <c r="A128" s="382"/>
      <c r="B128" s="796" t="s">
        <v>138</v>
      </c>
      <c r="C128" s="797"/>
      <c r="D128" s="797"/>
      <c r="E128" s="797"/>
      <c r="F128" s="797"/>
      <c r="G128" s="797"/>
      <c r="H128" s="797"/>
      <c r="I128" s="797"/>
      <c r="J128" s="797"/>
      <c r="K128" s="797"/>
      <c r="L128" s="797"/>
      <c r="M128" s="797"/>
      <c r="N128" s="798"/>
    </row>
    <row r="129" spans="1:14" ht="9.75" customHeight="1">
      <c r="A129" s="382"/>
      <c r="B129" s="796"/>
      <c r="C129" s="797"/>
      <c r="D129" s="797"/>
      <c r="E129" s="797"/>
      <c r="F129" s="797"/>
      <c r="G129" s="797"/>
      <c r="H129" s="797"/>
      <c r="I129" s="797"/>
      <c r="J129" s="797"/>
      <c r="K129" s="797"/>
      <c r="L129" s="797"/>
      <c r="M129" s="797"/>
      <c r="N129" s="798"/>
    </row>
    <row r="130" spans="1:14" ht="5.25" customHeight="1">
      <c r="A130" s="382"/>
      <c r="B130" s="550"/>
      <c r="C130" s="551"/>
      <c r="D130" s="551"/>
      <c r="E130" s="551"/>
      <c r="F130" s="551"/>
      <c r="G130" s="551"/>
      <c r="H130" s="551"/>
      <c r="I130" s="551"/>
      <c r="J130" s="551"/>
      <c r="K130" s="551"/>
      <c r="L130" s="551"/>
      <c r="M130" s="551"/>
      <c r="N130" s="552"/>
    </row>
    <row r="131" spans="1:14" ht="5.25" customHeight="1">
      <c r="B131" s="553"/>
      <c r="C131" s="554"/>
      <c r="D131" s="554"/>
      <c r="E131" s="554"/>
      <c r="F131" s="554"/>
      <c r="G131" s="554"/>
      <c r="H131" s="554"/>
      <c r="I131" s="554"/>
      <c r="J131" s="554"/>
      <c r="K131" s="554"/>
      <c r="L131" s="554"/>
      <c r="M131" s="554"/>
      <c r="N131" s="555"/>
    </row>
    <row r="132" spans="1:14" ht="9.75" customHeight="1">
      <c r="B132" s="553"/>
      <c r="C132" s="554"/>
      <c r="D132" s="554"/>
      <c r="E132" s="554"/>
      <c r="F132" s="554"/>
      <c r="G132" s="554"/>
      <c r="H132" s="554"/>
      <c r="I132" s="554"/>
      <c r="J132" s="554"/>
      <c r="K132" s="554"/>
      <c r="L132" s="554"/>
      <c r="M132" s="554"/>
      <c r="N132" s="555"/>
    </row>
    <row r="133" spans="1:14">
      <c r="B133" s="556"/>
      <c r="C133" s="557"/>
      <c r="D133" s="557"/>
      <c r="E133" s="557"/>
      <c r="F133" s="557"/>
      <c r="G133" s="557"/>
      <c r="H133" s="557"/>
      <c r="I133" s="557"/>
      <c r="J133" s="557"/>
      <c r="K133" s="557"/>
      <c r="L133" s="557"/>
      <c r="M133" s="557"/>
      <c r="N133" s="558"/>
    </row>
    <row r="134" spans="1:14">
      <c r="B134" s="446"/>
      <c r="C134" s="447"/>
      <c r="D134" s="447"/>
      <c r="E134" s="447" t="s">
        <v>130</v>
      </c>
      <c r="F134" s="535"/>
      <c r="G134" s="535"/>
      <c r="H134" s="447"/>
      <c r="I134" s="447"/>
      <c r="J134" s="447"/>
      <c r="K134" s="447"/>
      <c r="L134" s="447"/>
      <c r="M134" s="447"/>
      <c r="N134" s="448"/>
    </row>
    <row r="135" spans="1:14">
      <c r="B135" s="446"/>
      <c r="C135" s="447"/>
      <c r="D135" s="447"/>
      <c r="E135" s="559" t="s">
        <v>131</v>
      </c>
      <c r="F135" s="447"/>
      <c r="G135" s="447"/>
      <c r="H135" s="559"/>
      <c r="I135" s="559"/>
      <c r="J135" s="559"/>
      <c r="K135" s="447"/>
      <c r="L135" s="447"/>
      <c r="M135" s="447"/>
      <c r="N135" s="448"/>
    </row>
    <row r="136" spans="1:14">
      <c r="B136" s="446"/>
      <c r="C136" s="447"/>
      <c r="D136" s="447"/>
      <c r="E136" s="560" t="s">
        <v>139</v>
      </c>
      <c r="F136" s="447"/>
      <c r="G136" s="447"/>
      <c r="H136" s="560"/>
      <c r="I136" s="560"/>
      <c r="J136" s="560"/>
      <c r="K136" s="447"/>
      <c r="L136" s="447"/>
      <c r="M136" s="447"/>
      <c r="N136" s="448"/>
    </row>
    <row r="137" spans="1:14">
      <c r="B137" s="561"/>
      <c r="C137" s="557"/>
      <c r="D137" s="557"/>
      <c r="E137" s="447" t="s">
        <v>133</v>
      </c>
      <c r="F137" s="447"/>
      <c r="G137" s="447"/>
      <c r="H137" s="447"/>
      <c r="I137" s="447"/>
      <c r="J137" s="447"/>
      <c r="K137" s="557"/>
      <c r="L137" s="557"/>
      <c r="M137" s="557"/>
      <c r="N137" s="558"/>
    </row>
    <row r="138" spans="1:14" ht="12.75" customHeight="1">
      <c r="B138" s="561"/>
      <c r="C138" s="557"/>
      <c r="D138" s="557"/>
      <c r="E138" s="557"/>
      <c r="F138" s="447"/>
      <c r="G138" s="447"/>
      <c r="H138" s="447"/>
      <c r="I138" s="447"/>
      <c r="J138" s="447"/>
      <c r="K138" s="557"/>
      <c r="L138" s="557"/>
      <c r="M138" s="557"/>
      <c r="N138" s="558"/>
    </row>
    <row r="139" spans="1:14" ht="24.75" customHeight="1">
      <c r="A139" s="382"/>
      <c r="B139" s="799" t="s">
        <v>860</v>
      </c>
      <c r="C139" s="800"/>
      <c r="D139" s="800"/>
      <c r="E139" s="800"/>
      <c r="F139" s="800"/>
      <c r="G139" s="800"/>
      <c r="H139" s="800"/>
      <c r="I139" s="800"/>
      <c r="J139" s="800"/>
      <c r="K139" s="800"/>
      <c r="L139" s="800"/>
      <c r="M139" s="800"/>
      <c r="N139" s="801"/>
    </row>
    <row r="140" spans="1:14" ht="7.5" customHeight="1" thickBot="1">
      <c r="B140" s="562"/>
      <c r="C140" s="563"/>
      <c r="D140" s="563"/>
      <c r="E140" s="564"/>
      <c r="F140" s="564"/>
      <c r="G140" s="564"/>
      <c r="H140" s="564"/>
      <c r="I140" s="564"/>
      <c r="J140" s="565"/>
      <c r="K140" s="565"/>
      <c r="L140" s="565"/>
      <c r="M140" s="565"/>
      <c r="N140" s="566"/>
    </row>
  </sheetData>
  <mergeCells count="14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B86:N86"/>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J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8485A-845F-4B22-8500-651717BBF451}">
  <sheetPr>
    <tabColor theme="5" tint="-0.499984740745262"/>
    <pageSetUpPr fitToPage="1"/>
  </sheetPr>
  <dimension ref="A1:O140"/>
  <sheetViews>
    <sheetView topLeftCell="A12" workbookViewId="0">
      <selection activeCell="C22" sqref="C22"/>
    </sheetView>
  </sheetViews>
  <sheetFormatPr baseColWidth="10" defaultColWidth="0" defaultRowHeight="14.25"/>
  <cols>
    <col min="1" max="1" width="3" style="387" customWidth="1"/>
    <col min="2" max="2" width="14.28515625" style="387" customWidth="1"/>
    <col min="3" max="3" width="11.5703125" style="387" customWidth="1"/>
    <col min="4" max="4" width="17" style="387" customWidth="1"/>
    <col min="5" max="5" width="12.5703125" style="387" customWidth="1"/>
    <col min="6" max="6" width="8" style="387" customWidth="1"/>
    <col min="7" max="7" width="8.7109375" style="387" customWidth="1"/>
    <col min="8" max="8" width="10.5703125" style="387" customWidth="1"/>
    <col min="9" max="9" width="14.5703125" style="387" customWidth="1"/>
    <col min="10" max="10" width="23.42578125" style="387" customWidth="1"/>
    <col min="11" max="11" width="18" style="387" customWidth="1"/>
    <col min="12" max="12" width="11.42578125" style="387" customWidth="1"/>
    <col min="13" max="13" width="12.7109375" style="387" customWidth="1"/>
    <col min="14" max="14" width="21.5703125" style="387" customWidth="1"/>
    <col min="15" max="15" width="4.42578125" style="382" customWidth="1"/>
    <col min="16" max="16384" width="11.42578125" style="382" hidden="1"/>
  </cols>
  <sheetData>
    <row r="1" spans="1:14" ht="13.9" customHeight="1">
      <c r="A1" s="382"/>
      <c r="B1" s="901"/>
      <c r="C1" s="904"/>
      <c r="D1" s="904"/>
      <c r="E1" s="904"/>
      <c r="F1" s="904"/>
      <c r="G1" s="904"/>
      <c r="H1" s="904"/>
      <c r="I1" s="904"/>
      <c r="J1" s="905"/>
      <c r="K1" s="906" t="s">
        <v>85</v>
      </c>
      <c r="L1" s="908" t="s">
        <v>822</v>
      </c>
      <c r="M1" s="909"/>
      <c r="N1" s="912"/>
    </row>
    <row r="2" spans="1:14" ht="14.25" customHeight="1">
      <c r="A2" s="382"/>
      <c r="B2" s="902"/>
      <c r="C2" s="915" t="s">
        <v>4</v>
      </c>
      <c r="D2" s="915"/>
      <c r="E2" s="915"/>
      <c r="F2" s="915"/>
      <c r="G2" s="915"/>
      <c r="H2" s="915"/>
      <c r="I2" s="915"/>
      <c r="J2" s="916"/>
      <c r="K2" s="907"/>
      <c r="L2" s="910"/>
      <c r="M2" s="911"/>
      <c r="N2" s="913"/>
    </row>
    <row r="3" spans="1:14" ht="17.649999999999999" customHeight="1">
      <c r="A3" s="382"/>
      <c r="B3" s="902"/>
      <c r="C3" s="917" t="s">
        <v>823</v>
      </c>
      <c r="D3" s="917"/>
      <c r="E3" s="917"/>
      <c r="F3" s="917"/>
      <c r="G3" s="917"/>
      <c r="H3" s="917"/>
      <c r="I3" s="917"/>
      <c r="J3" s="918"/>
      <c r="K3" s="891" t="s">
        <v>88</v>
      </c>
      <c r="L3" s="920">
        <v>2021</v>
      </c>
      <c r="M3" s="921"/>
      <c r="N3" s="913"/>
    </row>
    <row r="4" spans="1:14" ht="2.25" customHeight="1">
      <c r="A4" s="382"/>
      <c r="B4" s="902"/>
      <c r="C4" s="917"/>
      <c r="D4" s="917"/>
      <c r="E4" s="917"/>
      <c r="F4" s="917"/>
      <c r="G4" s="917"/>
      <c r="H4" s="917"/>
      <c r="I4" s="917"/>
      <c r="J4" s="918"/>
      <c r="K4" s="919"/>
      <c r="L4" s="910"/>
      <c r="M4" s="911"/>
      <c r="N4" s="913"/>
    </row>
    <row r="5" spans="1:14" ht="14.25" customHeight="1">
      <c r="A5" s="382"/>
      <c r="B5" s="902"/>
      <c r="C5" s="917" t="s">
        <v>824</v>
      </c>
      <c r="D5" s="917"/>
      <c r="E5" s="917"/>
      <c r="F5" s="917"/>
      <c r="G5" s="917"/>
      <c r="H5" s="917"/>
      <c r="I5" s="917"/>
      <c r="J5" s="918"/>
      <c r="K5" s="891" t="s">
        <v>90</v>
      </c>
      <c r="L5" s="893"/>
      <c r="M5" s="893"/>
      <c r="N5" s="913"/>
    </row>
    <row r="6" spans="1:14" ht="3.75" customHeight="1" thickBot="1">
      <c r="A6" s="382"/>
      <c r="B6" s="903"/>
      <c r="C6" s="895"/>
      <c r="D6" s="895"/>
      <c r="E6" s="895"/>
      <c r="F6" s="895"/>
      <c r="G6" s="895"/>
      <c r="H6" s="895"/>
      <c r="I6" s="895"/>
      <c r="J6" s="896"/>
      <c r="K6" s="892"/>
      <c r="L6" s="894"/>
      <c r="M6" s="894"/>
      <c r="N6" s="914"/>
    </row>
    <row r="7" spans="1:14" ht="3.75" customHeight="1" thickBot="1">
      <c r="A7" s="382"/>
      <c r="B7" s="383"/>
      <c r="C7" s="384"/>
      <c r="D7" s="384"/>
      <c r="E7" s="384"/>
      <c r="F7" s="384"/>
      <c r="G7" s="384"/>
      <c r="H7" s="384"/>
      <c r="I7" s="384"/>
      <c r="J7" s="384"/>
      <c r="K7" s="384"/>
      <c r="L7" s="385"/>
      <c r="M7" s="385"/>
      <c r="N7" s="386"/>
    </row>
    <row r="8" spans="1:14" ht="14.25" customHeight="1">
      <c r="B8" s="388"/>
      <c r="C8" s="389"/>
      <c r="D8" s="389"/>
      <c r="E8" s="389"/>
      <c r="F8" s="897"/>
      <c r="G8" s="897"/>
      <c r="H8" s="897"/>
      <c r="I8" s="897"/>
      <c r="J8" s="389"/>
      <c r="K8" s="390" t="s">
        <v>92</v>
      </c>
      <c r="L8" s="391"/>
      <c r="M8" s="391"/>
      <c r="N8" s="392"/>
    </row>
    <row r="9" spans="1:14" ht="12" customHeight="1">
      <c r="B9" s="393"/>
      <c r="C9" s="394"/>
      <c r="D9" s="394"/>
      <c r="E9" s="394"/>
      <c r="F9" s="898"/>
      <c r="G9" s="898"/>
      <c r="H9" s="898"/>
      <c r="I9" s="898"/>
      <c r="J9" s="394"/>
      <c r="K9" s="395"/>
      <c r="L9" s="396" t="s">
        <v>93</v>
      </c>
      <c r="M9" s="396" t="s">
        <v>94</v>
      </c>
      <c r="N9" s="397" t="s">
        <v>95</v>
      </c>
    </row>
    <row r="10" spans="1:14" ht="21.75" customHeight="1">
      <c r="B10" s="885" t="s">
        <v>825</v>
      </c>
      <c r="C10" s="886"/>
      <c r="D10" s="886"/>
      <c r="E10" s="400" t="s">
        <v>826</v>
      </c>
      <c r="F10" s="899" t="s">
        <v>827</v>
      </c>
      <c r="G10" s="899"/>
      <c r="H10" s="900" t="str">
        <f>+'[48]700.2'!H10</f>
        <v>2023 - 2 D/EMBRE 2023</v>
      </c>
      <c r="I10" s="900"/>
      <c r="J10" s="394"/>
      <c r="K10" s="401"/>
      <c r="L10" s="396"/>
      <c r="M10" s="396"/>
      <c r="N10" s="397"/>
    </row>
    <row r="11" spans="1:14" ht="5.65" customHeight="1">
      <c r="B11" s="398"/>
      <c r="C11" s="399"/>
      <c r="D11" s="399"/>
      <c r="E11" s="402"/>
      <c r="F11" s="394"/>
      <c r="G11" s="394"/>
      <c r="H11" s="403"/>
      <c r="I11" s="394"/>
      <c r="J11" s="394"/>
      <c r="K11" s="401"/>
      <c r="L11" s="396"/>
      <c r="M11" s="396"/>
      <c r="N11" s="397"/>
    </row>
    <row r="12" spans="1:14" ht="19.149999999999999" customHeight="1">
      <c r="B12" s="883" t="s">
        <v>828</v>
      </c>
      <c r="C12" s="884"/>
      <c r="D12" s="884"/>
      <c r="E12" s="884"/>
      <c r="F12" s="394"/>
      <c r="G12" s="394"/>
      <c r="H12" s="394"/>
      <c r="I12" s="394"/>
      <c r="J12" s="394"/>
      <c r="K12" s="395"/>
      <c r="L12" s="396"/>
      <c r="M12" s="396"/>
      <c r="N12" s="397"/>
    </row>
    <row r="13" spans="1:14" ht="23.1" customHeight="1">
      <c r="B13" s="885" t="s">
        <v>829</v>
      </c>
      <c r="C13" s="886"/>
      <c r="D13" s="886"/>
      <c r="E13" s="404" t="s">
        <v>830</v>
      </c>
      <c r="F13" s="404"/>
      <c r="G13" s="394"/>
      <c r="H13" s="887" t="s">
        <v>831</v>
      </c>
      <c r="I13" s="887"/>
      <c r="J13" s="405" t="s">
        <v>830</v>
      </c>
      <c r="K13" s="887" t="s">
        <v>832</v>
      </c>
      <c r="L13" s="887"/>
      <c r="M13" s="405" t="s">
        <v>830</v>
      </c>
      <c r="N13" s="406"/>
    </row>
    <row r="14" spans="1:14" ht="18" customHeight="1">
      <c r="B14" s="407" t="s">
        <v>98</v>
      </c>
      <c r="C14" s="408"/>
      <c r="D14" s="888"/>
      <c r="E14" s="888"/>
      <c r="F14" s="409"/>
      <c r="G14" s="409"/>
      <c r="H14" s="408"/>
      <c r="I14" s="410"/>
      <c r="J14" s="411" t="s">
        <v>99</v>
      </c>
      <c r="K14" s="412"/>
      <c r="L14" s="409"/>
      <c r="M14" s="409"/>
      <c r="N14" s="413"/>
    </row>
    <row r="15" spans="1:14" ht="14.25" customHeight="1" thickBot="1">
      <c r="B15" s="414"/>
      <c r="C15" s="415"/>
      <c r="D15" s="416"/>
      <c r="E15" s="416"/>
      <c r="F15" s="416"/>
      <c r="G15" s="416"/>
      <c r="H15" s="415"/>
      <c r="I15" s="416"/>
      <c r="J15" s="415"/>
      <c r="K15" s="416"/>
      <c r="L15" s="889"/>
      <c r="M15" s="889"/>
      <c r="N15" s="890"/>
    </row>
    <row r="16" spans="1:14" ht="8.65" customHeight="1">
      <c r="B16" s="417"/>
      <c r="C16" s="418"/>
      <c r="D16" s="418"/>
      <c r="E16" s="418"/>
      <c r="F16" s="418"/>
      <c r="G16" s="418"/>
      <c r="H16" s="418"/>
      <c r="I16" s="418"/>
      <c r="J16" s="418"/>
      <c r="K16" s="418"/>
      <c r="L16" s="418"/>
      <c r="M16" s="418"/>
      <c r="N16" s="419"/>
    </row>
    <row r="17" spans="1:14" s="427" customFormat="1" ht="18" customHeight="1">
      <c r="A17" s="420"/>
      <c r="B17" s="421" t="s">
        <v>101</v>
      </c>
      <c r="C17" s="422"/>
      <c r="D17" s="423" t="s">
        <v>833</v>
      </c>
      <c r="E17" s="424"/>
      <c r="F17" s="425"/>
      <c r="G17" s="425"/>
      <c r="H17" s="425"/>
      <c r="I17" s="425"/>
      <c r="J17" s="425"/>
      <c r="K17" s="425"/>
      <c r="L17" s="425"/>
      <c r="M17" s="425"/>
      <c r="N17" s="426"/>
    </row>
    <row r="18" spans="1:14" s="427" customFormat="1" ht="24" customHeight="1">
      <c r="A18" s="420"/>
      <c r="B18" s="428" t="s">
        <v>102</v>
      </c>
      <c r="C18" s="429"/>
      <c r="D18" s="430"/>
      <c r="E18" s="430"/>
      <c r="F18" s="430"/>
      <c r="G18" s="430"/>
      <c r="H18" s="430"/>
      <c r="I18" s="430"/>
      <c r="J18" s="430"/>
      <c r="K18" s="430"/>
      <c r="L18" s="430"/>
      <c r="M18" s="430"/>
      <c r="N18" s="426"/>
    </row>
    <row r="19" spans="1:14" s="427" customFormat="1" ht="20.25" customHeight="1">
      <c r="A19" s="420"/>
      <c r="B19" s="431"/>
      <c r="C19" s="429"/>
      <c r="D19" s="432"/>
      <c r="E19" s="430"/>
      <c r="F19" s="430"/>
      <c r="G19" s="430"/>
      <c r="H19" s="430"/>
      <c r="I19" s="430"/>
      <c r="J19" s="430"/>
      <c r="K19" s="430"/>
      <c r="L19" s="430"/>
      <c r="M19" s="430"/>
      <c r="N19" s="426"/>
    </row>
    <row r="20" spans="1:14" s="427" customFormat="1" ht="11.25" customHeight="1">
      <c r="A20" s="420"/>
      <c r="B20" s="431"/>
      <c r="C20" s="429"/>
      <c r="D20" s="433"/>
      <c r="E20" s="433"/>
      <c r="F20" s="433"/>
      <c r="G20" s="433"/>
      <c r="H20" s="433"/>
      <c r="I20" s="433"/>
      <c r="J20" s="433"/>
      <c r="K20" s="433"/>
      <c r="L20" s="433"/>
      <c r="M20" s="433"/>
      <c r="N20" s="434"/>
    </row>
    <row r="21" spans="1:14" s="427" customFormat="1">
      <c r="A21" s="420"/>
      <c r="B21" s="431" t="s">
        <v>103</v>
      </c>
      <c r="C21" s="435" t="str">
        <f>'700.1'!C23</f>
        <v>7009-7009A-55NS08</v>
      </c>
      <c r="D21" s="430"/>
      <c r="E21" s="430"/>
      <c r="F21" s="430"/>
      <c r="G21" s="430"/>
      <c r="H21" s="430"/>
      <c r="I21" s="424"/>
      <c r="J21" s="436" t="s">
        <v>104</v>
      </c>
      <c r="K21" s="430"/>
      <c r="L21" s="430"/>
      <c r="M21" s="430"/>
      <c r="N21" s="434"/>
    </row>
    <row r="22" spans="1:14" s="427" customFormat="1">
      <c r="A22" s="420"/>
      <c r="B22" s="431"/>
      <c r="C22" s="429"/>
      <c r="D22" s="433"/>
      <c r="E22" s="433"/>
      <c r="F22" s="433"/>
      <c r="G22" s="433"/>
      <c r="H22" s="433"/>
      <c r="I22" s="433"/>
      <c r="J22" s="433"/>
      <c r="K22" s="433"/>
      <c r="L22" s="433"/>
      <c r="M22" s="433"/>
      <c r="N22" s="434"/>
    </row>
    <row r="23" spans="1:14" s="427" customFormat="1">
      <c r="A23" s="420"/>
      <c r="B23" s="431" t="s">
        <v>105</v>
      </c>
      <c r="C23" s="435"/>
      <c r="D23" s="430"/>
      <c r="E23" s="430"/>
      <c r="F23" s="430"/>
      <c r="G23" s="430"/>
      <c r="H23" s="430"/>
      <c r="I23" s="430"/>
      <c r="J23" s="430"/>
      <c r="K23" s="430"/>
      <c r="L23" s="430"/>
      <c r="M23" s="430"/>
      <c r="N23" s="437"/>
    </row>
    <row r="24" spans="1:14" s="427" customFormat="1">
      <c r="A24" s="420"/>
      <c r="B24" s="431"/>
      <c r="C24" s="429"/>
      <c r="D24" s="433"/>
      <c r="E24" s="433"/>
      <c r="F24" s="433"/>
      <c r="G24" s="433"/>
      <c r="H24" s="433"/>
      <c r="I24" s="433"/>
      <c r="J24" s="433"/>
      <c r="K24" s="433"/>
      <c r="L24" s="433"/>
      <c r="M24" s="433"/>
      <c r="N24" s="434"/>
    </row>
    <row r="25" spans="1:14" s="427" customFormat="1">
      <c r="A25" s="420"/>
      <c r="B25" s="431" t="s">
        <v>106</v>
      </c>
      <c r="C25" s="435"/>
      <c r="D25" s="430"/>
      <c r="E25" s="430"/>
      <c r="F25" s="430"/>
      <c r="G25" s="430"/>
      <c r="H25" s="430"/>
      <c r="I25" s="430"/>
      <c r="J25" s="430"/>
      <c r="K25" s="438" t="s">
        <v>101</v>
      </c>
      <c r="L25" s="439"/>
      <c r="M25" s="440" t="s">
        <v>833</v>
      </c>
      <c r="N25" s="441" t="s">
        <v>834</v>
      </c>
    </row>
    <row r="26" spans="1:14" s="427" customFormat="1" ht="12" customHeight="1">
      <c r="A26" s="420"/>
      <c r="B26" s="431"/>
      <c r="C26" s="429"/>
      <c r="D26" s="433"/>
      <c r="E26" s="433"/>
      <c r="F26" s="433"/>
      <c r="G26" s="433"/>
      <c r="H26" s="433"/>
      <c r="I26" s="433"/>
      <c r="J26" s="433"/>
      <c r="K26" s="433"/>
      <c r="L26" s="433"/>
      <c r="M26" s="433"/>
      <c r="N26" s="434"/>
    </row>
    <row r="27" spans="1:14" s="427" customFormat="1">
      <c r="A27" s="420"/>
      <c r="B27" s="431" t="s">
        <v>835</v>
      </c>
      <c r="C27" s="429"/>
      <c r="D27" s="433"/>
      <c r="E27" s="433"/>
      <c r="F27" s="433"/>
      <c r="G27" s="433"/>
      <c r="H27" s="424"/>
      <c r="I27" s="442" t="s">
        <v>836</v>
      </c>
      <c r="J27" s="442" t="s">
        <v>836</v>
      </c>
      <c r="K27" s="425"/>
      <c r="L27" s="433"/>
      <c r="M27" s="433"/>
      <c r="N27" s="434"/>
    </row>
    <row r="28" spans="1:14" s="427" customFormat="1">
      <c r="A28" s="420"/>
      <c r="B28" s="431"/>
      <c r="C28" s="429"/>
      <c r="D28" s="433"/>
      <c r="E28" s="433"/>
      <c r="F28" s="425" t="s">
        <v>837</v>
      </c>
      <c r="G28" s="443"/>
      <c r="H28" s="444" t="s">
        <v>93</v>
      </c>
      <c r="I28" s="444" t="s">
        <v>94</v>
      </c>
      <c r="J28" s="445" t="s">
        <v>95</v>
      </c>
      <c r="K28" s="425"/>
      <c r="L28" s="433"/>
      <c r="M28" s="433"/>
      <c r="N28" s="434"/>
    </row>
    <row r="29" spans="1:14" ht="4.5" customHeight="1" thickBot="1">
      <c r="B29" s="446"/>
      <c r="C29" s="447"/>
      <c r="D29" s="447"/>
      <c r="E29" s="447"/>
      <c r="F29" s="447"/>
      <c r="G29" s="447"/>
      <c r="H29" s="447"/>
      <c r="I29" s="447"/>
      <c r="J29" s="447"/>
      <c r="K29" s="447"/>
      <c r="L29" s="447"/>
      <c r="M29" s="447"/>
      <c r="N29" s="448"/>
    </row>
    <row r="30" spans="1:14" s="427" customFormat="1" ht="25.5" customHeight="1" thickBot="1">
      <c r="B30" s="877" t="s">
        <v>109</v>
      </c>
      <c r="C30" s="878"/>
      <c r="D30" s="878"/>
      <c r="E30" s="878"/>
      <c r="F30" s="878"/>
      <c r="G30" s="878"/>
      <c r="H30" s="878"/>
      <c r="I30" s="878"/>
      <c r="J30" s="878"/>
      <c r="K30" s="878"/>
      <c r="L30" s="878"/>
      <c r="M30" s="878"/>
      <c r="N30" s="879"/>
    </row>
    <row r="31" spans="1:14" ht="5.25" customHeight="1" thickBot="1">
      <c r="A31" s="382"/>
      <c r="B31" s="449"/>
      <c r="C31" s="450"/>
      <c r="D31" s="450"/>
      <c r="E31" s="450"/>
      <c r="F31" s="450"/>
      <c r="G31" s="450"/>
      <c r="H31" s="450"/>
      <c r="I31" s="450"/>
      <c r="J31" s="450"/>
      <c r="K31" s="450"/>
      <c r="L31" s="450"/>
      <c r="M31" s="450"/>
      <c r="N31" s="451"/>
    </row>
    <row r="32" spans="1:14" ht="25.5" customHeight="1">
      <c r="A32" s="382"/>
      <c r="B32" s="452" t="s">
        <v>838</v>
      </c>
      <c r="C32" s="838" t="s">
        <v>111</v>
      </c>
      <c r="D32" s="838"/>
      <c r="E32" s="838"/>
      <c r="F32" s="838"/>
      <c r="G32" s="838"/>
      <c r="H32" s="838"/>
      <c r="I32" s="838"/>
      <c r="J32" s="880" t="s">
        <v>112</v>
      </c>
      <c r="K32" s="880"/>
      <c r="L32" s="881" t="s">
        <v>32</v>
      </c>
      <c r="M32" s="881"/>
      <c r="N32" s="454" t="s">
        <v>10</v>
      </c>
    </row>
    <row r="33" spans="1:14" ht="33" customHeight="1" thickBot="1">
      <c r="B33" s="455" t="s">
        <v>726</v>
      </c>
      <c r="C33" s="882" t="s">
        <v>812</v>
      </c>
      <c r="D33" s="882"/>
      <c r="E33" s="882"/>
      <c r="F33" s="882"/>
      <c r="G33" s="882"/>
      <c r="H33" s="882"/>
      <c r="I33" s="882"/>
      <c r="J33" s="882"/>
      <c r="K33" s="882"/>
      <c r="L33" s="882" t="s">
        <v>193</v>
      </c>
      <c r="M33" s="882"/>
      <c r="N33" s="456"/>
    </row>
    <row r="34" spans="1:14" ht="4.5" customHeight="1">
      <c r="A34" s="382"/>
      <c r="B34" s="923"/>
      <c r="C34" s="924"/>
      <c r="D34" s="924"/>
      <c r="E34" s="924"/>
      <c r="F34" s="924"/>
      <c r="G34" s="924"/>
      <c r="H34" s="924"/>
      <c r="I34" s="924"/>
      <c r="J34" s="924"/>
      <c r="K34" s="924"/>
      <c r="L34" s="924"/>
      <c r="M34" s="924"/>
      <c r="N34" s="925"/>
    </row>
    <row r="35" spans="1:14" ht="19.899999999999999" customHeight="1">
      <c r="A35" s="382"/>
      <c r="B35" s="802" t="s">
        <v>43</v>
      </c>
      <c r="C35" s="803"/>
      <c r="D35" s="803"/>
      <c r="E35" s="803"/>
      <c r="F35" s="803"/>
      <c r="G35" s="803"/>
      <c r="H35" s="803"/>
      <c r="I35" s="803"/>
      <c r="J35" s="803"/>
      <c r="K35" s="803"/>
      <c r="L35" s="803"/>
      <c r="M35" s="803"/>
      <c r="N35" s="804"/>
    </row>
    <row r="36" spans="1:14" ht="5.25" customHeight="1" thickBot="1">
      <c r="A36" s="382"/>
      <c r="B36" s="567"/>
      <c r="C36" s="568"/>
      <c r="D36" s="568"/>
      <c r="E36" s="568"/>
      <c r="F36" s="568"/>
      <c r="G36" s="568"/>
      <c r="H36" s="568"/>
      <c r="I36" s="568"/>
      <c r="J36" s="568"/>
      <c r="K36" s="568"/>
      <c r="L36" s="568"/>
      <c r="M36" s="568"/>
      <c r="N36" s="569"/>
    </row>
    <row r="37" spans="1:14" ht="21" customHeight="1">
      <c r="A37" s="382"/>
      <c r="B37" s="460" t="s">
        <v>85</v>
      </c>
      <c r="C37" s="838" t="s">
        <v>111</v>
      </c>
      <c r="D37" s="838"/>
      <c r="E37" s="838"/>
      <c r="F37" s="838"/>
      <c r="G37" s="838"/>
      <c r="H37" s="838"/>
      <c r="I37" s="838"/>
      <c r="J37" s="453" t="s">
        <v>113</v>
      </c>
      <c r="K37" s="453" t="s">
        <v>114</v>
      </c>
      <c r="L37" s="838" t="s">
        <v>115</v>
      </c>
      <c r="M37" s="838"/>
      <c r="N37" s="461" t="s">
        <v>116</v>
      </c>
    </row>
    <row r="38" spans="1:14" ht="21" customHeight="1">
      <c r="B38" s="479" t="s">
        <v>861</v>
      </c>
      <c r="C38" s="866" t="s">
        <v>862</v>
      </c>
      <c r="D38" s="866"/>
      <c r="E38" s="866"/>
      <c r="F38" s="866"/>
      <c r="G38" s="866"/>
      <c r="H38" s="866"/>
      <c r="I38" s="866"/>
      <c r="J38" s="463"/>
      <c r="K38" s="464">
        <f>IFERROR(VLOOKUP(B38,[48]EQUIPOS!$C$6:$G$155,5,0),0)</f>
        <v>7174.579815943468</v>
      </c>
      <c r="L38" s="872">
        <f>1/10</f>
        <v>0.1</v>
      </c>
      <c r="M38" s="872"/>
      <c r="N38" s="465">
        <f>K38*L38</f>
        <v>717.45798159434685</v>
      </c>
    </row>
    <row r="39" spans="1:14" ht="21" customHeight="1">
      <c r="B39" s="570" t="s">
        <v>840</v>
      </c>
      <c r="C39" s="922" t="s">
        <v>841</v>
      </c>
      <c r="D39" s="922"/>
      <c r="E39" s="922"/>
      <c r="F39" s="922"/>
      <c r="G39" s="922"/>
      <c r="H39" s="922"/>
      <c r="I39" s="922"/>
      <c r="J39" s="467"/>
      <c r="K39" s="468">
        <f>VLOOKUP(B39,[48]EQUIPOS!$C$6:$G$137,5,0)</f>
        <v>32142.117575426739</v>
      </c>
      <c r="L39" s="872">
        <f>1/10</f>
        <v>0.1</v>
      </c>
      <c r="M39" s="872"/>
      <c r="N39" s="465">
        <f t="shared" ref="N39:N51" si="0">K39*L39</f>
        <v>3214.2117575426741</v>
      </c>
    </row>
    <row r="40" spans="1:14" ht="21" customHeight="1">
      <c r="B40" s="570"/>
      <c r="C40" s="922"/>
      <c r="D40" s="922"/>
      <c r="E40" s="922"/>
      <c r="F40" s="922"/>
      <c r="G40" s="922"/>
      <c r="H40" s="922"/>
      <c r="I40" s="922"/>
      <c r="J40" s="467"/>
      <c r="K40" s="468"/>
      <c r="L40" s="869"/>
      <c r="M40" s="869"/>
      <c r="N40" s="465">
        <f t="shared" si="0"/>
        <v>0</v>
      </c>
    </row>
    <row r="41" spans="1:14" ht="21" customHeight="1">
      <c r="B41" s="570"/>
      <c r="C41" s="922"/>
      <c r="D41" s="922"/>
      <c r="E41" s="922"/>
      <c r="F41" s="922"/>
      <c r="G41" s="922"/>
      <c r="H41" s="922"/>
      <c r="I41" s="922"/>
      <c r="J41" s="467"/>
      <c r="K41" s="468"/>
      <c r="L41" s="869"/>
      <c r="M41" s="869"/>
      <c r="N41" s="465">
        <f t="shared" si="0"/>
        <v>0</v>
      </c>
    </row>
    <row r="42" spans="1:14" ht="21" customHeight="1">
      <c r="B42" s="570"/>
      <c r="C42" s="922"/>
      <c r="D42" s="922"/>
      <c r="E42" s="922"/>
      <c r="F42" s="922"/>
      <c r="G42" s="922"/>
      <c r="H42" s="922"/>
      <c r="I42" s="922"/>
      <c r="J42" s="467"/>
      <c r="K42" s="468"/>
      <c r="L42" s="869"/>
      <c r="M42" s="869"/>
      <c r="N42" s="465">
        <f t="shared" si="0"/>
        <v>0</v>
      </c>
    </row>
    <row r="43" spans="1:14" ht="21" customHeight="1">
      <c r="B43" s="570"/>
      <c r="C43" s="922"/>
      <c r="D43" s="922"/>
      <c r="E43" s="922"/>
      <c r="F43" s="922"/>
      <c r="G43" s="922"/>
      <c r="H43" s="922"/>
      <c r="I43" s="922"/>
      <c r="J43" s="467"/>
      <c r="K43" s="468"/>
      <c r="L43" s="869"/>
      <c r="M43" s="869"/>
      <c r="N43" s="465">
        <f t="shared" si="0"/>
        <v>0</v>
      </c>
    </row>
    <row r="44" spans="1:14" ht="21" customHeight="1">
      <c r="B44" s="570"/>
      <c r="C44" s="922"/>
      <c r="D44" s="922"/>
      <c r="E44" s="922"/>
      <c r="F44" s="922"/>
      <c r="G44" s="922"/>
      <c r="H44" s="922"/>
      <c r="I44" s="922"/>
      <c r="J44" s="467"/>
      <c r="K44" s="468"/>
      <c r="L44" s="869"/>
      <c r="M44" s="869"/>
      <c r="N44" s="465">
        <f t="shared" si="0"/>
        <v>0</v>
      </c>
    </row>
    <row r="45" spans="1:14" ht="21" customHeight="1">
      <c r="B45" s="570"/>
      <c r="C45" s="922"/>
      <c r="D45" s="922"/>
      <c r="E45" s="922"/>
      <c r="F45" s="922"/>
      <c r="G45" s="922"/>
      <c r="H45" s="922"/>
      <c r="I45" s="922"/>
      <c r="J45" s="467"/>
      <c r="K45" s="468"/>
      <c r="L45" s="869"/>
      <c r="M45" s="869"/>
      <c r="N45" s="465">
        <f t="shared" si="0"/>
        <v>0</v>
      </c>
    </row>
    <row r="46" spans="1:14" ht="21" customHeight="1">
      <c r="B46" s="570"/>
      <c r="C46" s="922"/>
      <c r="D46" s="922"/>
      <c r="E46" s="922"/>
      <c r="F46" s="922"/>
      <c r="G46" s="922"/>
      <c r="H46" s="922"/>
      <c r="I46" s="922"/>
      <c r="J46" s="467"/>
      <c r="K46" s="468"/>
      <c r="L46" s="869"/>
      <c r="M46" s="869"/>
      <c r="N46" s="465">
        <f t="shared" si="0"/>
        <v>0</v>
      </c>
    </row>
    <row r="47" spans="1:14" ht="21" customHeight="1">
      <c r="B47" s="570"/>
      <c r="C47" s="922"/>
      <c r="D47" s="922"/>
      <c r="E47" s="922"/>
      <c r="F47" s="922"/>
      <c r="G47" s="922"/>
      <c r="H47" s="922"/>
      <c r="I47" s="922"/>
      <c r="J47" s="467"/>
      <c r="K47" s="468"/>
      <c r="L47" s="869"/>
      <c r="M47" s="869"/>
      <c r="N47" s="465">
        <f t="shared" si="0"/>
        <v>0</v>
      </c>
    </row>
    <row r="48" spans="1:14" ht="21" customHeight="1">
      <c r="B48" s="466"/>
      <c r="C48" s="922"/>
      <c r="D48" s="922"/>
      <c r="E48" s="922"/>
      <c r="F48" s="922"/>
      <c r="G48" s="922"/>
      <c r="H48" s="922"/>
      <c r="I48" s="922"/>
      <c r="J48" s="467"/>
      <c r="K48" s="468"/>
      <c r="L48" s="869"/>
      <c r="M48" s="869"/>
      <c r="N48" s="465">
        <f t="shared" si="0"/>
        <v>0</v>
      </c>
    </row>
    <row r="49" spans="1:14" ht="21" customHeight="1">
      <c r="B49" s="466"/>
      <c r="C49" s="922"/>
      <c r="D49" s="922"/>
      <c r="E49" s="922"/>
      <c r="F49" s="922"/>
      <c r="G49" s="922"/>
      <c r="H49" s="922"/>
      <c r="I49" s="922"/>
      <c r="J49" s="467"/>
      <c r="K49" s="468"/>
      <c r="L49" s="869"/>
      <c r="M49" s="869"/>
      <c r="N49" s="465">
        <f t="shared" si="0"/>
        <v>0</v>
      </c>
    </row>
    <row r="50" spans="1:14" ht="21" customHeight="1">
      <c r="B50" s="466"/>
      <c r="C50" s="922"/>
      <c r="D50" s="922"/>
      <c r="E50" s="922"/>
      <c r="F50" s="922"/>
      <c r="G50" s="922"/>
      <c r="H50" s="922"/>
      <c r="I50" s="922"/>
      <c r="J50" s="467"/>
      <c r="K50" s="468"/>
      <c r="L50" s="869"/>
      <c r="M50" s="869"/>
      <c r="N50" s="465">
        <f t="shared" si="0"/>
        <v>0</v>
      </c>
    </row>
    <row r="51" spans="1:14" ht="21" customHeight="1">
      <c r="B51" s="469"/>
      <c r="C51" s="922"/>
      <c r="D51" s="922"/>
      <c r="E51" s="922"/>
      <c r="F51" s="922"/>
      <c r="G51" s="922"/>
      <c r="H51" s="922"/>
      <c r="I51" s="922"/>
      <c r="J51" s="467"/>
      <c r="K51" s="468"/>
      <c r="L51" s="869"/>
      <c r="M51" s="869"/>
      <c r="N51" s="465">
        <f t="shared" si="0"/>
        <v>0</v>
      </c>
    </row>
    <row r="52" spans="1:14" ht="21" customHeight="1" thickBot="1">
      <c r="B52" s="470"/>
      <c r="C52" s="870" t="s">
        <v>844</v>
      </c>
      <c r="D52" s="870"/>
      <c r="E52" s="870"/>
      <c r="F52" s="870"/>
      <c r="G52" s="870"/>
      <c r="H52" s="870"/>
      <c r="I52" s="870"/>
      <c r="J52" s="471"/>
      <c r="K52" s="472"/>
      <c r="L52" s="871">
        <v>0.05</v>
      </c>
      <c r="M52" s="871"/>
      <c r="N52" s="473">
        <f>L52*N98</f>
        <v>210.12916666666666</v>
      </c>
    </row>
    <row r="53" spans="1:14" ht="15" thickBot="1">
      <c r="A53" s="382"/>
      <c r="B53" s="851" t="s">
        <v>117</v>
      </c>
      <c r="C53" s="852"/>
      <c r="D53" s="852"/>
      <c r="E53" s="852"/>
      <c r="F53" s="852"/>
      <c r="G53" s="852"/>
      <c r="H53" s="852"/>
      <c r="I53" s="852"/>
      <c r="J53" s="852"/>
      <c r="K53" s="852"/>
      <c r="L53" s="852"/>
      <c r="M53" s="853"/>
      <c r="N53" s="474">
        <f>SUM(N38:N52)</f>
        <v>4141.7989058036874</v>
      </c>
    </row>
    <row r="54" spans="1:14" ht="3" customHeight="1">
      <c r="A54" s="382"/>
      <c r="B54" s="475"/>
      <c r="C54" s="450"/>
      <c r="D54" s="450"/>
      <c r="E54" s="450"/>
      <c r="F54" s="450"/>
      <c r="G54" s="450"/>
      <c r="H54" s="450"/>
      <c r="I54" s="450"/>
      <c r="J54" s="450"/>
      <c r="K54" s="450"/>
      <c r="L54" s="450"/>
      <c r="M54" s="450"/>
      <c r="N54" s="451"/>
    </row>
    <row r="55" spans="1:14" ht="19.899999999999999" customHeight="1">
      <c r="A55" s="382"/>
      <c r="B55" s="857" t="s">
        <v>118</v>
      </c>
      <c r="C55" s="858"/>
      <c r="D55" s="858"/>
      <c r="E55" s="858"/>
      <c r="F55" s="858"/>
      <c r="G55" s="858"/>
      <c r="H55" s="858"/>
      <c r="I55" s="858"/>
      <c r="J55" s="858"/>
      <c r="K55" s="858"/>
      <c r="L55" s="858"/>
      <c r="M55" s="858"/>
      <c r="N55" s="859"/>
    </row>
    <row r="56" spans="1:14" ht="6.75" customHeight="1" thickBot="1">
      <c r="A56" s="382"/>
      <c r="B56" s="476"/>
      <c r="C56" s="477"/>
      <c r="D56" s="477"/>
      <c r="E56" s="477"/>
      <c r="F56" s="477"/>
      <c r="G56" s="477"/>
      <c r="H56" s="477"/>
      <c r="I56" s="477"/>
      <c r="J56" s="477"/>
      <c r="K56" s="477"/>
      <c r="L56" s="477"/>
      <c r="M56" s="477"/>
      <c r="N56" s="478"/>
    </row>
    <row r="57" spans="1:14" ht="21" customHeight="1">
      <c r="A57" s="382"/>
      <c r="B57" s="460" t="s">
        <v>85</v>
      </c>
      <c r="C57" s="838" t="s">
        <v>111</v>
      </c>
      <c r="D57" s="838"/>
      <c r="E57" s="838"/>
      <c r="F57" s="838"/>
      <c r="G57" s="838"/>
      <c r="H57" s="838"/>
      <c r="I57" s="838"/>
      <c r="J57" s="453" t="s">
        <v>32</v>
      </c>
      <c r="K57" s="453" t="s">
        <v>10</v>
      </c>
      <c r="L57" s="838" t="s">
        <v>119</v>
      </c>
      <c r="M57" s="838"/>
      <c r="N57" s="461" t="s">
        <v>116</v>
      </c>
    </row>
    <row r="58" spans="1:14">
      <c r="B58" s="479" t="s">
        <v>845</v>
      </c>
      <c r="C58" s="866" t="s">
        <v>846</v>
      </c>
      <c r="D58" s="866"/>
      <c r="E58" s="866"/>
      <c r="F58" s="866"/>
      <c r="G58" s="866"/>
      <c r="H58" s="866"/>
      <c r="I58" s="866"/>
      <c r="J58" s="480" t="s">
        <v>290</v>
      </c>
      <c r="K58" s="481">
        <v>0.48039999999999999</v>
      </c>
      <c r="L58" s="867">
        <f>VLOOKUP(B58,[48]MATERIALES!$C$6:$F$373,4,0)</f>
        <v>15585.429999999998</v>
      </c>
      <c r="M58" s="868"/>
      <c r="N58" s="482">
        <f>K58*L58</f>
        <v>7487.2405719999988</v>
      </c>
    </row>
    <row r="59" spans="1:14">
      <c r="B59" s="466" t="s">
        <v>849</v>
      </c>
      <c r="C59" s="863" t="s">
        <v>850</v>
      </c>
      <c r="D59" s="863"/>
      <c r="E59" s="863"/>
      <c r="F59" s="863"/>
      <c r="G59" s="863"/>
      <c r="H59" s="863"/>
      <c r="I59" s="863"/>
      <c r="J59" s="483" t="s">
        <v>181</v>
      </c>
      <c r="K59" s="484">
        <v>6.5199999999999994E-2</v>
      </c>
      <c r="L59" s="864">
        <f>VLOOKUP(B59,[48]MATERIALES!$C$6:$F$373,4,0)</f>
        <v>68074.667966666675</v>
      </c>
      <c r="M59" s="865"/>
      <c r="N59" s="482">
        <f t="shared" ref="N59:N72" si="1">K59*L59</f>
        <v>4438.4683514266671</v>
      </c>
    </row>
    <row r="60" spans="1:14">
      <c r="B60" s="466" t="s">
        <v>847</v>
      </c>
      <c r="C60" s="863" t="s">
        <v>848</v>
      </c>
      <c r="D60" s="863"/>
      <c r="E60" s="863"/>
      <c r="F60" s="863"/>
      <c r="G60" s="863"/>
      <c r="H60" s="863"/>
      <c r="I60" s="863"/>
      <c r="J60" s="483" t="s">
        <v>181</v>
      </c>
      <c r="K60" s="484">
        <v>0.1293</v>
      </c>
      <c r="L60" s="864">
        <f>VLOOKUP(B60,[48]MATERIALES!$C$6:$F$373,4,0)</f>
        <v>113037.00123333333</v>
      </c>
      <c r="M60" s="865"/>
      <c r="N60" s="482">
        <f t="shared" si="1"/>
        <v>14615.684259469999</v>
      </c>
    </row>
    <row r="61" spans="1:14">
      <c r="B61" s="466"/>
      <c r="C61" s="863"/>
      <c r="D61" s="863"/>
      <c r="E61" s="863"/>
      <c r="F61" s="863"/>
      <c r="G61" s="863"/>
      <c r="H61" s="863"/>
      <c r="I61" s="863"/>
      <c r="J61" s="483"/>
      <c r="K61" s="484"/>
      <c r="L61" s="864"/>
      <c r="M61" s="865"/>
      <c r="N61" s="482">
        <f t="shared" si="1"/>
        <v>0</v>
      </c>
    </row>
    <row r="62" spans="1:14">
      <c r="B62" s="466"/>
      <c r="C62" s="863"/>
      <c r="D62" s="863"/>
      <c r="E62" s="863"/>
      <c r="F62" s="863"/>
      <c r="G62" s="863"/>
      <c r="H62" s="863"/>
      <c r="I62" s="863"/>
      <c r="J62" s="483"/>
      <c r="K62" s="484"/>
      <c r="L62" s="864"/>
      <c r="M62" s="865"/>
      <c r="N62" s="482">
        <f t="shared" si="1"/>
        <v>0</v>
      </c>
    </row>
    <row r="63" spans="1:14">
      <c r="B63" s="466"/>
      <c r="C63" s="863"/>
      <c r="D63" s="863"/>
      <c r="E63" s="863"/>
      <c r="F63" s="863"/>
      <c r="G63" s="863"/>
      <c r="H63" s="863"/>
      <c r="I63" s="863"/>
      <c r="J63" s="483"/>
      <c r="K63" s="484"/>
      <c r="L63" s="864"/>
      <c r="M63" s="865"/>
      <c r="N63" s="482">
        <f t="shared" si="1"/>
        <v>0</v>
      </c>
    </row>
    <row r="64" spans="1:14">
      <c r="B64" s="466"/>
      <c r="C64" s="863"/>
      <c r="D64" s="863"/>
      <c r="E64" s="863"/>
      <c r="F64" s="863"/>
      <c r="G64" s="863"/>
      <c r="H64" s="863"/>
      <c r="I64" s="863"/>
      <c r="J64" s="483"/>
      <c r="K64" s="484"/>
      <c r="L64" s="864"/>
      <c r="M64" s="865"/>
      <c r="N64" s="482">
        <f t="shared" si="1"/>
        <v>0</v>
      </c>
    </row>
    <row r="65" spans="1:14">
      <c r="B65" s="466"/>
      <c r="C65" s="863"/>
      <c r="D65" s="863"/>
      <c r="E65" s="863"/>
      <c r="F65" s="863"/>
      <c r="G65" s="863"/>
      <c r="H65" s="863"/>
      <c r="I65" s="863"/>
      <c r="J65" s="483"/>
      <c r="K65" s="484"/>
      <c r="L65" s="864"/>
      <c r="M65" s="865"/>
      <c r="N65" s="482">
        <f t="shared" si="1"/>
        <v>0</v>
      </c>
    </row>
    <row r="66" spans="1:14">
      <c r="B66" s="466"/>
      <c r="C66" s="863"/>
      <c r="D66" s="863"/>
      <c r="E66" s="863"/>
      <c r="F66" s="863"/>
      <c r="G66" s="863"/>
      <c r="H66" s="863"/>
      <c r="I66" s="863"/>
      <c r="J66" s="483"/>
      <c r="K66" s="484"/>
      <c r="L66" s="864"/>
      <c r="M66" s="865"/>
      <c r="N66" s="482">
        <f t="shared" si="1"/>
        <v>0</v>
      </c>
    </row>
    <row r="67" spans="1:14">
      <c r="B67" s="466"/>
      <c r="C67" s="863"/>
      <c r="D67" s="863"/>
      <c r="E67" s="863"/>
      <c r="F67" s="863"/>
      <c r="G67" s="863"/>
      <c r="H67" s="863"/>
      <c r="I67" s="863"/>
      <c r="J67" s="483"/>
      <c r="K67" s="484"/>
      <c r="L67" s="864"/>
      <c r="M67" s="865"/>
      <c r="N67" s="482">
        <f t="shared" si="1"/>
        <v>0</v>
      </c>
    </row>
    <row r="68" spans="1:14">
      <c r="B68" s="466"/>
      <c r="C68" s="863"/>
      <c r="D68" s="863"/>
      <c r="E68" s="863"/>
      <c r="F68" s="863"/>
      <c r="G68" s="863"/>
      <c r="H68" s="863"/>
      <c r="I68" s="863"/>
      <c r="J68" s="483"/>
      <c r="K68" s="484"/>
      <c r="L68" s="864"/>
      <c r="M68" s="865"/>
      <c r="N68" s="482">
        <f t="shared" si="1"/>
        <v>0</v>
      </c>
    </row>
    <row r="69" spans="1:14">
      <c r="B69" s="466"/>
      <c r="C69" s="863"/>
      <c r="D69" s="863"/>
      <c r="E69" s="863"/>
      <c r="F69" s="863"/>
      <c r="G69" s="863"/>
      <c r="H69" s="863"/>
      <c r="I69" s="863"/>
      <c r="J69" s="483"/>
      <c r="K69" s="484"/>
      <c r="L69" s="864"/>
      <c r="M69" s="865"/>
      <c r="N69" s="482">
        <f t="shared" si="1"/>
        <v>0</v>
      </c>
    </row>
    <row r="70" spans="1:14">
      <c r="B70" s="466"/>
      <c r="C70" s="863"/>
      <c r="D70" s="863"/>
      <c r="E70" s="863"/>
      <c r="F70" s="863"/>
      <c r="G70" s="863"/>
      <c r="H70" s="863"/>
      <c r="I70" s="863"/>
      <c r="J70" s="483"/>
      <c r="K70" s="484"/>
      <c r="L70" s="864"/>
      <c r="M70" s="865"/>
      <c r="N70" s="482">
        <f t="shared" si="1"/>
        <v>0</v>
      </c>
    </row>
    <row r="71" spans="1:14">
      <c r="B71" s="466"/>
      <c r="C71" s="863"/>
      <c r="D71" s="863"/>
      <c r="E71" s="863"/>
      <c r="F71" s="863"/>
      <c r="G71" s="863"/>
      <c r="H71" s="863"/>
      <c r="I71" s="863"/>
      <c r="J71" s="483"/>
      <c r="K71" s="484"/>
      <c r="L71" s="864"/>
      <c r="M71" s="865"/>
      <c r="N71" s="482">
        <f t="shared" si="1"/>
        <v>0</v>
      </c>
    </row>
    <row r="72" spans="1:14" ht="15" thickBot="1">
      <c r="B72" s="486"/>
      <c r="C72" s="854"/>
      <c r="D72" s="854"/>
      <c r="E72" s="854"/>
      <c r="F72" s="854"/>
      <c r="G72" s="854"/>
      <c r="H72" s="854"/>
      <c r="I72" s="854"/>
      <c r="J72" s="471"/>
      <c r="K72" s="487"/>
      <c r="L72" s="855"/>
      <c r="M72" s="856"/>
      <c r="N72" s="488">
        <f t="shared" si="1"/>
        <v>0</v>
      </c>
    </row>
    <row r="73" spans="1:14" ht="15" thickBot="1">
      <c r="A73" s="382"/>
      <c r="B73" s="851" t="s">
        <v>117</v>
      </c>
      <c r="C73" s="852"/>
      <c r="D73" s="852"/>
      <c r="E73" s="852"/>
      <c r="F73" s="852"/>
      <c r="G73" s="852"/>
      <c r="H73" s="852"/>
      <c r="I73" s="852"/>
      <c r="J73" s="852"/>
      <c r="K73" s="852"/>
      <c r="L73" s="852"/>
      <c r="M73" s="853"/>
      <c r="N73" s="489">
        <f>SUM(N58:N72)</f>
        <v>26541.393182896667</v>
      </c>
    </row>
    <row r="74" spans="1:14" ht="4.5" customHeight="1">
      <c r="A74" s="382"/>
      <c r="B74" s="449"/>
      <c r="C74" s="450"/>
      <c r="D74" s="450"/>
      <c r="E74" s="450"/>
      <c r="F74" s="450"/>
      <c r="G74" s="450"/>
      <c r="H74" s="450"/>
      <c r="I74" s="450"/>
      <c r="J74" s="450"/>
      <c r="K74" s="450"/>
      <c r="L74" s="450"/>
      <c r="M74" s="450"/>
      <c r="N74" s="451"/>
    </row>
    <row r="75" spans="1:14" s="427" customFormat="1" ht="19.149999999999999" customHeight="1">
      <c r="B75" s="857" t="s">
        <v>55</v>
      </c>
      <c r="C75" s="858"/>
      <c r="D75" s="858"/>
      <c r="E75" s="858"/>
      <c r="F75" s="858"/>
      <c r="G75" s="858"/>
      <c r="H75" s="858"/>
      <c r="I75" s="858"/>
      <c r="J75" s="858"/>
      <c r="K75" s="858"/>
      <c r="L75" s="858"/>
      <c r="M75" s="858"/>
      <c r="N75" s="859"/>
    </row>
    <row r="76" spans="1:14" ht="6.75" customHeight="1" thickBot="1">
      <c r="A76" s="382"/>
      <c r="B76" s="490"/>
      <c r="C76" s="491"/>
      <c r="D76" s="491"/>
      <c r="E76" s="491"/>
      <c r="F76" s="491"/>
      <c r="G76" s="491"/>
      <c r="H76" s="491"/>
      <c r="I76" s="491"/>
      <c r="J76" s="491"/>
      <c r="K76" s="491"/>
      <c r="L76" s="491"/>
      <c r="M76" s="491"/>
      <c r="N76" s="492"/>
    </row>
    <row r="77" spans="1:14" ht="21" customHeight="1">
      <c r="A77" s="382"/>
      <c r="B77" s="460" t="s">
        <v>85</v>
      </c>
      <c r="C77" s="838" t="s">
        <v>111</v>
      </c>
      <c r="D77" s="838"/>
      <c r="E77" s="838"/>
      <c r="F77" s="838"/>
      <c r="G77" s="838"/>
      <c r="H77" s="838"/>
      <c r="I77" s="453" t="s">
        <v>32</v>
      </c>
      <c r="J77" s="453" t="s">
        <v>851</v>
      </c>
      <c r="K77" s="453" t="s">
        <v>852</v>
      </c>
      <c r="L77" s="453" t="s">
        <v>853</v>
      </c>
      <c r="M77" s="453" t="s">
        <v>123</v>
      </c>
      <c r="N77" s="461" t="s">
        <v>116</v>
      </c>
    </row>
    <row r="78" spans="1:14">
      <c r="B78" s="493"/>
      <c r="C78" s="860"/>
      <c r="D78" s="861"/>
      <c r="E78" s="861"/>
      <c r="F78" s="861"/>
      <c r="G78" s="861"/>
      <c r="H78" s="862"/>
      <c r="I78" s="494"/>
      <c r="J78" s="495"/>
      <c r="K78" s="495"/>
      <c r="L78" s="495"/>
      <c r="M78" s="496"/>
      <c r="N78" s="497">
        <f>L78*M78</f>
        <v>0</v>
      </c>
    </row>
    <row r="79" spans="1:14">
      <c r="B79" s="498"/>
      <c r="C79" s="845"/>
      <c r="D79" s="846"/>
      <c r="E79" s="846"/>
      <c r="F79" s="846"/>
      <c r="G79" s="846"/>
      <c r="H79" s="847"/>
      <c r="I79" s="499"/>
      <c r="J79" s="500"/>
      <c r="K79" s="500"/>
      <c r="L79" s="500"/>
      <c r="M79" s="501"/>
      <c r="N79" s="497">
        <f>L79*M79</f>
        <v>0</v>
      </c>
    </row>
    <row r="80" spans="1:14">
      <c r="B80" s="498"/>
      <c r="C80" s="845"/>
      <c r="D80" s="846"/>
      <c r="E80" s="846"/>
      <c r="F80" s="846"/>
      <c r="G80" s="846"/>
      <c r="H80" s="847"/>
      <c r="I80" s="499"/>
      <c r="J80" s="500"/>
      <c r="K80" s="500"/>
      <c r="L80" s="500"/>
      <c r="M80" s="501"/>
      <c r="N80" s="497">
        <f>L80*M80</f>
        <v>0</v>
      </c>
    </row>
    <row r="81" spans="1:14">
      <c r="B81" s="498"/>
      <c r="C81" s="845"/>
      <c r="D81" s="846"/>
      <c r="E81" s="846"/>
      <c r="F81" s="846"/>
      <c r="G81" s="846"/>
      <c r="H81" s="847"/>
      <c r="I81" s="499"/>
      <c r="J81" s="500"/>
      <c r="K81" s="500"/>
      <c r="L81" s="500"/>
      <c r="M81" s="501"/>
      <c r="N81" s="497">
        <f>L81*M81</f>
        <v>0</v>
      </c>
    </row>
    <row r="82" spans="1:14" ht="15.75" customHeight="1" thickBot="1">
      <c r="B82" s="470"/>
      <c r="C82" s="848"/>
      <c r="D82" s="849"/>
      <c r="E82" s="849"/>
      <c r="F82" s="849"/>
      <c r="G82" s="849"/>
      <c r="H82" s="850"/>
      <c r="I82" s="502"/>
      <c r="J82" s="503"/>
      <c r="K82" s="503"/>
      <c r="L82" s="503"/>
      <c r="M82" s="504"/>
      <c r="N82" s="505">
        <f>L82*M82</f>
        <v>0</v>
      </c>
    </row>
    <row r="83" spans="1:14" ht="15" thickBot="1">
      <c r="A83" s="382"/>
      <c r="B83" s="851" t="s">
        <v>117</v>
      </c>
      <c r="C83" s="852"/>
      <c r="D83" s="852"/>
      <c r="E83" s="852"/>
      <c r="F83" s="852"/>
      <c r="G83" s="852"/>
      <c r="H83" s="852"/>
      <c r="I83" s="852"/>
      <c r="J83" s="852"/>
      <c r="K83" s="852"/>
      <c r="L83" s="852"/>
      <c r="M83" s="853"/>
      <c r="N83" s="489">
        <f>SUM(N78:N82)</f>
        <v>0</v>
      </c>
    </row>
    <row r="84" spans="1:14" ht="3.75" customHeight="1">
      <c r="A84" s="382"/>
      <c r="B84" s="449"/>
      <c r="C84" s="450"/>
      <c r="D84" s="450"/>
      <c r="E84" s="450"/>
      <c r="F84" s="450"/>
      <c r="G84" s="450"/>
      <c r="H84" s="450"/>
      <c r="I84" s="450"/>
      <c r="J84" s="450"/>
      <c r="K84" s="450"/>
      <c r="L84" s="450"/>
      <c r="M84" s="450"/>
      <c r="N84" s="451"/>
    </row>
    <row r="85" spans="1:14" ht="19.899999999999999" customHeight="1">
      <c r="A85" s="382"/>
      <c r="B85" s="802" t="s">
        <v>62</v>
      </c>
      <c r="C85" s="803"/>
      <c r="D85" s="803"/>
      <c r="E85" s="803"/>
      <c r="F85" s="803"/>
      <c r="G85" s="803"/>
      <c r="H85" s="803"/>
      <c r="I85" s="803"/>
      <c r="J85" s="803"/>
      <c r="K85" s="803"/>
      <c r="L85" s="803"/>
      <c r="M85" s="803"/>
      <c r="N85" s="804"/>
    </row>
    <row r="86" spans="1:14" ht="5.25" customHeight="1" thickBot="1">
      <c r="A86" s="382"/>
      <c r="B86" s="571"/>
      <c r="C86" s="572"/>
      <c r="D86" s="572"/>
      <c r="E86" s="572"/>
      <c r="F86" s="572"/>
      <c r="G86" s="572"/>
      <c r="H86" s="572"/>
      <c r="I86" s="572"/>
      <c r="J86" s="572"/>
      <c r="K86" s="572"/>
      <c r="L86" s="572"/>
      <c r="M86" s="572"/>
      <c r="N86" s="573"/>
    </row>
    <row r="87" spans="1:14" ht="21" customHeight="1">
      <c r="A87" s="382"/>
      <c r="B87" s="460" t="s">
        <v>85</v>
      </c>
      <c r="C87" s="838" t="s">
        <v>111</v>
      </c>
      <c r="D87" s="838"/>
      <c r="E87" s="838"/>
      <c r="F87" s="838"/>
      <c r="G87" s="838"/>
      <c r="H87" s="838"/>
      <c r="I87" s="453" t="s">
        <v>124</v>
      </c>
      <c r="J87" s="453" t="s">
        <v>854</v>
      </c>
      <c r="K87" s="453" t="s">
        <v>855</v>
      </c>
      <c r="L87" s="838" t="s">
        <v>115</v>
      </c>
      <c r="M87" s="838"/>
      <c r="N87" s="461" t="s">
        <v>116</v>
      </c>
    </row>
    <row r="88" spans="1:14">
      <c r="B88" s="506" t="s">
        <v>856</v>
      </c>
      <c r="C88" s="839" t="s">
        <v>857</v>
      </c>
      <c r="D88" s="840"/>
      <c r="E88" s="840"/>
      <c r="F88" s="840"/>
      <c r="G88" s="840"/>
      <c r="H88" s="840"/>
      <c r="I88" s="496">
        <f>K88/J88*100</f>
        <v>116000</v>
      </c>
      <c r="J88" s="507">
        <v>185</v>
      </c>
      <c r="K88" s="508">
        <f>VLOOKUP(B88,'[48]MANO DE OBRA'!$C$15:$F$79,4,0)</f>
        <v>214600</v>
      </c>
      <c r="L88" s="841">
        <v>80</v>
      </c>
      <c r="M88" s="842"/>
      <c r="N88" s="509">
        <f>K88/L88</f>
        <v>2682.5</v>
      </c>
    </row>
    <row r="89" spans="1:14">
      <c r="B89" s="510" t="s">
        <v>806</v>
      </c>
      <c r="C89" s="817" t="s">
        <v>858</v>
      </c>
      <c r="D89" s="818"/>
      <c r="E89" s="818"/>
      <c r="F89" s="818"/>
      <c r="G89" s="818"/>
      <c r="H89" s="819"/>
      <c r="I89" s="501">
        <f>K89/J89*100</f>
        <v>65733.333333333328</v>
      </c>
      <c r="J89" s="511">
        <v>185</v>
      </c>
      <c r="K89" s="512">
        <f>VLOOKUP(B89,'[48]MANO DE OBRA'!$C$15:$F$79,4,0)</f>
        <v>121606.66666666666</v>
      </c>
      <c r="L89" s="843">
        <v>80</v>
      </c>
      <c r="M89" s="844"/>
      <c r="N89" s="509">
        <f>K89/L89</f>
        <v>1520.0833333333333</v>
      </c>
    </row>
    <row r="90" spans="1:14">
      <c r="B90" s="510"/>
      <c r="C90" s="817"/>
      <c r="D90" s="818"/>
      <c r="E90" s="818"/>
      <c r="F90" s="818"/>
      <c r="G90" s="818"/>
      <c r="H90" s="819"/>
      <c r="I90" s="501"/>
      <c r="J90" s="511"/>
      <c r="K90" s="512"/>
      <c r="L90" s="833"/>
      <c r="M90" s="834"/>
      <c r="N90" s="513"/>
    </row>
    <row r="91" spans="1:14">
      <c r="B91" s="510"/>
      <c r="C91" s="817"/>
      <c r="D91" s="818"/>
      <c r="E91" s="818"/>
      <c r="F91" s="818"/>
      <c r="G91" s="818"/>
      <c r="H91" s="819"/>
      <c r="I91" s="501"/>
      <c r="J91" s="511"/>
      <c r="K91" s="512"/>
      <c r="L91" s="833"/>
      <c r="M91" s="834"/>
      <c r="N91" s="513"/>
    </row>
    <row r="92" spans="1:14">
      <c r="B92" s="510"/>
      <c r="C92" s="817"/>
      <c r="D92" s="818"/>
      <c r="E92" s="818"/>
      <c r="F92" s="818"/>
      <c r="G92" s="818"/>
      <c r="H92" s="819"/>
      <c r="I92" s="501"/>
      <c r="J92" s="511"/>
      <c r="K92" s="512"/>
      <c r="L92" s="820"/>
      <c r="M92" s="821"/>
      <c r="N92" s="513"/>
    </row>
    <row r="93" spans="1:14">
      <c r="B93" s="510"/>
      <c r="C93" s="817"/>
      <c r="D93" s="818"/>
      <c r="E93" s="818"/>
      <c r="F93" s="818"/>
      <c r="G93" s="818"/>
      <c r="H93" s="819"/>
      <c r="I93" s="501"/>
      <c r="J93" s="511"/>
      <c r="K93" s="512"/>
      <c r="L93" s="820"/>
      <c r="M93" s="821"/>
      <c r="N93" s="513"/>
    </row>
    <row r="94" spans="1:14">
      <c r="B94" s="510"/>
      <c r="C94" s="817"/>
      <c r="D94" s="818"/>
      <c r="E94" s="818"/>
      <c r="F94" s="818"/>
      <c r="G94" s="818"/>
      <c r="H94" s="819"/>
      <c r="I94" s="501"/>
      <c r="J94" s="511"/>
      <c r="K94" s="512"/>
      <c r="L94" s="820"/>
      <c r="M94" s="821"/>
      <c r="N94" s="513"/>
    </row>
    <row r="95" spans="1:14">
      <c r="B95" s="510"/>
      <c r="C95" s="817"/>
      <c r="D95" s="818"/>
      <c r="E95" s="818"/>
      <c r="F95" s="818"/>
      <c r="G95" s="818"/>
      <c r="H95" s="819"/>
      <c r="I95" s="501"/>
      <c r="J95" s="511"/>
      <c r="K95" s="514"/>
      <c r="L95" s="820"/>
      <c r="M95" s="821"/>
      <c r="N95" s="513"/>
    </row>
    <row r="96" spans="1:14">
      <c r="B96" s="510"/>
      <c r="C96" s="817"/>
      <c r="D96" s="818"/>
      <c r="E96" s="818"/>
      <c r="F96" s="818"/>
      <c r="G96" s="818"/>
      <c r="H96" s="819"/>
      <c r="I96" s="501"/>
      <c r="J96" s="511"/>
      <c r="K96" s="514"/>
      <c r="L96" s="820"/>
      <c r="M96" s="821"/>
      <c r="N96" s="513"/>
    </row>
    <row r="97" spans="1:14" ht="15.75" customHeight="1" thickBot="1">
      <c r="B97" s="515"/>
      <c r="C97" s="822"/>
      <c r="D97" s="823"/>
      <c r="E97" s="823"/>
      <c r="F97" s="823"/>
      <c r="G97" s="823"/>
      <c r="H97" s="824"/>
      <c r="I97" s="516"/>
      <c r="J97" s="517"/>
      <c r="K97" s="516"/>
      <c r="L97" s="825"/>
      <c r="M97" s="826"/>
      <c r="N97" s="518"/>
    </row>
    <row r="98" spans="1:14" ht="15" thickBot="1">
      <c r="A98" s="382"/>
      <c r="B98" s="827" t="s">
        <v>117</v>
      </c>
      <c r="C98" s="828"/>
      <c r="D98" s="828"/>
      <c r="E98" s="828"/>
      <c r="F98" s="828"/>
      <c r="G98" s="828"/>
      <c r="H98" s="828"/>
      <c r="I98" s="828"/>
      <c r="J98" s="828"/>
      <c r="K98" s="828"/>
      <c r="L98" s="828"/>
      <c r="M98" s="829"/>
      <c r="N98" s="519">
        <f>SUM(N88:N97)</f>
        <v>4202.583333333333</v>
      </c>
    </row>
    <row r="99" spans="1:14" ht="5.0999999999999996" customHeight="1" thickBot="1">
      <c r="A99" s="382"/>
      <c r="B99" s="449"/>
      <c r="C99" s="450"/>
      <c r="D99" s="450"/>
      <c r="E99" s="450"/>
      <c r="F99" s="450"/>
      <c r="G99" s="450"/>
      <c r="H99" s="450"/>
      <c r="I99" s="450"/>
      <c r="J99" s="450"/>
      <c r="K99" s="450"/>
      <c r="L99" s="450"/>
      <c r="M99" s="450"/>
      <c r="N99" s="451"/>
    </row>
    <row r="100" spans="1:14" ht="15" thickBot="1">
      <c r="A100" s="382"/>
      <c r="B100" s="830" t="s">
        <v>127</v>
      </c>
      <c r="C100" s="831"/>
      <c r="D100" s="831"/>
      <c r="E100" s="831"/>
      <c r="F100" s="831"/>
      <c r="G100" s="831"/>
      <c r="H100" s="831"/>
      <c r="I100" s="831"/>
      <c r="J100" s="831"/>
      <c r="K100" s="831"/>
      <c r="L100" s="831"/>
      <c r="M100" s="832"/>
      <c r="N100" s="519">
        <f>N53+N73+N83+N98</f>
        <v>34885.775422033686</v>
      </c>
    </row>
    <row r="101" spans="1:14" ht="5.0999999999999996" customHeight="1">
      <c r="A101" s="382"/>
      <c r="B101" s="449"/>
      <c r="C101" s="450"/>
      <c r="D101" s="450"/>
      <c r="E101" s="450"/>
      <c r="F101" s="450"/>
      <c r="G101" s="450"/>
      <c r="H101" s="450"/>
      <c r="I101" s="450"/>
      <c r="J101" s="450"/>
      <c r="K101" s="450"/>
      <c r="L101" s="450"/>
      <c r="M101" s="450"/>
      <c r="N101" s="451"/>
    </row>
    <row r="102" spans="1:14" ht="22.5" customHeight="1">
      <c r="A102" s="382"/>
      <c r="B102" s="802" t="s">
        <v>69</v>
      </c>
      <c r="C102" s="803"/>
      <c r="D102" s="803"/>
      <c r="E102" s="803"/>
      <c r="F102" s="803"/>
      <c r="G102" s="803"/>
      <c r="H102" s="803"/>
      <c r="I102" s="803"/>
      <c r="J102" s="803"/>
      <c r="K102" s="803"/>
      <c r="L102" s="803"/>
      <c r="M102" s="803"/>
      <c r="N102" s="804"/>
    </row>
    <row r="103" spans="1:14" ht="6.75" customHeight="1" thickBot="1">
      <c r="A103" s="382"/>
      <c r="B103" s="520"/>
      <c r="C103" s="521"/>
      <c r="D103" s="521"/>
      <c r="E103" s="521"/>
      <c r="F103" s="521"/>
      <c r="G103" s="521"/>
      <c r="H103" s="521"/>
      <c r="I103" s="521"/>
      <c r="J103" s="521"/>
      <c r="K103" s="521"/>
      <c r="L103" s="521"/>
      <c r="M103" s="521"/>
      <c r="N103" s="522"/>
    </row>
    <row r="104" spans="1:14" ht="17.25" customHeight="1">
      <c r="A104" s="382"/>
      <c r="B104" s="805" t="s">
        <v>111</v>
      </c>
      <c r="C104" s="806"/>
      <c r="D104" s="806"/>
      <c r="E104" s="806"/>
      <c r="F104" s="806"/>
      <c r="G104" s="806"/>
      <c r="H104" s="806"/>
      <c r="I104" s="523"/>
      <c r="J104" s="574"/>
      <c r="K104" s="453" t="s">
        <v>70</v>
      </c>
      <c r="L104" s="809" t="s">
        <v>71</v>
      </c>
      <c r="M104" s="810"/>
      <c r="N104" s="811"/>
    </row>
    <row r="105" spans="1:14" ht="15">
      <c r="B105" s="812" t="s">
        <v>1</v>
      </c>
      <c r="C105" s="813"/>
      <c r="D105" s="813"/>
      <c r="E105" s="813"/>
      <c r="F105" s="813"/>
      <c r="G105" s="813"/>
      <c r="H105" s="813"/>
      <c r="I105" s="524"/>
      <c r="J105" s="525"/>
      <c r="K105" s="526">
        <v>0.2</v>
      </c>
      <c r="L105" s="814">
        <f>K105*N100</f>
        <v>6977.1550844067378</v>
      </c>
      <c r="M105" s="815"/>
      <c r="N105" s="816"/>
    </row>
    <row r="106" spans="1:14" ht="15">
      <c r="B106" s="527" t="s">
        <v>72</v>
      </c>
      <c r="C106" s="528"/>
      <c r="D106" s="528"/>
      <c r="E106" s="528"/>
      <c r="F106" s="528"/>
      <c r="G106" s="528"/>
      <c r="H106" s="528"/>
      <c r="I106" s="524"/>
      <c r="J106" s="525"/>
      <c r="K106" s="526">
        <v>0.05</v>
      </c>
      <c r="L106" s="814">
        <f>K106*N100</f>
        <v>1744.2887711016845</v>
      </c>
      <c r="M106" s="815"/>
      <c r="N106" s="816"/>
    </row>
    <row r="107" spans="1:14" ht="15.75" thickBot="1">
      <c r="B107" s="529" t="s">
        <v>2</v>
      </c>
      <c r="C107" s="530"/>
      <c r="D107" s="530"/>
      <c r="E107" s="530"/>
      <c r="F107" s="530"/>
      <c r="G107" s="530"/>
      <c r="H107" s="530"/>
      <c r="I107" s="531"/>
      <c r="J107" s="532"/>
      <c r="K107" s="533">
        <v>0.05</v>
      </c>
      <c r="L107" s="787">
        <f>K107*N100</f>
        <v>1744.2887711016845</v>
      </c>
      <c r="M107" s="788"/>
      <c r="N107" s="789"/>
    </row>
    <row r="108" spans="1:14" s="427" customFormat="1" ht="24.75" customHeight="1" thickBot="1">
      <c r="B108" s="790" t="s">
        <v>117</v>
      </c>
      <c r="C108" s="791"/>
      <c r="D108" s="791"/>
      <c r="E108" s="791"/>
      <c r="F108" s="791"/>
      <c r="G108" s="791"/>
      <c r="H108" s="791"/>
      <c r="I108" s="791"/>
      <c r="J108" s="791"/>
      <c r="K108" s="791"/>
      <c r="L108" s="791"/>
      <c r="M108" s="792"/>
      <c r="N108" s="489">
        <f>L105+L106+L107</f>
        <v>10465.732626610106</v>
      </c>
    </row>
    <row r="109" spans="1:14" ht="6.75" customHeight="1" thickBot="1">
      <c r="A109" s="382"/>
      <c r="B109" s="449"/>
      <c r="C109" s="450"/>
      <c r="D109" s="450"/>
      <c r="E109" s="450"/>
      <c r="F109" s="450"/>
      <c r="G109" s="450"/>
      <c r="H109" s="450"/>
      <c r="I109" s="450"/>
      <c r="J109" s="450"/>
      <c r="K109" s="450"/>
      <c r="L109" s="450"/>
      <c r="M109" s="450"/>
      <c r="N109" s="451"/>
    </row>
    <row r="110" spans="1:14" ht="22.5" customHeight="1" thickBot="1">
      <c r="A110" s="382"/>
      <c r="B110" s="793" t="s">
        <v>859</v>
      </c>
      <c r="C110" s="794"/>
      <c r="D110" s="794"/>
      <c r="E110" s="794"/>
      <c r="F110" s="794"/>
      <c r="G110" s="794"/>
      <c r="H110" s="794"/>
      <c r="I110" s="794"/>
      <c r="J110" s="794"/>
      <c r="K110" s="794"/>
      <c r="L110" s="794"/>
      <c r="M110" s="795"/>
      <c r="N110" s="534">
        <f>N100+N108</f>
        <v>45351.508048643795</v>
      </c>
    </row>
    <row r="111" spans="1:14" ht="7.5" customHeight="1">
      <c r="B111" s="417"/>
      <c r="C111" s="418"/>
      <c r="D111" s="418"/>
      <c r="E111" s="418"/>
      <c r="F111" s="418"/>
      <c r="G111" s="418"/>
      <c r="H111" s="418"/>
      <c r="I111" s="418"/>
      <c r="J111" s="418"/>
      <c r="K111" s="418"/>
      <c r="L111" s="418"/>
      <c r="M111" s="418"/>
      <c r="N111" s="419"/>
    </row>
    <row r="112" spans="1:14" ht="7.5" customHeight="1">
      <c r="B112" s="446"/>
      <c r="C112" s="447"/>
      <c r="D112" s="447"/>
      <c r="E112" s="447"/>
      <c r="F112" s="447"/>
      <c r="G112" s="447"/>
      <c r="H112" s="447"/>
      <c r="I112" s="447"/>
      <c r="J112" s="447"/>
      <c r="K112" s="447"/>
      <c r="L112" s="447"/>
      <c r="M112" s="447"/>
      <c r="N112" s="448"/>
    </row>
    <row r="113" spans="1:14" ht="10.5" customHeight="1">
      <c r="B113" s="446"/>
      <c r="C113" s="447"/>
      <c r="D113" s="447"/>
      <c r="E113" s="447"/>
      <c r="F113" s="447"/>
      <c r="G113" s="447"/>
      <c r="H113" s="447"/>
      <c r="I113" s="447"/>
      <c r="J113" s="447"/>
      <c r="K113" s="447"/>
      <c r="L113" s="447"/>
      <c r="M113" s="447"/>
      <c r="N113" s="448"/>
    </row>
    <row r="114" spans="1:14" ht="12" customHeight="1">
      <c r="B114" s="446"/>
      <c r="C114" s="447"/>
      <c r="D114" s="447"/>
      <c r="E114" s="447"/>
      <c r="F114" s="447"/>
      <c r="G114" s="447"/>
      <c r="H114" s="447"/>
      <c r="I114" s="447"/>
      <c r="J114" s="447"/>
      <c r="K114" s="447"/>
      <c r="L114" s="447"/>
      <c r="M114" s="447"/>
      <c r="N114" s="448"/>
    </row>
    <row r="115" spans="1:14">
      <c r="B115" s="446"/>
      <c r="C115" s="447"/>
      <c r="D115" s="447"/>
      <c r="E115" s="535" t="s">
        <v>130</v>
      </c>
      <c r="F115" s="535"/>
      <c r="G115" s="535"/>
      <c r="H115" s="535"/>
      <c r="I115" s="535"/>
      <c r="J115" s="535"/>
      <c r="K115" s="447"/>
      <c r="L115" s="447"/>
      <c r="M115" s="447"/>
      <c r="N115" s="448"/>
    </row>
    <row r="116" spans="1:14">
      <c r="B116" s="446"/>
      <c r="C116" s="447"/>
      <c r="D116" s="447"/>
      <c r="E116" s="447" t="s">
        <v>131</v>
      </c>
      <c r="F116" s="447"/>
      <c r="G116" s="447"/>
      <c r="H116" s="447"/>
      <c r="I116" s="447"/>
      <c r="J116" s="447"/>
      <c r="K116" s="447"/>
      <c r="L116" s="447"/>
      <c r="M116" s="447"/>
      <c r="N116" s="448"/>
    </row>
    <row r="117" spans="1:14">
      <c r="B117" s="446"/>
      <c r="C117" s="447"/>
      <c r="D117" s="447"/>
      <c r="E117" s="447" t="s">
        <v>132</v>
      </c>
      <c r="F117" s="447"/>
      <c r="G117" s="447"/>
      <c r="H117" s="447"/>
      <c r="I117" s="447"/>
      <c r="J117" s="447"/>
      <c r="K117" s="447"/>
      <c r="L117" s="447"/>
      <c r="M117" s="447"/>
      <c r="N117" s="448"/>
    </row>
    <row r="118" spans="1:14">
      <c r="B118" s="446"/>
      <c r="C118" s="447"/>
      <c r="D118" s="447"/>
      <c r="E118" s="447" t="s">
        <v>133</v>
      </c>
      <c r="F118" s="447"/>
      <c r="G118" s="447"/>
      <c r="H118" s="447"/>
      <c r="I118" s="447"/>
      <c r="J118" s="447"/>
      <c r="K118" s="447"/>
      <c r="L118" s="447"/>
      <c r="M118" s="447"/>
      <c r="N118" s="448"/>
    </row>
    <row r="119" spans="1:14" ht="10.5" customHeight="1" thickBot="1">
      <c r="B119" s="446"/>
      <c r="C119" s="447"/>
      <c r="D119" s="447"/>
      <c r="E119" s="447"/>
      <c r="F119" s="447" t="s">
        <v>134</v>
      </c>
      <c r="G119" s="447"/>
      <c r="H119" s="447"/>
      <c r="I119" s="447"/>
      <c r="J119" s="447"/>
      <c r="K119" s="447"/>
      <c r="L119" s="447"/>
      <c r="M119" s="447"/>
      <c r="N119" s="448"/>
    </row>
    <row r="120" spans="1:14">
      <c r="B120" s="536" t="s">
        <v>135</v>
      </c>
      <c r="C120" s="537"/>
      <c r="D120" s="537"/>
      <c r="E120" s="537"/>
      <c r="F120" s="537"/>
      <c r="G120" s="537"/>
      <c r="H120" s="537"/>
      <c r="I120" s="537"/>
      <c r="J120" s="537"/>
      <c r="K120" s="537"/>
      <c r="L120" s="537"/>
      <c r="M120" s="537"/>
      <c r="N120" s="538"/>
    </row>
    <row r="121" spans="1:14">
      <c r="B121" s="539"/>
      <c r="C121" s="540"/>
      <c r="D121" s="540"/>
      <c r="E121" s="540"/>
      <c r="F121" s="540"/>
      <c r="G121" s="540"/>
      <c r="H121" s="540"/>
      <c r="I121" s="540"/>
      <c r="J121" s="540"/>
      <c r="K121" s="540"/>
      <c r="L121" s="540"/>
      <c r="M121" s="540"/>
      <c r="N121" s="541"/>
    </row>
    <row r="122" spans="1:14">
      <c r="B122" s="539"/>
      <c r="C122" s="540"/>
      <c r="D122" s="540"/>
      <c r="E122" s="540"/>
      <c r="F122" s="540"/>
      <c r="G122" s="540"/>
      <c r="H122" s="540"/>
      <c r="I122" s="540"/>
      <c r="J122" s="540"/>
      <c r="K122" s="540"/>
      <c r="L122" s="540"/>
      <c r="M122" s="540"/>
      <c r="N122" s="541"/>
    </row>
    <row r="123" spans="1:14" ht="15" thickBot="1">
      <c r="B123" s="542"/>
      <c r="C123" s="543"/>
      <c r="D123" s="543"/>
      <c r="E123" s="543"/>
      <c r="F123" s="543"/>
      <c r="G123" s="543"/>
      <c r="H123" s="543"/>
      <c r="I123" s="543"/>
      <c r="J123" s="543"/>
      <c r="K123" s="543"/>
      <c r="L123" s="543"/>
      <c r="M123" s="543"/>
      <c r="N123" s="544"/>
    </row>
    <row r="124" spans="1:14" ht="7.5" customHeight="1">
      <c r="A124" s="382"/>
      <c r="B124" s="545"/>
      <c r="C124" s="546"/>
      <c r="D124" s="546"/>
      <c r="E124" s="546"/>
      <c r="F124" s="546"/>
      <c r="G124" s="546"/>
      <c r="H124" s="546"/>
      <c r="I124" s="546"/>
      <c r="J124" s="546"/>
      <c r="K124" s="546"/>
      <c r="L124" s="546"/>
      <c r="M124" s="546"/>
      <c r="N124" s="547"/>
    </row>
    <row r="125" spans="1:14" ht="18" customHeight="1">
      <c r="A125" s="382"/>
      <c r="B125" s="421" t="s">
        <v>136</v>
      </c>
      <c r="C125" s="548"/>
      <c r="D125" s="548"/>
      <c r="E125" s="548"/>
      <c r="F125" s="548"/>
      <c r="G125" s="548"/>
      <c r="H125" s="548"/>
      <c r="I125" s="548"/>
      <c r="J125" s="548"/>
      <c r="K125" s="548"/>
      <c r="L125" s="548"/>
      <c r="M125" s="548"/>
      <c r="N125" s="549"/>
    </row>
    <row r="126" spans="1:14">
      <c r="A126" s="382"/>
      <c r="B126" s="796" t="s">
        <v>137</v>
      </c>
      <c r="C126" s="797"/>
      <c r="D126" s="797"/>
      <c r="E126" s="797"/>
      <c r="F126" s="797"/>
      <c r="G126" s="797"/>
      <c r="H126" s="797"/>
      <c r="I126" s="797"/>
      <c r="J126" s="797"/>
      <c r="K126" s="797"/>
      <c r="L126" s="797"/>
      <c r="M126" s="797"/>
      <c r="N126" s="798"/>
    </row>
    <row r="127" spans="1:14">
      <c r="A127" s="382"/>
      <c r="B127" s="796"/>
      <c r="C127" s="797"/>
      <c r="D127" s="797"/>
      <c r="E127" s="797"/>
      <c r="F127" s="797"/>
      <c r="G127" s="797"/>
      <c r="H127" s="797"/>
      <c r="I127" s="797"/>
      <c r="J127" s="797"/>
      <c r="K127" s="797"/>
      <c r="L127" s="797"/>
      <c r="M127" s="797"/>
      <c r="N127" s="798"/>
    </row>
    <row r="128" spans="1:14" ht="21" customHeight="1">
      <c r="A128" s="382"/>
      <c r="B128" s="796" t="s">
        <v>138</v>
      </c>
      <c r="C128" s="797"/>
      <c r="D128" s="797"/>
      <c r="E128" s="797"/>
      <c r="F128" s="797"/>
      <c r="G128" s="797"/>
      <c r="H128" s="797"/>
      <c r="I128" s="797"/>
      <c r="J128" s="797"/>
      <c r="K128" s="797"/>
      <c r="L128" s="797"/>
      <c r="M128" s="797"/>
      <c r="N128" s="798"/>
    </row>
    <row r="129" spans="1:14" ht="9.75" customHeight="1">
      <c r="A129" s="382"/>
      <c r="B129" s="796"/>
      <c r="C129" s="797"/>
      <c r="D129" s="797"/>
      <c r="E129" s="797"/>
      <c r="F129" s="797"/>
      <c r="G129" s="797"/>
      <c r="H129" s="797"/>
      <c r="I129" s="797"/>
      <c r="J129" s="797"/>
      <c r="K129" s="797"/>
      <c r="L129" s="797"/>
      <c r="M129" s="797"/>
      <c r="N129" s="798"/>
    </row>
    <row r="130" spans="1:14" ht="5.25" customHeight="1">
      <c r="A130" s="382"/>
      <c r="B130" s="550"/>
      <c r="C130" s="551"/>
      <c r="D130" s="551"/>
      <c r="E130" s="551"/>
      <c r="F130" s="551"/>
      <c r="G130" s="551"/>
      <c r="H130" s="551"/>
      <c r="I130" s="551"/>
      <c r="J130" s="551"/>
      <c r="K130" s="551"/>
      <c r="L130" s="551"/>
      <c r="M130" s="551"/>
      <c r="N130" s="552"/>
    </row>
    <row r="131" spans="1:14" ht="5.25" customHeight="1">
      <c r="B131" s="553"/>
      <c r="C131" s="554"/>
      <c r="D131" s="554"/>
      <c r="E131" s="554"/>
      <c r="F131" s="554"/>
      <c r="G131" s="554"/>
      <c r="H131" s="554"/>
      <c r="I131" s="554"/>
      <c r="J131" s="554"/>
      <c r="K131" s="554"/>
      <c r="L131" s="554"/>
      <c r="M131" s="554"/>
      <c r="N131" s="555"/>
    </row>
    <row r="132" spans="1:14" ht="9.75" customHeight="1">
      <c r="B132" s="553"/>
      <c r="C132" s="554"/>
      <c r="D132" s="554"/>
      <c r="E132" s="554"/>
      <c r="F132" s="554"/>
      <c r="G132" s="554"/>
      <c r="H132" s="554"/>
      <c r="I132" s="554"/>
      <c r="J132" s="554"/>
      <c r="K132" s="554"/>
      <c r="L132" s="554"/>
      <c r="M132" s="554"/>
      <c r="N132" s="555"/>
    </row>
    <row r="133" spans="1:14">
      <c r="B133" s="556"/>
      <c r="C133" s="557"/>
      <c r="D133" s="557"/>
      <c r="E133" s="557"/>
      <c r="F133" s="557"/>
      <c r="G133" s="557"/>
      <c r="H133" s="557"/>
      <c r="I133" s="557"/>
      <c r="J133" s="557"/>
      <c r="K133" s="557"/>
      <c r="L133" s="557"/>
      <c r="M133" s="557"/>
      <c r="N133" s="558"/>
    </row>
    <row r="134" spans="1:14">
      <c r="B134" s="446"/>
      <c r="C134" s="447"/>
      <c r="D134" s="447"/>
      <c r="E134" s="447" t="s">
        <v>130</v>
      </c>
      <c r="F134" s="535"/>
      <c r="G134" s="535"/>
      <c r="H134" s="447"/>
      <c r="I134" s="447"/>
      <c r="J134" s="447"/>
      <c r="K134" s="447"/>
      <c r="L134" s="447"/>
      <c r="M134" s="447"/>
      <c r="N134" s="448"/>
    </row>
    <row r="135" spans="1:14">
      <c r="B135" s="446"/>
      <c r="C135" s="447"/>
      <c r="D135" s="447"/>
      <c r="E135" s="559" t="s">
        <v>131</v>
      </c>
      <c r="F135" s="447"/>
      <c r="G135" s="447"/>
      <c r="H135" s="559"/>
      <c r="I135" s="559"/>
      <c r="J135" s="559"/>
      <c r="K135" s="447"/>
      <c r="L135" s="447"/>
      <c r="M135" s="447"/>
      <c r="N135" s="448"/>
    </row>
    <row r="136" spans="1:14">
      <c r="B136" s="446"/>
      <c r="C136" s="447"/>
      <c r="D136" s="447"/>
      <c r="E136" s="560" t="s">
        <v>139</v>
      </c>
      <c r="F136" s="447"/>
      <c r="G136" s="447"/>
      <c r="H136" s="560"/>
      <c r="I136" s="560"/>
      <c r="J136" s="560"/>
      <c r="K136" s="447"/>
      <c r="L136" s="447"/>
      <c r="M136" s="447"/>
      <c r="N136" s="448"/>
    </row>
    <row r="137" spans="1:14">
      <c r="B137" s="561"/>
      <c r="C137" s="557"/>
      <c r="D137" s="557"/>
      <c r="E137" s="447" t="s">
        <v>133</v>
      </c>
      <c r="F137" s="447"/>
      <c r="G137" s="447"/>
      <c r="H137" s="447"/>
      <c r="I137" s="447"/>
      <c r="J137" s="447"/>
      <c r="K137" s="557"/>
      <c r="L137" s="557"/>
      <c r="M137" s="557"/>
      <c r="N137" s="558"/>
    </row>
    <row r="138" spans="1:14" ht="12.75" customHeight="1">
      <c r="B138" s="561"/>
      <c r="C138" s="557"/>
      <c r="D138" s="557"/>
      <c r="E138" s="557"/>
      <c r="F138" s="447"/>
      <c r="G138" s="447"/>
      <c r="H138" s="447"/>
      <c r="I138" s="447"/>
      <c r="J138" s="447"/>
      <c r="K138" s="557"/>
      <c r="L138" s="557"/>
      <c r="M138" s="557"/>
      <c r="N138" s="558"/>
    </row>
    <row r="139" spans="1:14" ht="24.75" customHeight="1">
      <c r="A139" s="382"/>
      <c r="B139" s="799" t="s">
        <v>860</v>
      </c>
      <c r="C139" s="800"/>
      <c r="D139" s="800"/>
      <c r="E139" s="800"/>
      <c r="F139" s="800"/>
      <c r="G139" s="800"/>
      <c r="H139" s="800"/>
      <c r="I139" s="800"/>
      <c r="J139" s="800"/>
      <c r="K139" s="800"/>
      <c r="L139" s="800"/>
      <c r="M139" s="800"/>
      <c r="N139" s="801"/>
    </row>
    <row r="140" spans="1:14" ht="7.5" customHeight="1" thickBot="1">
      <c r="B140" s="562"/>
      <c r="C140" s="563"/>
      <c r="D140" s="563"/>
      <c r="E140" s="564"/>
      <c r="F140" s="564"/>
      <c r="G140" s="564"/>
      <c r="H140" s="564"/>
      <c r="I140" s="564"/>
      <c r="J140" s="565"/>
      <c r="K140" s="565"/>
      <c r="L140" s="565"/>
      <c r="M140" s="565"/>
      <c r="N140" s="566"/>
    </row>
  </sheetData>
  <mergeCells count="145">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4:N34"/>
    <mergeCell ref="B35:N35"/>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48023-7E74-4FEC-AAA3-978997022E73}">
  <sheetPr>
    <tabColor theme="5" tint="-0.499984740745262"/>
    <pageSetUpPr fitToPage="1"/>
  </sheetPr>
  <dimension ref="A1:O140"/>
  <sheetViews>
    <sheetView topLeftCell="A9" workbookViewId="0">
      <selection activeCell="C22" sqref="C22"/>
    </sheetView>
  </sheetViews>
  <sheetFormatPr baseColWidth="10" defaultColWidth="0" defaultRowHeight="14.25"/>
  <cols>
    <col min="1" max="1" width="3" style="576" customWidth="1"/>
    <col min="2" max="2" width="14.28515625" style="576" customWidth="1"/>
    <col min="3" max="3" width="11.5703125" style="576" customWidth="1"/>
    <col min="4" max="4" width="17" style="576" customWidth="1"/>
    <col min="5" max="5" width="12.5703125" style="576" customWidth="1"/>
    <col min="6" max="6" width="8" style="576" customWidth="1"/>
    <col min="7" max="7" width="8.7109375" style="576" customWidth="1"/>
    <col min="8" max="8" width="10.5703125" style="576" customWidth="1"/>
    <col min="9" max="9" width="14.5703125" style="576" customWidth="1"/>
    <col min="10" max="10" width="23.42578125" style="576" customWidth="1"/>
    <col min="11" max="11" width="18" style="576" customWidth="1"/>
    <col min="12" max="12" width="11.42578125" style="576" customWidth="1"/>
    <col min="13" max="13" width="12.7109375" style="576" customWidth="1"/>
    <col min="14" max="14" width="21.5703125" style="576" customWidth="1"/>
    <col min="15" max="15" width="4.42578125" style="575" customWidth="1"/>
    <col min="16" max="16384" width="10.5703125" style="575" hidden="1"/>
  </cols>
  <sheetData>
    <row r="1" spans="1:14" ht="13.9" customHeight="1">
      <c r="A1" s="575"/>
      <c r="B1" s="901"/>
      <c r="C1" s="904"/>
      <c r="D1" s="904"/>
      <c r="E1" s="904"/>
      <c r="F1" s="904"/>
      <c r="G1" s="904"/>
      <c r="H1" s="904"/>
      <c r="I1" s="904"/>
      <c r="J1" s="905"/>
      <c r="K1" s="906" t="s">
        <v>85</v>
      </c>
      <c r="L1" s="908" t="s">
        <v>822</v>
      </c>
      <c r="M1" s="909"/>
      <c r="N1" s="912"/>
    </row>
    <row r="2" spans="1:14" ht="14.25" customHeight="1">
      <c r="A2" s="575"/>
      <c r="B2" s="902"/>
      <c r="C2" s="915" t="s">
        <v>4</v>
      </c>
      <c r="D2" s="915"/>
      <c r="E2" s="915"/>
      <c r="F2" s="915"/>
      <c r="G2" s="915"/>
      <c r="H2" s="915"/>
      <c r="I2" s="915"/>
      <c r="J2" s="916"/>
      <c r="K2" s="907"/>
      <c r="L2" s="910"/>
      <c r="M2" s="911"/>
      <c r="N2" s="913"/>
    </row>
    <row r="3" spans="1:14" ht="17.649999999999999" customHeight="1">
      <c r="A3" s="575"/>
      <c r="B3" s="902"/>
      <c r="C3" s="917" t="s">
        <v>823</v>
      </c>
      <c r="D3" s="917"/>
      <c r="E3" s="917"/>
      <c r="F3" s="917"/>
      <c r="G3" s="917"/>
      <c r="H3" s="917"/>
      <c r="I3" s="917"/>
      <c r="J3" s="918"/>
      <c r="K3" s="891" t="s">
        <v>88</v>
      </c>
      <c r="L3" s="920">
        <v>2021</v>
      </c>
      <c r="M3" s="921"/>
      <c r="N3" s="913"/>
    </row>
    <row r="4" spans="1:14" ht="2.25" customHeight="1">
      <c r="A4" s="575"/>
      <c r="B4" s="902"/>
      <c r="C4" s="917"/>
      <c r="D4" s="917"/>
      <c r="E4" s="917"/>
      <c r="F4" s="917"/>
      <c r="G4" s="917"/>
      <c r="H4" s="917"/>
      <c r="I4" s="917"/>
      <c r="J4" s="918"/>
      <c r="K4" s="919"/>
      <c r="L4" s="910"/>
      <c r="M4" s="911"/>
      <c r="N4" s="913"/>
    </row>
    <row r="5" spans="1:14" ht="14.25" customHeight="1">
      <c r="A5" s="575"/>
      <c r="B5" s="902"/>
      <c r="C5" s="917" t="s">
        <v>824</v>
      </c>
      <c r="D5" s="917"/>
      <c r="E5" s="917"/>
      <c r="F5" s="917"/>
      <c r="G5" s="917"/>
      <c r="H5" s="917"/>
      <c r="I5" s="917"/>
      <c r="J5" s="918"/>
      <c r="K5" s="891" t="s">
        <v>90</v>
      </c>
      <c r="L5" s="893"/>
      <c r="M5" s="893"/>
      <c r="N5" s="913"/>
    </row>
    <row r="6" spans="1:14" ht="3.75" customHeight="1" thickBot="1">
      <c r="A6" s="575"/>
      <c r="B6" s="903"/>
      <c r="C6" s="895"/>
      <c r="D6" s="895"/>
      <c r="E6" s="895"/>
      <c r="F6" s="895"/>
      <c r="G6" s="895"/>
      <c r="H6" s="895"/>
      <c r="I6" s="895"/>
      <c r="J6" s="896"/>
      <c r="K6" s="892"/>
      <c r="L6" s="894"/>
      <c r="M6" s="894"/>
      <c r="N6" s="914"/>
    </row>
    <row r="7" spans="1:14" ht="3.75" customHeight="1" thickBot="1">
      <c r="A7" s="575"/>
      <c r="B7" s="383"/>
      <c r="C7" s="384"/>
      <c r="D7" s="384"/>
      <c r="E7" s="384"/>
      <c r="F7" s="384"/>
      <c r="G7" s="384"/>
      <c r="H7" s="384"/>
      <c r="I7" s="384"/>
      <c r="J7" s="384"/>
      <c r="K7" s="384"/>
      <c r="L7" s="385"/>
      <c r="M7" s="385"/>
      <c r="N7" s="386"/>
    </row>
    <row r="8" spans="1:14" ht="14.25" customHeight="1">
      <c r="B8" s="388"/>
      <c r="C8" s="389"/>
      <c r="D8" s="389"/>
      <c r="E8" s="389"/>
      <c r="F8" s="897"/>
      <c r="G8" s="897"/>
      <c r="H8" s="897"/>
      <c r="I8" s="897"/>
      <c r="J8" s="389"/>
      <c r="K8" s="390" t="s">
        <v>92</v>
      </c>
      <c r="L8" s="391"/>
      <c r="M8" s="391"/>
      <c r="N8" s="392"/>
    </row>
    <row r="9" spans="1:14" ht="12" customHeight="1">
      <c r="B9" s="393"/>
      <c r="C9" s="394"/>
      <c r="D9" s="394"/>
      <c r="E9" s="394"/>
      <c r="F9" s="898"/>
      <c r="G9" s="898"/>
      <c r="H9" s="898"/>
      <c r="I9" s="898"/>
      <c r="J9" s="394"/>
      <c r="K9" s="395"/>
      <c r="L9" s="396" t="s">
        <v>93</v>
      </c>
      <c r="M9" s="396" t="s">
        <v>94</v>
      </c>
      <c r="N9" s="397" t="s">
        <v>95</v>
      </c>
    </row>
    <row r="10" spans="1:14" ht="21.75" customHeight="1">
      <c r="B10" s="885" t="s">
        <v>825</v>
      </c>
      <c r="C10" s="886"/>
      <c r="D10" s="886"/>
      <c r="E10" s="400" t="s">
        <v>826</v>
      </c>
      <c r="F10" s="899" t="s">
        <v>827</v>
      </c>
      <c r="G10" s="899"/>
      <c r="H10" s="900" t="str">
        <f>+'[48]701.1.2'!H10</f>
        <v>2023 - 2 D/EMBRE 2023</v>
      </c>
      <c r="I10" s="900"/>
      <c r="J10" s="394"/>
      <c r="K10" s="401"/>
      <c r="L10" s="396"/>
      <c r="M10" s="396"/>
      <c r="N10" s="397"/>
    </row>
    <row r="11" spans="1:14" ht="5.65" customHeight="1">
      <c r="B11" s="398"/>
      <c r="C11" s="399"/>
      <c r="D11" s="399"/>
      <c r="E11" s="402"/>
      <c r="F11" s="394"/>
      <c r="G11" s="394"/>
      <c r="H11" s="403"/>
      <c r="I11" s="394"/>
      <c r="J11" s="394"/>
      <c r="K11" s="401"/>
      <c r="L11" s="396"/>
      <c r="M11" s="396"/>
      <c r="N11" s="397"/>
    </row>
    <row r="12" spans="1:14" ht="19.149999999999999" customHeight="1">
      <c r="B12" s="883" t="s">
        <v>828</v>
      </c>
      <c r="C12" s="884"/>
      <c r="D12" s="884"/>
      <c r="E12" s="884"/>
      <c r="F12" s="394"/>
      <c r="G12" s="394"/>
      <c r="H12" s="394"/>
      <c r="I12" s="394"/>
      <c r="J12" s="394"/>
      <c r="K12" s="395"/>
      <c r="L12" s="396"/>
      <c r="M12" s="396"/>
      <c r="N12" s="397"/>
    </row>
    <row r="13" spans="1:14" ht="23.1" customHeight="1">
      <c r="B13" s="885" t="s">
        <v>829</v>
      </c>
      <c r="C13" s="886"/>
      <c r="D13" s="886"/>
      <c r="E13" s="404" t="s">
        <v>830</v>
      </c>
      <c r="F13" s="404"/>
      <c r="G13" s="394"/>
      <c r="H13" s="887" t="s">
        <v>831</v>
      </c>
      <c r="I13" s="887"/>
      <c r="J13" s="405" t="s">
        <v>830</v>
      </c>
      <c r="K13" s="887" t="s">
        <v>832</v>
      </c>
      <c r="L13" s="887"/>
      <c r="M13" s="405" t="s">
        <v>830</v>
      </c>
      <c r="N13" s="406"/>
    </row>
    <row r="14" spans="1:14" ht="18" customHeight="1">
      <c r="B14" s="407" t="s">
        <v>98</v>
      </c>
      <c r="C14" s="408"/>
      <c r="D14" s="888"/>
      <c r="E14" s="888"/>
      <c r="F14" s="409"/>
      <c r="G14" s="409"/>
      <c r="H14" s="408"/>
      <c r="I14" s="410"/>
      <c r="J14" s="411" t="s">
        <v>99</v>
      </c>
      <c r="K14" s="412"/>
      <c r="L14" s="409"/>
      <c r="M14" s="409"/>
      <c r="N14" s="413"/>
    </row>
    <row r="15" spans="1:14" ht="14.25" customHeight="1" thickBot="1">
      <c r="B15" s="414"/>
      <c r="C15" s="415"/>
      <c r="D15" s="416"/>
      <c r="E15" s="416"/>
      <c r="F15" s="416"/>
      <c r="G15" s="416"/>
      <c r="H15" s="415"/>
      <c r="I15" s="416"/>
      <c r="J15" s="415"/>
      <c r="K15" s="416"/>
      <c r="L15" s="889"/>
      <c r="M15" s="889"/>
      <c r="N15" s="890"/>
    </row>
    <row r="16" spans="1:14" ht="8.65" customHeight="1">
      <c r="B16" s="577"/>
      <c r="C16" s="578"/>
      <c r="D16" s="578"/>
      <c r="E16" s="578"/>
      <c r="F16" s="578"/>
      <c r="G16" s="578"/>
      <c r="H16" s="578"/>
      <c r="I16" s="578"/>
      <c r="J16" s="578"/>
      <c r="K16" s="578"/>
      <c r="L16" s="578"/>
      <c r="M16" s="578"/>
      <c r="N16" s="579"/>
    </row>
    <row r="17" spans="1:14" s="587" customFormat="1" ht="18" customHeight="1">
      <c r="A17" s="580"/>
      <c r="B17" s="581" t="s">
        <v>101</v>
      </c>
      <c r="C17" s="582"/>
      <c r="D17" s="583" t="s">
        <v>833</v>
      </c>
      <c r="E17" s="584"/>
      <c r="F17" s="585"/>
      <c r="G17" s="585"/>
      <c r="H17" s="585"/>
      <c r="I17" s="585"/>
      <c r="J17" s="585"/>
      <c r="K17" s="585"/>
      <c r="L17" s="585"/>
      <c r="M17" s="585"/>
      <c r="N17" s="586"/>
    </row>
    <row r="18" spans="1:14" s="587" customFormat="1" ht="24" customHeight="1">
      <c r="A18" s="580"/>
      <c r="B18" s="588" t="s">
        <v>102</v>
      </c>
      <c r="C18" s="589"/>
      <c r="D18" s="590"/>
      <c r="E18" s="590"/>
      <c r="F18" s="590"/>
      <c r="G18" s="590"/>
      <c r="H18" s="590"/>
      <c r="I18" s="590"/>
      <c r="J18" s="590"/>
      <c r="K18" s="590"/>
      <c r="L18" s="590"/>
      <c r="M18" s="590"/>
      <c r="N18" s="586"/>
    </row>
    <row r="19" spans="1:14" s="587" customFormat="1" ht="20.25" customHeight="1">
      <c r="A19" s="580"/>
      <c r="B19" s="591"/>
      <c r="C19" s="589"/>
      <c r="D19" s="592"/>
      <c r="E19" s="590"/>
      <c r="F19" s="590"/>
      <c r="G19" s="590"/>
      <c r="H19" s="590"/>
      <c r="I19" s="590"/>
      <c r="J19" s="590"/>
      <c r="K19" s="590"/>
      <c r="L19" s="590"/>
      <c r="M19" s="590"/>
      <c r="N19" s="586"/>
    </row>
    <row r="20" spans="1:14" s="587" customFormat="1" ht="11.25" customHeight="1">
      <c r="A20" s="580"/>
      <c r="B20" s="591"/>
      <c r="C20" s="589"/>
      <c r="D20" s="593"/>
      <c r="E20" s="593"/>
      <c r="F20" s="593"/>
      <c r="G20" s="593"/>
      <c r="H20" s="593"/>
      <c r="I20" s="593"/>
      <c r="J20" s="593"/>
      <c r="K20" s="593"/>
      <c r="L20" s="593"/>
      <c r="M20" s="593"/>
      <c r="N20" s="594"/>
    </row>
    <row r="21" spans="1:14" s="587" customFormat="1">
      <c r="A21" s="580"/>
      <c r="B21" s="591" t="s">
        <v>103</v>
      </c>
      <c r="C21" s="595" t="str">
        <f>'700.1'!C23</f>
        <v>7009-7009A-55NS08</v>
      </c>
      <c r="D21" s="590"/>
      <c r="E21" s="590"/>
      <c r="F21" s="590"/>
      <c r="G21" s="590"/>
      <c r="H21" s="590"/>
      <c r="I21" s="584"/>
      <c r="J21" s="596" t="s">
        <v>104</v>
      </c>
      <c r="K21" s="590"/>
      <c r="L21" s="590"/>
      <c r="M21" s="590"/>
      <c r="N21" s="594"/>
    </row>
    <row r="22" spans="1:14" s="587" customFormat="1">
      <c r="A22" s="580"/>
      <c r="B22" s="591"/>
      <c r="C22" s="589"/>
      <c r="D22" s="593"/>
      <c r="E22" s="593"/>
      <c r="F22" s="593"/>
      <c r="G22" s="593"/>
      <c r="H22" s="593"/>
      <c r="I22" s="593"/>
      <c r="J22" s="593"/>
      <c r="K22" s="593"/>
      <c r="L22" s="593"/>
      <c r="M22" s="593"/>
      <c r="N22" s="594"/>
    </row>
    <row r="23" spans="1:14" s="587" customFormat="1">
      <c r="A23" s="580"/>
      <c r="B23" s="591" t="s">
        <v>105</v>
      </c>
      <c r="C23" s="595"/>
      <c r="D23" s="590"/>
      <c r="E23" s="590"/>
      <c r="F23" s="590"/>
      <c r="G23" s="590"/>
      <c r="H23" s="590"/>
      <c r="I23" s="590"/>
      <c r="J23" s="590"/>
      <c r="K23" s="590"/>
      <c r="L23" s="590"/>
      <c r="M23" s="590"/>
      <c r="N23" s="597"/>
    </row>
    <row r="24" spans="1:14" s="587" customFormat="1">
      <c r="A24" s="580"/>
      <c r="B24" s="591"/>
      <c r="C24" s="589"/>
      <c r="D24" s="593"/>
      <c r="E24" s="593"/>
      <c r="F24" s="593"/>
      <c r="G24" s="593"/>
      <c r="H24" s="593"/>
      <c r="I24" s="593"/>
      <c r="J24" s="593"/>
      <c r="K24" s="593"/>
      <c r="L24" s="593"/>
      <c r="M24" s="593"/>
      <c r="N24" s="594"/>
    </row>
    <row r="25" spans="1:14" s="587" customFormat="1">
      <c r="A25" s="580"/>
      <c r="B25" s="591" t="s">
        <v>106</v>
      </c>
      <c r="C25" s="595"/>
      <c r="D25" s="590"/>
      <c r="E25" s="590"/>
      <c r="F25" s="590"/>
      <c r="G25" s="590"/>
      <c r="H25" s="590"/>
      <c r="I25" s="590"/>
      <c r="J25" s="590"/>
      <c r="K25" s="598" t="s">
        <v>101</v>
      </c>
      <c r="L25" s="599"/>
      <c r="M25" s="600" t="s">
        <v>833</v>
      </c>
      <c r="N25" s="601" t="s">
        <v>834</v>
      </c>
    </row>
    <row r="26" spans="1:14" s="587" customFormat="1" ht="12" customHeight="1">
      <c r="A26" s="580"/>
      <c r="B26" s="591"/>
      <c r="C26" s="589"/>
      <c r="D26" s="593"/>
      <c r="E26" s="593"/>
      <c r="F26" s="593"/>
      <c r="G26" s="593"/>
      <c r="H26" s="593"/>
      <c r="I26" s="593"/>
      <c r="J26" s="593"/>
      <c r="K26" s="593"/>
      <c r="L26" s="593"/>
      <c r="M26" s="593"/>
      <c r="N26" s="594"/>
    </row>
    <row r="27" spans="1:14" s="587" customFormat="1">
      <c r="A27" s="580"/>
      <c r="B27" s="591" t="s">
        <v>835</v>
      </c>
      <c r="C27" s="589"/>
      <c r="D27" s="593"/>
      <c r="E27" s="593"/>
      <c r="F27" s="593"/>
      <c r="G27" s="593"/>
      <c r="H27" s="584"/>
      <c r="I27" s="602" t="s">
        <v>836</v>
      </c>
      <c r="J27" s="602" t="s">
        <v>836</v>
      </c>
      <c r="K27" s="585"/>
      <c r="L27" s="593"/>
      <c r="M27" s="593"/>
      <c r="N27" s="594"/>
    </row>
    <row r="28" spans="1:14" s="587" customFormat="1">
      <c r="A28" s="580"/>
      <c r="B28" s="591"/>
      <c r="C28" s="589"/>
      <c r="D28" s="593"/>
      <c r="E28" s="593"/>
      <c r="F28" s="585" t="s">
        <v>837</v>
      </c>
      <c r="G28" s="603"/>
      <c r="H28" s="604" t="s">
        <v>93</v>
      </c>
      <c r="I28" s="604" t="s">
        <v>94</v>
      </c>
      <c r="J28" s="605" t="s">
        <v>95</v>
      </c>
      <c r="K28" s="585"/>
      <c r="L28" s="593"/>
      <c r="M28" s="593"/>
      <c r="N28" s="594"/>
    </row>
    <row r="29" spans="1:14" ht="4.5" customHeight="1" thickBot="1">
      <c r="B29" s="606"/>
      <c r="C29" s="607"/>
      <c r="D29" s="607"/>
      <c r="E29" s="607"/>
      <c r="F29" s="607"/>
      <c r="G29" s="607"/>
      <c r="H29" s="607"/>
      <c r="I29" s="607"/>
      <c r="J29" s="607"/>
      <c r="K29" s="607"/>
      <c r="L29" s="607"/>
      <c r="M29" s="607"/>
      <c r="N29" s="608"/>
    </row>
    <row r="30" spans="1:14" s="587" customFormat="1" ht="25.5" customHeight="1" thickBot="1">
      <c r="B30" s="1015" t="s">
        <v>109</v>
      </c>
      <c r="C30" s="1016"/>
      <c r="D30" s="1016"/>
      <c r="E30" s="1016"/>
      <c r="F30" s="1016"/>
      <c r="G30" s="1016"/>
      <c r="H30" s="1016"/>
      <c r="I30" s="1016"/>
      <c r="J30" s="1016"/>
      <c r="K30" s="1016"/>
      <c r="L30" s="1016"/>
      <c r="M30" s="1016"/>
      <c r="N30" s="1017"/>
    </row>
    <row r="31" spans="1:14" ht="5.25" customHeight="1" thickBot="1">
      <c r="A31" s="575"/>
      <c r="B31" s="609"/>
      <c r="C31" s="610"/>
      <c r="D31" s="610"/>
      <c r="E31" s="610"/>
      <c r="F31" s="610"/>
      <c r="G31" s="610"/>
      <c r="H31" s="610"/>
      <c r="I31" s="610"/>
      <c r="J31" s="610"/>
      <c r="K31" s="610"/>
      <c r="L31" s="610"/>
      <c r="M31" s="610"/>
      <c r="N31" s="611"/>
    </row>
    <row r="32" spans="1:14" ht="25.5" customHeight="1">
      <c r="A32" s="575"/>
      <c r="B32" s="612" t="s">
        <v>838</v>
      </c>
      <c r="C32" s="986" t="s">
        <v>111</v>
      </c>
      <c r="D32" s="986"/>
      <c r="E32" s="986"/>
      <c r="F32" s="986"/>
      <c r="G32" s="986"/>
      <c r="H32" s="986"/>
      <c r="I32" s="986"/>
      <c r="J32" s="1018" t="s">
        <v>112</v>
      </c>
      <c r="K32" s="1018"/>
      <c r="L32" s="1019" t="s">
        <v>32</v>
      </c>
      <c r="M32" s="1019"/>
      <c r="N32" s="614" t="s">
        <v>10</v>
      </c>
    </row>
    <row r="33" spans="1:14" ht="60.75" customHeight="1" thickBot="1">
      <c r="B33" s="615" t="s">
        <v>863</v>
      </c>
      <c r="C33" s="1020" t="s">
        <v>871</v>
      </c>
      <c r="D33" s="1021"/>
      <c r="E33" s="1021"/>
      <c r="F33" s="1021"/>
      <c r="G33" s="1021"/>
      <c r="H33" s="1021"/>
      <c r="I33" s="1022"/>
      <c r="J33" s="1023"/>
      <c r="K33" s="1023"/>
      <c r="L33" s="1023" t="s">
        <v>807</v>
      </c>
      <c r="M33" s="1023"/>
      <c r="N33" s="710">
        <f>OBRA!I18</f>
        <v>20</v>
      </c>
    </row>
    <row r="34" spans="1:14" ht="4.5" customHeight="1">
      <c r="A34" s="575"/>
      <c r="B34" s="616"/>
      <c r="C34" s="617"/>
      <c r="D34" s="617"/>
      <c r="E34" s="617"/>
      <c r="F34" s="617"/>
      <c r="G34" s="617"/>
      <c r="H34" s="617"/>
      <c r="I34" s="617"/>
      <c r="J34" s="617"/>
      <c r="K34" s="617"/>
      <c r="L34" s="617"/>
      <c r="M34" s="617"/>
      <c r="N34" s="618"/>
    </row>
    <row r="35" spans="1:14" ht="19.899999999999999" customHeight="1">
      <c r="A35" s="575"/>
      <c r="B35" s="962" t="s">
        <v>43</v>
      </c>
      <c r="C35" s="963"/>
      <c r="D35" s="963"/>
      <c r="E35" s="963"/>
      <c r="F35" s="963"/>
      <c r="G35" s="963"/>
      <c r="H35" s="963"/>
      <c r="I35" s="963"/>
      <c r="J35" s="963"/>
      <c r="K35" s="963"/>
      <c r="L35" s="963"/>
      <c r="M35" s="963"/>
      <c r="N35" s="964"/>
    </row>
    <row r="36" spans="1:14" ht="5.25" customHeight="1" thickBot="1">
      <c r="A36" s="575"/>
      <c r="B36" s="1011"/>
      <c r="C36" s="1012"/>
      <c r="D36" s="1012"/>
      <c r="E36" s="1012"/>
      <c r="F36" s="1012"/>
      <c r="G36" s="1012"/>
      <c r="H36" s="1012"/>
      <c r="I36" s="1012"/>
      <c r="J36" s="1012"/>
      <c r="K36" s="1012"/>
      <c r="L36" s="1012"/>
      <c r="M36" s="1012"/>
      <c r="N36" s="1013"/>
    </row>
    <row r="37" spans="1:14" ht="21" customHeight="1">
      <c r="A37" s="575"/>
      <c r="B37" s="619" t="s">
        <v>85</v>
      </c>
      <c r="C37" s="986" t="s">
        <v>111</v>
      </c>
      <c r="D37" s="986"/>
      <c r="E37" s="986"/>
      <c r="F37" s="986"/>
      <c r="G37" s="986"/>
      <c r="H37" s="986"/>
      <c r="I37" s="986"/>
      <c r="J37" s="613" t="s">
        <v>113</v>
      </c>
      <c r="K37" s="613" t="s">
        <v>114</v>
      </c>
      <c r="L37" s="986" t="s">
        <v>115</v>
      </c>
      <c r="M37" s="986"/>
      <c r="N37" s="620" t="s">
        <v>116</v>
      </c>
    </row>
    <row r="38" spans="1:14" ht="21" customHeight="1">
      <c r="B38" s="462" t="s">
        <v>840</v>
      </c>
      <c r="C38" s="876" t="s">
        <v>841</v>
      </c>
      <c r="D38" s="876"/>
      <c r="E38" s="876"/>
      <c r="F38" s="876"/>
      <c r="G38" s="876"/>
      <c r="H38" s="876"/>
      <c r="I38" s="876"/>
      <c r="J38" s="621"/>
      <c r="K38" s="622">
        <f>IFERROR(VLOOKUP(B38,[48]EQUIPOS!$C$6:$G$155,5,0),0)</f>
        <v>32142.117575426739</v>
      </c>
      <c r="L38" s="1014">
        <f>1/4</f>
        <v>0.25</v>
      </c>
      <c r="M38" s="1014"/>
      <c r="N38" s="623">
        <f>K38*L38</f>
        <v>8035.5293938566847</v>
      </c>
    </row>
    <row r="39" spans="1:14" ht="21" customHeight="1">
      <c r="B39" s="570"/>
      <c r="C39" s="922"/>
      <c r="D39" s="922"/>
      <c r="E39" s="922"/>
      <c r="F39" s="922"/>
      <c r="G39" s="922"/>
      <c r="H39" s="922"/>
      <c r="I39" s="922"/>
      <c r="J39" s="624"/>
      <c r="K39" s="625"/>
      <c r="L39" s="1010"/>
      <c r="M39" s="1010"/>
      <c r="N39" s="623">
        <f t="shared" ref="N39:N51" si="0">K39*L39</f>
        <v>0</v>
      </c>
    </row>
    <row r="40" spans="1:14" ht="21" customHeight="1">
      <c r="B40" s="570"/>
      <c r="C40" s="922"/>
      <c r="D40" s="922"/>
      <c r="E40" s="922"/>
      <c r="F40" s="922"/>
      <c r="G40" s="922"/>
      <c r="H40" s="922"/>
      <c r="I40" s="922"/>
      <c r="J40" s="624"/>
      <c r="K40" s="625"/>
      <c r="L40" s="1010"/>
      <c r="M40" s="1010"/>
      <c r="N40" s="623">
        <f t="shared" si="0"/>
        <v>0</v>
      </c>
    </row>
    <row r="41" spans="1:14" ht="21" customHeight="1">
      <c r="B41" s="570"/>
      <c r="C41" s="922"/>
      <c r="D41" s="922"/>
      <c r="E41" s="922"/>
      <c r="F41" s="922"/>
      <c r="G41" s="922"/>
      <c r="H41" s="922"/>
      <c r="I41" s="922"/>
      <c r="J41" s="624"/>
      <c r="K41" s="625"/>
      <c r="L41" s="1010"/>
      <c r="M41" s="1010"/>
      <c r="N41" s="623">
        <f t="shared" si="0"/>
        <v>0</v>
      </c>
    </row>
    <row r="42" spans="1:14" ht="21" customHeight="1">
      <c r="B42" s="570"/>
      <c r="C42" s="922"/>
      <c r="D42" s="922"/>
      <c r="E42" s="922"/>
      <c r="F42" s="922"/>
      <c r="G42" s="922"/>
      <c r="H42" s="922"/>
      <c r="I42" s="922"/>
      <c r="J42" s="624"/>
      <c r="K42" s="625"/>
      <c r="L42" s="1010"/>
      <c r="M42" s="1010"/>
      <c r="N42" s="623">
        <f t="shared" si="0"/>
        <v>0</v>
      </c>
    </row>
    <row r="43" spans="1:14" ht="21" customHeight="1">
      <c r="B43" s="570"/>
      <c r="C43" s="922"/>
      <c r="D43" s="922"/>
      <c r="E43" s="922"/>
      <c r="F43" s="922"/>
      <c r="G43" s="922"/>
      <c r="H43" s="922"/>
      <c r="I43" s="922"/>
      <c r="J43" s="624"/>
      <c r="K43" s="625"/>
      <c r="L43" s="1010"/>
      <c r="M43" s="1010"/>
      <c r="N43" s="623">
        <f t="shared" si="0"/>
        <v>0</v>
      </c>
    </row>
    <row r="44" spans="1:14" ht="21" customHeight="1">
      <c r="B44" s="570"/>
      <c r="C44" s="922"/>
      <c r="D44" s="922"/>
      <c r="E44" s="922"/>
      <c r="F44" s="922"/>
      <c r="G44" s="922"/>
      <c r="H44" s="922"/>
      <c r="I44" s="922"/>
      <c r="J44" s="624"/>
      <c r="K44" s="625"/>
      <c r="L44" s="1010"/>
      <c r="M44" s="1010"/>
      <c r="N44" s="623">
        <f t="shared" si="0"/>
        <v>0</v>
      </c>
    </row>
    <row r="45" spans="1:14" ht="21" customHeight="1">
      <c r="B45" s="570"/>
      <c r="C45" s="922"/>
      <c r="D45" s="922"/>
      <c r="E45" s="922"/>
      <c r="F45" s="922"/>
      <c r="G45" s="922"/>
      <c r="H45" s="922"/>
      <c r="I45" s="922"/>
      <c r="J45" s="624"/>
      <c r="K45" s="625"/>
      <c r="L45" s="1010"/>
      <c r="M45" s="1010"/>
      <c r="N45" s="623">
        <f t="shared" si="0"/>
        <v>0</v>
      </c>
    </row>
    <row r="46" spans="1:14" ht="21" customHeight="1">
      <c r="B46" s="570"/>
      <c r="C46" s="922"/>
      <c r="D46" s="922"/>
      <c r="E46" s="922"/>
      <c r="F46" s="922"/>
      <c r="G46" s="922"/>
      <c r="H46" s="922"/>
      <c r="I46" s="922"/>
      <c r="J46" s="624"/>
      <c r="K46" s="625"/>
      <c r="L46" s="1010"/>
      <c r="M46" s="1010"/>
      <c r="N46" s="623">
        <f t="shared" si="0"/>
        <v>0</v>
      </c>
    </row>
    <row r="47" spans="1:14" ht="21" customHeight="1">
      <c r="B47" s="570"/>
      <c r="C47" s="922"/>
      <c r="D47" s="922"/>
      <c r="E47" s="922"/>
      <c r="F47" s="922"/>
      <c r="G47" s="922"/>
      <c r="H47" s="922"/>
      <c r="I47" s="922"/>
      <c r="J47" s="624"/>
      <c r="K47" s="625"/>
      <c r="L47" s="1010"/>
      <c r="M47" s="1010"/>
      <c r="N47" s="623">
        <f t="shared" si="0"/>
        <v>0</v>
      </c>
    </row>
    <row r="48" spans="1:14" ht="21" customHeight="1">
      <c r="B48" s="570"/>
      <c r="C48" s="922"/>
      <c r="D48" s="922"/>
      <c r="E48" s="922"/>
      <c r="F48" s="922"/>
      <c r="G48" s="922"/>
      <c r="H48" s="922"/>
      <c r="I48" s="922"/>
      <c r="J48" s="624"/>
      <c r="K48" s="625"/>
      <c r="L48" s="1010"/>
      <c r="M48" s="1010"/>
      <c r="N48" s="623">
        <f t="shared" si="0"/>
        <v>0</v>
      </c>
    </row>
    <row r="49" spans="1:14" ht="21" customHeight="1">
      <c r="B49" s="570"/>
      <c r="C49" s="922"/>
      <c r="D49" s="922"/>
      <c r="E49" s="922"/>
      <c r="F49" s="922"/>
      <c r="G49" s="922"/>
      <c r="H49" s="922"/>
      <c r="I49" s="922"/>
      <c r="J49" s="624"/>
      <c r="K49" s="625"/>
      <c r="L49" s="1010"/>
      <c r="M49" s="1010"/>
      <c r="N49" s="623">
        <f t="shared" si="0"/>
        <v>0</v>
      </c>
    </row>
    <row r="50" spans="1:14" ht="21" customHeight="1">
      <c r="B50" s="570"/>
      <c r="C50" s="922"/>
      <c r="D50" s="922"/>
      <c r="E50" s="922"/>
      <c r="F50" s="922"/>
      <c r="G50" s="922"/>
      <c r="H50" s="922"/>
      <c r="I50" s="922"/>
      <c r="J50" s="624"/>
      <c r="K50" s="625"/>
      <c r="L50" s="1010"/>
      <c r="M50" s="1010"/>
      <c r="N50" s="623">
        <f t="shared" si="0"/>
        <v>0</v>
      </c>
    </row>
    <row r="51" spans="1:14" ht="21" customHeight="1">
      <c r="B51" s="469"/>
      <c r="C51" s="922"/>
      <c r="D51" s="922"/>
      <c r="E51" s="922"/>
      <c r="F51" s="922"/>
      <c r="G51" s="922"/>
      <c r="H51" s="922"/>
      <c r="I51" s="922"/>
      <c r="J51" s="624"/>
      <c r="K51" s="625"/>
      <c r="L51" s="1010"/>
      <c r="M51" s="1010"/>
      <c r="N51" s="623">
        <f t="shared" si="0"/>
        <v>0</v>
      </c>
    </row>
    <row r="52" spans="1:14" ht="21" customHeight="1" thickBot="1">
      <c r="B52" s="626"/>
      <c r="C52" s="870" t="s">
        <v>844</v>
      </c>
      <c r="D52" s="870"/>
      <c r="E52" s="870"/>
      <c r="F52" s="870"/>
      <c r="G52" s="870"/>
      <c r="H52" s="870"/>
      <c r="I52" s="870"/>
      <c r="J52" s="627"/>
      <c r="K52" s="628"/>
      <c r="L52" s="871">
        <v>0.05</v>
      </c>
      <c r="M52" s="871"/>
      <c r="N52" s="473">
        <f>L52*N98</f>
        <v>525.32291666666663</v>
      </c>
    </row>
    <row r="53" spans="1:14" ht="15" thickBot="1">
      <c r="A53" s="575"/>
      <c r="B53" s="980" t="s">
        <v>117</v>
      </c>
      <c r="C53" s="981"/>
      <c r="D53" s="981"/>
      <c r="E53" s="981"/>
      <c r="F53" s="981"/>
      <c r="G53" s="981"/>
      <c r="H53" s="981"/>
      <c r="I53" s="981"/>
      <c r="J53" s="981"/>
      <c r="K53" s="981"/>
      <c r="L53" s="981"/>
      <c r="M53" s="982"/>
      <c r="N53" s="629">
        <f>SUM(N38:N52)</f>
        <v>8560.8523105233508</v>
      </c>
    </row>
    <row r="54" spans="1:14" ht="3" customHeight="1">
      <c r="A54" s="575"/>
      <c r="B54" s="630"/>
      <c r="C54" s="610"/>
      <c r="D54" s="610"/>
      <c r="E54" s="610"/>
      <c r="F54" s="610"/>
      <c r="G54" s="610"/>
      <c r="H54" s="610"/>
      <c r="I54" s="610"/>
      <c r="J54" s="610"/>
      <c r="K54" s="610"/>
      <c r="L54" s="610"/>
      <c r="M54" s="610"/>
      <c r="N54" s="611"/>
    </row>
    <row r="55" spans="1:14" ht="19.899999999999999" customHeight="1">
      <c r="A55" s="575"/>
      <c r="B55" s="994" t="s">
        <v>118</v>
      </c>
      <c r="C55" s="995"/>
      <c r="D55" s="995"/>
      <c r="E55" s="995"/>
      <c r="F55" s="995"/>
      <c r="G55" s="995"/>
      <c r="H55" s="995"/>
      <c r="I55" s="995"/>
      <c r="J55" s="995"/>
      <c r="K55" s="995"/>
      <c r="L55" s="995"/>
      <c r="M55" s="995"/>
      <c r="N55" s="996"/>
    </row>
    <row r="56" spans="1:14" ht="6.75" customHeight="1" thickBot="1">
      <c r="A56" s="575"/>
      <c r="B56" s="1003"/>
      <c r="C56" s="1004"/>
      <c r="D56" s="1004"/>
      <c r="E56" s="1004"/>
      <c r="F56" s="1004"/>
      <c r="G56" s="1004"/>
      <c r="H56" s="1004"/>
      <c r="I56" s="1004"/>
      <c r="J56" s="1004"/>
      <c r="K56" s="1004"/>
      <c r="L56" s="1004"/>
      <c r="M56" s="1004"/>
      <c r="N56" s="1005"/>
    </row>
    <row r="57" spans="1:14" ht="21" customHeight="1">
      <c r="A57" s="575"/>
      <c r="B57" s="619" t="s">
        <v>85</v>
      </c>
      <c r="C57" s="986" t="s">
        <v>111</v>
      </c>
      <c r="D57" s="986"/>
      <c r="E57" s="986"/>
      <c r="F57" s="986"/>
      <c r="G57" s="986"/>
      <c r="H57" s="986"/>
      <c r="I57" s="986"/>
      <c r="J57" s="613" t="s">
        <v>32</v>
      </c>
      <c r="K57" s="613" t="s">
        <v>10</v>
      </c>
      <c r="L57" s="986" t="s">
        <v>119</v>
      </c>
      <c r="M57" s="986"/>
      <c r="N57" s="620" t="s">
        <v>116</v>
      </c>
    </row>
    <row r="58" spans="1:14">
      <c r="B58" s="631" t="s">
        <v>864</v>
      </c>
      <c r="C58" s="1006" t="s">
        <v>865</v>
      </c>
      <c r="D58" s="1006"/>
      <c r="E58" s="1006"/>
      <c r="F58" s="1006"/>
      <c r="G58" s="1006"/>
      <c r="H58" s="1006"/>
      <c r="I58" s="1006"/>
      <c r="J58" s="632" t="s">
        <v>807</v>
      </c>
      <c r="K58" s="633">
        <v>1</v>
      </c>
      <c r="L58" s="1007">
        <f>VLOOKUP(B58,[48]MATERIALES!$C$6:$F$373,4,0)</f>
        <v>214140.5</v>
      </c>
      <c r="M58" s="1008"/>
      <c r="N58" s="634">
        <f>K58*L58</f>
        <v>214140.5</v>
      </c>
    </row>
    <row r="59" spans="1:14">
      <c r="B59" s="635" t="s">
        <v>866</v>
      </c>
      <c r="C59" s="1009" t="s">
        <v>867</v>
      </c>
      <c r="D59" s="1009"/>
      <c r="E59" s="1009"/>
      <c r="F59" s="1009"/>
      <c r="G59" s="1009"/>
      <c r="H59" s="1009"/>
      <c r="I59" s="1009"/>
      <c r="J59" s="636" t="s">
        <v>807</v>
      </c>
      <c r="K59" s="637">
        <v>1</v>
      </c>
      <c r="L59" s="997">
        <f>VLOOKUP(B59,[48]MATERIALES!$C$6:$F$373,4,0)</f>
        <v>499800</v>
      </c>
      <c r="M59" s="998"/>
      <c r="N59" s="634">
        <f t="shared" ref="N59:N72" si="1">K59*L59</f>
        <v>499800</v>
      </c>
    </row>
    <row r="60" spans="1:14" ht="13.9" customHeight="1">
      <c r="B60" s="635" t="s">
        <v>868</v>
      </c>
      <c r="C60" s="999" t="s">
        <v>869</v>
      </c>
      <c r="D60" s="1000"/>
      <c r="E60" s="1000"/>
      <c r="F60" s="1000"/>
      <c r="G60" s="1000"/>
      <c r="H60" s="1000"/>
      <c r="I60" s="1001"/>
      <c r="J60" s="636" t="str">
        <f>+'[48]710.1.2'!J60</f>
        <v>m3</v>
      </c>
      <c r="K60" s="637">
        <f>+'[48]710.1.2'!K60</f>
        <v>3.3399999999999999E-2</v>
      </c>
      <c r="L60" s="997">
        <f>VLOOKUP(B60,[48]MATERIALES!$C$6:$F$373,4,0)</f>
        <v>400000</v>
      </c>
      <c r="M60" s="998"/>
      <c r="N60" s="634">
        <f t="shared" si="1"/>
        <v>13360</v>
      </c>
    </row>
    <row r="61" spans="1:14">
      <c r="B61" s="638"/>
      <c r="C61" s="1002"/>
      <c r="D61" s="1002"/>
      <c r="E61" s="1002"/>
      <c r="F61" s="1002"/>
      <c r="G61" s="1002"/>
      <c r="H61" s="1002"/>
      <c r="I61" s="1002"/>
      <c r="J61" s="636"/>
      <c r="K61" s="637"/>
      <c r="L61" s="997"/>
      <c r="M61" s="998"/>
      <c r="N61" s="634">
        <f>K61*L61</f>
        <v>0</v>
      </c>
    </row>
    <row r="62" spans="1:14">
      <c r="B62" s="466"/>
      <c r="C62" s="863"/>
      <c r="D62" s="863"/>
      <c r="E62" s="863"/>
      <c r="F62" s="863"/>
      <c r="G62" s="863"/>
      <c r="H62" s="863"/>
      <c r="I62" s="863"/>
      <c r="J62" s="639"/>
      <c r="K62" s="640"/>
      <c r="L62" s="990"/>
      <c r="M62" s="991"/>
      <c r="N62" s="634">
        <f>K62*L62</f>
        <v>0</v>
      </c>
    </row>
    <row r="63" spans="1:14">
      <c r="B63" s="570"/>
      <c r="C63" s="641"/>
      <c r="D63" s="642"/>
      <c r="E63" s="642"/>
      <c r="F63" s="642"/>
      <c r="G63" s="642"/>
      <c r="H63" s="642"/>
      <c r="I63" s="643"/>
      <c r="J63" s="639"/>
      <c r="K63" s="640"/>
      <c r="L63" s="990"/>
      <c r="M63" s="991"/>
      <c r="N63" s="634">
        <f t="shared" si="1"/>
        <v>0</v>
      </c>
    </row>
    <row r="64" spans="1:14">
      <c r="B64" s="466"/>
      <c r="C64" s="644"/>
      <c r="D64" s="645"/>
      <c r="E64" s="645"/>
      <c r="F64" s="645"/>
      <c r="G64" s="645"/>
      <c r="H64" s="645"/>
      <c r="I64" s="646"/>
      <c r="J64" s="639"/>
      <c r="K64" s="640"/>
      <c r="L64" s="990"/>
      <c r="M64" s="991"/>
      <c r="N64" s="634">
        <f t="shared" si="1"/>
        <v>0</v>
      </c>
    </row>
    <row r="65" spans="1:14">
      <c r="B65" s="466"/>
      <c r="C65" s="644"/>
      <c r="D65" s="645"/>
      <c r="E65" s="645"/>
      <c r="F65" s="645"/>
      <c r="G65" s="645"/>
      <c r="H65" s="645"/>
      <c r="I65" s="646"/>
      <c r="J65" s="639"/>
      <c r="K65" s="640"/>
      <c r="L65" s="997"/>
      <c r="M65" s="998"/>
      <c r="N65" s="634">
        <f>K61*L61</f>
        <v>0</v>
      </c>
    </row>
    <row r="66" spans="1:14">
      <c r="B66" s="466"/>
      <c r="C66" s="863"/>
      <c r="D66" s="863"/>
      <c r="E66" s="863"/>
      <c r="F66" s="863"/>
      <c r="G66" s="863"/>
      <c r="H66" s="863"/>
      <c r="I66" s="863"/>
      <c r="J66" s="639"/>
      <c r="K66" s="640"/>
      <c r="L66" s="990"/>
      <c r="M66" s="991"/>
      <c r="N66" s="634">
        <f t="shared" si="1"/>
        <v>0</v>
      </c>
    </row>
    <row r="67" spans="1:14">
      <c r="B67" s="466"/>
      <c r="C67" s="863"/>
      <c r="D67" s="863"/>
      <c r="E67" s="863"/>
      <c r="F67" s="863"/>
      <c r="G67" s="863"/>
      <c r="H67" s="863"/>
      <c r="I67" s="863"/>
      <c r="J67" s="639"/>
      <c r="K67" s="640"/>
      <c r="L67" s="990"/>
      <c r="M67" s="991"/>
      <c r="N67" s="634">
        <f t="shared" si="1"/>
        <v>0</v>
      </c>
    </row>
    <row r="68" spans="1:14">
      <c r="B68" s="466"/>
      <c r="C68" s="863"/>
      <c r="D68" s="863"/>
      <c r="E68" s="863"/>
      <c r="F68" s="863"/>
      <c r="G68" s="863"/>
      <c r="H68" s="863"/>
      <c r="I68" s="863"/>
      <c r="J68" s="639"/>
      <c r="K68" s="640"/>
      <c r="L68" s="990"/>
      <c r="M68" s="991"/>
      <c r="N68" s="634">
        <f t="shared" si="1"/>
        <v>0</v>
      </c>
    </row>
    <row r="69" spans="1:14">
      <c r="B69" s="466"/>
      <c r="C69" s="863"/>
      <c r="D69" s="863"/>
      <c r="E69" s="863"/>
      <c r="F69" s="863"/>
      <c r="G69" s="863"/>
      <c r="H69" s="863"/>
      <c r="I69" s="863"/>
      <c r="J69" s="639"/>
      <c r="K69" s="640"/>
      <c r="L69" s="990"/>
      <c r="M69" s="991"/>
      <c r="N69" s="634">
        <f t="shared" si="1"/>
        <v>0</v>
      </c>
    </row>
    <row r="70" spans="1:14">
      <c r="B70" s="466"/>
      <c r="C70" s="863"/>
      <c r="D70" s="863"/>
      <c r="E70" s="863"/>
      <c r="F70" s="863"/>
      <c r="G70" s="863"/>
      <c r="H70" s="863"/>
      <c r="I70" s="863"/>
      <c r="J70" s="639"/>
      <c r="K70" s="640"/>
      <c r="L70" s="990"/>
      <c r="M70" s="991"/>
      <c r="N70" s="634">
        <f t="shared" si="1"/>
        <v>0</v>
      </c>
    </row>
    <row r="71" spans="1:14">
      <c r="B71" s="570"/>
      <c r="C71" s="922"/>
      <c r="D71" s="922"/>
      <c r="E71" s="922"/>
      <c r="F71" s="922"/>
      <c r="G71" s="922"/>
      <c r="H71" s="922"/>
      <c r="I71" s="922"/>
      <c r="J71" s="639"/>
      <c r="K71" s="640"/>
      <c r="L71" s="990"/>
      <c r="M71" s="991"/>
      <c r="N71" s="634">
        <f t="shared" si="1"/>
        <v>0</v>
      </c>
    </row>
    <row r="72" spans="1:14" ht="15.75" customHeight="1" thickBot="1">
      <c r="B72" s="486"/>
      <c r="C72" s="854"/>
      <c r="D72" s="854"/>
      <c r="E72" s="854"/>
      <c r="F72" s="854"/>
      <c r="G72" s="854"/>
      <c r="H72" s="854"/>
      <c r="I72" s="854"/>
      <c r="J72" s="627"/>
      <c r="K72" s="647"/>
      <c r="L72" s="992"/>
      <c r="M72" s="993"/>
      <c r="N72" s="648">
        <f t="shared" si="1"/>
        <v>0</v>
      </c>
    </row>
    <row r="73" spans="1:14" ht="15" thickBot="1">
      <c r="A73" s="575"/>
      <c r="B73" s="980" t="s">
        <v>117</v>
      </c>
      <c r="C73" s="981"/>
      <c r="D73" s="981"/>
      <c r="E73" s="981"/>
      <c r="F73" s="981"/>
      <c r="G73" s="981"/>
      <c r="H73" s="981"/>
      <c r="I73" s="981"/>
      <c r="J73" s="981"/>
      <c r="K73" s="981"/>
      <c r="L73" s="981"/>
      <c r="M73" s="982"/>
      <c r="N73" s="649">
        <f>SUM(N58:N72)</f>
        <v>727300.5</v>
      </c>
    </row>
    <row r="74" spans="1:14" ht="4.5" customHeight="1">
      <c r="A74" s="575"/>
      <c r="B74" s="609"/>
      <c r="C74" s="610"/>
      <c r="D74" s="610"/>
      <c r="E74" s="610"/>
      <c r="F74" s="610"/>
      <c r="G74" s="610"/>
      <c r="H74" s="610"/>
      <c r="I74" s="610"/>
      <c r="J74" s="610"/>
      <c r="K74" s="610"/>
      <c r="L74" s="610"/>
      <c r="M74" s="610"/>
      <c r="N74" s="611"/>
    </row>
    <row r="75" spans="1:14" s="587" customFormat="1" ht="19.149999999999999" customHeight="1">
      <c r="B75" s="994" t="s">
        <v>55</v>
      </c>
      <c r="C75" s="995"/>
      <c r="D75" s="995"/>
      <c r="E75" s="995"/>
      <c r="F75" s="995"/>
      <c r="G75" s="995"/>
      <c r="H75" s="995"/>
      <c r="I75" s="995"/>
      <c r="J75" s="995"/>
      <c r="K75" s="995"/>
      <c r="L75" s="995"/>
      <c r="M75" s="995"/>
      <c r="N75" s="996"/>
    </row>
    <row r="76" spans="1:14" ht="6.75" customHeight="1" thickBot="1">
      <c r="A76" s="575"/>
      <c r="B76" s="987"/>
      <c r="C76" s="988"/>
      <c r="D76" s="988"/>
      <c r="E76" s="988"/>
      <c r="F76" s="988"/>
      <c r="G76" s="988"/>
      <c r="H76" s="988"/>
      <c r="I76" s="988"/>
      <c r="J76" s="988"/>
      <c r="K76" s="988"/>
      <c r="L76" s="988"/>
      <c r="M76" s="988"/>
      <c r="N76" s="989"/>
    </row>
    <row r="77" spans="1:14" ht="21" customHeight="1">
      <c r="A77" s="575"/>
      <c r="B77" s="619" t="s">
        <v>85</v>
      </c>
      <c r="C77" s="986" t="s">
        <v>111</v>
      </c>
      <c r="D77" s="986"/>
      <c r="E77" s="986"/>
      <c r="F77" s="986"/>
      <c r="G77" s="986"/>
      <c r="H77" s="986"/>
      <c r="I77" s="613" t="s">
        <v>32</v>
      </c>
      <c r="J77" s="613" t="s">
        <v>851</v>
      </c>
      <c r="K77" s="613" t="s">
        <v>852</v>
      </c>
      <c r="L77" s="613" t="s">
        <v>853</v>
      </c>
      <c r="M77" s="613" t="s">
        <v>123</v>
      </c>
      <c r="N77" s="620" t="s">
        <v>116</v>
      </c>
    </row>
    <row r="78" spans="1:14">
      <c r="B78" s="493" t="s">
        <v>870</v>
      </c>
      <c r="C78" s="860" t="s">
        <v>811</v>
      </c>
      <c r="D78" s="861"/>
      <c r="E78" s="861"/>
      <c r="F78" s="861"/>
      <c r="G78" s="861"/>
      <c r="H78" s="862"/>
      <c r="I78" s="650" t="s">
        <v>801</v>
      </c>
      <c r="J78" s="651">
        <f>K60</f>
        <v>3.3399999999999999E-2</v>
      </c>
      <c r="K78" s="651">
        <v>1</v>
      </c>
      <c r="L78" s="651">
        <f>J78*K78</f>
        <v>3.3399999999999999E-2</v>
      </c>
      <c r="M78" s="652">
        <f>VLOOKUP(B78,[48]TRANSPORTE!$C$6:$F$40,4,0)</f>
        <v>1434.4803493449781</v>
      </c>
      <c r="N78" s="653">
        <f>L78*M78</f>
        <v>47.911643668122267</v>
      </c>
    </row>
    <row r="79" spans="1:14">
      <c r="B79" s="498"/>
      <c r="C79" s="845"/>
      <c r="D79" s="846"/>
      <c r="E79" s="846"/>
      <c r="F79" s="846"/>
      <c r="G79" s="846"/>
      <c r="H79" s="847"/>
      <c r="I79" s="654"/>
      <c r="J79" s="655"/>
      <c r="K79" s="655"/>
      <c r="L79" s="655"/>
      <c r="M79" s="656"/>
      <c r="N79" s="653">
        <f>L79*M79</f>
        <v>0</v>
      </c>
    </row>
    <row r="80" spans="1:14">
      <c r="B80" s="498"/>
      <c r="C80" s="845"/>
      <c r="D80" s="846"/>
      <c r="E80" s="846"/>
      <c r="F80" s="846"/>
      <c r="G80" s="846"/>
      <c r="H80" s="847"/>
      <c r="I80" s="654"/>
      <c r="J80" s="655"/>
      <c r="K80" s="655"/>
      <c r="L80" s="655"/>
      <c r="M80" s="656"/>
      <c r="N80" s="653">
        <f>L80*M80</f>
        <v>0</v>
      </c>
    </row>
    <row r="81" spans="1:14">
      <c r="B81" s="498"/>
      <c r="C81" s="845"/>
      <c r="D81" s="846"/>
      <c r="E81" s="846"/>
      <c r="F81" s="846"/>
      <c r="G81" s="846"/>
      <c r="H81" s="847"/>
      <c r="I81" s="654"/>
      <c r="J81" s="655"/>
      <c r="K81" s="655"/>
      <c r="L81" s="655"/>
      <c r="M81" s="656"/>
      <c r="N81" s="653">
        <f>L81*M81</f>
        <v>0</v>
      </c>
    </row>
    <row r="82" spans="1:14" ht="15.75" customHeight="1" thickBot="1">
      <c r="B82" s="626"/>
      <c r="C82" s="977"/>
      <c r="D82" s="978"/>
      <c r="E82" s="978"/>
      <c r="F82" s="978"/>
      <c r="G82" s="978"/>
      <c r="H82" s="979"/>
      <c r="I82" s="657"/>
      <c r="J82" s="658"/>
      <c r="K82" s="658"/>
      <c r="L82" s="658"/>
      <c r="M82" s="659"/>
      <c r="N82" s="660">
        <f>L82*M82</f>
        <v>0</v>
      </c>
    </row>
    <row r="83" spans="1:14" ht="15" thickBot="1">
      <c r="A83" s="575"/>
      <c r="B83" s="980" t="s">
        <v>117</v>
      </c>
      <c r="C83" s="981"/>
      <c r="D83" s="981"/>
      <c r="E83" s="981"/>
      <c r="F83" s="981"/>
      <c r="G83" s="981"/>
      <c r="H83" s="981"/>
      <c r="I83" s="981"/>
      <c r="J83" s="981"/>
      <c r="K83" s="981"/>
      <c r="L83" s="981"/>
      <c r="M83" s="982"/>
      <c r="N83" s="649">
        <f>SUM(N78:N82)</f>
        <v>47.911643668122267</v>
      </c>
    </row>
    <row r="84" spans="1:14" ht="3.75" customHeight="1">
      <c r="A84" s="575"/>
      <c r="B84" s="609"/>
      <c r="C84" s="610"/>
      <c r="D84" s="610"/>
      <c r="E84" s="610"/>
      <c r="F84" s="610"/>
      <c r="G84" s="610"/>
      <c r="H84" s="610"/>
      <c r="I84" s="610"/>
      <c r="J84" s="610"/>
      <c r="K84" s="610"/>
      <c r="L84" s="610"/>
      <c r="M84" s="610"/>
      <c r="N84" s="611"/>
    </row>
    <row r="85" spans="1:14" ht="19.899999999999999" customHeight="1">
      <c r="A85" s="575"/>
      <c r="B85" s="962" t="s">
        <v>62</v>
      </c>
      <c r="C85" s="963"/>
      <c r="D85" s="963"/>
      <c r="E85" s="963"/>
      <c r="F85" s="963"/>
      <c r="G85" s="963"/>
      <c r="H85" s="963"/>
      <c r="I85" s="963"/>
      <c r="J85" s="963"/>
      <c r="K85" s="963"/>
      <c r="L85" s="963"/>
      <c r="M85" s="963"/>
      <c r="N85" s="964"/>
    </row>
    <row r="86" spans="1:14" ht="5.25" customHeight="1" thickBot="1">
      <c r="A86" s="575"/>
      <c r="B86" s="983"/>
      <c r="C86" s="984"/>
      <c r="D86" s="984"/>
      <c r="E86" s="984"/>
      <c r="F86" s="984"/>
      <c r="G86" s="984"/>
      <c r="H86" s="984"/>
      <c r="I86" s="984"/>
      <c r="J86" s="984"/>
      <c r="K86" s="984"/>
      <c r="L86" s="984"/>
      <c r="M86" s="984"/>
      <c r="N86" s="985"/>
    </row>
    <row r="87" spans="1:14" ht="36.75" customHeight="1">
      <c r="A87" s="575"/>
      <c r="B87" s="619" t="s">
        <v>85</v>
      </c>
      <c r="C87" s="986" t="s">
        <v>111</v>
      </c>
      <c r="D87" s="986"/>
      <c r="E87" s="986"/>
      <c r="F87" s="986"/>
      <c r="G87" s="986"/>
      <c r="H87" s="986"/>
      <c r="I87" s="613" t="s">
        <v>124</v>
      </c>
      <c r="J87" s="613" t="s">
        <v>854</v>
      </c>
      <c r="K87" s="613" t="s">
        <v>855</v>
      </c>
      <c r="L87" s="986" t="s">
        <v>115</v>
      </c>
      <c r="M87" s="986"/>
      <c r="N87" s="620" t="s">
        <v>116</v>
      </c>
    </row>
    <row r="88" spans="1:14">
      <c r="B88" s="661" t="s">
        <v>806</v>
      </c>
      <c r="C88" s="973" t="s">
        <v>858</v>
      </c>
      <c r="D88" s="974"/>
      <c r="E88" s="974"/>
      <c r="F88" s="974"/>
      <c r="G88" s="974"/>
      <c r="H88" s="974"/>
      <c r="I88" s="652">
        <f>K88/J88*100</f>
        <v>65733.333333333328</v>
      </c>
      <c r="J88" s="507">
        <v>185</v>
      </c>
      <c r="K88" s="662">
        <f>VLOOKUP(B88,'[48]MANO DE OBRA'!$C$15:$F$79,4,0)</f>
        <v>121606.66666666666</v>
      </c>
      <c r="L88" s="975">
        <v>32</v>
      </c>
      <c r="M88" s="976"/>
      <c r="N88" s="509">
        <f>K88/L88</f>
        <v>3800.208333333333</v>
      </c>
    </row>
    <row r="89" spans="1:14">
      <c r="B89" s="663" t="s">
        <v>856</v>
      </c>
      <c r="C89" s="968" t="s">
        <v>857</v>
      </c>
      <c r="D89" s="969"/>
      <c r="E89" s="969"/>
      <c r="F89" s="969"/>
      <c r="G89" s="969"/>
      <c r="H89" s="970"/>
      <c r="I89" s="656">
        <f>K89/J89*100</f>
        <v>116000</v>
      </c>
      <c r="J89" s="511">
        <v>185</v>
      </c>
      <c r="K89" s="664">
        <f>VLOOKUP(B89,'[48]MANO DE OBRA'!$C$15:$F$79,4,0)</f>
        <v>214600</v>
      </c>
      <c r="L89" s="971">
        <v>32</v>
      </c>
      <c r="M89" s="972"/>
      <c r="N89" s="509">
        <f>K89/L89</f>
        <v>6706.25</v>
      </c>
    </row>
    <row r="90" spans="1:14">
      <c r="B90" s="663"/>
      <c r="C90" s="968"/>
      <c r="D90" s="969"/>
      <c r="E90" s="969"/>
      <c r="F90" s="969"/>
      <c r="G90" s="969"/>
      <c r="H90" s="970"/>
      <c r="I90" s="656"/>
      <c r="J90" s="511"/>
      <c r="K90" s="664"/>
      <c r="L90" s="971"/>
      <c r="M90" s="972"/>
      <c r="N90" s="513"/>
    </row>
    <row r="91" spans="1:14">
      <c r="B91" s="663"/>
      <c r="C91" s="968"/>
      <c r="D91" s="969"/>
      <c r="E91" s="969"/>
      <c r="F91" s="969"/>
      <c r="G91" s="969"/>
      <c r="H91" s="970"/>
      <c r="I91" s="656"/>
      <c r="J91" s="511"/>
      <c r="K91" s="664"/>
      <c r="L91" s="971"/>
      <c r="M91" s="972"/>
      <c r="N91" s="513"/>
    </row>
    <row r="92" spans="1:14">
      <c r="B92" s="663"/>
      <c r="C92" s="968"/>
      <c r="D92" s="969"/>
      <c r="E92" s="969"/>
      <c r="F92" s="969"/>
      <c r="G92" s="969"/>
      <c r="H92" s="970"/>
      <c r="I92" s="656"/>
      <c r="J92" s="511"/>
      <c r="K92" s="664"/>
      <c r="L92" s="971"/>
      <c r="M92" s="972"/>
      <c r="N92" s="513"/>
    </row>
    <row r="93" spans="1:14">
      <c r="B93" s="663"/>
      <c r="C93" s="968"/>
      <c r="D93" s="969"/>
      <c r="E93" s="969"/>
      <c r="F93" s="969"/>
      <c r="G93" s="969"/>
      <c r="H93" s="970"/>
      <c r="I93" s="656"/>
      <c r="J93" s="511"/>
      <c r="K93" s="664"/>
      <c r="L93" s="971"/>
      <c r="M93" s="972"/>
      <c r="N93" s="513"/>
    </row>
    <row r="94" spans="1:14">
      <c r="B94" s="663"/>
      <c r="C94" s="968"/>
      <c r="D94" s="969"/>
      <c r="E94" s="969"/>
      <c r="F94" s="969"/>
      <c r="G94" s="969"/>
      <c r="H94" s="970"/>
      <c r="I94" s="656"/>
      <c r="J94" s="511"/>
      <c r="K94" s="664"/>
      <c r="L94" s="971"/>
      <c r="M94" s="972"/>
      <c r="N94" s="513"/>
    </row>
    <row r="95" spans="1:14">
      <c r="B95" s="663"/>
      <c r="C95" s="968"/>
      <c r="D95" s="969"/>
      <c r="E95" s="969"/>
      <c r="F95" s="969"/>
      <c r="G95" s="969"/>
      <c r="H95" s="970"/>
      <c r="I95" s="656"/>
      <c r="J95" s="511"/>
      <c r="K95" s="514"/>
      <c r="L95" s="971"/>
      <c r="M95" s="972"/>
      <c r="N95" s="513"/>
    </row>
    <row r="96" spans="1:14">
      <c r="B96" s="663"/>
      <c r="C96" s="968"/>
      <c r="D96" s="969"/>
      <c r="E96" s="969"/>
      <c r="F96" s="969"/>
      <c r="G96" s="969"/>
      <c r="H96" s="970"/>
      <c r="I96" s="656"/>
      <c r="J96" s="511"/>
      <c r="K96" s="514"/>
      <c r="L96" s="971"/>
      <c r="M96" s="972"/>
      <c r="N96" s="513"/>
    </row>
    <row r="97" spans="1:14" ht="15.75" customHeight="1" thickBot="1">
      <c r="B97" s="665"/>
      <c r="C97" s="951"/>
      <c r="D97" s="952"/>
      <c r="E97" s="952"/>
      <c r="F97" s="952"/>
      <c r="G97" s="952"/>
      <c r="H97" s="953"/>
      <c r="I97" s="666"/>
      <c r="J97" s="667"/>
      <c r="K97" s="666"/>
      <c r="L97" s="954"/>
      <c r="M97" s="955"/>
      <c r="N97" s="668"/>
    </row>
    <row r="98" spans="1:14" ht="15" thickBot="1">
      <c r="A98" s="575"/>
      <c r="B98" s="956" t="s">
        <v>117</v>
      </c>
      <c r="C98" s="957"/>
      <c r="D98" s="957"/>
      <c r="E98" s="957"/>
      <c r="F98" s="957"/>
      <c r="G98" s="957"/>
      <c r="H98" s="957"/>
      <c r="I98" s="957"/>
      <c r="J98" s="957"/>
      <c r="K98" s="957"/>
      <c r="L98" s="957"/>
      <c r="M98" s="958"/>
      <c r="N98" s="519">
        <f>SUM(N88:N97)</f>
        <v>10506.458333333332</v>
      </c>
    </row>
    <row r="99" spans="1:14" ht="5.0999999999999996" customHeight="1" thickBot="1">
      <c r="A99" s="575"/>
      <c r="B99" s="609"/>
      <c r="C99" s="610"/>
      <c r="D99" s="610"/>
      <c r="E99" s="610"/>
      <c r="F99" s="610"/>
      <c r="G99" s="610"/>
      <c r="H99" s="610"/>
      <c r="I99" s="610"/>
      <c r="J99" s="610"/>
      <c r="K99" s="610"/>
      <c r="L99" s="610"/>
      <c r="M99" s="610"/>
      <c r="N99" s="611"/>
    </row>
    <row r="100" spans="1:14" ht="15" thickBot="1">
      <c r="A100" s="575"/>
      <c r="B100" s="959" t="s">
        <v>127</v>
      </c>
      <c r="C100" s="960"/>
      <c r="D100" s="960"/>
      <c r="E100" s="960"/>
      <c r="F100" s="960"/>
      <c r="G100" s="960"/>
      <c r="H100" s="960"/>
      <c r="I100" s="960"/>
      <c r="J100" s="960"/>
      <c r="K100" s="960"/>
      <c r="L100" s="960"/>
      <c r="M100" s="961"/>
      <c r="N100" s="519">
        <f>N53+N73+N83+N98</f>
        <v>746415.72228752484</v>
      </c>
    </row>
    <row r="101" spans="1:14" ht="5.0999999999999996" customHeight="1">
      <c r="A101" s="575"/>
      <c r="B101" s="609"/>
      <c r="C101" s="610"/>
      <c r="D101" s="610"/>
      <c r="E101" s="610"/>
      <c r="F101" s="610"/>
      <c r="G101" s="610"/>
      <c r="H101" s="610"/>
      <c r="I101" s="610"/>
      <c r="J101" s="610"/>
      <c r="K101" s="610"/>
      <c r="L101" s="610"/>
      <c r="M101" s="610"/>
      <c r="N101" s="611"/>
    </row>
    <row r="102" spans="1:14" ht="22.5" customHeight="1">
      <c r="A102" s="575"/>
      <c r="B102" s="962" t="s">
        <v>69</v>
      </c>
      <c r="C102" s="963"/>
      <c r="D102" s="963"/>
      <c r="E102" s="963"/>
      <c r="F102" s="963"/>
      <c r="G102" s="963"/>
      <c r="H102" s="963"/>
      <c r="I102" s="963"/>
      <c r="J102" s="963"/>
      <c r="K102" s="963"/>
      <c r="L102" s="963"/>
      <c r="M102" s="963"/>
      <c r="N102" s="964"/>
    </row>
    <row r="103" spans="1:14" ht="6.75" customHeight="1" thickBot="1">
      <c r="A103" s="575"/>
      <c r="B103" s="965"/>
      <c r="C103" s="966"/>
      <c r="D103" s="966"/>
      <c r="E103" s="966"/>
      <c r="F103" s="966"/>
      <c r="G103" s="966"/>
      <c r="H103" s="966"/>
      <c r="I103" s="966"/>
      <c r="J103" s="966"/>
      <c r="K103" s="966"/>
      <c r="L103" s="966"/>
      <c r="M103" s="966"/>
      <c r="N103" s="967"/>
    </row>
    <row r="104" spans="1:14" ht="17.25" customHeight="1">
      <c r="A104" s="575"/>
      <c r="B104" s="938" t="s">
        <v>111</v>
      </c>
      <c r="C104" s="939"/>
      <c r="D104" s="939"/>
      <c r="E104" s="939"/>
      <c r="F104" s="939"/>
      <c r="G104" s="939"/>
      <c r="H104" s="939"/>
      <c r="I104" s="669"/>
      <c r="J104" s="670"/>
      <c r="K104" s="613" t="s">
        <v>70</v>
      </c>
      <c r="L104" s="940" t="s">
        <v>71</v>
      </c>
      <c r="M104" s="941"/>
      <c r="N104" s="942"/>
    </row>
    <row r="105" spans="1:14" ht="15">
      <c r="B105" s="943" t="s">
        <v>1</v>
      </c>
      <c r="C105" s="944"/>
      <c r="D105" s="944"/>
      <c r="E105" s="944"/>
      <c r="F105" s="944"/>
      <c r="G105" s="944"/>
      <c r="H105" s="944"/>
      <c r="I105" s="671"/>
      <c r="J105" s="525"/>
      <c r="K105" s="526">
        <v>0.2</v>
      </c>
      <c r="L105" s="945">
        <f>K105*N100</f>
        <v>149283.14445750497</v>
      </c>
      <c r="M105" s="946"/>
      <c r="N105" s="947"/>
    </row>
    <row r="106" spans="1:14" ht="15">
      <c r="B106" s="672" t="s">
        <v>72</v>
      </c>
      <c r="C106" s="673"/>
      <c r="D106" s="673"/>
      <c r="E106" s="673"/>
      <c r="F106" s="673"/>
      <c r="G106" s="673"/>
      <c r="H106" s="673"/>
      <c r="I106" s="671"/>
      <c r="J106" s="525"/>
      <c r="K106" s="526">
        <v>0.05</v>
      </c>
      <c r="L106" s="945">
        <f>K106*N100</f>
        <v>37320.786114376242</v>
      </c>
      <c r="M106" s="946"/>
      <c r="N106" s="947"/>
    </row>
    <row r="107" spans="1:14" ht="15.75" thickBot="1">
      <c r="B107" s="674" t="s">
        <v>2</v>
      </c>
      <c r="C107" s="675"/>
      <c r="D107" s="675"/>
      <c r="E107" s="675"/>
      <c r="F107" s="675"/>
      <c r="G107" s="675"/>
      <c r="H107" s="675"/>
      <c r="I107" s="676"/>
      <c r="J107" s="532"/>
      <c r="K107" s="533">
        <v>0.05</v>
      </c>
      <c r="L107" s="948">
        <f>K107*N100</f>
        <v>37320.786114376242</v>
      </c>
      <c r="M107" s="949"/>
      <c r="N107" s="950"/>
    </row>
    <row r="108" spans="1:14" s="587" customFormat="1" ht="24.75" customHeight="1" thickBot="1">
      <c r="B108" s="926" t="s">
        <v>117</v>
      </c>
      <c r="C108" s="927"/>
      <c r="D108" s="927"/>
      <c r="E108" s="927"/>
      <c r="F108" s="927"/>
      <c r="G108" s="927"/>
      <c r="H108" s="927"/>
      <c r="I108" s="927"/>
      <c r="J108" s="927"/>
      <c r="K108" s="927"/>
      <c r="L108" s="927"/>
      <c r="M108" s="928"/>
      <c r="N108" s="649">
        <f>L105+L106+L107</f>
        <v>223924.71668625745</v>
      </c>
    </row>
    <row r="109" spans="1:14" ht="6.75" customHeight="1" thickBot="1">
      <c r="A109" s="575"/>
      <c r="B109" s="609"/>
      <c r="C109" s="610"/>
      <c r="D109" s="610"/>
      <c r="E109" s="610"/>
      <c r="F109" s="610"/>
      <c r="G109" s="610"/>
      <c r="H109" s="610"/>
      <c r="I109" s="610"/>
      <c r="J109" s="610"/>
      <c r="K109" s="610"/>
      <c r="L109" s="610"/>
      <c r="M109" s="610"/>
      <c r="N109" s="611"/>
    </row>
    <row r="110" spans="1:14" ht="22.5" customHeight="1" thickBot="1">
      <c r="A110" s="575"/>
      <c r="B110" s="929" t="s">
        <v>859</v>
      </c>
      <c r="C110" s="930"/>
      <c r="D110" s="930"/>
      <c r="E110" s="930"/>
      <c r="F110" s="930"/>
      <c r="G110" s="930"/>
      <c r="H110" s="930"/>
      <c r="I110" s="930"/>
      <c r="J110" s="930"/>
      <c r="K110" s="930"/>
      <c r="L110" s="930"/>
      <c r="M110" s="931"/>
      <c r="N110" s="677">
        <f>N100+N108</f>
        <v>970340.43897378235</v>
      </c>
    </row>
    <row r="111" spans="1:14" ht="7.5" customHeight="1">
      <c r="B111" s="577"/>
      <c r="C111" s="578"/>
      <c r="D111" s="578"/>
      <c r="E111" s="578"/>
      <c r="F111" s="578"/>
      <c r="G111" s="578"/>
      <c r="H111" s="578"/>
      <c r="I111" s="578"/>
      <c r="J111" s="578"/>
      <c r="K111" s="578"/>
      <c r="L111" s="578"/>
      <c r="M111" s="578"/>
      <c r="N111" s="579"/>
    </row>
    <row r="112" spans="1:14" ht="7.5" customHeight="1">
      <c r="B112" s="606"/>
      <c r="C112" s="607"/>
      <c r="D112" s="607"/>
      <c r="E112" s="607"/>
      <c r="F112" s="607"/>
      <c r="G112" s="607"/>
      <c r="H112" s="607"/>
      <c r="I112" s="607"/>
      <c r="J112" s="607"/>
      <c r="K112" s="607"/>
      <c r="L112" s="607"/>
      <c r="M112" s="607"/>
      <c r="N112" s="608"/>
    </row>
    <row r="113" spans="1:14" ht="10.5" customHeight="1">
      <c r="B113" s="606"/>
      <c r="C113" s="607"/>
      <c r="D113" s="607"/>
      <c r="E113" s="607"/>
      <c r="F113" s="607"/>
      <c r="G113" s="607"/>
      <c r="H113" s="607"/>
      <c r="I113" s="607"/>
      <c r="J113" s="607"/>
      <c r="K113" s="607"/>
      <c r="L113" s="607"/>
      <c r="M113" s="607"/>
      <c r="N113" s="608"/>
    </row>
    <row r="114" spans="1:14" ht="12" customHeight="1">
      <c r="B114" s="606"/>
      <c r="C114" s="607"/>
      <c r="D114" s="607"/>
      <c r="E114" s="607"/>
      <c r="F114" s="607"/>
      <c r="G114" s="607"/>
      <c r="H114" s="607"/>
      <c r="I114" s="607"/>
      <c r="J114" s="607"/>
      <c r="K114" s="607"/>
      <c r="L114" s="607"/>
      <c r="M114" s="607"/>
      <c r="N114" s="608"/>
    </row>
    <row r="115" spans="1:14">
      <c r="B115" s="606"/>
      <c r="C115" s="607"/>
      <c r="D115" s="607"/>
      <c r="E115" s="678" t="s">
        <v>130</v>
      </c>
      <c r="F115" s="678"/>
      <c r="G115" s="678"/>
      <c r="H115" s="678"/>
      <c r="I115" s="678"/>
      <c r="J115" s="678"/>
      <c r="K115" s="607"/>
      <c r="L115" s="607"/>
      <c r="M115" s="607"/>
      <c r="N115" s="608"/>
    </row>
    <row r="116" spans="1:14">
      <c r="B116" s="606"/>
      <c r="C116" s="607"/>
      <c r="D116" s="607"/>
      <c r="E116" s="607" t="s">
        <v>131</v>
      </c>
      <c r="F116" s="607"/>
      <c r="G116" s="607"/>
      <c r="H116" s="607"/>
      <c r="I116" s="607"/>
      <c r="J116" s="607"/>
      <c r="K116" s="607"/>
      <c r="L116" s="607"/>
      <c r="M116" s="607"/>
      <c r="N116" s="608"/>
    </row>
    <row r="117" spans="1:14">
      <c r="B117" s="606"/>
      <c r="C117" s="607"/>
      <c r="D117" s="607"/>
      <c r="E117" s="607" t="s">
        <v>132</v>
      </c>
      <c r="F117" s="607"/>
      <c r="G117" s="607"/>
      <c r="H117" s="607"/>
      <c r="I117" s="607"/>
      <c r="J117" s="607"/>
      <c r="K117" s="607"/>
      <c r="L117" s="607"/>
      <c r="M117" s="607"/>
      <c r="N117" s="608"/>
    </row>
    <row r="118" spans="1:14">
      <c r="B118" s="606"/>
      <c r="C118" s="607"/>
      <c r="D118" s="607"/>
      <c r="E118" s="607" t="s">
        <v>133</v>
      </c>
      <c r="F118" s="607"/>
      <c r="G118" s="607"/>
      <c r="H118" s="607"/>
      <c r="I118" s="607"/>
      <c r="J118" s="607"/>
      <c r="K118" s="607"/>
      <c r="L118" s="607"/>
      <c r="M118" s="607"/>
      <c r="N118" s="608"/>
    </row>
    <row r="119" spans="1:14" ht="10.5" customHeight="1" thickBot="1">
      <c r="B119" s="606"/>
      <c r="C119" s="607"/>
      <c r="D119" s="607"/>
      <c r="E119" s="607"/>
      <c r="F119" s="607" t="s">
        <v>134</v>
      </c>
      <c r="G119" s="607"/>
      <c r="H119" s="607"/>
      <c r="I119" s="607"/>
      <c r="J119" s="607"/>
      <c r="K119" s="607"/>
      <c r="L119" s="607"/>
      <c r="M119" s="607"/>
      <c r="N119" s="608"/>
    </row>
    <row r="120" spans="1:14">
      <c r="B120" s="679" t="s">
        <v>135</v>
      </c>
      <c r="C120" s="680"/>
      <c r="D120" s="680"/>
      <c r="E120" s="680"/>
      <c r="F120" s="680"/>
      <c r="G120" s="680"/>
      <c r="H120" s="680"/>
      <c r="I120" s="680"/>
      <c r="J120" s="680"/>
      <c r="K120" s="680"/>
      <c r="L120" s="680"/>
      <c r="M120" s="680"/>
      <c r="N120" s="681"/>
    </row>
    <row r="121" spans="1:14">
      <c r="B121" s="682"/>
      <c r="C121" s="683"/>
      <c r="D121" s="683"/>
      <c r="E121" s="683"/>
      <c r="F121" s="683"/>
      <c r="G121" s="683"/>
      <c r="H121" s="683"/>
      <c r="I121" s="683"/>
      <c r="J121" s="683"/>
      <c r="K121" s="683"/>
      <c r="L121" s="683"/>
      <c r="M121" s="683"/>
      <c r="N121" s="684"/>
    </row>
    <row r="122" spans="1:14">
      <c r="B122" s="682"/>
      <c r="C122" s="683"/>
      <c r="D122" s="683"/>
      <c r="E122" s="683"/>
      <c r="F122" s="683"/>
      <c r="G122" s="683"/>
      <c r="H122" s="683"/>
      <c r="I122" s="683"/>
      <c r="J122" s="683"/>
      <c r="K122" s="683"/>
      <c r="L122" s="683"/>
      <c r="M122" s="683"/>
      <c r="N122" s="684"/>
    </row>
    <row r="123" spans="1:14" ht="15" thickBot="1">
      <c r="B123" s="685"/>
      <c r="C123" s="686"/>
      <c r="D123" s="686"/>
      <c r="E123" s="686"/>
      <c r="F123" s="686"/>
      <c r="G123" s="686"/>
      <c r="H123" s="686"/>
      <c r="I123" s="686"/>
      <c r="J123" s="686"/>
      <c r="K123" s="686"/>
      <c r="L123" s="686"/>
      <c r="M123" s="686"/>
      <c r="N123" s="687"/>
    </row>
    <row r="124" spans="1:14" ht="7.5" customHeight="1">
      <c r="A124" s="575"/>
      <c r="B124" s="688"/>
      <c r="C124" s="689"/>
      <c r="D124" s="689"/>
      <c r="E124" s="689"/>
      <c r="F124" s="689"/>
      <c r="G124" s="689"/>
      <c r="H124" s="689"/>
      <c r="I124" s="689"/>
      <c r="J124" s="689"/>
      <c r="K124" s="689"/>
      <c r="L124" s="689"/>
      <c r="M124" s="689"/>
      <c r="N124" s="690"/>
    </row>
    <row r="125" spans="1:14" ht="18" customHeight="1">
      <c r="A125" s="575"/>
      <c r="B125" s="581" t="s">
        <v>136</v>
      </c>
      <c r="C125" s="691"/>
      <c r="D125" s="691"/>
      <c r="E125" s="691"/>
      <c r="F125" s="691"/>
      <c r="G125" s="691"/>
      <c r="H125" s="691"/>
      <c r="I125" s="691"/>
      <c r="J125" s="691"/>
      <c r="K125" s="691"/>
      <c r="L125" s="691"/>
      <c r="M125" s="691"/>
      <c r="N125" s="692"/>
    </row>
    <row r="126" spans="1:14">
      <c r="A126" s="575"/>
      <c r="B126" s="932" t="s">
        <v>137</v>
      </c>
      <c r="C126" s="933"/>
      <c r="D126" s="933"/>
      <c r="E126" s="933"/>
      <c r="F126" s="933"/>
      <c r="G126" s="933"/>
      <c r="H126" s="933"/>
      <c r="I126" s="933"/>
      <c r="J126" s="933"/>
      <c r="K126" s="933"/>
      <c r="L126" s="933"/>
      <c r="M126" s="933"/>
      <c r="N126" s="934"/>
    </row>
    <row r="127" spans="1:14">
      <c r="A127" s="575"/>
      <c r="B127" s="932"/>
      <c r="C127" s="933"/>
      <c r="D127" s="933"/>
      <c r="E127" s="933"/>
      <c r="F127" s="933"/>
      <c r="G127" s="933"/>
      <c r="H127" s="933"/>
      <c r="I127" s="933"/>
      <c r="J127" s="933"/>
      <c r="K127" s="933"/>
      <c r="L127" s="933"/>
      <c r="M127" s="933"/>
      <c r="N127" s="934"/>
    </row>
    <row r="128" spans="1:14" ht="21" customHeight="1">
      <c r="A128" s="575"/>
      <c r="B128" s="932" t="s">
        <v>138</v>
      </c>
      <c r="C128" s="933"/>
      <c r="D128" s="933"/>
      <c r="E128" s="933"/>
      <c r="F128" s="933"/>
      <c r="G128" s="933"/>
      <c r="H128" s="933"/>
      <c r="I128" s="933"/>
      <c r="J128" s="933"/>
      <c r="K128" s="933"/>
      <c r="L128" s="933"/>
      <c r="M128" s="933"/>
      <c r="N128" s="934"/>
    </row>
    <row r="129" spans="1:14" ht="9.75" customHeight="1">
      <c r="A129" s="575"/>
      <c r="B129" s="932"/>
      <c r="C129" s="933"/>
      <c r="D129" s="933"/>
      <c r="E129" s="933"/>
      <c r="F129" s="933"/>
      <c r="G129" s="933"/>
      <c r="H129" s="933"/>
      <c r="I129" s="933"/>
      <c r="J129" s="933"/>
      <c r="K129" s="933"/>
      <c r="L129" s="933"/>
      <c r="M129" s="933"/>
      <c r="N129" s="934"/>
    </row>
    <row r="130" spans="1:14" ht="5.25" customHeight="1">
      <c r="A130" s="575"/>
      <c r="B130" s="693"/>
      <c r="C130" s="694"/>
      <c r="D130" s="694"/>
      <c r="E130" s="694"/>
      <c r="F130" s="694"/>
      <c r="G130" s="694"/>
      <c r="H130" s="694"/>
      <c r="I130" s="694"/>
      <c r="J130" s="694"/>
      <c r="K130" s="694"/>
      <c r="L130" s="694"/>
      <c r="M130" s="694"/>
      <c r="N130" s="695"/>
    </row>
    <row r="131" spans="1:14" ht="5.25" customHeight="1">
      <c r="B131" s="696"/>
      <c r="C131" s="697"/>
      <c r="D131" s="697"/>
      <c r="E131" s="697"/>
      <c r="F131" s="697"/>
      <c r="G131" s="697"/>
      <c r="H131" s="697"/>
      <c r="I131" s="697"/>
      <c r="J131" s="697"/>
      <c r="K131" s="697"/>
      <c r="L131" s="697"/>
      <c r="M131" s="697"/>
      <c r="N131" s="698"/>
    </row>
    <row r="132" spans="1:14" ht="9.75" customHeight="1">
      <c r="B132" s="696"/>
      <c r="C132" s="697"/>
      <c r="D132" s="697"/>
      <c r="E132" s="697"/>
      <c r="F132" s="697"/>
      <c r="G132" s="697"/>
      <c r="H132" s="697"/>
      <c r="I132" s="697"/>
      <c r="J132" s="697"/>
      <c r="K132" s="697"/>
      <c r="L132" s="697"/>
      <c r="M132" s="697"/>
      <c r="N132" s="698"/>
    </row>
    <row r="133" spans="1:14">
      <c r="B133" s="699"/>
      <c r="C133" s="700"/>
      <c r="D133" s="700"/>
      <c r="E133" s="700"/>
      <c r="F133" s="700"/>
      <c r="G133" s="700"/>
      <c r="H133" s="700"/>
      <c r="I133" s="700"/>
      <c r="J133" s="700"/>
      <c r="K133" s="700"/>
      <c r="L133" s="700"/>
      <c r="M133" s="700"/>
      <c r="N133" s="701"/>
    </row>
    <row r="134" spans="1:14">
      <c r="B134" s="606"/>
      <c r="C134" s="607"/>
      <c r="D134" s="607"/>
      <c r="E134" s="607" t="s">
        <v>130</v>
      </c>
      <c r="F134" s="678"/>
      <c r="G134" s="678"/>
      <c r="H134" s="607"/>
      <c r="I134" s="607"/>
      <c r="J134" s="607"/>
      <c r="K134" s="607"/>
      <c r="L134" s="607"/>
      <c r="M134" s="607"/>
      <c r="N134" s="608"/>
    </row>
    <row r="135" spans="1:14">
      <c r="B135" s="606"/>
      <c r="C135" s="607"/>
      <c r="D135" s="607"/>
      <c r="E135" s="702" t="s">
        <v>131</v>
      </c>
      <c r="F135" s="607"/>
      <c r="G135" s="607"/>
      <c r="H135" s="702"/>
      <c r="I135" s="702"/>
      <c r="J135" s="702"/>
      <c r="K135" s="607"/>
      <c r="L135" s="607"/>
      <c r="M135" s="607"/>
      <c r="N135" s="608"/>
    </row>
    <row r="136" spans="1:14">
      <c r="B136" s="606"/>
      <c r="C136" s="607"/>
      <c r="D136" s="607"/>
      <c r="E136" s="703" t="s">
        <v>139</v>
      </c>
      <c r="F136" s="607"/>
      <c r="G136" s="607"/>
      <c r="H136" s="703"/>
      <c r="I136" s="703"/>
      <c r="J136" s="703"/>
      <c r="K136" s="607"/>
      <c r="L136" s="607"/>
      <c r="M136" s="607"/>
      <c r="N136" s="608"/>
    </row>
    <row r="137" spans="1:14">
      <c r="B137" s="704"/>
      <c r="C137" s="700"/>
      <c r="D137" s="700"/>
      <c r="E137" s="607" t="s">
        <v>133</v>
      </c>
      <c r="F137" s="607"/>
      <c r="G137" s="607"/>
      <c r="H137" s="607"/>
      <c r="I137" s="607"/>
      <c r="J137" s="607"/>
      <c r="K137" s="700"/>
      <c r="L137" s="700"/>
      <c r="M137" s="700"/>
      <c r="N137" s="701"/>
    </row>
    <row r="138" spans="1:14" ht="12.75" customHeight="1">
      <c r="B138" s="704"/>
      <c r="C138" s="700"/>
      <c r="D138" s="700"/>
      <c r="E138" s="700"/>
      <c r="F138" s="607"/>
      <c r="G138" s="607"/>
      <c r="H138" s="607"/>
      <c r="I138" s="607"/>
      <c r="J138" s="607"/>
      <c r="K138" s="700"/>
      <c r="L138" s="700"/>
      <c r="M138" s="700"/>
      <c r="N138" s="701"/>
    </row>
    <row r="139" spans="1:14" ht="24.75" customHeight="1">
      <c r="A139" s="575"/>
      <c r="B139" s="935" t="s">
        <v>860</v>
      </c>
      <c r="C139" s="936"/>
      <c r="D139" s="936"/>
      <c r="E139" s="936"/>
      <c r="F139" s="936"/>
      <c r="G139" s="936"/>
      <c r="H139" s="936"/>
      <c r="I139" s="936"/>
      <c r="J139" s="936"/>
      <c r="K139" s="936"/>
      <c r="L139" s="936"/>
      <c r="M139" s="936"/>
      <c r="N139" s="937"/>
    </row>
    <row r="140" spans="1:14" ht="7.5" customHeight="1" thickBot="1">
      <c r="B140" s="705"/>
      <c r="C140" s="706"/>
      <c r="D140" s="706"/>
      <c r="E140" s="707"/>
      <c r="F140" s="707"/>
      <c r="G140" s="707"/>
      <c r="H140" s="707"/>
      <c r="I140" s="707"/>
      <c r="J140" s="708"/>
      <c r="K140" s="708"/>
      <c r="L140" s="708"/>
      <c r="M140" s="708"/>
      <c r="N140" s="709"/>
    </row>
  </sheetData>
  <mergeCells count="14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B56:N56"/>
    <mergeCell ref="C57:I57"/>
    <mergeCell ref="L57:M57"/>
    <mergeCell ref="C58:I58"/>
    <mergeCell ref="L58:M58"/>
    <mergeCell ref="C59:I59"/>
    <mergeCell ref="L59:M59"/>
    <mergeCell ref="C51:I51"/>
    <mergeCell ref="L51:M51"/>
    <mergeCell ref="C52:I52"/>
    <mergeCell ref="L52:M52"/>
    <mergeCell ref="B53:M53"/>
    <mergeCell ref="B55:N55"/>
    <mergeCell ref="L63:M63"/>
    <mergeCell ref="L64:M64"/>
    <mergeCell ref="L65:M65"/>
    <mergeCell ref="C66:I66"/>
    <mergeCell ref="L66:M66"/>
    <mergeCell ref="C67:I67"/>
    <mergeCell ref="L67:M67"/>
    <mergeCell ref="C60:I60"/>
    <mergeCell ref="L60:M60"/>
    <mergeCell ref="C61:I61"/>
    <mergeCell ref="L61:M61"/>
    <mergeCell ref="C62:I62"/>
    <mergeCell ref="L62:M62"/>
    <mergeCell ref="C71:I71"/>
    <mergeCell ref="L71:M71"/>
    <mergeCell ref="C72:I72"/>
    <mergeCell ref="L72:M72"/>
    <mergeCell ref="B73:M73"/>
    <mergeCell ref="B75:N75"/>
    <mergeCell ref="C68:I68"/>
    <mergeCell ref="L68:M68"/>
    <mergeCell ref="C69:I69"/>
    <mergeCell ref="L69:M69"/>
    <mergeCell ref="C70:I70"/>
    <mergeCell ref="L70:M70"/>
    <mergeCell ref="C82:H82"/>
    <mergeCell ref="B83:M83"/>
    <mergeCell ref="B85:N85"/>
    <mergeCell ref="B86:N86"/>
    <mergeCell ref="C87:H87"/>
    <mergeCell ref="L87:M87"/>
    <mergeCell ref="B76:N76"/>
    <mergeCell ref="C77:H77"/>
    <mergeCell ref="C78:H78"/>
    <mergeCell ref="C79:H79"/>
    <mergeCell ref="C80:H80"/>
    <mergeCell ref="C81:H81"/>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3:N103"/>
    <mergeCell ref="C94:H94"/>
    <mergeCell ref="L94:M94"/>
    <mergeCell ref="C95:H95"/>
    <mergeCell ref="L95:M95"/>
    <mergeCell ref="C96:H96"/>
    <mergeCell ref="L96:M96"/>
    <mergeCell ref="B108:M108"/>
    <mergeCell ref="B110:M110"/>
    <mergeCell ref="B126:N127"/>
    <mergeCell ref="B128:N129"/>
    <mergeCell ref="B139:N139"/>
    <mergeCell ref="B104:H104"/>
    <mergeCell ref="L104:N104"/>
    <mergeCell ref="B105:H105"/>
    <mergeCell ref="L105:N105"/>
    <mergeCell ref="L106:N106"/>
    <mergeCell ref="L107:N107"/>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B6497-D9A7-47A4-9FB5-7651D244ECFC}">
  <sheetPr>
    <tabColor rgb="FFFFFF00"/>
  </sheetPr>
  <dimension ref="A1:M118"/>
  <sheetViews>
    <sheetView showGridLines="0" view="pageBreakPreview" topLeftCell="A21" zoomScaleNormal="80" zoomScaleSheetLayoutView="100" workbookViewId="0">
      <selection activeCell="K35" sqref="K35:L35"/>
    </sheetView>
  </sheetViews>
  <sheetFormatPr baseColWidth="10" defaultColWidth="11.42578125" defaultRowHeight="12.75"/>
  <cols>
    <col min="1" max="1" width="9" style="186" bestFit="1" customWidth="1"/>
    <col min="2" max="2" width="25.28515625" style="186" customWidth="1"/>
    <col min="3" max="3" width="11.28515625" style="186" customWidth="1"/>
    <col min="4" max="4" width="7.28515625" style="186" customWidth="1"/>
    <col min="5" max="5" width="6" style="186" customWidth="1"/>
    <col min="6" max="6" width="7.42578125" style="186" customWidth="1"/>
    <col min="7" max="7" width="7.140625" style="186" bestFit="1" customWidth="1"/>
    <col min="8" max="8" width="11.140625" style="186" customWidth="1"/>
    <col min="9" max="9" width="14.85546875" style="186" customWidth="1"/>
    <col min="10" max="10" width="15" style="186" customWidth="1"/>
    <col min="11" max="11" width="13.7109375" style="186" customWidth="1"/>
    <col min="12" max="12" width="12.28515625" style="186" customWidth="1"/>
    <col min="13" max="13" width="18.85546875" style="186" customWidth="1"/>
    <col min="14" max="257" width="11.42578125" style="186"/>
    <col min="258" max="258" width="22.7109375" style="186" customWidth="1"/>
    <col min="259" max="259" width="15.42578125" style="186" customWidth="1"/>
    <col min="260" max="260" width="7.28515625" style="186" customWidth="1"/>
    <col min="261" max="261" width="11.42578125" style="186"/>
    <col min="262" max="262" width="5.7109375" style="186" customWidth="1"/>
    <col min="263" max="263" width="9.5703125" style="186" customWidth="1"/>
    <col min="264" max="264" width="14" style="186" customWidth="1"/>
    <col min="265" max="265" width="16.28515625" style="186" customWidth="1"/>
    <col min="266" max="266" width="15.85546875" style="186" customWidth="1"/>
    <col min="267" max="267" width="11.7109375" style="186" customWidth="1"/>
    <col min="268" max="268" width="8.28515625" style="186" customWidth="1"/>
    <col min="269" max="269" width="16.5703125" style="186" customWidth="1"/>
    <col min="270" max="513" width="11.42578125" style="186"/>
    <col min="514" max="514" width="22.7109375" style="186" customWidth="1"/>
    <col min="515" max="515" width="15.42578125" style="186" customWidth="1"/>
    <col min="516" max="516" width="7.28515625" style="186" customWidth="1"/>
    <col min="517" max="517" width="11.42578125" style="186"/>
    <col min="518" max="518" width="5.7109375" style="186" customWidth="1"/>
    <col min="519" max="519" width="9.5703125" style="186" customWidth="1"/>
    <col min="520" max="520" width="14" style="186" customWidth="1"/>
    <col min="521" max="521" width="16.28515625" style="186" customWidth="1"/>
    <col min="522" max="522" width="15.85546875" style="186" customWidth="1"/>
    <col min="523" max="523" width="11.7109375" style="186" customWidth="1"/>
    <col min="524" max="524" width="8.28515625" style="186" customWidth="1"/>
    <col min="525" max="525" width="16.5703125" style="186" customWidth="1"/>
    <col min="526" max="769" width="11.42578125" style="186"/>
    <col min="770" max="770" width="22.7109375" style="186" customWidth="1"/>
    <col min="771" max="771" width="15.42578125" style="186" customWidth="1"/>
    <col min="772" max="772" width="7.28515625" style="186" customWidth="1"/>
    <col min="773" max="773" width="11.42578125" style="186"/>
    <col min="774" max="774" width="5.7109375" style="186" customWidth="1"/>
    <col min="775" max="775" width="9.5703125" style="186" customWidth="1"/>
    <col min="776" max="776" width="14" style="186" customWidth="1"/>
    <col min="777" max="777" width="16.28515625" style="186" customWidth="1"/>
    <col min="778" max="778" width="15.85546875" style="186" customWidth="1"/>
    <col min="779" max="779" width="11.7109375" style="186" customWidth="1"/>
    <col min="780" max="780" width="8.28515625" style="186" customWidth="1"/>
    <col min="781" max="781" width="16.5703125" style="186" customWidth="1"/>
    <col min="782" max="1025" width="11.42578125" style="186"/>
    <col min="1026" max="1026" width="22.7109375" style="186" customWidth="1"/>
    <col min="1027" max="1027" width="15.42578125" style="186" customWidth="1"/>
    <col min="1028" max="1028" width="7.28515625" style="186" customWidth="1"/>
    <col min="1029" max="1029" width="11.42578125" style="186"/>
    <col min="1030" max="1030" width="5.7109375" style="186" customWidth="1"/>
    <col min="1031" max="1031" width="9.5703125" style="186" customWidth="1"/>
    <col min="1032" max="1032" width="14" style="186" customWidth="1"/>
    <col min="1033" max="1033" width="16.28515625" style="186" customWidth="1"/>
    <col min="1034" max="1034" width="15.85546875" style="186" customWidth="1"/>
    <col min="1035" max="1035" width="11.7109375" style="186" customWidth="1"/>
    <col min="1036" max="1036" width="8.28515625" style="186" customWidth="1"/>
    <col min="1037" max="1037" width="16.5703125" style="186" customWidth="1"/>
    <col min="1038" max="1281" width="11.42578125" style="186"/>
    <col min="1282" max="1282" width="22.7109375" style="186" customWidth="1"/>
    <col min="1283" max="1283" width="15.42578125" style="186" customWidth="1"/>
    <col min="1284" max="1284" width="7.28515625" style="186" customWidth="1"/>
    <col min="1285" max="1285" width="11.42578125" style="186"/>
    <col min="1286" max="1286" width="5.7109375" style="186" customWidth="1"/>
    <col min="1287" max="1287" width="9.5703125" style="186" customWidth="1"/>
    <col min="1288" max="1288" width="14" style="186" customWidth="1"/>
    <col min="1289" max="1289" width="16.28515625" style="186" customWidth="1"/>
    <col min="1290" max="1290" width="15.85546875" style="186" customWidth="1"/>
    <col min="1291" max="1291" width="11.7109375" style="186" customWidth="1"/>
    <col min="1292" max="1292" width="8.28515625" style="186" customWidth="1"/>
    <col min="1293" max="1293" width="16.5703125" style="186" customWidth="1"/>
    <col min="1294" max="1537" width="11.42578125" style="186"/>
    <col min="1538" max="1538" width="22.7109375" style="186" customWidth="1"/>
    <col min="1539" max="1539" width="15.42578125" style="186" customWidth="1"/>
    <col min="1540" max="1540" width="7.28515625" style="186" customWidth="1"/>
    <col min="1541" max="1541" width="11.42578125" style="186"/>
    <col min="1542" max="1542" width="5.7109375" style="186" customWidth="1"/>
    <col min="1543" max="1543" width="9.5703125" style="186" customWidth="1"/>
    <col min="1544" max="1544" width="14" style="186" customWidth="1"/>
    <col min="1545" max="1545" width="16.28515625" style="186" customWidth="1"/>
    <col min="1546" max="1546" width="15.85546875" style="186" customWidth="1"/>
    <col min="1547" max="1547" width="11.7109375" style="186" customWidth="1"/>
    <col min="1548" max="1548" width="8.28515625" style="186" customWidth="1"/>
    <col min="1549" max="1549" width="16.5703125" style="186" customWidth="1"/>
    <col min="1550" max="1793" width="11.42578125" style="186"/>
    <col min="1794" max="1794" width="22.7109375" style="186" customWidth="1"/>
    <col min="1795" max="1795" width="15.42578125" style="186" customWidth="1"/>
    <col min="1796" max="1796" width="7.28515625" style="186" customWidth="1"/>
    <col min="1797" max="1797" width="11.42578125" style="186"/>
    <col min="1798" max="1798" width="5.7109375" style="186" customWidth="1"/>
    <col min="1799" max="1799" width="9.5703125" style="186" customWidth="1"/>
    <col min="1800" max="1800" width="14" style="186" customWidth="1"/>
    <col min="1801" max="1801" width="16.28515625" style="186" customWidth="1"/>
    <col min="1802" max="1802" width="15.85546875" style="186" customWidth="1"/>
    <col min="1803" max="1803" width="11.7109375" style="186" customWidth="1"/>
    <col min="1804" max="1804" width="8.28515625" style="186" customWidth="1"/>
    <col min="1805" max="1805" width="16.5703125" style="186" customWidth="1"/>
    <col min="1806" max="2049" width="11.42578125" style="186"/>
    <col min="2050" max="2050" width="22.7109375" style="186" customWidth="1"/>
    <col min="2051" max="2051" width="15.42578125" style="186" customWidth="1"/>
    <col min="2052" max="2052" width="7.28515625" style="186" customWidth="1"/>
    <col min="2053" max="2053" width="11.42578125" style="186"/>
    <col min="2054" max="2054" width="5.7109375" style="186" customWidth="1"/>
    <col min="2055" max="2055" width="9.5703125" style="186" customWidth="1"/>
    <col min="2056" max="2056" width="14" style="186" customWidth="1"/>
    <col min="2057" max="2057" width="16.28515625" style="186" customWidth="1"/>
    <col min="2058" max="2058" width="15.85546875" style="186" customWidth="1"/>
    <col min="2059" max="2059" width="11.7109375" style="186" customWidth="1"/>
    <col min="2060" max="2060" width="8.28515625" style="186" customWidth="1"/>
    <col min="2061" max="2061" width="16.5703125" style="186" customWidth="1"/>
    <col min="2062" max="2305" width="11.42578125" style="186"/>
    <col min="2306" max="2306" width="22.7109375" style="186" customWidth="1"/>
    <col min="2307" max="2307" width="15.42578125" style="186" customWidth="1"/>
    <col min="2308" max="2308" width="7.28515625" style="186" customWidth="1"/>
    <col min="2309" max="2309" width="11.42578125" style="186"/>
    <col min="2310" max="2310" width="5.7109375" style="186" customWidth="1"/>
    <col min="2311" max="2311" width="9.5703125" style="186" customWidth="1"/>
    <col min="2312" max="2312" width="14" style="186" customWidth="1"/>
    <col min="2313" max="2313" width="16.28515625" style="186" customWidth="1"/>
    <col min="2314" max="2314" width="15.85546875" style="186" customWidth="1"/>
    <col min="2315" max="2315" width="11.7109375" style="186" customWidth="1"/>
    <col min="2316" max="2316" width="8.28515625" style="186" customWidth="1"/>
    <col min="2317" max="2317" width="16.5703125" style="186" customWidth="1"/>
    <col min="2318" max="2561" width="11.42578125" style="186"/>
    <col min="2562" max="2562" width="22.7109375" style="186" customWidth="1"/>
    <col min="2563" max="2563" width="15.42578125" style="186" customWidth="1"/>
    <col min="2564" max="2564" width="7.28515625" style="186" customWidth="1"/>
    <col min="2565" max="2565" width="11.42578125" style="186"/>
    <col min="2566" max="2566" width="5.7109375" style="186" customWidth="1"/>
    <col min="2567" max="2567" width="9.5703125" style="186" customWidth="1"/>
    <col min="2568" max="2568" width="14" style="186" customWidth="1"/>
    <col min="2569" max="2569" width="16.28515625" style="186" customWidth="1"/>
    <col min="2570" max="2570" width="15.85546875" style="186" customWidth="1"/>
    <col min="2571" max="2571" width="11.7109375" style="186" customWidth="1"/>
    <col min="2572" max="2572" width="8.28515625" style="186" customWidth="1"/>
    <col min="2573" max="2573" width="16.5703125" style="186" customWidth="1"/>
    <col min="2574" max="2817" width="11.42578125" style="186"/>
    <col min="2818" max="2818" width="22.7109375" style="186" customWidth="1"/>
    <col min="2819" max="2819" width="15.42578125" style="186" customWidth="1"/>
    <col min="2820" max="2820" width="7.28515625" style="186" customWidth="1"/>
    <col min="2821" max="2821" width="11.42578125" style="186"/>
    <col min="2822" max="2822" width="5.7109375" style="186" customWidth="1"/>
    <col min="2823" max="2823" width="9.5703125" style="186" customWidth="1"/>
    <col min="2824" max="2824" width="14" style="186" customWidth="1"/>
    <col min="2825" max="2825" width="16.28515625" style="186" customWidth="1"/>
    <col min="2826" max="2826" width="15.85546875" style="186" customWidth="1"/>
    <col min="2827" max="2827" width="11.7109375" style="186" customWidth="1"/>
    <col min="2828" max="2828" width="8.28515625" style="186" customWidth="1"/>
    <col min="2829" max="2829" width="16.5703125" style="186" customWidth="1"/>
    <col min="2830" max="3073" width="11.42578125" style="186"/>
    <col min="3074" max="3074" width="22.7109375" style="186" customWidth="1"/>
    <col min="3075" max="3075" width="15.42578125" style="186" customWidth="1"/>
    <col min="3076" max="3076" width="7.28515625" style="186" customWidth="1"/>
    <col min="3077" max="3077" width="11.42578125" style="186"/>
    <col min="3078" max="3078" width="5.7109375" style="186" customWidth="1"/>
    <col min="3079" max="3079" width="9.5703125" style="186" customWidth="1"/>
    <col min="3080" max="3080" width="14" style="186" customWidth="1"/>
    <col min="3081" max="3081" width="16.28515625" style="186" customWidth="1"/>
    <col min="3082" max="3082" width="15.85546875" style="186" customWidth="1"/>
    <col min="3083" max="3083" width="11.7109375" style="186" customWidth="1"/>
    <col min="3084" max="3084" width="8.28515625" style="186" customWidth="1"/>
    <col min="3085" max="3085" width="16.5703125" style="186" customWidth="1"/>
    <col min="3086" max="3329" width="11.42578125" style="186"/>
    <col min="3330" max="3330" width="22.7109375" style="186" customWidth="1"/>
    <col min="3331" max="3331" width="15.42578125" style="186" customWidth="1"/>
    <col min="3332" max="3332" width="7.28515625" style="186" customWidth="1"/>
    <col min="3333" max="3333" width="11.42578125" style="186"/>
    <col min="3334" max="3334" width="5.7109375" style="186" customWidth="1"/>
    <col min="3335" max="3335" width="9.5703125" style="186" customWidth="1"/>
    <col min="3336" max="3336" width="14" style="186" customWidth="1"/>
    <col min="3337" max="3337" width="16.28515625" style="186" customWidth="1"/>
    <col min="3338" max="3338" width="15.85546875" style="186" customWidth="1"/>
    <col min="3339" max="3339" width="11.7109375" style="186" customWidth="1"/>
    <col min="3340" max="3340" width="8.28515625" style="186" customWidth="1"/>
    <col min="3341" max="3341" width="16.5703125" style="186" customWidth="1"/>
    <col min="3342" max="3585" width="11.42578125" style="186"/>
    <col min="3586" max="3586" width="22.7109375" style="186" customWidth="1"/>
    <col min="3587" max="3587" width="15.42578125" style="186" customWidth="1"/>
    <col min="3588" max="3588" width="7.28515625" style="186" customWidth="1"/>
    <col min="3589" max="3589" width="11.42578125" style="186"/>
    <col min="3590" max="3590" width="5.7109375" style="186" customWidth="1"/>
    <col min="3591" max="3591" width="9.5703125" style="186" customWidth="1"/>
    <col min="3592" max="3592" width="14" style="186" customWidth="1"/>
    <col min="3593" max="3593" width="16.28515625" style="186" customWidth="1"/>
    <col min="3594" max="3594" width="15.85546875" style="186" customWidth="1"/>
    <col min="3595" max="3595" width="11.7109375" style="186" customWidth="1"/>
    <col min="3596" max="3596" width="8.28515625" style="186" customWidth="1"/>
    <col min="3597" max="3597" width="16.5703125" style="186" customWidth="1"/>
    <col min="3598" max="3841" width="11.42578125" style="186"/>
    <col min="3842" max="3842" width="22.7109375" style="186" customWidth="1"/>
    <col min="3843" max="3843" width="15.42578125" style="186" customWidth="1"/>
    <col min="3844" max="3844" width="7.28515625" style="186" customWidth="1"/>
    <col min="3845" max="3845" width="11.42578125" style="186"/>
    <col min="3846" max="3846" width="5.7109375" style="186" customWidth="1"/>
    <col min="3847" max="3847" width="9.5703125" style="186" customWidth="1"/>
    <col min="3848" max="3848" width="14" style="186" customWidth="1"/>
    <col min="3849" max="3849" width="16.28515625" style="186" customWidth="1"/>
    <col min="3850" max="3850" width="15.85546875" style="186" customWidth="1"/>
    <col min="3851" max="3851" width="11.7109375" style="186" customWidth="1"/>
    <col min="3852" max="3852" width="8.28515625" style="186" customWidth="1"/>
    <col min="3853" max="3853" width="16.5703125" style="186" customWidth="1"/>
    <col min="3854" max="4097" width="11.42578125" style="186"/>
    <col min="4098" max="4098" width="22.7109375" style="186" customWidth="1"/>
    <col min="4099" max="4099" width="15.42578125" style="186" customWidth="1"/>
    <col min="4100" max="4100" width="7.28515625" style="186" customWidth="1"/>
    <col min="4101" max="4101" width="11.42578125" style="186"/>
    <col min="4102" max="4102" width="5.7109375" style="186" customWidth="1"/>
    <col min="4103" max="4103" width="9.5703125" style="186" customWidth="1"/>
    <col min="4104" max="4104" width="14" style="186" customWidth="1"/>
    <col min="4105" max="4105" width="16.28515625" style="186" customWidth="1"/>
    <col min="4106" max="4106" width="15.85546875" style="186" customWidth="1"/>
    <col min="4107" max="4107" width="11.7109375" style="186" customWidth="1"/>
    <col min="4108" max="4108" width="8.28515625" style="186" customWidth="1"/>
    <col min="4109" max="4109" width="16.5703125" style="186" customWidth="1"/>
    <col min="4110" max="4353" width="11.42578125" style="186"/>
    <col min="4354" max="4354" width="22.7109375" style="186" customWidth="1"/>
    <col min="4355" max="4355" width="15.42578125" style="186" customWidth="1"/>
    <col min="4356" max="4356" width="7.28515625" style="186" customWidth="1"/>
    <col min="4357" max="4357" width="11.42578125" style="186"/>
    <col min="4358" max="4358" width="5.7109375" style="186" customWidth="1"/>
    <col min="4359" max="4359" width="9.5703125" style="186" customWidth="1"/>
    <col min="4360" max="4360" width="14" style="186" customWidth="1"/>
    <col min="4361" max="4361" width="16.28515625" style="186" customWidth="1"/>
    <col min="4362" max="4362" width="15.85546875" style="186" customWidth="1"/>
    <col min="4363" max="4363" width="11.7109375" style="186" customWidth="1"/>
    <col min="4364" max="4364" width="8.28515625" style="186" customWidth="1"/>
    <col min="4365" max="4365" width="16.5703125" style="186" customWidth="1"/>
    <col min="4366" max="4609" width="11.42578125" style="186"/>
    <col min="4610" max="4610" width="22.7109375" style="186" customWidth="1"/>
    <col min="4611" max="4611" width="15.42578125" style="186" customWidth="1"/>
    <col min="4612" max="4612" width="7.28515625" style="186" customWidth="1"/>
    <col min="4613" max="4613" width="11.42578125" style="186"/>
    <col min="4614" max="4614" width="5.7109375" style="186" customWidth="1"/>
    <col min="4615" max="4615" width="9.5703125" style="186" customWidth="1"/>
    <col min="4616" max="4616" width="14" style="186" customWidth="1"/>
    <col min="4617" max="4617" width="16.28515625" style="186" customWidth="1"/>
    <col min="4618" max="4618" width="15.85546875" style="186" customWidth="1"/>
    <col min="4619" max="4619" width="11.7109375" style="186" customWidth="1"/>
    <col min="4620" max="4620" width="8.28515625" style="186" customWidth="1"/>
    <col min="4621" max="4621" width="16.5703125" style="186" customWidth="1"/>
    <col min="4622" max="4865" width="11.42578125" style="186"/>
    <col min="4866" max="4866" width="22.7109375" style="186" customWidth="1"/>
    <col min="4867" max="4867" width="15.42578125" style="186" customWidth="1"/>
    <col min="4868" max="4868" width="7.28515625" style="186" customWidth="1"/>
    <col min="4869" max="4869" width="11.42578125" style="186"/>
    <col min="4870" max="4870" width="5.7109375" style="186" customWidth="1"/>
    <col min="4871" max="4871" width="9.5703125" style="186" customWidth="1"/>
    <col min="4872" max="4872" width="14" style="186" customWidth="1"/>
    <col min="4873" max="4873" width="16.28515625" style="186" customWidth="1"/>
    <col min="4874" max="4874" width="15.85546875" style="186" customWidth="1"/>
    <col min="4875" max="4875" width="11.7109375" style="186" customWidth="1"/>
    <col min="4876" max="4876" width="8.28515625" style="186" customWidth="1"/>
    <col min="4877" max="4877" width="16.5703125" style="186" customWidth="1"/>
    <col min="4878" max="5121" width="11.42578125" style="186"/>
    <col min="5122" max="5122" width="22.7109375" style="186" customWidth="1"/>
    <col min="5123" max="5123" width="15.42578125" style="186" customWidth="1"/>
    <col min="5124" max="5124" width="7.28515625" style="186" customWidth="1"/>
    <col min="5125" max="5125" width="11.42578125" style="186"/>
    <col min="5126" max="5126" width="5.7109375" style="186" customWidth="1"/>
    <col min="5127" max="5127" width="9.5703125" style="186" customWidth="1"/>
    <col min="5128" max="5128" width="14" style="186" customWidth="1"/>
    <col min="5129" max="5129" width="16.28515625" style="186" customWidth="1"/>
    <col min="5130" max="5130" width="15.85546875" style="186" customWidth="1"/>
    <col min="5131" max="5131" width="11.7109375" style="186" customWidth="1"/>
    <col min="5132" max="5132" width="8.28515625" style="186" customWidth="1"/>
    <col min="5133" max="5133" width="16.5703125" style="186" customWidth="1"/>
    <col min="5134" max="5377" width="11.42578125" style="186"/>
    <col min="5378" max="5378" width="22.7109375" style="186" customWidth="1"/>
    <col min="5379" max="5379" width="15.42578125" style="186" customWidth="1"/>
    <col min="5380" max="5380" width="7.28515625" style="186" customWidth="1"/>
    <col min="5381" max="5381" width="11.42578125" style="186"/>
    <col min="5382" max="5382" width="5.7109375" style="186" customWidth="1"/>
    <col min="5383" max="5383" width="9.5703125" style="186" customWidth="1"/>
    <col min="5384" max="5384" width="14" style="186" customWidth="1"/>
    <col min="5385" max="5385" width="16.28515625" style="186" customWidth="1"/>
    <col min="5386" max="5386" width="15.85546875" style="186" customWidth="1"/>
    <col min="5387" max="5387" width="11.7109375" style="186" customWidth="1"/>
    <col min="5388" max="5388" width="8.28515625" style="186" customWidth="1"/>
    <col min="5389" max="5389" width="16.5703125" style="186" customWidth="1"/>
    <col min="5390" max="5633" width="11.42578125" style="186"/>
    <col min="5634" max="5634" width="22.7109375" style="186" customWidth="1"/>
    <col min="5635" max="5635" width="15.42578125" style="186" customWidth="1"/>
    <col min="5636" max="5636" width="7.28515625" style="186" customWidth="1"/>
    <col min="5637" max="5637" width="11.42578125" style="186"/>
    <col min="5638" max="5638" width="5.7109375" style="186" customWidth="1"/>
    <col min="5639" max="5639" width="9.5703125" style="186" customWidth="1"/>
    <col min="5640" max="5640" width="14" style="186" customWidth="1"/>
    <col min="5641" max="5641" width="16.28515625" style="186" customWidth="1"/>
    <col min="5642" max="5642" width="15.85546875" style="186" customWidth="1"/>
    <col min="5643" max="5643" width="11.7109375" style="186" customWidth="1"/>
    <col min="5644" max="5644" width="8.28515625" style="186" customWidth="1"/>
    <col min="5645" max="5645" width="16.5703125" style="186" customWidth="1"/>
    <col min="5646" max="5889" width="11.42578125" style="186"/>
    <col min="5890" max="5890" width="22.7109375" style="186" customWidth="1"/>
    <col min="5891" max="5891" width="15.42578125" style="186" customWidth="1"/>
    <col min="5892" max="5892" width="7.28515625" style="186" customWidth="1"/>
    <col min="5893" max="5893" width="11.42578125" style="186"/>
    <col min="5894" max="5894" width="5.7109375" style="186" customWidth="1"/>
    <col min="5895" max="5895" width="9.5703125" style="186" customWidth="1"/>
    <col min="5896" max="5896" width="14" style="186" customWidth="1"/>
    <col min="5897" max="5897" width="16.28515625" style="186" customWidth="1"/>
    <col min="5898" max="5898" width="15.85546875" style="186" customWidth="1"/>
    <col min="5899" max="5899" width="11.7109375" style="186" customWidth="1"/>
    <col min="5900" max="5900" width="8.28515625" style="186" customWidth="1"/>
    <col min="5901" max="5901" width="16.5703125" style="186" customWidth="1"/>
    <col min="5902" max="6145" width="11.42578125" style="186"/>
    <col min="6146" max="6146" width="22.7109375" style="186" customWidth="1"/>
    <col min="6147" max="6147" width="15.42578125" style="186" customWidth="1"/>
    <col min="6148" max="6148" width="7.28515625" style="186" customWidth="1"/>
    <col min="6149" max="6149" width="11.42578125" style="186"/>
    <col min="6150" max="6150" width="5.7109375" style="186" customWidth="1"/>
    <col min="6151" max="6151" width="9.5703125" style="186" customWidth="1"/>
    <col min="6152" max="6152" width="14" style="186" customWidth="1"/>
    <col min="6153" max="6153" width="16.28515625" style="186" customWidth="1"/>
    <col min="6154" max="6154" width="15.85546875" style="186" customWidth="1"/>
    <col min="6155" max="6155" width="11.7109375" style="186" customWidth="1"/>
    <col min="6156" max="6156" width="8.28515625" style="186" customWidth="1"/>
    <col min="6157" max="6157" width="16.5703125" style="186" customWidth="1"/>
    <col min="6158" max="6401" width="11.42578125" style="186"/>
    <col min="6402" max="6402" width="22.7109375" style="186" customWidth="1"/>
    <col min="6403" max="6403" width="15.42578125" style="186" customWidth="1"/>
    <col min="6404" max="6404" width="7.28515625" style="186" customWidth="1"/>
    <col min="6405" max="6405" width="11.42578125" style="186"/>
    <col min="6406" max="6406" width="5.7109375" style="186" customWidth="1"/>
    <col min="6407" max="6407" width="9.5703125" style="186" customWidth="1"/>
    <col min="6408" max="6408" width="14" style="186" customWidth="1"/>
    <col min="6409" max="6409" width="16.28515625" style="186" customWidth="1"/>
    <col min="6410" max="6410" width="15.85546875" style="186" customWidth="1"/>
    <col min="6411" max="6411" width="11.7109375" style="186" customWidth="1"/>
    <col min="6412" max="6412" width="8.28515625" style="186" customWidth="1"/>
    <col min="6413" max="6413" width="16.5703125" style="186" customWidth="1"/>
    <col min="6414" max="6657" width="11.42578125" style="186"/>
    <col min="6658" max="6658" width="22.7109375" style="186" customWidth="1"/>
    <col min="6659" max="6659" width="15.42578125" style="186" customWidth="1"/>
    <col min="6660" max="6660" width="7.28515625" style="186" customWidth="1"/>
    <col min="6661" max="6661" width="11.42578125" style="186"/>
    <col min="6662" max="6662" width="5.7109375" style="186" customWidth="1"/>
    <col min="6663" max="6663" width="9.5703125" style="186" customWidth="1"/>
    <col min="6664" max="6664" width="14" style="186" customWidth="1"/>
    <col min="6665" max="6665" width="16.28515625" style="186" customWidth="1"/>
    <col min="6666" max="6666" width="15.85546875" style="186" customWidth="1"/>
    <col min="6667" max="6667" width="11.7109375" style="186" customWidth="1"/>
    <col min="6668" max="6668" width="8.28515625" style="186" customWidth="1"/>
    <col min="6669" max="6669" width="16.5703125" style="186" customWidth="1"/>
    <col min="6670" max="6913" width="11.42578125" style="186"/>
    <col min="6914" max="6914" width="22.7109375" style="186" customWidth="1"/>
    <col min="6915" max="6915" width="15.42578125" style="186" customWidth="1"/>
    <col min="6916" max="6916" width="7.28515625" style="186" customWidth="1"/>
    <col min="6917" max="6917" width="11.42578125" style="186"/>
    <col min="6918" max="6918" width="5.7109375" style="186" customWidth="1"/>
    <col min="6919" max="6919" width="9.5703125" style="186" customWidth="1"/>
    <col min="6920" max="6920" width="14" style="186" customWidth="1"/>
    <col min="6921" max="6921" width="16.28515625" style="186" customWidth="1"/>
    <col min="6922" max="6922" width="15.85546875" style="186" customWidth="1"/>
    <col min="6923" max="6923" width="11.7109375" style="186" customWidth="1"/>
    <col min="6924" max="6924" width="8.28515625" style="186" customWidth="1"/>
    <col min="6925" max="6925" width="16.5703125" style="186" customWidth="1"/>
    <col min="6926" max="7169" width="11.42578125" style="186"/>
    <col min="7170" max="7170" width="22.7109375" style="186" customWidth="1"/>
    <col min="7171" max="7171" width="15.42578125" style="186" customWidth="1"/>
    <col min="7172" max="7172" width="7.28515625" style="186" customWidth="1"/>
    <col min="7173" max="7173" width="11.42578125" style="186"/>
    <col min="7174" max="7174" width="5.7109375" style="186" customWidth="1"/>
    <col min="7175" max="7175" width="9.5703125" style="186" customWidth="1"/>
    <col min="7176" max="7176" width="14" style="186" customWidth="1"/>
    <col min="7177" max="7177" width="16.28515625" style="186" customWidth="1"/>
    <col min="7178" max="7178" width="15.85546875" style="186" customWidth="1"/>
    <col min="7179" max="7179" width="11.7109375" style="186" customWidth="1"/>
    <col min="7180" max="7180" width="8.28515625" style="186" customWidth="1"/>
    <col min="7181" max="7181" width="16.5703125" style="186" customWidth="1"/>
    <col min="7182" max="7425" width="11.42578125" style="186"/>
    <col min="7426" max="7426" width="22.7109375" style="186" customWidth="1"/>
    <col min="7427" max="7427" width="15.42578125" style="186" customWidth="1"/>
    <col min="7428" max="7428" width="7.28515625" style="186" customWidth="1"/>
    <col min="7429" max="7429" width="11.42578125" style="186"/>
    <col min="7430" max="7430" width="5.7109375" style="186" customWidth="1"/>
    <col min="7431" max="7431" width="9.5703125" style="186" customWidth="1"/>
    <col min="7432" max="7432" width="14" style="186" customWidth="1"/>
    <col min="7433" max="7433" width="16.28515625" style="186" customWidth="1"/>
    <col min="7434" max="7434" width="15.85546875" style="186" customWidth="1"/>
    <col min="7435" max="7435" width="11.7109375" style="186" customWidth="1"/>
    <col min="7436" max="7436" width="8.28515625" style="186" customWidth="1"/>
    <col min="7437" max="7437" width="16.5703125" style="186" customWidth="1"/>
    <col min="7438" max="7681" width="11.42578125" style="186"/>
    <col min="7682" max="7682" width="22.7109375" style="186" customWidth="1"/>
    <col min="7683" max="7683" width="15.42578125" style="186" customWidth="1"/>
    <col min="7684" max="7684" width="7.28515625" style="186" customWidth="1"/>
    <col min="7685" max="7685" width="11.42578125" style="186"/>
    <col min="7686" max="7686" width="5.7109375" style="186" customWidth="1"/>
    <col min="7687" max="7687" width="9.5703125" style="186" customWidth="1"/>
    <col min="7688" max="7688" width="14" style="186" customWidth="1"/>
    <col min="7689" max="7689" width="16.28515625" style="186" customWidth="1"/>
    <col min="7690" max="7690" width="15.85546875" style="186" customWidth="1"/>
    <col min="7691" max="7691" width="11.7109375" style="186" customWidth="1"/>
    <col min="7692" max="7692" width="8.28515625" style="186" customWidth="1"/>
    <col min="7693" max="7693" width="16.5703125" style="186" customWidth="1"/>
    <col min="7694" max="7937" width="11.42578125" style="186"/>
    <col min="7938" max="7938" width="22.7109375" style="186" customWidth="1"/>
    <col min="7939" max="7939" width="15.42578125" style="186" customWidth="1"/>
    <col min="7940" max="7940" width="7.28515625" style="186" customWidth="1"/>
    <col min="7941" max="7941" width="11.42578125" style="186"/>
    <col min="7942" max="7942" width="5.7109375" style="186" customWidth="1"/>
    <col min="7943" max="7943" width="9.5703125" style="186" customWidth="1"/>
    <col min="7944" max="7944" width="14" style="186" customWidth="1"/>
    <col min="7945" max="7945" width="16.28515625" style="186" customWidth="1"/>
    <col min="7946" max="7946" width="15.85546875" style="186" customWidth="1"/>
    <col min="7947" max="7947" width="11.7109375" style="186" customWidth="1"/>
    <col min="7948" max="7948" width="8.28515625" style="186" customWidth="1"/>
    <col min="7949" max="7949" width="16.5703125" style="186" customWidth="1"/>
    <col min="7950" max="8193" width="11.42578125" style="186"/>
    <col min="8194" max="8194" width="22.7109375" style="186" customWidth="1"/>
    <col min="8195" max="8195" width="15.42578125" style="186" customWidth="1"/>
    <col min="8196" max="8196" width="7.28515625" style="186" customWidth="1"/>
    <col min="8197" max="8197" width="11.42578125" style="186"/>
    <col min="8198" max="8198" width="5.7109375" style="186" customWidth="1"/>
    <col min="8199" max="8199" width="9.5703125" style="186" customWidth="1"/>
    <col min="8200" max="8200" width="14" style="186" customWidth="1"/>
    <col min="8201" max="8201" width="16.28515625" style="186" customWidth="1"/>
    <col min="8202" max="8202" width="15.85546875" style="186" customWidth="1"/>
    <col min="8203" max="8203" width="11.7109375" style="186" customWidth="1"/>
    <col min="8204" max="8204" width="8.28515625" style="186" customWidth="1"/>
    <col min="8205" max="8205" width="16.5703125" style="186" customWidth="1"/>
    <col min="8206" max="8449" width="11.42578125" style="186"/>
    <col min="8450" max="8450" width="22.7109375" style="186" customWidth="1"/>
    <col min="8451" max="8451" width="15.42578125" style="186" customWidth="1"/>
    <col min="8452" max="8452" width="7.28515625" style="186" customWidth="1"/>
    <col min="8453" max="8453" width="11.42578125" style="186"/>
    <col min="8454" max="8454" width="5.7109375" style="186" customWidth="1"/>
    <col min="8455" max="8455" width="9.5703125" style="186" customWidth="1"/>
    <col min="8456" max="8456" width="14" style="186" customWidth="1"/>
    <col min="8457" max="8457" width="16.28515625" style="186" customWidth="1"/>
    <col min="8458" max="8458" width="15.85546875" style="186" customWidth="1"/>
    <col min="8459" max="8459" width="11.7109375" style="186" customWidth="1"/>
    <col min="8460" max="8460" width="8.28515625" style="186" customWidth="1"/>
    <col min="8461" max="8461" width="16.5703125" style="186" customWidth="1"/>
    <col min="8462" max="8705" width="11.42578125" style="186"/>
    <col min="8706" max="8706" width="22.7109375" style="186" customWidth="1"/>
    <col min="8707" max="8707" width="15.42578125" style="186" customWidth="1"/>
    <col min="8708" max="8708" width="7.28515625" style="186" customWidth="1"/>
    <col min="8709" max="8709" width="11.42578125" style="186"/>
    <col min="8710" max="8710" width="5.7109375" style="186" customWidth="1"/>
    <col min="8711" max="8711" width="9.5703125" style="186" customWidth="1"/>
    <col min="8712" max="8712" width="14" style="186" customWidth="1"/>
    <col min="8713" max="8713" width="16.28515625" style="186" customWidth="1"/>
    <col min="8714" max="8714" width="15.85546875" style="186" customWidth="1"/>
    <col min="8715" max="8715" width="11.7109375" style="186" customWidth="1"/>
    <col min="8716" max="8716" width="8.28515625" style="186" customWidth="1"/>
    <col min="8717" max="8717" width="16.5703125" style="186" customWidth="1"/>
    <col min="8718" max="8961" width="11.42578125" style="186"/>
    <col min="8962" max="8962" width="22.7109375" style="186" customWidth="1"/>
    <col min="8963" max="8963" width="15.42578125" style="186" customWidth="1"/>
    <col min="8964" max="8964" width="7.28515625" style="186" customWidth="1"/>
    <col min="8965" max="8965" width="11.42578125" style="186"/>
    <col min="8966" max="8966" width="5.7109375" style="186" customWidth="1"/>
    <col min="8967" max="8967" width="9.5703125" style="186" customWidth="1"/>
    <col min="8968" max="8968" width="14" style="186" customWidth="1"/>
    <col min="8969" max="8969" width="16.28515625" style="186" customWidth="1"/>
    <col min="8970" max="8970" width="15.85546875" style="186" customWidth="1"/>
    <col min="8971" max="8971" width="11.7109375" style="186" customWidth="1"/>
    <col min="8972" max="8972" width="8.28515625" style="186" customWidth="1"/>
    <col min="8973" max="8973" width="16.5703125" style="186" customWidth="1"/>
    <col min="8974" max="9217" width="11.42578125" style="186"/>
    <col min="9218" max="9218" width="22.7109375" style="186" customWidth="1"/>
    <col min="9219" max="9219" width="15.42578125" style="186" customWidth="1"/>
    <col min="9220" max="9220" width="7.28515625" style="186" customWidth="1"/>
    <col min="9221" max="9221" width="11.42578125" style="186"/>
    <col min="9222" max="9222" width="5.7109375" style="186" customWidth="1"/>
    <col min="9223" max="9223" width="9.5703125" style="186" customWidth="1"/>
    <col min="9224" max="9224" width="14" style="186" customWidth="1"/>
    <col min="9225" max="9225" width="16.28515625" style="186" customWidth="1"/>
    <col min="9226" max="9226" width="15.85546875" style="186" customWidth="1"/>
    <col min="9227" max="9227" width="11.7109375" style="186" customWidth="1"/>
    <col min="9228" max="9228" width="8.28515625" style="186" customWidth="1"/>
    <col min="9229" max="9229" width="16.5703125" style="186" customWidth="1"/>
    <col min="9230" max="9473" width="11.42578125" style="186"/>
    <col min="9474" max="9474" width="22.7109375" style="186" customWidth="1"/>
    <col min="9475" max="9475" width="15.42578125" style="186" customWidth="1"/>
    <col min="9476" max="9476" width="7.28515625" style="186" customWidth="1"/>
    <col min="9477" max="9477" width="11.42578125" style="186"/>
    <col min="9478" max="9478" width="5.7109375" style="186" customWidth="1"/>
    <col min="9479" max="9479" width="9.5703125" style="186" customWidth="1"/>
    <col min="9480" max="9480" width="14" style="186" customWidth="1"/>
    <col min="9481" max="9481" width="16.28515625" style="186" customWidth="1"/>
    <col min="9482" max="9482" width="15.85546875" style="186" customWidth="1"/>
    <col min="9483" max="9483" width="11.7109375" style="186" customWidth="1"/>
    <col min="9484" max="9484" width="8.28515625" style="186" customWidth="1"/>
    <col min="9485" max="9485" width="16.5703125" style="186" customWidth="1"/>
    <col min="9486" max="9729" width="11.42578125" style="186"/>
    <col min="9730" max="9730" width="22.7109375" style="186" customWidth="1"/>
    <col min="9731" max="9731" width="15.42578125" style="186" customWidth="1"/>
    <col min="9732" max="9732" width="7.28515625" style="186" customWidth="1"/>
    <col min="9733" max="9733" width="11.42578125" style="186"/>
    <col min="9734" max="9734" width="5.7109375" style="186" customWidth="1"/>
    <col min="9735" max="9735" width="9.5703125" style="186" customWidth="1"/>
    <col min="9736" max="9736" width="14" style="186" customWidth="1"/>
    <col min="9737" max="9737" width="16.28515625" style="186" customWidth="1"/>
    <col min="9738" max="9738" width="15.85546875" style="186" customWidth="1"/>
    <col min="9739" max="9739" width="11.7109375" style="186" customWidth="1"/>
    <col min="9740" max="9740" width="8.28515625" style="186" customWidth="1"/>
    <col min="9741" max="9741" width="16.5703125" style="186" customWidth="1"/>
    <col min="9742" max="9985" width="11.42578125" style="186"/>
    <col min="9986" max="9986" width="22.7109375" style="186" customWidth="1"/>
    <col min="9987" max="9987" width="15.42578125" style="186" customWidth="1"/>
    <col min="9988" max="9988" width="7.28515625" style="186" customWidth="1"/>
    <col min="9989" max="9989" width="11.42578125" style="186"/>
    <col min="9990" max="9990" width="5.7109375" style="186" customWidth="1"/>
    <col min="9991" max="9991" width="9.5703125" style="186" customWidth="1"/>
    <col min="9992" max="9992" width="14" style="186" customWidth="1"/>
    <col min="9993" max="9993" width="16.28515625" style="186" customWidth="1"/>
    <col min="9994" max="9994" width="15.85546875" style="186" customWidth="1"/>
    <col min="9995" max="9995" width="11.7109375" style="186" customWidth="1"/>
    <col min="9996" max="9996" width="8.28515625" style="186" customWidth="1"/>
    <col min="9997" max="9997" width="16.5703125" style="186" customWidth="1"/>
    <col min="9998" max="10241" width="11.42578125" style="186"/>
    <col min="10242" max="10242" width="22.7109375" style="186" customWidth="1"/>
    <col min="10243" max="10243" width="15.42578125" style="186" customWidth="1"/>
    <col min="10244" max="10244" width="7.28515625" style="186" customWidth="1"/>
    <col min="10245" max="10245" width="11.42578125" style="186"/>
    <col min="10246" max="10246" width="5.7109375" style="186" customWidth="1"/>
    <col min="10247" max="10247" width="9.5703125" style="186" customWidth="1"/>
    <col min="10248" max="10248" width="14" style="186" customWidth="1"/>
    <col min="10249" max="10249" width="16.28515625" style="186" customWidth="1"/>
    <col min="10250" max="10250" width="15.85546875" style="186" customWidth="1"/>
    <col min="10251" max="10251" width="11.7109375" style="186" customWidth="1"/>
    <col min="10252" max="10252" width="8.28515625" style="186" customWidth="1"/>
    <col min="10253" max="10253" width="16.5703125" style="186" customWidth="1"/>
    <col min="10254" max="10497" width="11.42578125" style="186"/>
    <col min="10498" max="10498" width="22.7109375" style="186" customWidth="1"/>
    <col min="10499" max="10499" width="15.42578125" style="186" customWidth="1"/>
    <col min="10500" max="10500" width="7.28515625" style="186" customWidth="1"/>
    <col min="10501" max="10501" width="11.42578125" style="186"/>
    <col min="10502" max="10502" width="5.7109375" style="186" customWidth="1"/>
    <col min="10503" max="10503" width="9.5703125" style="186" customWidth="1"/>
    <col min="10504" max="10504" width="14" style="186" customWidth="1"/>
    <col min="10505" max="10505" width="16.28515625" style="186" customWidth="1"/>
    <col min="10506" max="10506" width="15.85546875" style="186" customWidth="1"/>
    <col min="10507" max="10507" width="11.7109375" style="186" customWidth="1"/>
    <col min="10508" max="10508" width="8.28515625" style="186" customWidth="1"/>
    <col min="10509" max="10509" width="16.5703125" style="186" customWidth="1"/>
    <col min="10510" max="10753" width="11.42578125" style="186"/>
    <col min="10754" max="10754" width="22.7109375" style="186" customWidth="1"/>
    <col min="10755" max="10755" width="15.42578125" style="186" customWidth="1"/>
    <col min="10756" max="10756" width="7.28515625" style="186" customWidth="1"/>
    <col min="10757" max="10757" width="11.42578125" style="186"/>
    <col min="10758" max="10758" width="5.7109375" style="186" customWidth="1"/>
    <col min="10759" max="10759" width="9.5703125" style="186" customWidth="1"/>
    <col min="10760" max="10760" width="14" style="186" customWidth="1"/>
    <col min="10761" max="10761" width="16.28515625" style="186" customWidth="1"/>
    <col min="10762" max="10762" width="15.85546875" style="186" customWidth="1"/>
    <col min="10763" max="10763" width="11.7109375" style="186" customWidth="1"/>
    <col min="10764" max="10764" width="8.28515625" style="186" customWidth="1"/>
    <col min="10765" max="10765" width="16.5703125" style="186" customWidth="1"/>
    <col min="10766" max="11009" width="11.42578125" style="186"/>
    <col min="11010" max="11010" width="22.7109375" style="186" customWidth="1"/>
    <col min="11011" max="11011" width="15.42578125" style="186" customWidth="1"/>
    <col min="11012" max="11012" width="7.28515625" style="186" customWidth="1"/>
    <col min="11013" max="11013" width="11.42578125" style="186"/>
    <col min="11014" max="11014" width="5.7109375" style="186" customWidth="1"/>
    <col min="11015" max="11015" width="9.5703125" style="186" customWidth="1"/>
    <col min="11016" max="11016" width="14" style="186" customWidth="1"/>
    <col min="11017" max="11017" width="16.28515625" style="186" customWidth="1"/>
    <col min="11018" max="11018" width="15.85546875" style="186" customWidth="1"/>
    <col min="11019" max="11019" width="11.7109375" style="186" customWidth="1"/>
    <col min="11020" max="11020" width="8.28515625" style="186" customWidth="1"/>
    <col min="11021" max="11021" width="16.5703125" style="186" customWidth="1"/>
    <col min="11022" max="11265" width="11.42578125" style="186"/>
    <col min="11266" max="11266" width="22.7109375" style="186" customWidth="1"/>
    <col min="11267" max="11267" width="15.42578125" style="186" customWidth="1"/>
    <col min="11268" max="11268" width="7.28515625" style="186" customWidth="1"/>
    <col min="11269" max="11269" width="11.42578125" style="186"/>
    <col min="11270" max="11270" width="5.7109375" style="186" customWidth="1"/>
    <col min="11271" max="11271" width="9.5703125" style="186" customWidth="1"/>
    <col min="11272" max="11272" width="14" style="186" customWidth="1"/>
    <col min="11273" max="11273" width="16.28515625" style="186" customWidth="1"/>
    <col min="11274" max="11274" width="15.85546875" style="186" customWidth="1"/>
    <col min="11275" max="11275" width="11.7109375" style="186" customWidth="1"/>
    <col min="11276" max="11276" width="8.28515625" style="186" customWidth="1"/>
    <col min="11277" max="11277" width="16.5703125" style="186" customWidth="1"/>
    <col min="11278" max="11521" width="11.42578125" style="186"/>
    <col min="11522" max="11522" width="22.7109375" style="186" customWidth="1"/>
    <col min="11523" max="11523" width="15.42578125" style="186" customWidth="1"/>
    <col min="11524" max="11524" width="7.28515625" style="186" customWidth="1"/>
    <col min="11525" max="11525" width="11.42578125" style="186"/>
    <col min="11526" max="11526" width="5.7109375" style="186" customWidth="1"/>
    <col min="11527" max="11527" width="9.5703125" style="186" customWidth="1"/>
    <col min="11528" max="11528" width="14" style="186" customWidth="1"/>
    <col min="11529" max="11529" width="16.28515625" style="186" customWidth="1"/>
    <col min="11530" max="11530" width="15.85546875" style="186" customWidth="1"/>
    <col min="11531" max="11531" width="11.7109375" style="186" customWidth="1"/>
    <col min="11532" max="11532" width="8.28515625" style="186" customWidth="1"/>
    <col min="11533" max="11533" width="16.5703125" style="186" customWidth="1"/>
    <col min="11534" max="11777" width="11.42578125" style="186"/>
    <col min="11778" max="11778" width="22.7109375" style="186" customWidth="1"/>
    <col min="11779" max="11779" width="15.42578125" style="186" customWidth="1"/>
    <col min="11780" max="11780" width="7.28515625" style="186" customWidth="1"/>
    <col min="11781" max="11781" width="11.42578125" style="186"/>
    <col min="11782" max="11782" width="5.7109375" style="186" customWidth="1"/>
    <col min="11783" max="11783" width="9.5703125" style="186" customWidth="1"/>
    <col min="11784" max="11784" width="14" style="186" customWidth="1"/>
    <col min="11785" max="11785" width="16.28515625" style="186" customWidth="1"/>
    <col min="11786" max="11786" width="15.85546875" style="186" customWidth="1"/>
    <col min="11787" max="11787" width="11.7109375" style="186" customWidth="1"/>
    <col min="11788" max="11788" width="8.28515625" style="186" customWidth="1"/>
    <col min="11789" max="11789" width="16.5703125" style="186" customWidth="1"/>
    <col min="11790" max="12033" width="11.42578125" style="186"/>
    <col min="12034" max="12034" width="22.7109375" style="186" customWidth="1"/>
    <col min="12035" max="12035" width="15.42578125" style="186" customWidth="1"/>
    <col min="12036" max="12036" width="7.28515625" style="186" customWidth="1"/>
    <col min="12037" max="12037" width="11.42578125" style="186"/>
    <col min="12038" max="12038" width="5.7109375" style="186" customWidth="1"/>
    <col min="12039" max="12039" width="9.5703125" style="186" customWidth="1"/>
    <col min="12040" max="12040" width="14" style="186" customWidth="1"/>
    <col min="12041" max="12041" width="16.28515625" style="186" customWidth="1"/>
    <col min="12042" max="12042" width="15.85546875" style="186" customWidth="1"/>
    <col min="12043" max="12043" width="11.7109375" style="186" customWidth="1"/>
    <col min="12044" max="12044" width="8.28515625" style="186" customWidth="1"/>
    <col min="12045" max="12045" width="16.5703125" style="186" customWidth="1"/>
    <col min="12046" max="12289" width="11.42578125" style="186"/>
    <col min="12290" max="12290" width="22.7109375" style="186" customWidth="1"/>
    <col min="12291" max="12291" width="15.42578125" style="186" customWidth="1"/>
    <col min="12292" max="12292" width="7.28515625" style="186" customWidth="1"/>
    <col min="12293" max="12293" width="11.42578125" style="186"/>
    <col min="12294" max="12294" width="5.7109375" style="186" customWidth="1"/>
    <col min="12295" max="12295" width="9.5703125" style="186" customWidth="1"/>
    <col min="12296" max="12296" width="14" style="186" customWidth="1"/>
    <col min="12297" max="12297" width="16.28515625" style="186" customWidth="1"/>
    <col min="12298" max="12298" width="15.85546875" style="186" customWidth="1"/>
    <col min="12299" max="12299" width="11.7109375" style="186" customWidth="1"/>
    <col min="12300" max="12300" width="8.28515625" style="186" customWidth="1"/>
    <col min="12301" max="12301" width="16.5703125" style="186" customWidth="1"/>
    <col min="12302" max="12545" width="11.42578125" style="186"/>
    <col min="12546" max="12546" width="22.7109375" style="186" customWidth="1"/>
    <col min="12547" max="12547" width="15.42578125" style="186" customWidth="1"/>
    <col min="12548" max="12548" width="7.28515625" style="186" customWidth="1"/>
    <col min="12549" max="12549" width="11.42578125" style="186"/>
    <col min="12550" max="12550" width="5.7109375" style="186" customWidth="1"/>
    <col min="12551" max="12551" width="9.5703125" style="186" customWidth="1"/>
    <col min="12552" max="12552" width="14" style="186" customWidth="1"/>
    <col min="12553" max="12553" width="16.28515625" style="186" customWidth="1"/>
    <col min="12554" max="12554" width="15.85546875" style="186" customWidth="1"/>
    <col min="12555" max="12555" width="11.7109375" style="186" customWidth="1"/>
    <col min="12556" max="12556" width="8.28515625" style="186" customWidth="1"/>
    <col min="12557" max="12557" width="16.5703125" style="186" customWidth="1"/>
    <col min="12558" max="12801" width="11.42578125" style="186"/>
    <col min="12802" max="12802" width="22.7109375" style="186" customWidth="1"/>
    <col min="12803" max="12803" width="15.42578125" style="186" customWidth="1"/>
    <col min="12804" max="12804" width="7.28515625" style="186" customWidth="1"/>
    <col min="12805" max="12805" width="11.42578125" style="186"/>
    <col min="12806" max="12806" width="5.7109375" style="186" customWidth="1"/>
    <col min="12807" max="12807" width="9.5703125" style="186" customWidth="1"/>
    <col min="12808" max="12808" width="14" style="186" customWidth="1"/>
    <col min="12809" max="12809" width="16.28515625" style="186" customWidth="1"/>
    <col min="12810" max="12810" width="15.85546875" style="186" customWidth="1"/>
    <col min="12811" max="12811" width="11.7109375" style="186" customWidth="1"/>
    <col min="12812" max="12812" width="8.28515625" style="186" customWidth="1"/>
    <col min="12813" max="12813" width="16.5703125" style="186" customWidth="1"/>
    <col min="12814" max="13057" width="11.42578125" style="186"/>
    <col min="13058" max="13058" width="22.7109375" style="186" customWidth="1"/>
    <col min="13059" max="13059" width="15.42578125" style="186" customWidth="1"/>
    <col min="13060" max="13060" width="7.28515625" style="186" customWidth="1"/>
    <col min="13061" max="13061" width="11.42578125" style="186"/>
    <col min="13062" max="13062" width="5.7109375" style="186" customWidth="1"/>
    <col min="13063" max="13063" width="9.5703125" style="186" customWidth="1"/>
    <col min="13064" max="13064" width="14" style="186" customWidth="1"/>
    <col min="13065" max="13065" width="16.28515625" style="186" customWidth="1"/>
    <col min="13066" max="13066" width="15.85546875" style="186" customWidth="1"/>
    <col min="13067" max="13067" width="11.7109375" style="186" customWidth="1"/>
    <col min="13068" max="13068" width="8.28515625" style="186" customWidth="1"/>
    <col min="13069" max="13069" width="16.5703125" style="186" customWidth="1"/>
    <col min="13070" max="13313" width="11.42578125" style="186"/>
    <col min="13314" max="13314" width="22.7109375" style="186" customWidth="1"/>
    <col min="13315" max="13315" width="15.42578125" style="186" customWidth="1"/>
    <col min="13316" max="13316" width="7.28515625" style="186" customWidth="1"/>
    <col min="13317" max="13317" width="11.42578125" style="186"/>
    <col min="13318" max="13318" width="5.7109375" style="186" customWidth="1"/>
    <col min="13319" max="13319" width="9.5703125" style="186" customWidth="1"/>
    <col min="13320" max="13320" width="14" style="186" customWidth="1"/>
    <col min="13321" max="13321" width="16.28515625" style="186" customWidth="1"/>
    <col min="13322" max="13322" width="15.85546875" style="186" customWidth="1"/>
    <col min="13323" max="13323" width="11.7109375" style="186" customWidth="1"/>
    <col min="13324" max="13324" width="8.28515625" style="186" customWidth="1"/>
    <col min="13325" max="13325" width="16.5703125" style="186" customWidth="1"/>
    <col min="13326" max="13569" width="11.42578125" style="186"/>
    <col min="13570" max="13570" width="22.7109375" style="186" customWidth="1"/>
    <col min="13571" max="13571" width="15.42578125" style="186" customWidth="1"/>
    <col min="13572" max="13572" width="7.28515625" style="186" customWidth="1"/>
    <col min="13573" max="13573" width="11.42578125" style="186"/>
    <col min="13574" max="13574" width="5.7109375" style="186" customWidth="1"/>
    <col min="13575" max="13575" width="9.5703125" style="186" customWidth="1"/>
    <col min="13576" max="13576" width="14" style="186" customWidth="1"/>
    <col min="13577" max="13577" width="16.28515625" style="186" customWidth="1"/>
    <col min="13578" max="13578" width="15.85546875" style="186" customWidth="1"/>
    <col min="13579" max="13579" width="11.7109375" style="186" customWidth="1"/>
    <col min="13580" max="13580" width="8.28515625" style="186" customWidth="1"/>
    <col min="13581" max="13581" width="16.5703125" style="186" customWidth="1"/>
    <col min="13582" max="13825" width="11.42578125" style="186"/>
    <col min="13826" max="13826" width="22.7109375" style="186" customWidth="1"/>
    <col min="13827" max="13827" width="15.42578125" style="186" customWidth="1"/>
    <col min="13828" max="13828" width="7.28515625" style="186" customWidth="1"/>
    <col min="13829" max="13829" width="11.42578125" style="186"/>
    <col min="13830" max="13830" width="5.7109375" style="186" customWidth="1"/>
    <col min="13831" max="13831" width="9.5703125" style="186" customWidth="1"/>
    <col min="13832" max="13832" width="14" style="186" customWidth="1"/>
    <col min="13833" max="13833" width="16.28515625" style="186" customWidth="1"/>
    <col min="13834" max="13834" width="15.85546875" style="186" customWidth="1"/>
    <col min="13835" max="13835" width="11.7109375" style="186" customWidth="1"/>
    <col min="13836" max="13836" width="8.28515625" style="186" customWidth="1"/>
    <col min="13837" max="13837" width="16.5703125" style="186" customWidth="1"/>
    <col min="13838" max="14081" width="11.42578125" style="186"/>
    <col min="14082" max="14082" width="22.7109375" style="186" customWidth="1"/>
    <col min="14083" max="14083" width="15.42578125" style="186" customWidth="1"/>
    <col min="14084" max="14084" width="7.28515625" style="186" customWidth="1"/>
    <col min="14085" max="14085" width="11.42578125" style="186"/>
    <col min="14086" max="14086" width="5.7109375" style="186" customWidth="1"/>
    <col min="14087" max="14087" width="9.5703125" style="186" customWidth="1"/>
    <col min="14088" max="14088" width="14" style="186" customWidth="1"/>
    <col min="14089" max="14089" width="16.28515625" style="186" customWidth="1"/>
    <col min="14090" max="14090" width="15.85546875" style="186" customWidth="1"/>
    <col min="14091" max="14091" width="11.7109375" style="186" customWidth="1"/>
    <col min="14092" max="14092" width="8.28515625" style="186" customWidth="1"/>
    <col min="14093" max="14093" width="16.5703125" style="186" customWidth="1"/>
    <col min="14094" max="14337" width="11.42578125" style="186"/>
    <col min="14338" max="14338" width="22.7109375" style="186" customWidth="1"/>
    <col min="14339" max="14339" width="15.42578125" style="186" customWidth="1"/>
    <col min="14340" max="14340" width="7.28515625" style="186" customWidth="1"/>
    <col min="14341" max="14341" width="11.42578125" style="186"/>
    <col min="14342" max="14342" width="5.7109375" style="186" customWidth="1"/>
    <col min="14343" max="14343" width="9.5703125" style="186" customWidth="1"/>
    <col min="14344" max="14344" width="14" style="186" customWidth="1"/>
    <col min="14345" max="14345" width="16.28515625" style="186" customWidth="1"/>
    <col min="14346" max="14346" width="15.85546875" style="186" customWidth="1"/>
    <col min="14347" max="14347" width="11.7109375" style="186" customWidth="1"/>
    <col min="14348" max="14348" width="8.28515625" style="186" customWidth="1"/>
    <col min="14349" max="14349" width="16.5703125" style="186" customWidth="1"/>
    <col min="14350" max="14593" width="11.42578125" style="186"/>
    <col min="14594" max="14594" width="22.7109375" style="186" customWidth="1"/>
    <col min="14595" max="14595" width="15.42578125" style="186" customWidth="1"/>
    <col min="14596" max="14596" width="7.28515625" style="186" customWidth="1"/>
    <col min="14597" max="14597" width="11.42578125" style="186"/>
    <col min="14598" max="14598" width="5.7109375" style="186" customWidth="1"/>
    <col min="14599" max="14599" width="9.5703125" style="186" customWidth="1"/>
    <col min="14600" max="14600" width="14" style="186" customWidth="1"/>
    <col min="14601" max="14601" width="16.28515625" style="186" customWidth="1"/>
    <col min="14602" max="14602" width="15.85546875" style="186" customWidth="1"/>
    <col min="14603" max="14603" width="11.7109375" style="186" customWidth="1"/>
    <col min="14604" max="14604" width="8.28515625" style="186" customWidth="1"/>
    <col min="14605" max="14605" width="16.5703125" style="186" customWidth="1"/>
    <col min="14606" max="14849" width="11.42578125" style="186"/>
    <col min="14850" max="14850" width="22.7109375" style="186" customWidth="1"/>
    <col min="14851" max="14851" width="15.42578125" style="186" customWidth="1"/>
    <col min="14852" max="14852" width="7.28515625" style="186" customWidth="1"/>
    <col min="14853" max="14853" width="11.42578125" style="186"/>
    <col min="14854" max="14854" width="5.7109375" style="186" customWidth="1"/>
    <col min="14855" max="14855" width="9.5703125" style="186" customWidth="1"/>
    <col min="14856" max="14856" width="14" style="186" customWidth="1"/>
    <col min="14857" max="14857" width="16.28515625" style="186" customWidth="1"/>
    <col min="14858" max="14858" width="15.85546875" style="186" customWidth="1"/>
    <col min="14859" max="14859" width="11.7109375" style="186" customWidth="1"/>
    <col min="14860" max="14860" width="8.28515625" style="186" customWidth="1"/>
    <col min="14861" max="14861" width="16.5703125" style="186" customWidth="1"/>
    <col min="14862" max="15105" width="11.42578125" style="186"/>
    <col min="15106" max="15106" width="22.7109375" style="186" customWidth="1"/>
    <col min="15107" max="15107" width="15.42578125" style="186" customWidth="1"/>
    <col min="15108" max="15108" width="7.28515625" style="186" customWidth="1"/>
    <col min="15109" max="15109" width="11.42578125" style="186"/>
    <col min="15110" max="15110" width="5.7109375" style="186" customWidth="1"/>
    <col min="15111" max="15111" width="9.5703125" style="186" customWidth="1"/>
    <col min="15112" max="15112" width="14" style="186" customWidth="1"/>
    <col min="15113" max="15113" width="16.28515625" style="186" customWidth="1"/>
    <col min="15114" max="15114" width="15.85546875" style="186" customWidth="1"/>
    <col min="15115" max="15115" width="11.7109375" style="186" customWidth="1"/>
    <col min="15116" max="15116" width="8.28515625" style="186" customWidth="1"/>
    <col min="15117" max="15117" width="16.5703125" style="186" customWidth="1"/>
    <col min="15118" max="15361" width="11.42578125" style="186"/>
    <col min="15362" max="15362" width="22.7109375" style="186" customWidth="1"/>
    <col min="15363" max="15363" width="15.42578125" style="186" customWidth="1"/>
    <col min="15364" max="15364" width="7.28515625" style="186" customWidth="1"/>
    <col min="15365" max="15365" width="11.42578125" style="186"/>
    <col min="15366" max="15366" width="5.7109375" style="186" customWidth="1"/>
    <col min="15367" max="15367" width="9.5703125" style="186" customWidth="1"/>
    <col min="15368" max="15368" width="14" style="186" customWidth="1"/>
    <col min="15369" max="15369" width="16.28515625" style="186" customWidth="1"/>
    <col min="15370" max="15370" width="15.85546875" style="186" customWidth="1"/>
    <col min="15371" max="15371" width="11.7109375" style="186" customWidth="1"/>
    <col min="15372" max="15372" width="8.28515625" style="186" customWidth="1"/>
    <col min="15373" max="15373" width="16.5703125" style="186" customWidth="1"/>
    <col min="15374" max="15617" width="11.42578125" style="186"/>
    <col min="15618" max="15618" width="22.7109375" style="186" customWidth="1"/>
    <col min="15619" max="15619" width="15.42578125" style="186" customWidth="1"/>
    <col min="15620" max="15620" width="7.28515625" style="186" customWidth="1"/>
    <col min="15621" max="15621" width="11.42578125" style="186"/>
    <col min="15622" max="15622" width="5.7109375" style="186" customWidth="1"/>
    <col min="15623" max="15623" width="9.5703125" style="186" customWidth="1"/>
    <col min="15624" max="15624" width="14" style="186" customWidth="1"/>
    <col min="15625" max="15625" width="16.28515625" style="186" customWidth="1"/>
    <col min="15626" max="15626" width="15.85546875" style="186" customWidth="1"/>
    <col min="15627" max="15627" width="11.7109375" style="186" customWidth="1"/>
    <col min="15628" max="15628" width="8.28515625" style="186" customWidth="1"/>
    <col min="15629" max="15629" width="16.5703125" style="186" customWidth="1"/>
    <col min="15630" max="15873" width="11.42578125" style="186"/>
    <col min="15874" max="15874" width="22.7109375" style="186" customWidth="1"/>
    <col min="15875" max="15875" width="15.42578125" style="186" customWidth="1"/>
    <col min="15876" max="15876" width="7.28515625" style="186" customWidth="1"/>
    <col min="15877" max="15877" width="11.42578125" style="186"/>
    <col min="15878" max="15878" width="5.7109375" style="186" customWidth="1"/>
    <col min="15879" max="15879" width="9.5703125" style="186" customWidth="1"/>
    <col min="15880" max="15880" width="14" style="186" customWidth="1"/>
    <col min="15881" max="15881" width="16.28515625" style="186" customWidth="1"/>
    <col min="15882" max="15882" width="15.85546875" style="186" customWidth="1"/>
    <col min="15883" max="15883" width="11.7109375" style="186" customWidth="1"/>
    <col min="15884" max="15884" width="8.28515625" style="186" customWidth="1"/>
    <col min="15885" max="15885" width="16.5703125" style="186" customWidth="1"/>
    <col min="15886" max="16129" width="11.42578125" style="186"/>
    <col min="16130" max="16130" width="22.7109375" style="186" customWidth="1"/>
    <col min="16131" max="16131" width="15.42578125" style="186" customWidth="1"/>
    <col min="16132" max="16132" width="7.28515625" style="186" customWidth="1"/>
    <col min="16133" max="16133" width="11.42578125" style="186"/>
    <col min="16134" max="16134" width="5.7109375" style="186" customWidth="1"/>
    <col min="16135" max="16135" width="9.5703125" style="186" customWidth="1"/>
    <col min="16136" max="16136" width="14" style="186" customWidth="1"/>
    <col min="16137" max="16137" width="16.28515625" style="186" customWidth="1"/>
    <col min="16138" max="16138" width="15.85546875" style="186" customWidth="1"/>
    <col min="16139" max="16139" width="11.7109375" style="186" customWidth="1"/>
    <col min="16140" max="16140" width="8.28515625" style="186" customWidth="1"/>
    <col min="16141" max="16141" width="16.5703125" style="186" customWidth="1"/>
    <col min="16142" max="16384" width="11.42578125" style="186"/>
  </cols>
  <sheetData>
    <row r="1" spans="2:13" ht="8.4499999999999993" customHeight="1">
      <c r="B1" s="1138"/>
      <c r="C1" s="1141"/>
      <c r="D1" s="1142"/>
      <c r="E1" s="1142"/>
      <c r="F1" s="1142"/>
      <c r="G1" s="1142"/>
      <c r="H1" s="1142"/>
      <c r="I1" s="1143"/>
      <c r="J1" s="1144" t="s">
        <v>85</v>
      </c>
      <c r="K1" s="1146" t="s">
        <v>86</v>
      </c>
      <c r="L1" s="1147"/>
      <c r="M1" s="1148"/>
    </row>
    <row r="2" spans="2:13">
      <c r="B2" s="1139"/>
      <c r="C2" s="1152" t="s">
        <v>4</v>
      </c>
      <c r="D2" s="1153"/>
      <c r="E2" s="1153"/>
      <c r="F2" s="1153"/>
      <c r="G2" s="1153"/>
      <c r="H2" s="1153"/>
      <c r="I2" s="1154"/>
      <c r="J2" s="1145"/>
      <c r="K2" s="1149"/>
      <c r="L2" s="1150"/>
      <c r="M2" s="1151"/>
    </row>
    <row r="3" spans="2:13">
      <c r="B3" s="1139"/>
      <c r="C3" s="1152" t="s">
        <v>87</v>
      </c>
      <c r="D3" s="1153"/>
      <c r="E3" s="1153"/>
      <c r="F3" s="1153"/>
      <c r="G3" s="1153"/>
      <c r="H3" s="1153"/>
      <c r="I3" s="1154"/>
      <c r="J3" s="1126" t="s">
        <v>88</v>
      </c>
      <c r="K3" s="1156">
        <v>1</v>
      </c>
      <c r="L3" s="1157"/>
      <c r="M3" s="1158"/>
    </row>
    <row r="4" spans="2:13">
      <c r="B4" s="1139"/>
      <c r="C4" s="1152" t="s">
        <v>89</v>
      </c>
      <c r="D4" s="1153"/>
      <c r="E4" s="1153"/>
      <c r="F4" s="1153"/>
      <c r="G4" s="1153"/>
      <c r="H4" s="1153"/>
      <c r="I4" s="1154"/>
      <c r="J4" s="1155"/>
      <c r="K4" s="1159"/>
      <c r="L4" s="1160"/>
      <c r="M4" s="1161"/>
    </row>
    <row r="5" spans="2:13">
      <c r="B5" s="1139"/>
      <c r="C5" s="1162" t="s">
        <v>38</v>
      </c>
      <c r="D5" s="1163"/>
      <c r="E5" s="1163"/>
      <c r="F5" s="1163"/>
      <c r="G5" s="1163"/>
      <c r="H5" s="1163"/>
      <c r="I5" s="1164"/>
      <c r="J5" s="1126" t="s">
        <v>90</v>
      </c>
      <c r="K5" s="1128"/>
      <c r="L5" s="1128" t="s">
        <v>91</v>
      </c>
      <c r="M5" s="1130"/>
    </row>
    <row r="6" spans="2:13" ht="7.9" customHeight="1" thickBot="1">
      <c r="B6" s="1140"/>
      <c r="C6" s="1132"/>
      <c r="D6" s="1133"/>
      <c r="E6" s="1133"/>
      <c r="F6" s="1133"/>
      <c r="G6" s="1133"/>
      <c r="H6" s="1133"/>
      <c r="I6" s="1134"/>
      <c r="J6" s="1127"/>
      <c r="K6" s="1129"/>
      <c r="L6" s="1129"/>
      <c r="M6" s="1131"/>
    </row>
    <row r="7" spans="2:13" s="191" customFormat="1" ht="9" thickBot="1">
      <c r="B7" s="187"/>
      <c r="C7" s="188"/>
      <c r="D7" s="188"/>
      <c r="E7" s="188"/>
      <c r="F7" s="188"/>
      <c r="G7" s="188"/>
      <c r="H7" s="188"/>
      <c r="I7" s="188"/>
      <c r="J7" s="188"/>
      <c r="K7" s="189"/>
      <c r="L7" s="189"/>
      <c r="M7" s="190"/>
    </row>
    <row r="8" spans="2:13" ht="16.899999999999999" customHeight="1">
      <c r="B8" s="192"/>
      <c r="C8" s="193"/>
      <c r="D8" s="193"/>
      <c r="E8" s="193"/>
      <c r="F8" s="193"/>
      <c r="G8" s="194"/>
      <c r="H8" s="193"/>
      <c r="I8" s="193"/>
      <c r="J8" s="195" t="s">
        <v>92</v>
      </c>
      <c r="K8" s="196"/>
      <c r="L8" s="196"/>
      <c r="M8" s="197"/>
    </row>
    <row r="9" spans="2:13" s="204" customFormat="1" ht="11.25">
      <c r="B9" s="198"/>
      <c r="C9" s="199"/>
      <c r="D9" s="199"/>
      <c r="E9" s="199"/>
      <c r="F9" s="199"/>
      <c r="G9" s="200"/>
      <c r="H9" s="199"/>
      <c r="I9" s="199"/>
      <c r="J9" s="201"/>
      <c r="K9" s="202" t="s">
        <v>93</v>
      </c>
      <c r="L9" s="202" t="s">
        <v>94</v>
      </c>
      <c r="M9" s="203" t="s">
        <v>95</v>
      </c>
    </row>
    <row r="10" spans="2:13" ht="21" customHeight="1">
      <c r="B10" s="1135" t="s">
        <v>96</v>
      </c>
      <c r="C10" s="1136"/>
      <c r="D10" s="1136"/>
      <c r="E10" s="1136"/>
      <c r="F10" s="205"/>
      <c r="H10" s="1137" t="s">
        <v>97</v>
      </c>
      <c r="I10" s="1137"/>
      <c r="J10" s="206"/>
      <c r="K10" s="207"/>
      <c r="L10" s="207"/>
      <c r="M10" s="208"/>
    </row>
    <row r="11" spans="2:13" ht="33" customHeight="1">
      <c r="B11" s="209" t="s">
        <v>98</v>
      </c>
      <c r="C11" s="1117" t="e">
        <f>#REF!</f>
        <v>#REF!</v>
      </c>
      <c r="D11" s="1117"/>
      <c r="E11" s="1117"/>
      <c r="F11" s="210"/>
      <c r="G11" s="211"/>
      <c r="I11" s="212" t="s">
        <v>99</v>
      </c>
      <c r="J11" s="1118" t="s">
        <v>802</v>
      </c>
      <c r="K11" s="1118"/>
      <c r="L11" s="1118"/>
      <c r="M11" s="213"/>
    </row>
    <row r="12" spans="2:13" ht="13.5" thickBot="1">
      <c r="B12" s="214"/>
      <c r="C12" s="215"/>
      <c r="D12" s="216"/>
      <c r="E12" s="216"/>
      <c r="F12" s="216"/>
      <c r="G12" s="215"/>
      <c r="H12" s="216"/>
      <c r="I12" s="215"/>
      <c r="J12" s="216"/>
      <c r="K12" s="1119"/>
      <c r="L12" s="1119"/>
      <c r="M12" s="1120"/>
    </row>
    <row r="13" spans="2:13">
      <c r="B13" s="217"/>
      <c r="C13" s="218"/>
      <c r="D13" s="218"/>
      <c r="E13" s="218"/>
      <c r="F13" s="218"/>
      <c r="G13" s="218"/>
      <c r="H13" s="218"/>
      <c r="I13" s="218"/>
      <c r="J13" s="218"/>
      <c r="K13" s="218"/>
      <c r="L13" s="218"/>
      <c r="M13" s="219"/>
    </row>
    <row r="14" spans="2:13">
      <c r="B14" s="220" t="s">
        <v>101</v>
      </c>
      <c r="C14" s="221"/>
      <c r="D14" s="222" t="s">
        <v>91</v>
      </c>
      <c r="E14" s="223"/>
      <c r="G14" s="224"/>
      <c r="H14" s="224"/>
      <c r="I14" s="224"/>
      <c r="J14" s="224"/>
      <c r="K14" s="224"/>
      <c r="L14" s="224"/>
      <c r="M14" s="225"/>
    </row>
    <row r="15" spans="2:13" ht="46.15" customHeight="1">
      <c r="B15" s="226" t="s">
        <v>803</v>
      </c>
      <c r="C15" s="1121" t="str">
        <f>OBRA!E7</f>
        <v>OBRAS DE SEÑALIZACION HORIZONTAL Y VERTICAL DE LA CARRETERA 7009 ACCESO A CÚCUTA Y VENEZUELA, SECTOR SARDINATA - EL ZULIA DEL PR0+0000 - PR57+0600, CARRETERA 7009A CONEXIONES TRONCAL CENTRAL - TRONCAL CENTRAL DEL NORTE, SECTOR CORNEJO - ZULIA DEL PR70+0000 AL PR75+0000 Y CARRETERA 55NS08 CONEXIONES TRONCAL CENTRAL - TRONCAL CENTRAL DEL NORTE, SECTOR SAN CAYETANO -CORNEJO DEL PR25+0000 AL PR33+0000, DIRECCIÓN TERRITORIAL NORTE DE SANTANDER.</v>
      </c>
      <c r="D15" s="1121"/>
      <c r="E15" s="1121"/>
      <c r="F15" s="1121"/>
      <c r="G15" s="1121"/>
      <c r="H15" s="1121"/>
      <c r="I15" s="1121"/>
      <c r="J15" s="1121"/>
      <c r="K15" s="1121"/>
      <c r="L15" s="1121"/>
      <c r="M15" s="1122"/>
    </row>
    <row r="16" spans="2:13" ht="4.1500000000000004" customHeight="1">
      <c r="B16" s="227"/>
      <c r="C16" s="228"/>
      <c r="D16" s="229"/>
      <c r="E16" s="229"/>
      <c r="F16" s="229"/>
      <c r="G16" s="229"/>
      <c r="H16" s="229"/>
      <c r="I16" s="229"/>
      <c r="J16" s="229"/>
      <c r="K16" s="229"/>
      <c r="L16" s="229"/>
      <c r="M16" s="225"/>
    </row>
    <row r="17" spans="1:13" ht="6" customHeight="1">
      <c r="B17" s="227"/>
      <c r="C17" s="230"/>
      <c r="D17" s="231"/>
      <c r="E17" s="231"/>
      <c r="F17" s="231"/>
      <c r="G17" s="231"/>
      <c r="H17" s="231"/>
      <c r="I17" s="231"/>
      <c r="J17" s="231"/>
      <c r="K17" s="231"/>
      <c r="L17" s="231"/>
      <c r="M17" s="232"/>
    </row>
    <row r="18" spans="1:13" ht="18" customHeight="1">
      <c r="B18" s="227" t="s">
        <v>103</v>
      </c>
      <c r="C18" s="233" t="e">
        <f>#REF!</f>
        <v>#REF!</v>
      </c>
      <c r="D18" s="234"/>
      <c r="E18" s="234"/>
      <c r="F18" s="234"/>
      <c r="G18" s="234"/>
      <c r="H18" s="233"/>
      <c r="I18" s="222" t="s">
        <v>104</v>
      </c>
      <c r="J18" s="1123" t="e">
        <f>#REF!</f>
        <v>#REF!</v>
      </c>
      <c r="K18" s="1123"/>
      <c r="L18" s="1123"/>
      <c r="M18" s="1124"/>
    </row>
    <row r="19" spans="1:13" ht="4.5" customHeight="1">
      <c r="B19" s="227"/>
      <c r="C19" s="230"/>
      <c r="D19" s="231"/>
      <c r="E19" s="231"/>
      <c r="F19" s="231"/>
      <c r="G19" s="231"/>
      <c r="H19" s="231"/>
      <c r="I19" s="231"/>
      <c r="J19" s="231"/>
      <c r="K19" s="231"/>
      <c r="L19" s="231"/>
      <c r="M19" s="232"/>
    </row>
    <row r="20" spans="1:13" ht="18.75" customHeight="1">
      <c r="B20" s="227" t="s">
        <v>105</v>
      </c>
      <c r="C20" s="235"/>
      <c r="D20" s="236"/>
      <c r="E20" s="236"/>
      <c r="F20" s="236"/>
      <c r="G20" s="236"/>
      <c r="H20" s="236"/>
      <c r="I20" s="236"/>
      <c r="J20" s="236"/>
      <c r="K20" s="236"/>
      <c r="L20" s="236"/>
      <c r="M20" s="237"/>
    </row>
    <row r="21" spans="1:13" ht="3.75" customHeight="1">
      <c r="B21" s="227"/>
      <c r="C21" s="230"/>
      <c r="D21" s="210"/>
      <c r="E21" s="210"/>
      <c r="F21" s="210"/>
      <c r="G21" s="210"/>
      <c r="H21" s="210"/>
      <c r="I21" s="210"/>
      <c r="J21" s="210"/>
      <c r="K21" s="210"/>
      <c r="L21" s="210"/>
      <c r="M21" s="213"/>
    </row>
    <row r="22" spans="1:13" ht="18" customHeight="1">
      <c r="B22" s="227" t="s">
        <v>106</v>
      </c>
      <c r="C22" s="235"/>
      <c r="D22" s="236"/>
      <c r="E22" s="236"/>
      <c r="F22" s="236"/>
      <c r="G22" s="236"/>
      <c r="H22" s="236"/>
      <c r="I22" s="236"/>
      <c r="J22" s="238" t="s">
        <v>107</v>
      </c>
      <c r="K22" s="239"/>
      <c r="L22" s="238" t="s">
        <v>91</v>
      </c>
      <c r="M22" s="240"/>
    </row>
    <row r="23" spans="1:13" ht="3.75" customHeight="1">
      <c r="B23" s="227"/>
      <c r="C23" s="230"/>
      <c r="D23" s="210"/>
      <c r="E23" s="210"/>
      <c r="F23" s="210"/>
      <c r="G23" s="210"/>
      <c r="H23" s="210"/>
      <c r="I23" s="210"/>
      <c r="J23" s="210"/>
      <c r="K23" s="210"/>
      <c r="L23" s="210"/>
      <c r="M23" s="213"/>
    </row>
    <row r="24" spans="1:13" ht="19.5" customHeight="1">
      <c r="B24" s="227" t="s">
        <v>108</v>
      </c>
      <c r="C24" s="230"/>
      <c r="D24" s="210"/>
      <c r="E24" s="210"/>
      <c r="F24" s="241"/>
      <c r="G24" s="233"/>
      <c r="H24" s="236"/>
      <c r="I24" s="236"/>
      <c r="K24" s="210"/>
      <c r="L24" s="210"/>
      <c r="M24" s="213"/>
    </row>
    <row r="25" spans="1:13" s="242" customFormat="1" ht="11.25">
      <c r="B25" s="243"/>
      <c r="C25" s="244"/>
      <c r="D25" s="245"/>
      <c r="E25" s="245"/>
      <c r="F25" s="1125" t="s">
        <v>93</v>
      </c>
      <c r="G25" s="1125"/>
      <c r="H25" s="245" t="s">
        <v>94</v>
      </c>
      <c r="I25" s="245" t="s">
        <v>95</v>
      </c>
      <c r="K25" s="245"/>
      <c r="L25" s="245"/>
      <c r="M25" s="246"/>
    </row>
    <row r="26" spans="1:13" ht="12.75" customHeight="1">
      <c r="B26" s="247"/>
      <c r="C26" s="224"/>
      <c r="D26" s="224"/>
      <c r="E26" s="224"/>
      <c r="F26" s="224"/>
      <c r="G26" s="224"/>
      <c r="H26" s="224"/>
      <c r="I26" s="224"/>
      <c r="J26" s="224"/>
      <c r="K26" s="224"/>
      <c r="L26" s="224"/>
      <c r="M26" s="225"/>
    </row>
    <row r="27" spans="1:13" ht="15">
      <c r="B27" s="1100" t="s">
        <v>109</v>
      </c>
      <c r="C27" s="1101"/>
      <c r="D27" s="1101"/>
      <c r="E27" s="1101"/>
      <c r="F27" s="1101"/>
      <c r="G27" s="1101"/>
      <c r="H27" s="1101"/>
      <c r="I27" s="1101"/>
      <c r="J27" s="1101"/>
      <c r="K27" s="1101"/>
      <c r="L27" s="1101"/>
      <c r="M27" s="1102"/>
    </row>
    <row r="28" spans="1:13" ht="6.6" customHeight="1" thickBot="1">
      <c r="B28" s="248"/>
      <c r="C28" s="249"/>
      <c r="D28" s="249"/>
      <c r="E28" s="249"/>
      <c r="F28" s="249"/>
      <c r="G28" s="249"/>
      <c r="H28" s="249"/>
      <c r="I28" s="249"/>
      <c r="J28" s="249"/>
      <c r="K28" s="249"/>
      <c r="L28" s="249"/>
      <c r="M28" s="250"/>
    </row>
    <row r="29" spans="1:13" ht="27.75" customHeight="1" thickBot="1">
      <c r="A29" s="230" t="s">
        <v>85</v>
      </c>
      <c r="B29" s="251" t="s">
        <v>110</v>
      </c>
      <c r="C29" s="1103" t="s">
        <v>111</v>
      </c>
      <c r="D29" s="1104"/>
      <c r="E29" s="1104"/>
      <c r="F29" s="1104"/>
      <c r="G29" s="1104"/>
      <c r="H29" s="1104"/>
      <c r="I29" s="1105"/>
      <c r="J29" s="252" t="s">
        <v>112</v>
      </c>
      <c r="K29" s="1106" t="s">
        <v>32</v>
      </c>
      <c r="L29" s="1107"/>
      <c r="M29" s="251" t="s">
        <v>10</v>
      </c>
    </row>
    <row r="30" spans="1:13" ht="34.15" customHeight="1" thickBot="1">
      <c r="B30" s="348">
        <v>900.4</v>
      </c>
      <c r="C30" s="1108" t="s">
        <v>817</v>
      </c>
      <c r="D30" s="1109"/>
      <c r="E30" s="1109"/>
      <c r="F30" s="1109"/>
      <c r="G30" s="1109"/>
      <c r="H30" s="1109"/>
      <c r="I30" s="1110"/>
      <c r="J30" s="253"/>
      <c r="K30" s="1111" t="s">
        <v>801</v>
      </c>
      <c r="L30" s="1112"/>
      <c r="M30" s="254"/>
    </row>
    <row r="31" spans="1:13">
      <c r="B31" s="347"/>
      <c r="C31" s="249"/>
      <c r="D31" s="249"/>
      <c r="E31" s="249"/>
      <c r="F31" s="249"/>
      <c r="G31" s="249"/>
      <c r="H31" s="249"/>
      <c r="I31" s="249"/>
      <c r="J31" s="249"/>
      <c r="K31" s="249"/>
      <c r="L31" s="249"/>
      <c r="M31" s="250"/>
    </row>
    <row r="32" spans="1:13">
      <c r="B32" s="255" t="s">
        <v>43</v>
      </c>
      <c r="C32" s="256"/>
      <c r="D32" s="256"/>
      <c r="E32" s="256"/>
      <c r="F32" s="346"/>
      <c r="G32" s="256"/>
      <c r="H32" s="256"/>
      <c r="I32" s="256"/>
      <c r="J32" s="256"/>
      <c r="K32" s="256"/>
      <c r="L32" s="256"/>
      <c r="M32" s="257"/>
    </row>
    <row r="33" spans="2:13" ht="3.75" customHeight="1" thickBot="1">
      <c r="B33" s="258"/>
      <c r="C33" s="249"/>
      <c r="D33" s="249"/>
      <c r="E33" s="249"/>
      <c r="F33" s="249"/>
      <c r="G33" s="249"/>
      <c r="H33" s="259"/>
      <c r="I33" s="259"/>
      <c r="J33" s="249"/>
      <c r="K33" s="249"/>
      <c r="L33" s="249"/>
      <c r="M33" s="250"/>
    </row>
    <row r="34" spans="2:13" s="260" customFormat="1" ht="12">
      <c r="B34" s="1048" t="s">
        <v>111</v>
      </c>
      <c r="C34" s="1049"/>
      <c r="D34" s="1049"/>
      <c r="E34" s="1049"/>
      <c r="F34" s="1049"/>
      <c r="G34" s="1113"/>
      <c r="H34" s="1114" t="s">
        <v>113</v>
      </c>
      <c r="I34" s="1115"/>
      <c r="J34" s="261" t="s">
        <v>114</v>
      </c>
      <c r="K34" s="1116" t="s">
        <v>115</v>
      </c>
      <c r="L34" s="1113"/>
      <c r="M34" s="262" t="s">
        <v>116</v>
      </c>
    </row>
    <row r="35" spans="2:13" s="260" customFormat="1" ht="15.6" customHeight="1">
      <c r="B35" s="1085" t="s">
        <v>145</v>
      </c>
      <c r="C35" s="1086"/>
      <c r="D35" s="1086"/>
      <c r="E35" s="1086"/>
      <c r="F35" s="1086"/>
      <c r="G35" s="1087"/>
      <c r="H35" s="1088"/>
      <c r="I35" s="1089"/>
      <c r="J35" s="179">
        <v>85000</v>
      </c>
      <c r="K35" s="1095">
        <v>66</v>
      </c>
      <c r="L35" s="1096"/>
      <c r="M35" s="263">
        <f t="shared" ref="M35:M42" si="0">IFERROR(J35/K35,"")</f>
        <v>1287.878787878788</v>
      </c>
    </row>
    <row r="36" spans="2:13" s="260" customFormat="1" ht="15.6" customHeight="1">
      <c r="B36" s="1097" t="s">
        <v>808</v>
      </c>
      <c r="C36" s="1098"/>
      <c r="D36" s="1098"/>
      <c r="E36" s="1098"/>
      <c r="F36" s="1098"/>
      <c r="G36" s="1099"/>
      <c r="H36" s="264"/>
      <c r="I36" s="265"/>
      <c r="J36" s="179" t="s">
        <v>808</v>
      </c>
      <c r="K36" s="1095"/>
      <c r="L36" s="1096"/>
      <c r="M36" s="263" t="str">
        <f t="shared" si="0"/>
        <v/>
      </c>
    </row>
    <row r="37" spans="2:13" s="260" customFormat="1" ht="15.6" customHeight="1">
      <c r="B37" s="1085" t="s">
        <v>808</v>
      </c>
      <c r="C37" s="1086"/>
      <c r="D37" s="1086"/>
      <c r="E37" s="1086"/>
      <c r="F37" s="1086"/>
      <c r="G37" s="1087"/>
      <c r="H37" s="1088"/>
      <c r="I37" s="1089"/>
      <c r="J37" s="179" t="s">
        <v>808</v>
      </c>
      <c r="K37" s="1095"/>
      <c r="L37" s="1096"/>
      <c r="M37" s="263" t="str">
        <f t="shared" si="0"/>
        <v/>
      </c>
    </row>
    <row r="38" spans="2:13" s="260" customFormat="1" ht="15.6" customHeight="1">
      <c r="B38" s="1085" t="s">
        <v>808</v>
      </c>
      <c r="C38" s="1086"/>
      <c r="D38" s="1086"/>
      <c r="E38" s="1086"/>
      <c r="F38" s="1086"/>
      <c r="G38" s="1087"/>
      <c r="H38" s="1088"/>
      <c r="I38" s="1089"/>
      <c r="J38" s="179" t="s">
        <v>808</v>
      </c>
      <c r="K38" s="1095"/>
      <c r="L38" s="1096"/>
      <c r="M38" s="266" t="str">
        <f t="shared" si="0"/>
        <v/>
      </c>
    </row>
    <row r="39" spans="2:13" s="260" customFormat="1" ht="15.6" customHeight="1">
      <c r="B39" s="1085" t="s">
        <v>808</v>
      </c>
      <c r="C39" s="1086"/>
      <c r="D39" s="1086"/>
      <c r="E39" s="1086"/>
      <c r="F39" s="1086"/>
      <c r="G39" s="1087"/>
      <c r="H39" s="1088"/>
      <c r="I39" s="1089"/>
      <c r="J39" s="179" t="s">
        <v>808</v>
      </c>
      <c r="K39" s="1095"/>
      <c r="L39" s="1096"/>
      <c r="M39" s="266" t="str">
        <f t="shared" si="0"/>
        <v/>
      </c>
    </row>
    <row r="40" spans="2:13" s="260" customFormat="1" ht="15.6" customHeight="1">
      <c r="B40" s="1085" t="s">
        <v>808</v>
      </c>
      <c r="C40" s="1086"/>
      <c r="D40" s="1086"/>
      <c r="E40" s="1086"/>
      <c r="F40" s="1086"/>
      <c r="G40" s="1087"/>
      <c r="H40" s="1088"/>
      <c r="I40" s="1089"/>
      <c r="J40" s="179" t="s">
        <v>808</v>
      </c>
      <c r="K40" s="1095"/>
      <c r="L40" s="1096"/>
      <c r="M40" s="266" t="str">
        <f t="shared" si="0"/>
        <v/>
      </c>
    </row>
    <row r="41" spans="2:13" s="260" customFormat="1" ht="17.45" customHeight="1">
      <c r="B41" s="1085" t="s">
        <v>808</v>
      </c>
      <c r="C41" s="1086"/>
      <c r="D41" s="1086"/>
      <c r="E41" s="1086"/>
      <c r="F41" s="1086"/>
      <c r="G41" s="1087"/>
      <c r="H41" s="1088"/>
      <c r="I41" s="1089"/>
      <c r="J41" s="179" t="s">
        <v>808</v>
      </c>
      <c r="K41" s="1046"/>
      <c r="L41" s="1047"/>
      <c r="M41" s="266" t="str">
        <f t="shared" si="0"/>
        <v/>
      </c>
    </row>
    <row r="42" spans="2:13" s="260" customFormat="1" ht="12.75" customHeight="1">
      <c r="B42" s="1085" t="s">
        <v>808</v>
      </c>
      <c r="C42" s="1086"/>
      <c r="D42" s="1086"/>
      <c r="E42" s="1086"/>
      <c r="F42" s="1086"/>
      <c r="G42" s="1087"/>
      <c r="H42" s="1088"/>
      <c r="I42" s="1089"/>
      <c r="J42" s="179" t="s">
        <v>808</v>
      </c>
      <c r="K42" s="1046"/>
      <c r="L42" s="1047"/>
      <c r="M42" s="266" t="str">
        <f t="shared" si="0"/>
        <v/>
      </c>
    </row>
    <row r="43" spans="2:13" s="260" customFormat="1" ht="15" customHeight="1" thickBot="1">
      <c r="B43" s="1090" t="s">
        <v>804</v>
      </c>
      <c r="C43" s="1091"/>
      <c r="D43" s="1091"/>
      <c r="E43" s="1091"/>
      <c r="F43" s="1091"/>
      <c r="G43" s="1092"/>
      <c r="H43" s="267"/>
      <c r="I43" s="267"/>
      <c r="J43" s="268"/>
      <c r="K43" s="1093">
        <v>0.02</v>
      </c>
      <c r="L43" s="1094"/>
      <c r="M43" s="269">
        <f>K43*M74</f>
        <v>0</v>
      </c>
    </row>
    <row r="44" spans="2:13" s="260" customFormat="1" ht="15.6" customHeight="1" thickBot="1">
      <c r="B44" s="1040" t="s">
        <v>117</v>
      </c>
      <c r="C44" s="1041"/>
      <c r="D44" s="1041"/>
      <c r="E44" s="1041"/>
      <c r="F44" s="1041"/>
      <c r="G44" s="1041"/>
      <c r="H44" s="1041"/>
      <c r="I44" s="1041"/>
      <c r="J44" s="1041"/>
      <c r="K44" s="1068"/>
      <c r="L44" s="1069"/>
      <c r="M44" s="270">
        <f>SUM(M35:M43)</f>
        <v>1287.878787878788</v>
      </c>
    </row>
    <row r="45" spans="2:13" s="260" customFormat="1" ht="12">
      <c r="B45" s="271"/>
      <c r="C45" s="272"/>
      <c r="D45" s="272"/>
      <c r="E45" s="272"/>
      <c r="F45" s="272"/>
      <c r="G45" s="272"/>
      <c r="H45" s="272"/>
      <c r="I45" s="272"/>
      <c r="J45" s="272"/>
      <c r="K45" s="272"/>
      <c r="L45" s="272"/>
      <c r="M45" s="273"/>
    </row>
    <row r="46" spans="2:13">
      <c r="B46" s="274" t="s">
        <v>118</v>
      </c>
      <c r="C46" s="275"/>
      <c r="D46" s="275"/>
      <c r="E46" s="275"/>
      <c r="F46" s="275"/>
      <c r="G46" s="275"/>
      <c r="H46" s="275"/>
      <c r="I46" s="275"/>
      <c r="J46" s="275"/>
      <c r="K46" s="275"/>
      <c r="L46" s="275"/>
      <c r="M46" s="276"/>
    </row>
    <row r="47" spans="2:13" s="260" customFormat="1" ht="3.75" customHeight="1" thickBot="1">
      <c r="B47" s="277"/>
      <c r="C47" s="278"/>
      <c r="D47" s="278"/>
      <c r="E47" s="278"/>
      <c r="F47" s="278"/>
      <c r="G47" s="278"/>
      <c r="H47" s="278"/>
      <c r="I47" s="272"/>
      <c r="J47" s="272"/>
      <c r="K47" s="272"/>
      <c r="L47" s="272"/>
      <c r="M47" s="273"/>
    </row>
    <row r="48" spans="2:13" s="260" customFormat="1" ht="19.899999999999999" customHeight="1">
      <c r="B48" s="1052" t="s">
        <v>111</v>
      </c>
      <c r="C48" s="1083"/>
      <c r="D48" s="1083"/>
      <c r="E48" s="1083"/>
      <c r="F48" s="1083"/>
      <c r="G48" s="1083"/>
      <c r="H48" s="1084"/>
      <c r="I48" s="279" t="s">
        <v>32</v>
      </c>
      <c r="J48" s="280" t="s">
        <v>10</v>
      </c>
      <c r="K48" s="1077" t="s">
        <v>119</v>
      </c>
      <c r="L48" s="1054"/>
      <c r="M48" s="281" t="s">
        <v>116</v>
      </c>
    </row>
    <row r="49" spans="2:13" s="260" customFormat="1" ht="19.899999999999999" customHeight="1">
      <c r="B49" s="1078" t="s">
        <v>808</v>
      </c>
      <c r="C49" s="1079"/>
      <c r="D49" s="1079"/>
      <c r="E49" s="1079"/>
      <c r="F49" s="1079"/>
      <c r="G49" s="1079"/>
      <c r="H49" s="1080"/>
      <c r="I49" s="282" t="s">
        <v>808</v>
      </c>
      <c r="J49" s="283">
        <v>1</v>
      </c>
      <c r="K49" s="1081" t="s">
        <v>808</v>
      </c>
      <c r="L49" s="1082"/>
      <c r="M49" s="285" t="str">
        <f t="shared" ref="M49:M54" si="1">IFERROR(J49*K49,"")</f>
        <v/>
      </c>
    </row>
    <row r="50" spans="2:13" s="260" customFormat="1" ht="19.899999999999999" customHeight="1">
      <c r="B50" s="1078" t="s">
        <v>808</v>
      </c>
      <c r="C50" s="1079"/>
      <c r="D50" s="1079"/>
      <c r="E50" s="1079"/>
      <c r="F50" s="1079"/>
      <c r="G50" s="1079"/>
      <c r="H50" s="1080"/>
      <c r="I50" s="282" t="s">
        <v>808</v>
      </c>
      <c r="J50" s="284"/>
      <c r="K50" s="1081" t="s">
        <v>808</v>
      </c>
      <c r="L50" s="1082"/>
      <c r="M50" s="285" t="str">
        <f t="shared" si="1"/>
        <v/>
      </c>
    </row>
    <row r="51" spans="2:13" s="260" customFormat="1" ht="19.899999999999999" customHeight="1">
      <c r="B51" s="1078" t="s">
        <v>808</v>
      </c>
      <c r="C51" s="1079"/>
      <c r="D51" s="1079"/>
      <c r="E51" s="1079"/>
      <c r="F51" s="1079"/>
      <c r="G51" s="1079"/>
      <c r="H51" s="1080"/>
      <c r="I51" s="282" t="s">
        <v>808</v>
      </c>
      <c r="J51" s="284"/>
      <c r="K51" s="1081" t="s">
        <v>808</v>
      </c>
      <c r="L51" s="1082"/>
      <c r="M51" s="285" t="str">
        <f t="shared" si="1"/>
        <v/>
      </c>
    </row>
    <row r="52" spans="2:13" s="260" customFormat="1" ht="17.45" customHeight="1">
      <c r="B52" s="1078" t="s">
        <v>808</v>
      </c>
      <c r="C52" s="1079"/>
      <c r="D52" s="1079"/>
      <c r="E52" s="1079"/>
      <c r="F52" s="1079"/>
      <c r="G52" s="1079"/>
      <c r="H52" s="1080"/>
      <c r="I52" s="282" t="s">
        <v>808</v>
      </c>
      <c r="J52" s="284"/>
      <c r="K52" s="1081" t="s">
        <v>808</v>
      </c>
      <c r="L52" s="1082"/>
      <c r="M52" s="285" t="str">
        <f t="shared" si="1"/>
        <v/>
      </c>
    </row>
    <row r="53" spans="2:13" s="260" customFormat="1" ht="17.45" customHeight="1">
      <c r="B53" s="345" t="s">
        <v>808</v>
      </c>
      <c r="C53" s="344"/>
      <c r="D53" s="344"/>
      <c r="E53" s="344"/>
      <c r="F53" s="344"/>
      <c r="G53" s="344"/>
      <c r="H53" s="343"/>
      <c r="I53" s="282" t="s">
        <v>808</v>
      </c>
      <c r="J53" s="284"/>
      <c r="K53" s="1081" t="s">
        <v>808</v>
      </c>
      <c r="L53" s="1082"/>
      <c r="M53" s="285" t="str">
        <f t="shared" si="1"/>
        <v/>
      </c>
    </row>
    <row r="54" spans="2:13" s="260" customFormat="1" ht="18" customHeight="1">
      <c r="B54" s="345" t="s">
        <v>808</v>
      </c>
      <c r="C54" s="344"/>
      <c r="D54" s="344"/>
      <c r="E54" s="344"/>
      <c r="F54" s="344"/>
      <c r="G54" s="344"/>
      <c r="H54" s="343"/>
      <c r="I54" s="282" t="s">
        <v>808</v>
      </c>
      <c r="J54" s="284"/>
      <c r="K54" s="1081" t="s">
        <v>808</v>
      </c>
      <c r="L54" s="1082"/>
      <c r="M54" s="285" t="str">
        <f t="shared" si="1"/>
        <v/>
      </c>
    </row>
    <row r="55" spans="2:13" s="260" customFormat="1" ht="18" customHeight="1">
      <c r="B55" s="345" t="s">
        <v>808</v>
      </c>
      <c r="C55" s="344"/>
      <c r="D55" s="344"/>
      <c r="E55" s="344"/>
      <c r="F55" s="344"/>
      <c r="G55" s="344"/>
      <c r="H55" s="343"/>
      <c r="I55" s="282" t="s">
        <v>808</v>
      </c>
      <c r="J55" s="284"/>
      <c r="K55" s="1070"/>
      <c r="L55" s="1071"/>
      <c r="M55" s="285"/>
    </row>
    <row r="56" spans="2:13" s="260" customFormat="1" ht="18" customHeight="1">
      <c r="B56" s="345" t="s">
        <v>808</v>
      </c>
      <c r="C56" s="344"/>
      <c r="D56" s="344"/>
      <c r="E56" s="344"/>
      <c r="F56" s="344"/>
      <c r="G56" s="344"/>
      <c r="H56" s="343"/>
      <c r="I56" s="282" t="s">
        <v>808</v>
      </c>
      <c r="J56" s="284"/>
      <c r="K56" s="1070" t="s">
        <v>808</v>
      </c>
      <c r="L56" s="1071"/>
      <c r="M56" s="285" t="str">
        <f>IFERROR(J56*K56,"")</f>
        <v/>
      </c>
    </row>
    <row r="57" spans="2:13" s="260" customFormat="1" ht="15.75" customHeight="1" thickBot="1">
      <c r="B57" s="1072" t="s">
        <v>808</v>
      </c>
      <c r="C57" s="1073"/>
      <c r="D57" s="1073"/>
      <c r="E57" s="1073"/>
      <c r="F57" s="1073"/>
      <c r="G57" s="1073"/>
      <c r="H57" s="1074"/>
      <c r="I57" s="286"/>
      <c r="J57" s="287"/>
      <c r="K57" s="1075"/>
      <c r="L57" s="1076"/>
      <c r="M57" s="288"/>
    </row>
    <row r="58" spans="2:13" s="260" customFormat="1" ht="15.6" customHeight="1" thickBot="1">
      <c r="B58" s="1040" t="s">
        <v>117</v>
      </c>
      <c r="C58" s="1041"/>
      <c r="D58" s="1041"/>
      <c r="E58" s="1041"/>
      <c r="F58" s="1041"/>
      <c r="G58" s="1041"/>
      <c r="H58" s="1041"/>
      <c r="I58" s="1041"/>
      <c r="J58" s="1041"/>
      <c r="K58" s="1041"/>
      <c r="L58" s="1042"/>
      <c r="M58" s="270">
        <f>SUM(M49:M57)</f>
        <v>0</v>
      </c>
    </row>
    <row r="59" spans="2:13" s="260" customFormat="1" ht="12">
      <c r="B59" s="289"/>
      <c r="C59" s="272"/>
      <c r="D59" s="272"/>
      <c r="E59" s="272"/>
      <c r="F59" s="272"/>
      <c r="G59" s="272"/>
      <c r="H59" s="272"/>
      <c r="I59" s="272"/>
      <c r="J59" s="272"/>
      <c r="K59" s="272"/>
      <c r="L59" s="272"/>
      <c r="M59" s="273"/>
    </row>
    <row r="60" spans="2:13" s="260" customFormat="1">
      <c r="B60" s="274" t="s">
        <v>55</v>
      </c>
      <c r="C60" s="290"/>
      <c r="D60" s="290"/>
      <c r="E60" s="290"/>
      <c r="F60" s="290"/>
      <c r="G60" s="290"/>
      <c r="H60" s="290"/>
      <c r="I60" s="290"/>
      <c r="J60" s="290"/>
      <c r="K60" s="290"/>
      <c r="L60" s="290"/>
      <c r="M60" s="291"/>
    </row>
    <row r="61" spans="2:13" s="260" customFormat="1" ht="3.75" customHeight="1" thickBot="1">
      <c r="B61" s="289"/>
      <c r="C61" s="272"/>
      <c r="D61" s="272"/>
      <c r="E61" s="272"/>
      <c r="F61" s="272"/>
      <c r="G61" s="272"/>
      <c r="H61" s="272"/>
      <c r="I61" s="272"/>
      <c r="J61" s="272"/>
      <c r="K61" s="272"/>
      <c r="L61" s="272"/>
      <c r="M61" s="273"/>
    </row>
    <row r="62" spans="2:13" s="260" customFormat="1" ht="36" customHeight="1">
      <c r="B62" s="1052" t="s">
        <v>120</v>
      </c>
      <c r="C62" s="1053"/>
      <c r="D62" s="1053"/>
      <c r="E62" s="1053"/>
      <c r="F62" s="1054"/>
      <c r="G62" s="292" t="s">
        <v>32</v>
      </c>
      <c r="H62" s="293" t="s">
        <v>121</v>
      </c>
      <c r="I62" s="294" t="s">
        <v>122</v>
      </c>
      <c r="J62" s="293" t="s">
        <v>805</v>
      </c>
      <c r="K62" s="1077" t="s">
        <v>123</v>
      </c>
      <c r="L62" s="1054"/>
      <c r="M62" s="281" t="s">
        <v>116</v>
      </c>
    </row>
    <row r="63" spans="2:13" s="260" customFormat="1" ht="16.149999999999999" customHeight="1">
      <c r="B63" s="1057" t="s">
        <v>808</v>
      </c>
      <c r="C63" s="1058"/>
      <c r="D63" s="1058"/>
      <c r="E63" s="1058"/>
      <c r="F63" s="1059"/>
      <c r="G63" s="180" t="s">
        <v>808</v>
      </c>
      <c r="H63" s="342"/>
      <c r="I63" s="295"/>
      <c r="J63" s="342"/>
      <c r="K63" s="1063" t="s">
        <v>808</v>
      </c>
      <c r="L63" s="1064"/>
      <c r="M63" s="263" t="str">
        <f>IFERROR(J63*K63,"")</f>
        <v/>
      </c>
    </row>
    <row r="64" spans="2:13" s="260" customFormat="1" ht="16.149999999999999" customHeight="1">
      <c r="B64" s="1057" t="s">
        <v>808</v>
      </c>
      <c r="C64" s="1058"/>
      <c r="D64" s="1058"/>
      <c r="E64" s="1058"/>
      <c r="F64" s="1059"/>
      <c r="G64" s="180" t="s">
        <v>808</v>
      </c>
      <c r="H64" s="342"/>
      <c r="I64" s="295"/>
      <c r="J64" s="342"/>
      <c r="K64" s="1063" t="s">
        <v>808</v>
      </c>
      <c r="L64" s="1064"/>
      <c r="M64" s="263" t="str">
        <f>IFERROR(J64*K64,"")</f>
        <v/>
      </c>
    </row>
    <row r="65" spans="1:13" s="260" customFormat="1" ht="16.149999999999999" customHeight="1" thickBot="1">
      <c r="B65" s="341"/>
      <c r="C65" s="267"/>
      <c r="D65" s="267"/>
      <c r="E65" s="267"/>
      <c r="F65" s="267"/>
      <c r="G65" s="340"/>
      <c r="H65" s="340"/>
      <c r="I65" s="267"/>
      <c r="J65" s="340"/>
      <c r="K65" s="1065"/>
      <c r="L65" s="1066"/>
      <c r="M65" s="339"/>
    </row>
    <row r="66" spans="1:13" s="260" customFormat="1" ht="16.899999999999999" customHeight="1" thickBot="1">
      <c r="B66" s="1067" t="s">
        <v>117</v>
      </c>
      <c r="C66" s="1068"/>
      <c r="D66" s="1068"/>
      <c r="E66" s="1068"/>
      <c r="F66" s="1068"/>
      <c r="G66" s="1068"/>
      <c r="H66" s="1068"/>
      <c r="I66" s="1068"/>
      <c r="J66" s="1068"/>
      <c r="K66" s="1068"/>
      <c r="L66" s="1069"/>
      <c r="M66" s="338">
        <f>SUM(M63:M65)</f>
        <v>0</v>
      </c>
    </row>
    <row r="67" spans="1:13" s="260" customFormat="1" ht="12">
      <c r="B67" s="289"/>
      <c r="C67" s="272"/>
      <c r="D67" s="272"/>
      <c r="E67" s="272"/>
      <c r="F67" s="272"/>
      <c r="G67" s="272"/>
      <c r="H67" s="272"/>
      <c r="I67" s="272"/>
      <c r="J67" s="272"/>
      <c r="K67" s="272"/>
      <c r="L67" s="272"/>
      <c r="M67" s="273"/>
    </row>
    <row r="68" spans="1:13">
      <c r="A68" s="260"/>
      <c r="B68" s="274" t="s">
        <v>62</v>
      </c>
      <c r="C68" s="275"/>
      <c r="D68" s="275"/>
      <c r="E68" s="275"/>
      <c r="F68" s="275"/>
      <c r="G68" s="275"/>
      <c r="H68" s="275"/>
      <c r="I68" s="275"/>
      <c r="J68" s="275"/>
      <c r="K68" s="275"/>
      <c r="L68" s="275"/>
      <c r="M68" s="276"/>
    </row>
    <row r="69" spans="1:13" s="260" customFormat="1" ht="3.6" customHeight="1" thickBot="1">
      <c r="B69" s="289"/>
      <c r="C69" s="272"/>
      <c r="D69" s="272"/>
      <c r="E69" s="272"/>
      <c r="F69" s="272"/>
      <c r="G69" s="272"/>
      <c r="H69" s="272"/>
      <c r="I69" s="272"/>
      <c r="J69" s="272"/>
      <c r="K69" s="272"/>
      <c r="L69" s="272"/>
      <c r="M69" s="273"/>
    </row>
    <row r="70" spans="1:13" s="260" customFormat="1" ht="19.149999999999999" customHeight="1">
      <c r="B70" s="1052" t="s">
        <v>111</v>
      </c>
      <c r="C70" s="1053"/>
      <c r="D70" s="1053"/>
      <c r="E70" s="1053"/>
      <c r="F70" s="1053"/>
      <c r="G70" s="1054"/>
      <c r="H70" s="280" t="s">
        <v>124</v>
      </c>
      <c r="I70" s="294" t="s">
        <v>125</v>
      </c>
      <c r="J70" s="293" t="s">
        <v>126</v>
      </c>
      <c r="K70" s="1055" t="s">
        <v>115</v>
      </c>
      <c r="L70" s="1056"/>
      <c r="M70" s="296" t="s">
        <v>116</v>
      </c>
    </row>
    <row r="71" spans="1:13" s="260" customFormat="1" ht="12">
      <c r="B71" s="1057" t="s">
        <v>808</v>
      </c>
      <c r="C71" s="1058"/>
      <c r="D71" s="1058"/>
      <c r="E71" s="1058"/>
      <c r="F71" s="1058"/>
      <c r="G71" s="1059"/>
      <c r="H71" s="297" t="str">
        <f>IFERROR(J71/I71,"")</f>
        <v/>
      </c>
      <c r="I71" s="298"/>
      <c r="J71" s="297" t="s">
        <v>808</v>
      </c>
      <c r="K71" s="1046"/>
      <c r="L71" s="1047"/>
      <c r="M71" s="263" t="str">
        <f>IFERROR(J71/K71,"")</f>
        <v/>
      </c>
    </row>
    <row r="72" spans="1:13" s="260" customFormat="1" ht="15" customHeight="1">
      <c r="B72" s="1060" t="s">
        <v>808</v>
      </c>
      <c r="C72" s="1061"/>
      <c r="D72" s="1061"/>
      <c r="E72" s="1061"/>
      <c r="F72" s="1061"/>
      <c r="G72" s="1062"/>
      <c r="H72" s="337" t="str">
        <f>IFERROR(J72/I72,"")</f>
        <v/>
      </c>
      <c r="I72" s="298"/>
      <c r="J72" s="297" t="s">
        <v>808</v>
      </c>
      <c r="K72" s="1046"/>
      <c r="L72" s="1047"/>
      <c r="M72" s="336" t="str">
        <f>IFERROR(J72/K72,"")</f>
        <v/>
      </c>
    </row>
    <row r="73" spans="1:13" s="260" customFormat="1" ht="15" customHeight="1" thickBot="1">
      <c r="B73" s="1043" t="s">
        <v>808</v>
      </c>
      <c r="C73" s="1044"/>
      <c r="D73" s="1044"/>
      <c r="E73" s="1044"/>
      <c r="F73" s="1044"/>
      <c r="G73" s="1045"/>
      <c r="H73" s="335" t="str">
        <f>IFERROR(J73/I73,"")</f>
        <v/>
      </c>
      <c r="I73" s="298"/>
      <c r="J73" s="335" t="s">
        <v>808</v>
      </c>
      <c r="K73" s="1046"/>
      <c r="L73" s="1047"/>
      <c r="M73" s="334" t="str">
        <f>IFERROR(J73/K73,"")</f>
        <v/>
      </c>
    </row>
    <row r="74" spans="1:13" s="260" customFormat="1" ht="16.899999999999999" customHeight="1" thickBot="1">
      <c r="B74" s="1040" t="s">
        <v>117</v>
      </c>
      <c r="C74" s="1041"/>
      <c r="D74" s="1041"/>
      <c r="E74" s="1041"/>
      <c r="F74" s="1041"/>
      <c r="G74" s="1041"/>
      <c r="H74" s="1041"/>
      <c r="I74" s="1041"/>
      <c r="J74" s="1041"/>
      <c r="K74" s="1041"/>
      <c r="L74" s="1042"/>
      <c r="M74" s="270">
        <f>SUM(M71:M73)</f>
        <v>0</v>
      </c>
    </row>
    <row r="75" spans="1:13" s="260" customFormat="1" ht="9.6" customHeight="1" thickBot="1">
      <c r="A75" s="186"/>
      <c r="B75" s="289"/>
      <c r="C75" s="272"/>
      <c r="D75" s="272"/>
      <c r="E75" s="272"/>
      <c r="F75" s="272"/>
      <c r="G75" s="272"/>
      <c r="H75" s="272"/>
      <c r="I75" s="272"/>
      <c r="J75" s="272"/>
      <c r="K75" s="272"/>
      <c r="L75" s="272"/>
      <c r="M75" s="273"/>
    </row>
    <row r="76" spans="1:13" s="260" customFormat="1" ht="16.149999999999999" customHeight="1" thickBot="1">
      <c r="B76" s="1040" t="s">
        <v>127</v>
      </c>
      <c r="C76" s="1041"/>
      <c r="D76" s="1041"/>
      <c r="E76" s="1041"/>
      <c r="F76" s="1041"/>
      <c r="G76" s="1041"/>
      <c r="H76" s="1041"/>
      <c r="I76" s="1041"/>
      <c r="J76" s="1041"/>
      <c r="K76" s="1041"/>
      <c r="L76" s="1042"/>
      <c r="M76" s="270">
        <f>M44+M58+M66+M74</f>
        <v>1287.878787878788</v>
      </c>
    </row>
    <row r="77" spans="1:13" s="260" customFormat="1" ht="9" customHeight="1">
      <c r="B77" s="289"/>
      <c r="C77" s="272"/>
      <c r="D77" s="272"/>
      <c r="E77" s="272"/>
      <c r="F77" s="272"/>
      <c r="G77" s="272"/>
      <c r="H77" s="272"/>
      <c r="I77" s="272"/>
      <c r="J77" s="272"/>
      <c r="K77" s="272"/>
      <c r="L77" s="272"/>
      <c r="M77" s="273"/>
    </row>
    <row r="78" spans="1:13">
      <c r="A78" s="260"/>
      <c r="B78" s="274" t="s">
        <v>69</v>
      </c>
      <c r="C78" s="275"/>
      <c r="D78" s="275"/>
      <c r="E78" s="275"/>
      <c r="F78" s="275"/>
      <c r="G78" s="275"/>
      <c r="H78" s="275"/>
      <c r="I78" s="275"/>
      <c r="J78" s="275"/>
      <c r="K78" s="275"/>
      <c r="L78" s="275"/>
      <c r="M78" s="276"/>
    </row>
    <row r="79" spans="1:13" s="260" customFormat="1" ht="3.75" customHeight="1" thickBot="1">
      <c r="A79" s="260" t="s">
        <v>806</v>
      </c>
      <c r="B79" s="289"/>
      <c r="C79" s="272"/>
      <c r="D79" s="272"/>
      <c r="E79" s="272"/>
      <c r="F79" s="272"/>
      <c r="G79" s="272"/>
      <c r="H79" s="272"/>
      <c r="I79" s="272"/>
      <c r="J79" s="272"/>
      <c r="K79" s="272"/>
      <c r="L79" s="272"/>
      <c r="M79" s="273"/>
    </row>
    <row r="80" spans="1:13" s="260" customFormat="1" ht="12">
      <c r="B80" s="1048" t="s">
        <v>111</v>
      </c>
      <c r="C80" s="1049"/>
      <c r="D80" s="1049"/>
      <c r="E80" s="1049"/>
      <c r="F80" s="1049"/>
      <c r="G80" s="1049"/>
      <c r="H80" s="299"/>
      <c r="I80" s="300"/>
      <c r="J80" s="301" t="s">
        <v>70</v>
      </c>
      <c r="K80" s="1050" t="s">
        <v>71</v>
      </c>
      <c r="L80" s="1051"/>
      <c r="M80" s="302"/>
    </row>
    <row r="81" spans="1:13" s="260" customFormat="1" ht="12">
      <c r="B81" s="1034" t="s">
        <v>128</v>
      </c>
      <c r="C81" s="1035"/>
      <c r="D81" s="1035"/>
      <c r="E81" s="1035"/>
      <c r="F81" s="1035"/>
      <c r="G81" s="1035"/>
      <c r="H81" s="181"/>
      <c r="I81" s="303"/>
      <c r="J81" s="304">
        <f>OBRA!K26</f>
        <v>0.2</v>
      </c>
      <c r="K81" s="1036">
        <f>M76*J81</f>
        <v>257.57575757575762</v>
      </c>
      <c r="L81" s="1037"/>
      <c r="M81" s="182"/>
    </row>
    <row r="82" spans="1:13" s="260" customFormat="1" ht="12">
      <c r="B82" s="305" t="s">
        <v>72</v>
      </c>
      <c r="C82" s="306"/>
      <c r="D82" s="306"/>
      <c r="E82" s="306"/>
      <c r="F82" s="306"/>
      <c r="G82" s="306"/>
      <c r="H82" s="181"/>
      <c r="I82" s="303"/>
      <c r="J82" s="304">
        <f>OBRA!K27</f>
        <v>0.05</v>
      </c>
      <c r="K82" s="1036">
        <f>M76*J82</f>
        <v>64.393939393939405</v>
      </c>
      <c r="L82" s="1037"/>
      <c r="M82" s="182"/>
    </row>
    <row r="83" spans="1:13" s="260" customFormat="1" thickBot="1">
      <c r="B83" s="307" t="s">
        <v>2</v>
      </c>
      <c r="C83" s="308"/>
      <c r="D83" s="308"/>
      <c r="E83" s="308"/>
      <c r="F83" s="308"/>
      <c r="G83" s="308"/>
      <c r="H83" s="183"/>
      <c r="I83" s="309"/>
      <c r="J83" s="304">
        <f>OBRA!K28</f>
        <v>0.05</v>
      </c>
      <c r="K83" s="1038">
        <f>M76*J83</f>
        <v>64.393939393939405</v>
      </c>
      <c r="L83" s="1039"/>
      <c r="M83" s="182"/>
    </row>
    <row r="84" spans="1:13" s="260" customFormat="1" ht="17.45" customHeight="1" thickBot="1">
      <c r="B84" s="1040" t="s">
        <v>117</v>
      </c>
      <c r="C84" s="1041"/>
      <c r="D84" s="1041"/>
      <c r="E84" s="1041"/>
      <c r="F84" s="1041"/>
      <c r="G84" s="1041"/>
      <c r="H84" s="1041"/>
      <c r="I84" s="1041"/>
      <c r="J84" s="1041"/>
      <c r="K84" s="1041"/>
      <c r="L84" s="1042"/>
      <c r="M84" s="270">
        <f>SUM(K81:L83)</f>
        <v>386.36363636363637</v>
      </c>
    </row>
    <row r="85" spans="1:13" s="260" customFormat="1" ht="7.5" customHeight="1" thickBot="1">
      <c r="A85" s="186"/>
      <c r="B85" s="289"/>
      <c r="C85" s="272"/>
      <c r="D85" s="272"/>
      <c r="E85" s="272"/>
      <c r="F85" s="272"/>
      <c r="G85" s="272"/>
      <c r="H85" s="272"/>
      <c r="I85" s="272"/>
      <c r="J85" s="272"/>
      <c r="K85" s="272"/>
      <c r="L85" s="272"/>
      <c r="M85" s="273"/>
    </row>
    <row r="86" spans="1:13" s="260" customFormat="1" ht="14.45" customHeight="1" thickBot="1">
      <c r="B86" s="1040" t="s">
        <v>129</v>
      </c>
      <c r="C86" s="1041"/>
      <c r="D86" s="1041"/>
      <c r="E86" s="1041"/>
      <c r="F86" s="1041"/>
      <c r="G86" s="1041"/>
      <c r="H86" s="1041"/>
      <c r="I86" s="1041"/>
      <c r="J86" s="1041"/>
      <c r="K86" s="1041"/>
      <c r="L86" s="1042"/>
      <c r="M86" s="270">
        <f>ROUND(M76+M84,0)</f>
        <v>1674</v>
      </c>
    </row>
    <row r="87" spans="1:13" ht="8.4499999999999993" customHeight="1">
      <c r="A87" s="260"/>
      <c r="B87" s="217"/>
      <c r="C87" s="218"/>
      <c r="D87" s="218"/>
      <c r="E87" s="218"/>
      <c r="F87" s="218"/>
      <c r="G87" s="218"/>
      <c r="H87" s="218"/>
      <c r="I87" s="218"/>
      <c r="J87" s="218"/>
      <c r="K87" s="218"/>
      <c r="L87" s="218"/>
      <c r="M87" s="219"/>
    </row>
    <row r="88" spans="1:13">
      <c r="A88" s="260"/>
      <c r="B88" s="247"/>
      <c r="M88" s="225"/>
    </row>
    <row r="89" spans="1:13" hidden="1">
      <c r="A89" s="260"/>
      <c r="B89" s="247"/>
      <c r="M89" s="225"/>
    </row>
    <row r="90" spans="1:13" ht="5.45" customHeight="1">
      <c r="A90" s="260"/>
      <c r="B90" s="247"/>
      <c r="M90" s="225"/>
    </row>
    <row r="91" spans="1:13" s="260" customFormat="1" ht="12">
      <c r="B91" s="310"/>
      <c r="E91" s="311" t="s">
        <v>130</v>
      </c>
      <c r="F91" s="311"/>
      <c r="G91" s="311"/>
      <c r="H91" s="311"/>
      <c r="I91" s="311"/>
      <c r="M91" s="312"/>
    </row>
    <row r="92" spans="1:13" s="260" customFormat="1" ht="12">
      <c r="B92" s="310"/>
      <c r="E92" s="260" t="s">
        <v>131</v>
      </c>
      <c r="M92" s="312"/>
    </row>
    <row r="93" spans="1:13">
      <c r="A93" s="260"/>
      <c r="B93" s="247"/>
      <c r="E93" s="186" t="s">
        <v>132</v>
      </c>
      <c r="M93" s="225"/>
    </row>
    <row r="94" spans="1:13">
      <c r="B94" s="247"/>
      <c r="E94" s="186" t="s">
        <v>133</v>
      </c>
      <c r="M94" s="225"/>
    </row>
    <row r="95" spans="1:13" ht="13.5" thickBot="1">
      <c r="B95" s="247"/>
      <c r="F95" s="186" t="s">
        <v>134</v>
      </c>
      <c r="M95" s="225"/>
    </row>
    <row r="96" spans="1:13">
      <c r="B96" s="313" t="s">
        <v>135</v>
      </c>
      <c r="C96" s="314"/>
      <c r="D96" s="314"/>
      <c r="E96" s="314"/>
      <c r="F96" s="314"/>
      <c r="G96" s="314"/>
      <c r="H96" s="314"/>
      <c r="I96" s="314"/>
      <c r="J96" s="314"/>
      <c r="K96" s="314"/>
      <c r="L96" s="314"/>
      <c r="M96" s="315"/>
    </row>
    <row r="97" spans="1:13">
      <c r="B97" s="316"/>
      <c r="C97" s="317"/>
      <c r="D97" s="317"/>
      <c r="E97" s="317"/>
      <c r="F97" s="317"/>
      <c r="G97" s="317"/>
      <c r="H97" s="317"/>
      <c r="I97" s="317"/>
      <c r="J97" s="317"/>
      <c r="K97" s="317"/>
      <c r="L97" s="317"/>
      <c r="M97" s="318"/>
    </row>
    <row r="98" spans="1:13">
      <c r="A98" s="260"/>
      <c r="B98" s="316"/>
      <c r="C98" s="317"/>
      <c r="D98" s="317"/>
      <c r="E98" s="317"/>
      <c r="F98" s="317"/>
      <c r="G98" s="317"/>
      <c r="H98" s="317"/>
      <c r="I98" s="317"/>
      <c r="J98" s="317"/>
      <c r="K98" s="317"/>
      <c r="L98" s="317"/>
      <c r="M98" s="318"/>
    </row>
    <row r="99" spans="1:13" ht="13.5" thickBot="1">
      <c r="A99" s="260"/>
      <c r="B99" s="319"/>
      <c r="C99" s="320"/>
      <c r="D99" s="320"/>
      <c r="E99" s="320"/>
      <c r="F99" s="320"/>
      <c r="G99" s="320"/>
      <c r="H99" s="320"/>
      <c r="I99" s="320"/>
      <c r="J99" s="320"/>
      <c r="K99" s="320"/>
      <c r="L99" s="320"/>
      <c r="M99" s="321"/>
    </row>
    <row r="100" spans="1:13">
      <c r="B100" s="247"/>
      <c r="M100" s="225"/>
    </row>
    <row r="101" spans="1:13" ht="13.9" customHeight="1">
      <c r="B101" s="209" t="s">
        <v>136</v>
      </c>
      <c r="C101" s="210"/>
      <c r="D101" s="210"/>
      <c r="E101" s="210"/>
      <c r="F101" s="210"/>
      <c r="G101" s="210"/>
      <c r="H101" s="210"/>
      <c r="I101" s="210"/>
      <c r="J101" s="210"/>
      <c r="K101" s="210"/>
      <c r="L101" s="210"/>
      <c r="M101" s="213"/>
    </row>
    <row r="102" spans="1:13" ht="13.9" customHeight="1">
      <c r="B102" s="1024" t="s">
        <v>137</v>
      </c>
      <c r="C102" s="1025"/>
      <c r="D102" s="1025"/>
      <c r="E102" s="1025"/>
      <c r="F102" s="1025"/>
      <c r="G102" s="1025"/>
      <c r="H102" s="1025"/>
      <c r="I102" s="1025"/>
      <c r="J102" s="1025"/>
      <c r="K102" s="1025"/>
      <c r="L102" s="1025"/>
      <c r="M102" s="1026"/>
    </row>
    <row r="103" spans="1:13" ht="13.9" customHeight="1">
      <c r="B103" s="1024"/>
      <c r="C103" s="1025"/>
      <c r="D103" s="1025"/>
      <c r="E103" s="1025"/>
      <c r="F103" s="1025"/>
      <c r="G103" s="1025"/>
      <c r="H103" s="1025"/>
      <c r="I103" s="1025"/>
      <c r="J103" s="1025"/>
      <c r="K103" s="1025"/>
      <c r="L103" s="1025"/>
      <c r="M103" s="1026"/>
    </row>
    <row r="104" spans="1:13" ht="13.9" customHeight="1">
      <c r="B104" s="1027" t="s">
        <v>138</v>
      </c>
      <c r="C104" s="1028"/>
      <c r="D104" s="1028"/>
      <c r="E104" s="1028"/>
      <c r="F104" s="1028"/>
      <c r="G104" s="1028"/>
      <c r="H104" s="1028"/>
      <c r="I104" s="1028"/>
      <c r="J104" s="1028"/>
      <c r="K104" s="1028"/>
      <c r="L104" s="1028"/>
      <c r="M104" s="1029"/>
    </row>
    <row r="105" spans="1:13" ht="13.9" customHeight="1">
      <c r="B105" s="1027"/>
      <c r="C105" s="1028"/>
      <c r="D105" s="1028"/>
      <c r="E105" s="1028"/>
      <c r="F105" s="1028"/>
      <c r="G105" s="1028"/>
      <c r="H105" s="1028"/>
      <c r="I105" s="1028"/>
      <c r="J105" s="1028"/>
      <c r="K105" s="1028"/>
      <c r="L105" s="1028"/>
      <c r="M105" s="1029"/>
    </row>
    <row r="106" spans="1:13" ht="6.6" customHeight="1">
      <c r="B106" s="322"/>
      <c r="C106" s="323"/>
      <c r="D106" s="323"/>
      <c r="E106" s="323"/>
      <c r="F106" s="323"/>
      <c r="G106" s="323"/>
      <c r="H106" s="323"/>
      <c r="I106" s="323"/>
      <c r="J106" s="323"/>
      <c r="K106" s="323"/>
      <c r="L106" s="323"/>
      <c r="M106" s="324"/>
    </row>
    <row r="107" spans="1:13" ht="4.9000000000000004" customHeight="1">
      <c r="B107" s="322"/>
      <c r="C107" s="323"/>
      <c r="D107" s="323"/>
      <c r="E107" s="323"/>
      <c r="F107" s="323"/>
      <c r="G107" s="323"/>
      <c r="H107" s="323"/>
      <c r="I107" s="323"/>
      <c r="J107" s="323"/>
      <c r="K107" s="323"/>
      <c r="L107" s="323"/>
      <c r="M107" s="324"/>
    </row>
    <row r="108" spans="1:13" ht="4.1500000000000004" customHeight="1">
      <c r="B108" s="322"/>
      <c r="C108" s="323"/>
      <c r="D108" s="323"/>
      <c r="E108" s="323"/>
      <c r="F108" s="323"/>
      <c r="G108" s="323"/>
      <c r="H108" s="323"/>
      <c r="I108" s="323"/>
      <c r="J108" s="323"/>
      <c r="K108" s="323"/>
      <c r="L108" s="323"/>
      <c r="M108" s="324"/>
    </row>
    <row r="109" spans="1:13" ht="5.45" customHeight="1">
      <c r="B109" s="209"/>
      <c r="C109" s="210"/>
      <c r="D109" s="210"/>
      <c r="E109" s="210"/>
      <c r="F109" s="210"/>
      <c r="G109" s="210"/>
      <c r="H109" s="210"/>
      <c r="I109" s="210"/>
      <c r="J109" s="210"/>
      <c r="K109" s="210"/>
      <c r="L109" s="210"/>
      <c r="M109" s="213"/>
    </row>
    <row r="110" spans="1:13" s="260" customFormat="1">
      <c r="A110" s="186"/>
      <c r="B110" s="310"/>
      <c r="E110" s="260" t="s">
        <v>130</v>
      </c>
      <c r="F110" s="311"/>
      <c r="M110" s="312"/>
    </row>
    <row r="111" spans="1:13" s="260" customFormat="1">
      <c r="A111" s="186"/>
      <c r="B111" s="310"/>
      <c r="E111" s="325" t="s">
        <v>131</v>
      </c>
      <c r="G111" s="325"/>
      <c r="H111" s="325"/>
      <c r="I111" s="325"/>
      <c r="M111" s="312"/>
    </row>
    <row r="112" spans="1:13">
      <c r="B112" s="247"/>
      <c r="E112" s="326" t="s">
        <v>139</v>
      </c>
      <c r="G112" s="326"/>
      <c r="H112" s="326"/>
      <c r="I112" s="326"/>
      <c r="M112" s="225"/>
    </row>
    <row r="113" spans="1:13">
      <c r="B113" s="327"/>
      <c r="C113" s="210"/>
      <c r="D113" s="210"/>
      <c r="E113" s="186" t="s">
        <v>133</v>
      </c>
      <c r="J113" s="210"/>
      <c r="K113" s="210"/>
      <c r="L113" s="210"/>
      <c r="M113" s="213"/>
    </row>
    <row r="114" spans="1:13" ht="13.5" customHeight="1">
      <c r="B114" s="327"/>
      <c r="C114" s="210"/>
      <c r="D114" s="210"/>
      <c r="E114" s="210"/>
      <c r="J114" s="210"/>
      <c r="K114" s="210"/>
      <c r="L114" s="210"/>
      <c r="M114" s="213"/>
    </row>
    <row r="115" spans="1:13">
      <c r="B115" s="328" t="s">
        <v>140</v>
      </c>
      <c r="C115" s="329"/>
      <c r="D115" s="329"/>
      <c r="I115" s="1030"/>
      <c r="J115" s="1030"/>
      <c r="K115" s="1030"/>
      <c r="L115" s="1030"/>
      <c r="M115" s="1031"/>
    </row>
    <row r="116" spans="1:13" ht="13.5" thickBot="1">
      <c r="B116" s="330" t="s">
        <v>141</v>
      </c>
      <c r="C116" s="331"/>
      <c r="D116" s="331"/>
      <c r="E116" s="332"/>
      <c r="F116" s="332"/>
      <c r="G116" s="332"/>
      <c r="H116" s="332"/>
      <c r="I116" s="1032"/>
      <c r="J116" s="1032"/>
      <c r="K116" s="1032"/>
      <c r="L116" s="1032"/>
      <c r="M116" s="1033"/>
    </row>
    <row r="117" spans="1:13">
      <c r="A117" s="260"/>
    </row>
    <row r="118" spans="1:13">
      <c r="A118" s="260"/>
    </row>
  </sheetData>
  <mergeCells count="103">
    <mergeCell ref="J5:J6"/>
    <mergeCell ref="K5:K6"/>
    <mergeCell ref="L5:L6"/>
    <mergeCell ref="M5:M6"/>
    <mergeCell ref="C6:I6"/>
    <mergeCell ref="B10:E10"/>
    <mergeCell ref="H10:I10"/>
    <mergeCell ref="B1:B6"/>
    <mergeCell ref="C1:I1"/>
    <mergeCell ref="J1:J2"/>
    <mergeCell ref="K1:M2"/>
    <mergeCell ref="C2:I2"/>
    <mergeCell ref="C3:I3"/>
    <mergeCell ref="J3:J4"/>
    <mergeCell ref="K3:M4"/>
    <mergeCell ref="C4:I4"/>
    <mergeCell ref="C5:I5"/>
    <mergeCell ref="B27:M27"/>
    <mergeCell ref="C29:I29"/>
    <mergeCell ref="K29:L29"/>
    <mergeCell ref="C30:I30"/>
    <mergeCell ref="K30:L30"/>
    <mergeCell ref="B34:G34"/>
    <mergeCell ref="H34:I34"/>
    <mergeCell ref="K34:L34"/>
    <mergeCell ref="C11:E11"/>
    <mergeCell ref="J11:L11"/>
    <mergeCell ref="K12:M12"/>
    <mergeCell ref="C15:M15"/>
    <mergeCell ref="J18:M18"/>
    <mergeCell ref="F25:G25"/>
    <mergeCell ref="B38:G38"/>
    <mergeCell ref="H38:I38"/>
    <mergeCell ref="K38:L38"/>
    <mergeCell ref="B39:G39"/>
    <mergeCell ref="H39:I39"/>
    <mergeCell ref="K39:L39"/>
    <mergeCell ref="B35:G35"/>
    <mergeCell ref="H35:I35"/>
    <mergeCell ref="K35:L35"/>
    <mergeCell ref="B36:G36"/>
    <mergeCell ref="K36:L36"/>
    <mergeCell ref="B37:G37"/>
    <mergeCell ref="H37:I37"/>
    <mergeCell ref="K37:L37"/>
    <mergeCell ref="B42:G42"/>
    <mergeCell ref="H42:I42"/>
    <mergeCell ref="K42:L42"/>
    <mergeCell ref="B43:G43"/>
    <mergeCell ref="K43:L43"/>
    <mergeCell ref="B44:L44"/>
    <mergeCell ref="B40:G40"/>
    <mergeCell ref="H40:I40"/>
    <mergeCell ref="K40:L40"/>
    <mergeCell ref="B41:G41"/>
    <mergeCell ref="H41:I41"/>
    <mergeCell ref="K41:L41"/>
    <mergeCell ref="B51:H51"/>
    <mergeCell ref="K51:L51"/>
    <mergeCell ref="B52:H52"/>
    <mergeCell ref="K52:L52"/>
    <mergeCell ref="K53:L53"/>
    <mergeCell ref="K54:L54"/>
    <mergeCell ref="B48:H48"/>
    <mergeCell ref="K48:L48"/>
    <mergeCell ref="B49:H49"/>
    <mergeCell ref="K49:L49"/>
    <mergeCell ref="B50:H50"/>
    <mergeCell ref="K50:L50"/>
    <mergeCell ref="B63:F63"/>
    <mergeCell ref="K63:L63"/>
    <mergeCell ref="B64:F64"/>
    <mergeCell ref="K64:L64"/>
    <mergeCell ref="K65:L65"/>
    <mergeCell ref="B66:L66"/>
    <mergeCell ref="K55:L55"/>
    <mergeCell ref="K56:L56"/>
    <mergeCell ref="B57:H57"/>
    <mergeCell ref="K57:L57"/>
    <mergeCell ref="B58:L58"/>
    <mergeCell ref="B62:F62"/>
    <mergeCell ref="K62:L62"/>
    <mergeCell ref="B73:G73"/>
    <mergeCell ref="K73:L73"/>
    <mergeCell ref="B74:L74"/>
    <mergeCell ref="B76:L76"/>
    <mergeCell ref="B80:G80"/>
    <mergeCell ref="K80:L80"/>
    <mergeCell ref="B70:G70"/>
    <mergeCell ref="K70:L70"/>
    <mergeCell ref="B71:G71"/>
    <mergeCell ref="K71:L71"/>
    <mergeCell ref="B72:G72"/>
    <mergeCell ref="K72:L72"/>
    <mergeCell ref="B102:M103"/>
    <mergeCell ref="B104:M105"/>
    <mergeCell ref="I115:M116"/>
    <mergeCell ref="B81:G81"/>
    <mergeCell ref="K81:L81"/>
    <mergeCell ref="K82:L82"/>
    <mergeCell ref="K83:L83"/>
    <mergeCell ref="B84:L84"/>
    <mergeCell ref="B86:L86"/>
  </mergeCells>
  <pageMargins left="0.7" right="0.7" top="0.75" bottom="0.75" header="0.3" footer="0.3"/>
  <pageSetup scale="50" orientation="portrait" r:id="rId1"/>
  <drawing r:id="rId2"/>
  <legacyDrawing r:id="rId3"/>
  <oleObjects>
    <mc:AlternateContent xmlns:mc="http://schemas.openxmlformats.org/markup-compatibility/2006">
      <mc:Choice Requires="x14">
        <oleObject progId="PBrush" shapeId="1607681" r:id="rId4">
          <objectPr defaultSize="0" autoPict="0" r:id="rId5">
            <anchor moveWithCells="1" sizeWithCells="1">
              <from>
                <xdr:col>1</xdr:col>
                <xdr:colOff>352425</xdr:colOff>
                <xdr:row>0</xdr:row>
                <xdr:rowOff>47625</xdr:rowOff>
              </from>
              <to>
                <xdr:col>1</xdr:col>
                <xdr:colOff>1371600</xdr:colOff>
                <xdr:row>5</xdr:row>
                <xdr:rowOff>66675</xdr:rowOff>
              </to>
            </anchor>
          </objectPr>
        </oleObject>
      </mc:Choice>
      <mc:Fallback>
        <oleObject progId="PBrush" shapeId="1607681" r:id="rId4"/>
      </mc:Fallback>
    </mc:AlternateContent>
  </oleObjects>
  <mc:AlternateContent xmlns:mc="http://schemas.openxmlformats.org/markup-compatibility/2006">
    <mc:Choice Requires="x14">
      <controls>
        <mc:AlternateContent xmlns:mc="http://schemas.openxmlformats.org/markup-compatibility/2006">
          <mc:Choice Requires="x14">
            <control shapeId="1607682" r:id="rId6" name="Check Box 2">
              <controlPr defaultSize="0" autoFill="0" autoLine="0" autoPict="0">
                <anchor moveWithCells="1">
                  <from>
                    <xdr:col>5</xdr:col>
                    <xdr:colOff>0</xdr:colOff>
                    <xdr:row>9</xdr:row>
                    <xdr:rowOff>19050</xdr:rowOff>
                  </from>
                  <to>
                    <xdr:col>5</xdr:col>
                    <xdr:colOff>314325</xdr:colOff>
                    <xdr:row>9</xdr:row>
                    <xdr:rowOff>247650</xdr:rowOff>
                  </to>
                </anchor>
              </controlPr>
            </control>
          </mc:Choice>
        </mc:AlternateContent>
        <mc:AlternateContent xmlns:mc="http://schemas.openxmlformats.org/markup-compatibility/2006">
          <mc:Choice Requires="x14">
            <control shapeId="1607683" r:id="rId7" name="Check Box 3">
              <controlPr defaultSize="0" autoFill="0" autoLine="0" autoPict="0">
                <anchor moveWithCells="1">
                  <from>
                    <xdr:col>8</xdr:col>
                    <xdr:colOff>800100</xdr:colOff>
                    <xdr:row>9</xdr:row>
                    <xdr:rowOff>19050</xdr:rowOff>
                  </from>
                  <to>
                    <xdr:col>9</xdr:col>
                    <xdr:colOff>95250</xdr:colOff>
                    <xdr:row>9</xdr:row>
                    <xdr:rowOff>247650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3</vt:i4>
      </vt:variant>
    </vt:vector>
  </HeadingPairs>
  <TitlesOfParts>
    <vt:vector size="11" baseType="lpstr">
      <vt:lpstr>INDICE</vt:lpstr>
      <vt:lpstr>OBRA</vt:lpstr>
      <vt:lpstr>201,7</vt:lpstr>
      <vt:lpstr>330,4</vt:lpstr>
      <vt:lpstr>700.1</vt:lpstr>
      <vt:lpstr>700.3</vt:lpstr>
      <vt:lpstr>710.1.1</vt:lpstr>
      <vt:lpstr>900.4</vt:lpstr>
      <vt:lpstr>'900.4'!Área_de_impresión</vt:lpstr>
      <vt:lpstr>INDICE!Área_de_impresión</vt:lpstr>
      <vt:lpstr>OBRA!Área_de_impresión</vt:lpstr>
    </vt:vector>
  </TitlesOfParts>
  <Company>Insrtituto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Oficina de Sistemas</dc:creator>
  <cp:lastModifiedBy>Daniela Reyes</cp:lastModifiedBy>
  <cp:lastPrinted>2019-03-27T16:15:53Z</cp:lastPrinted>
  <dcterms:created xsi:type="dcterms:W3CDTF">2006-06-27T16:49:33Z</dcterms:created>
  <dcterms:modified xsi:type="dcterms:W3CDTF">2024-04-18T17:21:08Z</dcterms:modified>
</cp:coreProperties>
</file>