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E03BC5A3-3F9F-4993-BA97-20B6026D2EB8}" xr6:coauthVersionLast="47" xr6:coauthVersionMax="47" xr10:uidLastSave="{00000000-0000-0000-0000-000000000000}"/>
  <bookViews>
    <workbookView xWindow="-108" yWindow="-108" windowWidth="23256" windowHeight="12576" xr2:uid="{8AA952C1-08CA-4604-A3AE-45C3263F57B6}"/>
  </bookViews>
  <sheets>
    <sheet name="PTO  FINANCIERO" sheetId="1" r:id="rId1"/>
  </sheets>
  <externalReferences>
    <externalReference r:id="rId2"/>
  </externalReferences>
  <definedNames>
    <definedName name="MAT" localSheetId="0">[1]!INSUMOS[INSUMO]</definedName>
    <definedName name="MAT">[1]!INSUMOS[INSUMO]</definedName>
    <definedName name="SM">[1]APU!$H$16</definedName>
    <definedName name="SP">[1]APU!$H$50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H12" i="1"/>
  <c r="H11" i="1"/>
  <c r="H10" i="1"/>
  <c r="H9" i="1"/>
  <c r="Q8" i="1"/>
  <c r="H8" i="1"/>
  <c r="H7" i="1"/>
  <c r="H6" i="1"/>
  <c r="H5" i="1"/>
  <c r="Q4" i="1"/>
  <c r="Q15" i="1" s="1"/>
  <c r="H4" i="1"/>
  <c r="H15" i="1" l="1"/>
  <c r="H16" i="1"/>
  <c r="H17" i="1"/>
  <c r="H18" i="1" l="1"/>
  <c r="H19" i="1" s="1"/>
  <c r="H20" i="1" s="1"/>
</calcChain>
</file>

<file path=xl/sharedStrings.xml><?xml version="1.0" encoding="utf-8"?>
<sst xmlns="http://schemas.openxmlformats.org/spreadsheetml/2006/main" count="34" uniqueCount="30">
  <si>
    <t>PRESUPUESTO ACTIVIDADES DE ESPACIO PÚBLICO Y MANTENIMIENTO PARQUE LINEAL AÑO 2024</t>
  </si>
  <si>
    <t>Item</t>
  </si>
  <si>
    <t>Actividad</t>
  </si>
  <si>
    <t>unidad por mes</t>
  </si>
  <si>
    <t>cantidad</t>
  </si>
  <si>
    <t>MESES</t>
  </si>
  <si>
    <t>VALOR UNITARIO</t>
  </si>
  <si>
    <t>VALOR TOTAL</t>
  </si>
  <si>
    <t xml:space="preserve">COORDINACIÓN DE CAMPO. (Programación y supervisión de actividades de campo)                                                                                                                                                                                                                                                                                                                               Un (1) Ingeniero Agrónomo, forestal, ambiental o afín 
</t>
  </si>
  <si>
    <t>Supervision Administrativa x contrato</t>
  </si>
  <si>
    <t>SUPERVISION ADMINISTRATIVA GENERAL. Encargado de organizar el personal y los recursos necesarios para la ejecucidn de las activldades contractuales. Incluyendo toda la carga prestacional exigida por la ley.                                                                                                                                                                                                                                                                                                                                      Un (1) Profesional en administracion, ingenieria industrial o profestones a fines</t>
  </si>
  <si>
    <t xml:space="preserve">ASEO COMPLETO (incluye limpieza espacio público, áreas de uso común, ribera del río, actividades de retiro y acarreo a zona de recolección)                                                                                                                                                  ● Tramo 1: desde la manzana T hasta avenida 3ra norte en ambos costados del rio Cali
● Tramo 2: comprende  la avenida 2da entre calle 18 y calle 21 en ambos costados del río Cali.
● Tramo 3: comprende  la avenida 2da entre calle 21 y calle 25 en ambos costados del río Cali.
</t>
  </si>
  <si>
    <t>Aseo x unidad de espacio publico</t>
  </si>
  <si>
    <t xml:space="preserve">MANTENIMIENTO RUTINARIO GENERAL y/o MANTENIMIENTO EN ALTURAS /  (incluye aseo necesario post-mantenimiento, insumos, herramientas materiales y equipo requerido).                                                                (Operarios trabajo en altura).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Tramo 1: desde la manzana T hasta avenida 3ra norte en ambos costados del rio Cali
● Tramo 2: comprende  la avenida 2da entre calle 18 y calle 21 en ambos costados del río Cali.
● Tramo 3: comprende  la avenida 2da entre calle 21 y calle 25 en ambos costados del río Cali.
</t>
  </si>
  <si>
    <t>Mantenimiento x unidad de espacio publico</t>
  </si>
  <si>
    <t xml:space="preserve">ACTIVIDADES DE RECUPERACION AGRONOMICA DEL MATERIAL VEGETAL, MANTENIMIENTO DEL PAISAJISMO Y CUIDADO DE LAS ESPECIES ENDEMICAS DEL AREA AFERENTE. (incluye 1) Analisis fisico quimico de unidasdes de paisaje especificas  para determinar deficiencias y priorizar planes de fertilizacion por zona, 2) Formulacion de modelo estable funcional para aprovechar  los residuos organicos teniendo en cuenta la relacion C/N, 3) Manejo integral de residuos organicos enfocados en el reciclaje de nutrientes y aplicación en unidades de paisaje existentes.
4) diseño paisajistico necesario para el manteminiento de la imagen ambiental de la zona. incluye insumos, materiales y herramientas ).                                                                                                                                                 ● Tramo 1: desde la manzana T hasta avenida 3ra norte en ambos costados del rio Cali
● Tramo 2: comprende  la avenida 2da entre calle 18 y calle 21 en ambos costados del río Cali.
● Tramo 3: comprende  la avenida 2da entre calle 21 y calle 25 en ambos costados del río Cali.
</t>
  </si>
  <si>
    <t xml:space="preserve">MANTENIMIENTO SILVICULTURAL DE INDIVIDUOS ARBOREOS, MANTENIMIENTO DE LAS ZONAS BLANDAS, MANTENIMIENTO DE AREAS DE JARDINES, MANTENIMIENTO DE AREAS EMPRADIZADAS EN LA ZONA DE INFLUENCIA (incluye insumos, materiales y herramientas)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 Tramo 1: desde la manzana T hasta avenida 3ra norte en ambos costados del rio Cali
● Tramo 2: comprende  la avenida 2da entre calle 18 y calle 21 en ambos costados del río Cali.
● Tramo 3: comprende  la avenida 2da entre calle 21 y calle 25 en ambos costados del río Cali.
</t>
  </si>
  <si>
    <t>DISEÑO Y ESTABLECIMIENTO DE JARDINES ( definición de areas de siembra en m2, establecimiento de sitios, seleccion de especies segun criterio paisajistico, densidades de siembra m2 y conformacion de unidades) (operarios: jardinero, auxiliar forestal, auxiliares de recolección)</t>
  </si>
  <si>
    <t>M2</t>
  </si>
  <si>
    <t>ENDOTERAPIA ASISTIDA METODO MICROINFUSIÓN ARBOLES Y PALMAS (incluye endoterapia aplicación nutrientes y cualquier tipo de compuesto que sea indicado por un profesional para tratar mediante el método de microinfusión, plaguicidas, insumos, materiales, equipos y herramienta)                                                                                                                                                                                                                                                                           (Operario jardinero, Auxiliar forestal, Auxiliares de recolección)</t>
  </si>
  <si>
    <t>unidad (Arboles/Palmas)</t>
  </si>
  <si>
    <t>CONTROL  DE HORMIGA ARRIERA Y/O CUALQUIER INSECTO QUE GENERE DAÑOS AL MOVILIARIO O A LA ZONA VERDE</t>
  </si>
  <si>
    <t xml:space="preserve">ACTIVIDAD DE CUIDADO DE ESPACIO PUBLICO (DIURNO) (incluye actividades de cuidado y supervision del comportamiento en el Tramo 1: desde la manzana T hasta avenida 3ra norte en ambos costados del rio Cali.                                                                                                        
</t>
  </si>
  <si>
    <t>unidad de espacio publico</t>
  </si>
  <si>
    <t xml:space="preserve">TOTAL COSTOS DIRECTOS  </t>
  </si>
  <si>
    <t>A (31%)</t>
  </si>
  <si>
    <t>U (8%)</t>
  </si>
  <si>
    <t>BASE GRAVABLE</t>
  </si>
  <si>
    <t>IVA (19%)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</si>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</sst>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"/>
    <numFmt numFmtId="165" formatCode="&quot;$&quot;\ #,##0"/>
    <numFmt numFmtId="166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Continuous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/>
    <xf numFmtId="0" fontId="0" fillId="0" borderId="5" xfId="0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 wrapText="1"/>
    </xf>
    <xf numFmtId="164" fontId="7" fillId="0" borderId="6" xfId="0" applyNumberFormat="1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165" fontId="6" fillId="0" borderId="5" xfId="2" applyNumberFormat="1" applyFont="1" applyFill="1" applyBorder="1" applyAlignment="1" applyProtection="1">
      <alignment horizontal="center" vertical="center" wrapText="1"/>
      <protection locked="0"/>
    </xf>
    <xf numFmtId="165" fontId="7" fillId="2" borderId="8" xfId="0" applyNumberFormat="1" applyFont="1" applyFill="1" applyBorder="1" applyAlignment="1">
      <alignment horizontal="center" vertical="center" wrapText="1"/>
    </xf>
    <xf numFmtId="44" fontId="0" fillId="0" borderId="0" xfId="0" applyNumberFormat="1" applyAlignment="1">
      <alignment vertical="center"/>
    </xf>
    <xf numFmtId="0" fontId="7" fillId="0" borderId="6" xfId="0" applyFont="1" applyBorder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165" fontId="0" fillId="0" borderId="5" xfId="2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justify" vertical="center" wrapText="1"/>
    </xf>
    <xf numFmtId="164" fontId="6" fillId="2" borderId="6" xfId="0" applyNumberFormat="1" applyFont="1" applyFill="1" applyBorder="1" applyAlignment="1">
      <alignment horizontal="center" vertical="center" wrapText="1"/>
    </xf>
    <xf numFmtId="44" fontId="0" fillId="0" borderId="0" xfId="2" applyFont="1" applyAlignment="1">
      <alignment vertical="center" wrapText="1"/>
    </xf>
    <xf numFmtId="164" fontId="6" fillId="2" borderId="7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justify" vertical="center" wrapText="1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justify" vertical="center" wrapText="1"/>
    </xf>
    <xf numFmtId="0" fontId="6" fillId="2" borderId="10" xfId="0" applyFont="1" applyFill="1" applyBorder="1" applyAlignment="1">
      <alignment horizontal="center" vertical="center" wrapText="1"/>
    </xf>
    <xf numFmtId="164" fontId="6" fillId="2" borderId="10" xfId="0" applyNumberFormat="1" applyFont="1" applyFill="1" applyBorder="1" applyAlignment="1">
      <alignment horizontal="center" vertical="center" wrapText="1"/>
    </xf>
    <xf numFmtId="164" fontId="6" fillId="2" borderId="11" xfId="0" applyNumberFormat="1" applyFont="1" applyFill="1" applyBorder="1" applyAlignment="1">
      <alignment horizontal="center" vertical="center" wrapText="1"/>
    </xf>
    <xf numFmtId="165" fontId="0" fillId="0" borderId="9" xfId="2" applyNumberFormat="1" applyFont="1" applyBorder="1" applyAlignment="1">
      <alignment horizontal="center" vertical="center" wrapText="1"/>
    </xf>
    <xf numFmtId="165" fontId="7" fillId="2" borderId="1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 wrapText="1"/>
    </xf>
    <xf numFmtId="0" fontId="6" fillId="2" borderId="0" xfId="0" applyFont="1" applyFill="1" applyAlignment="1">
      <alignment horizontal="center" vertical="center" wrapText="1"/>
    </xf>
    <xf numFmtId="2" fontId="6" fillId="2" borderId="0" xfId="0" applyNumberFormat="1" applyFont="1" applyFill="1" applyAlignment="1">
      <alignment horizontal="center" vertical="center" wrapText="1"/>
    </xf>
    <xf numFmtId="44" fontId="0" fillId="0" borderId="0" xfId="2" applyFont="1" applyBorder="1" applyAlignment="1">
      <alignment vertical="center" wrapText="1"/>
    </xf>
    <xf numFmtId="165" fontId="7" fillId="2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6" fontId="8" fillId="0" borderId="4" xfId="2" applyNumberFormat="1" applyFont="1" applyBorder="1" applyAlignment="1">
      <alignment vertical="center"/>
    </xf>
    <xf numFmtId="9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6" fontId="7" fillId="0" borderId="8" xfId="2" applyNumberFormat="1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166" fontId="8" fillId="0" borderId="12" xfId="2" applyNumberFormat="1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166" fontId="7" fillId="0" borderId="0" xfId="2" applyNumberFormat="1" applyFont="1" applyBorder="1" applyAlignment="1">
      <alignment vertical="center"/>
    </xf>
    <xf numFmtId="43" fontId="0" fillId="0" borderId="0" xfId="1" applyFont="1" applyBorder="1"/>
    <xf numFmtId="10" fontId="9" fillId="0" borderId="0" xfId="3" applyNumberFormat="1" applyFont="1" applyFill="1" applyBorder="1" applyAlignment="1">
      <alignment horizont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AMILO/OBRAS/Alcald&#237;a%20Cali/OBRAS%20CAM/PARQUE%20LINEAL%202N/Presupuesto%20Parque%20Lineal%20R&#237;o%20Cali-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O  FINANCIERO"/>
      <sheetName val="Personal habilitante)"/>
      <sheetName val="APU"/>
      <sheetName val="INSUMOS"/>
      <sheetName val="PTO "/>
    </sheetNames>
    <sheetDataSet>
      <sheetData sheetId="0"/>
      <sheetData sheetId="1"/>
      <sheetData sheetId="2">
        <row r="16">
          <cell r="H16">
            <v>2248433.333333333</v>
          </cell>
        </row>
        <row r="50">
          <cell r="H50">
            <v>10677360.213333333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55C68-DE0B-4EAD-8E35-F59DD4D4DC60}">
  <dimension ref="B1:T28"/>
  <sheetViews>
    <sheetView tabSelected="1" zoomScale="80" zoomScaleNormal="80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J1" sqref="J1:J1048576"/>
    </sheetView>
  </sheetViews>
  <sheetFormatPr baseColWidth="10" defaultRowHeight="14.4" outlineLevelRow="1" x14ac:dyDescent="0.3"/>
  <cols>
    <col min="2" max="2" width="10.33203125" style="1" customWidth="1"/>
    <col min="3" max="3" width="104.88671875" style="3" customWidth="1"/>
    <col min="4" max="6" width="20.109375" style="3" customWidth="1"/>
    <col min="7" max="7" width="31.21875" style="3" customWidth="1"/>
    <col min="8" max="8" width="31.5546875" style="3" customWidth="1"/>
    <col min="9" max="9" width="11.5546875" style="3"/>
    <col min="10" max="10" width="42.77734375" style="3" customWidth="1"/>
    <col min="11" max="11" width="17.21875" style="3" bestFit="1" customWidth="1"/>
    <col min="12" max="12" width="35.88671875" style="3" customWidth="1"/>
    <col min="13" max="13" width="17.21875" style="3" customWidth="1"/>
    <col min="14" max="14" width="21.6640625" style="4" customWidth="1"/>
    <col min="15" max="16" width="11.5546875" style="4"/>
    <col min="17" max="17" width="19.6640625" style="4" bestFit="1" customWidth="1"/>
  </cols>
  <sheetData>
    <row r="1" spans="2:17" ht="43.2" customHeight="1" x14ac:dyDescent="0.3">
      <c r="C1" s="2" t="s">
        <v>0</v>
      </c>
      <c r="D1" s="2"/>
      <c r="E1" s="2"/>
      <c r="F1" s="2"/>
    </row>
    <row r="2" spans="2:17" ht="15" thickBot="1" x14ac:dyDescent="0.35"/>
    <row r="3" spans="2:17" s="13" customFormat="1" ht="34.799999999999997" x14ac:dyDescent="0.35">
      <c r="B3" s="5" t="s">
        <v>1</v>
      </c>
      <c r="C3" s="6" t="s">
        <v>2</v>
      </c>
      <c r="D3" s="7" t="s">
        <v>3</v>
      </c>
      <c r="E3" s="7" t="s">
        <v>4</v>
      </c>
      <c r="F3" s="8" t="s">
        <v>5</v>
      </c>
      <c r="G3" s="9" t="s">
        <v>6</v>
      </c>
      <c r="H3" s="10" t="s">
        <v>7</v>
      </c>
      <c r="I3" s="11"/>
      <c r="J3" s="11"/>
      <c r="K3" s="11"/>
      <c r="L3" s="11"/>
      <c r="M3" s="11"/>
      <c r="N3" s="12"/>
      <c r="O3" s="12"/>
      <c r="P3" s="12"/>
      <c r="Q3" s="12"/>
    </row>
    <row r="4" spans="2:17" ht="41.4" x14ac:dyDescent="0.3">
      <c r="B4" s="14">
        <v>1</v>
      </c>
      <c r="C4" s="15" t="s">
        <v>8</v>
      </c>
      <c r="D4" s="16" t="s">
        <v>9</v>
      </c>
      <c r="E4" s="17">
        <v>1</v>
      </c>
      <c r="F4" s="18">
        <v>4.5</v>
      </c>
      <c r="G4" s="19">
        <v>10677360.213333333</v>
      </c>
      <c r="H4" s="20">
        <f>+E4*F4*G4</f>
        <v>48048120.960000001</v>
      </c>
      <c r="Q4" s="21" t="e">
        <f>+#REF!-#REF!</f>
        <v>#REF!</v>
      </c>
    </row>
    <row r="5" spans="2:17" ht="41.4" x14ac:dyDescent="0.3">
      <c r="B5" s="14">
        <v>2</v>
      </c>
      <c r="C5" s="15" t="s">
        <v>10</v>
      </c>
      <c r="D5" s="16" t="s">
        <v>9</v>
      </c>
      <c r="E5" s="17">
        <v>1</v>
      </c>
      <c r="F5" s="18">
        <v>4.5</v>
      </c>
      <c r="G5" s="19">
        <v>10677360.213333333</v>
      </c>
      <c r="H5" s="20">
        <f t="shared" ref="H5:H13" si="0">+E5*F5*G5</f>
        <v>48048120.960000001</v>
      </c>
      <c r="Q5" s="21"/>
    </row>
    <row r="6" spans="2:17" ht="82.8" x14ac:dyDescent="0.3">
      <c r="B6" s="14">
        <v>3</v>
      </c>
      <c r="C6" s="22" t="s">
        <v>11</v>
      </c>
      <c r="D6" s="23" t="s">
        <v>12</v>
      </c>
      <c r="E6" s="24">
        <v>3</v>
      </c>
      <c r="F6" s="18">
        <v>4.5</v>
      </c>
      <c r="G6" s="25">
        <v>13524556.990740739</v>
      </c>
      <c r="H6" s="20">
        <f t="shared" si="0"/>
        <v>182581519.37499997</v>
      </c>
      <c r="Q6" s="21"/>
    </row>
    <row r="7" spans="2:17" ht="96.6" outlineLevel="1" x14ac:dyDescent="0.3">
      <c r="B7" s="14">
        <v>4</v>
      </c>
      <c r="C7" s="15" t="s">
        <v>13</v>
      </c>
      <c r="D7" s="26" t="s">
        <v>14</v>
      </c>
      <c r="E7" s="27">
        <v>3</v>
      </c>
      <c r="F7" s="18">
        <v>4.5</v>
      </c>
      <c r="G7" s="19">
        <v>3634708.3034453411</v>
      </c>
      <c r="H7" s="20">
        <f t="shared" si="0"/>
        <v>49068562.096512102</v>
      </c>
      <c r="Q7" s="21"/>
    </row>
    <row r="8" spans="2:17" ht="165.6" x14ac:dyDescent="0.3">
      <c r="B8" s="14">
        <v>5</v>
      </c>
      <c r="C8" s="15" t="s">
        <v>15</v>
      </c>
      <c r="D8" s="16" t="s">
        <v>14</v>
      </c>
      <c r="E8" s="27">
        <v>3</v>
      </c>
      <c r="F8" s="18">
        <v>4.5</v>
      </c>
      <c r="G8" s="19">
        <v>8695236.4814814813</v>
      </c>
      <c r="H8" s="20">
        <f t="shared" si="0"/>
        <v>117385692.5</v>
      </c>
      <c r="L8" s="28"/>
      <c r="M8" s="28"/>
      <c r="Q8" s="21" t="e">
        <f>+#REF!-#REF!</f>
        <v>#REF!</v>
      </c>
    </row>
    <row r="9" spans="2:17" ht="96.6" x14ac:dyDescent="0.3">
      <c r="B9" s="14">
        <v>6</v>
      </c>
      <c r="C9" s="15" t="s">
        <v>16</v>
      </c>
      <c r="D9" s="16" t="s">
        <v>14</v>
      </c>
      <c r="E9" s="27">
        <v>3</v>
      </c>
      <c r="F9" s="18">
        <v>4.5</v>
      </c>
      <c r="G9" s="19">
        <v>8641896.1342592593</v>
      </c>
      <c r="H9" s="20">
        <f t="shared" si="0"/>
        <v>116665597.8125</v>
      </c>
      <c r="L9" s="28"/>
      <c r="M9" s="28"/>
      <c r="Q9" s="21"/>
    </row>
    <row r="10" spans="2:17" ht="43.2" customHeight="1" x14ac:dyDescent="0.3">
      <c r="B10" s="14">
        <v>7</v>
      </c>
      <c r="C10" s="15" t="s">
        <v>17</v>
      </c>
      <c r="D10" s="16" t="s">
        <v>18</v>
      </c>
      <c r="E10" s="27">
        <v>1000</v>
      </c>
      <c r="F10" s="29">
        <v>1</v>
      </c>
      <c r="G10" s="19">
        <v>248486.57189010578</v>
      </c>
      <c r="H10" s="20">
        <f t="shared" si="0"/>
        <v>248486571.89010578</v>
      </c>
      <c r="L10" s="28"/>
      <c r="M10" s="28"/>
      <c r="Q10" s="21"/>
    </row>
    <row r="11" spans="2:17" ht="55.2" x14ac:dyDescent="0.3">
      <c r="B11" s="14">
        <v>8</v>
      </c>
      <c r="C11" s="30" t="s">
        <v>19</v>
      </c>
      <c r="D11" s="16" t="s">
        <v>20</v>
      </c>
      <c r="E11" s="27">
        <v>450</v>
      </c>
      <c r="F11" s="29">
        <v>1</v>
      </c>
      <c r="G11" s="25">
        <v>299900.51136632368</v>
      </c>
      <c r="H11" s="20">
        <f t="shared" si="0"/>
        <v>134955230.11484566</v>
      </c>
      <c r="L11" s="28"/>
      <c r="M11" s="28"/>
      <c r="Q11" s="21"/>
    </row>
    <row r="12" spans="2:17" ht="29.4" customHeight="1" x14ac:dyDescent="0.3">
      <c r="B12" s="14">
        <v>9</v>
      </c>
      <c r="C12" s="30" t="s">
        <v>21</v>
      </c>
      <c r="D12" s="16" t="s">
        <v>18</v>
      </c>
      <c r="E12" s="27">
        <v>10000</v>
      </c>
      <c r="F12" s="29">
        <v>1</v>
      </c>
      <c r="G12" s="25">
        <v>5522.2854897408006</v>
      </c>
      <c r="H12" s="20">
        <f t="shared" si="0"/>
        <v>55222854.897408009</v>
      </c>
      <c r="L12" s="28"/>
      <c r="M12" s="28"/>
      <c r="Q12" s="21"/>
    </row>
    <row r="13" spans="2:17" ht="79.8" customHeight="1" thickBot="1" x14ac:dyDescent="0.35">
      <c r="B13" s="31">
        <v>10</v>
      </c>
      <c r="C13" s="32" t="s">
        <v>22</v>
      </c>
      <c r="D13" s="33" t="s">
        <v>23</v>
      </c>
      <c r="E13" s="34">
        <v>1</v>
      </c>
      <c r="F13" s="35">
        <v>4.5</v>
      </c>
      <c r="G13" s="36">
        <v>14410199.999999996</v>
      </c>
      <c r="H13" s="37">
        <f t="shared" si="0"/>
        <v>64845899.999999985</v>
      </c>
      <c r="L13" s="28"/>
      <c r="M13" s="28"/>
      <c r="Q13" s="21"/>
    </row>
    <row r="14" spans="2:17" ht="15" thickBot="1" x14ac:dyDescent="0.35">
      <c r="C14" s="38"/>
      <c r="D14" s="39"/>
      <c r="E14" s="40"/>
      <c r="F14" s="40"/>
      <c r="G14" s="41"/>
      <c r="H14" s="42"/>
      <c r="L14" s="28"/>
      <c r="M14" s="28"/>
      <c r="Q14" s="21"/>
    </row>
    <row r="15" spans="2:17" x14ac:dyDescent="0.3">
      <c r="C15" s="43"/>
      <c r="D15" s="44"/>
      <c r="E15" s="44"/>
      <c r="F15" s="45"/>
      <c r="G15" s="46" t="s">
        <v>24</v>
      </c>
      <c r="H15" s="47">
        <f>SUM(H4:H14)</f>
        <v>1065308170.6063715</v>
      </c>
      <c r="N15" s="21"/>
      <c r="O15" s="21"/>
      <c r="Q15" s="21" t="e">
        <f>+#REF!+Q4+Q8+#REF!</f>
        <v>#REF!</v>
      </c>
    </row>
    <row r="16" spans="2:17" x14ac:dyDescent="0.3">
      <c r="B16" s="48"/>
      <c r="D16" s="49"/>
      <c r="E16" s="49"/>
      <c r="F16" s="50"/>
      <c r="G16" s="51" t="s">
        <v>25</v>
      </c>
      <c r="H16" s="52">
        <f>H15*31%</f>
        <v>330245532.88797516</v>
      </c>
    </row>
    <row r="17" spans="2:20" x14ac:dyDescent="0.3">
      <c r="B17" s="48"/>
      <c r="D17" s="49"/>
      <c r="E17" s="49"/>
      <c r="F17" s="50"/>
      <c r="G17" s="51" t="s">
        <v>26</v>
      </c>
      <c r="H17" s="52">
        <f>H15*8%</f>
        <v>85224653.648509726</v>
      </c>
    </row>
    <row r="18" spans="2:20" s="3" customFormat="1" x14ac:dyDescent="0.3">
      <c r="B18" s="1"/>
      <c r="D18" s="49"/>
      <c r="E18" s="49"/>
      <c r="F18" s="50"/>
      <c r="G18" s="51" t="s">
        <v>27</v>
      </c>
      <c r="H18" s="52">
        <f>SUM(H15:H17)</f>
        <v>1480778357.1428564</v>
      </c>
      <c r="N18" s="4"/>
      <c r="O18" s="4"/>
      <c r="P18" s="4"/>
      <c r="Q18" s="4"/>
      <c r="R18"/>
      <c r="S18"/>
      <c r="T18"/>
    </row>
    <row r="19" spans="2:20" s="3" customFormat="1" x14ac:dyDescent="0.3">
      <c r="B19" s="48"/>
      <c r="D19" s="49"/>
      <c r="E19" s="49"/>
      <c r="F19" s="50"/>
      <c r="G19" s="51" t="s">
        <v>28</v>
      </c>
      <c r="H19" s="52">
        <f>H18*19%</f>
        <v>281347887.85714269</v>
      </c>
      <c r="N19" s="4"/>
      <c r="O19" s="4"/>
      <c r="P19" s="4"/>
      <c r="Q19" s="4"/>
      <c r="R19"/>
      <c r="S19"/>
      <c r="T19"/>
    </row>
    <row r="20" spans="2:20" s="3" customFormat="1" ht="15" thickBot="1" x14ac:dyDescent="0.35">
      <c r="B20" s="1"/>
      <c r="D20" s="49"/>
      <c r="E20" s="49"/>
      <c r="F20" s="50"/>
      <c r="G20" s="53" t="s">
        <v>29</v>
      </c>
      <c r="H20" s="54">
        <f>SUM(H18:H19)</f>
        <v>1762126244.999999</v>
      </c>
      <c r="N20" s="4"/>
      <c r="O20" s="4"/>
      <c r="P20" s="4"/>
      <c r="Q20" s="4"/>
      <c r="R20"/>
      <c r="S20"/>
      <c r="T20"/>
    </row>
    <row r="21" spans="2:20" s="3" customFormat="1" x14ac:dyDescent="0.3">
      <c r="B21" s="1"/>
      <c r="G21" s="55"/>
      <c r="N21" s="4"/>
      <c r="O21" s="4"/>
      <c r="P21" s="4"/>
      <c r="Q21" s="4"/>
      <c r="R21"/>
      <c r="S21"/>
      <c r="T21"/>
    </row>
    <row r="23" spans="2:20" x14ac:dyDescent="0.3">
      <c r="H23" s="56"/>
    </row>
    <row r="27" spans="2:20" s="3" customFormat="1" x14ac:dyDescent="0.3">
      <c r="B27" s="1"/>
      <c r="G27"/>
      <c r="H27" s="57"/>
      <c r="N27" s="4"/>
      <c r="O27" s="4"/>
      <c r="P27" s="4"/>
      <c r="Q27" s="4"/>
      <c r="R27"/>
      <c r="S27"/>
      <c r="T27"/>
    </row>
    <row r="28" spans="2:20" s="3" customFormat="1" x14ac:dyDescent="0.3">
      <c r="B28" s="1"/>
      <c r="G28" s="58"/>
      <c r="H28" s="58"/>
      <c r="N28" s="4"/>
      <c r="O28" s="4"/>
      <c r="P28" s="4"/>
      <c r="Q28" s="4"/>
      <c r="R28"/>
      <c r="S28"/>
      <c r="T28"/>
    </row>
  </sheetData>
  <mergeCells count="6">
    <mergeCell ref="D15:E15"/>
    <mergeCell ref="D16:E16"/>
    <mergeCell ref="D17:E17"/>
    <mergeCell ref="D18:E18"/>
    <mergeCell ref="D19:E19"/>
    <mergeCell ref="D20:E20"/>
  </mergeCells>
  <pageMargins left="0.70866141732283472" right="0.70866141732283472" top="0.74803149606299213" bottom="0.74803149606299213" header="0.31496062992125984" footer="0.31496062992125984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PTO  FINANCIERO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2024-06-25T22:29:06Z</dcterms:created>
  <dcterms:modified xsi:type="dcterms:W3CDTF">2024-06-25T22:30:11Z</dcterms:modified>
</cp:coreProperties>
</file>